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activeTab="0"/>
  </bookViews>
  <sheets>
    <sheet name="Отчет" sheetId="1" r:id="rId1"/>
    <sheet name="Целевые показатели" sheetId="2" r:id="rId2"/>
  </sheets>
  <definedNames>
    <definedName name="_xlnm.Print_Titles" localSheetId="0">'Отчет'!$7:$9</definedName>
    <definedName name="_xlnm.Print_Titles" localSheetId="1">'Целевые показатели'!$5:$7</definedName>
    <definedName name="_xlnm.Print_Area" localSheetId="0">'Отчет'!$A$1:$Q$186</definedName>
  </definedNames>
  <calcPr fullCalcOnLoad="1"/>
</workbook>
</file>

<file path=xl/sharedStrings.xml><?xml version="1.0" encoding="utf-8"?>
<sst xmlns="http://schemas.openxmlformats.org/spreadsheetml/2006/main" count="612" uniqueCount="410">
  <si>
    <t>№п/п</t>
  </si>
  <si>
    <t>Наименование ВЦП, мероприятия ВЦП/основного мероприятия подпрограммы,мерпориятия основного мероприятия/мероприятия подпрограммы</t>
  </si>
  <si>
    <t>Ответственный исполнитель</t>
  </si>
  <si>
    <t>План расходов на реализацию муниципальной программы в отчетном году, тыс. руб.</t>
  </si>
  <si>
    <t>Фактическое исполнение расходов наотчетную дату (нарастающим итогом), тыс. руб.</t>
  </si>
  <si>
    <t>Выполнено на отчетную дату (нарастающим итогом), тыс. руб.</t>
  </si>
  <si>
    <t>Фактическая дата начала реализации мероприятия (квартал, год</t>
  </si>
  <si>
    <t>Фактическая дата окончания реализации мероприятия (квартал, год</t>
  </si>
  <si>
    <t>ОТЧЕТ</t>
  </si>
  <si>
    <t>о реализации муниципальной программы</t>
  </si>
  <si>
    <t>Наименование муниципальной программы</t>
  </si>
  <si>
    <t>Ответственный исполнитель:</t>
  </si>
  <si>
    <t>комитет образования администрации Сланцевского муниципального района</t>
  </si>
  <si>
    <t xml:space="preserve">«Развитие  образования муниципального образования Сланцевский муниципальный район  Ленинградской области  на 2014-2018 годы </t>
  </si>
  <si>
    <t xml:space="preserve">Отчетный период: </t>
  </si>
  <si>
    <t>Подпрограмма 1.  «Развитие дошкольного образования детей Сланцевского муниципального района  Ленинградской области»</t>
  </si>
  <si>
    <t>Подпрограмма 2. «Развитие начального общего, основного общего и среднего общего образования Сланцевского муниципального района  Ленинградской области»</t>
  </si>
  <si>
    <t>Подпрограмма 3. «Развитие дополнительного образования Сланцевского муниципального района Ленинградской области»</t>
  </si>
  <si>
    <t xml:space="preserve">Подпрограмма 4. «Реализация  государственных гарантий для детей-сирот и детей, оставшихся без попечения родителей» </t>
  </si>
  <si>
    <t xml:space="preserve">Подпрограмма 5. «Развитие кадрового потенциала сферы образования Сланцевского муниципального района  Ленинградской области» </t>
  </si>
  <si>
    <t>Подпрограмма 6. «Развитие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</si>
  <si>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Подпрограмма 7. «Развитие системы оценки качества образования и информационной прозрачности системы образования Сланцевского муниципального района Ленинградской области»</t>
  </si>
  <si>
    <t>Основное мероприятие 1.1. «Расходы на обеспечение деятельности муниципальных казенных организаций»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</si>
  <si>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</si>
  <si>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1.3. «Обеспечение социальной поддержки семей с детьми, посещающими дошкольные образовательные учреждения».</t>
  </si>
  <si>
    <t>Основное мероприятие 1.4. «Обновление  содержания дошкольного образования»</t>
  </si>
  <si>
    <t>Основное мероприятие 1.5. «Реализация программ дошкольного образования»(субвенции)</t>
  </si>
  <si>
    <t>Основное мероприятие 1.6 . «Укрепление материально-технической базы учреждений дошкольного образования».</t>
  </si>
  <si>
    <t>Основное мероприятие 1.7. «Выкуп объектов для организации дошкольного образования».</t>
  </si>
  <si>
    <t>Основное мероприятие 2.2.«Обеспечение деятельности муниципальных бюджетных учреждений</t>
  </si>
  <si>
    <t>Основное мероприятие 2.3. Поощрение победителей муниципальных конкурсов по обеспечению безопасностьи воспитанников и обучающихся</t>
  </si>
  <si>
    <t>Основное мероприятие 2.4. Укрепление материально-технической базы организаций общего образования</t>
  </si>
  <si>
    <t>Основное мероприятие 2.5. Реализация программ начального общего, основного общего, среднего общего образования в  общеобразовательных организациях» (субвенции)</t>
  </si>
  <si>
    <t>Основное мероприятие 2.7. Поддержка талантливой молодежи</t>
  </si>
  <si>
    <t>Основное мероприятие 2.8. Обновление содержания общего образования, создание современной образовательной среды и  развитие сети общеобразовательных организаций</t>
  </si>
  <si>
    <t xml:space="preserve">Основное мероприятие 2.9. Развитие воспитательного потенциала системы общего образования </t>
  </si>
  <si>
    <t>Основное мероприятие 3.1. Расходы на обеспечение деятельности муниципальных казенных учреждений</t>
  </si>
  <si>
    <t>Основное мероприятие 3.2. Укрепление материально-технической базы организаций дополнительного образования</t>
  </si>
  <si>
    <t>Основное мероприятие 3.3. Развитие системы дополнительного образования</t>
  </si>
  <si>
    <t>Основное мероприятие 3.4. «Развитие физической культуры и спорта в образовательных организациях дополнительного образования детей»</t>
  </si>
  <si>
    <t>Основное мероприятие  4.1. «Организация и осуществление деятельности по опеке и попечительству (субвенции)»</t>
  </si>
  <si>
    <t>Основное мероприятие 4.2.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</si>
  <si>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4.3. 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</si>
  <si>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Основное мероприятие 5.1. «Развитие кадрового потенциала системы дошкольного, общего и дополнительного образования»</t>
  </si>
  <si>
    <t>Основное мероприятие  5.2. «Поощрение лучших учителей»</t>
  </si>
  <si>
    <t>Основное мероприятие 5.3.Единовременная выплата педагогам, удостоенным звания "Заслуженный Учитель Российской Федерации"</t>
  </si>
  <si>
    <t>Основное мероприятие 6.1.Организация отдыха и оздоровления детей и подростков, в том числе находящихся в трудной жизненной ситуации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</si>
  <si>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</si>
  <si>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6.3.  Содержание муниципальных загородных стационарных детских оздоровительных лагерей в каникулярное время</t>
  </si>
  <si>
    <t>Основное мероприятие 6.4.  Проведение мероприятий в рамках летней   оздоровительной кампании детей</t>
  </si>
  <si>
    <t>Основное мероприятие 7.1. Организация функционирования пунктов приема экзаменов</t>
  </si>
  <si>
    <t>Основное мероприятие 7.2.Обеспечение контроля качества образования</t>
  </si>
  <si>
    <t>Основное мероприятие 7.3. Модернизация муниципальной системы государственно-общественной оценки качества образования.</t>
  </si>
  <si>
    <t>Мероприятие 1.1.1.  Текущее содержание казенных учреждений</t>
  </si>
  <si>
    <t>Мероприятие 1.2.1.Пополнение образовательной среды для групп предшкольной подготовки с использованием сетевого взаимодействия</t>
  </si>
  <si>
    <t>Мероприятие 1.3.1. Выплата компенсации  части родительской платы (субвенции)</t>
  </si>
  <si>
    <t>Мероприятие 1.4.1. Создание современных рабочих мест педагогов подготовительных групп ( с приобретением презентационноо оборудования)</t>
  </si>
  <si>
    <t>Мероприятие 1.4.2. Создание современных рабочих мест для методистов, инструкторов по физической культуре, музыкальных руководителей ( с приобретением презентационноо оборудования)</t>
  </si>
  <si>
    <t>Мероприятие 1.4.3. Обеспечение разработки и создания учебно-методических пособий и материалов</t>
  </si>
  <si>
    <t>Мероприятие 1.4.4. Проведение спартакиады для воспитанников ДОУ</t>
  </si>
  <si>
    <t>Мероприятие 1.6.1. Приобретение уличных спортивно-игровых площадок</t>
  </si>
  <si>
    <t>Мероприятие 1.6.2.Приобретение технологичекого оборудования для прачечных</t>
  </si>
  <si>
    <t>Мероприятие 1.6.3.Приобретение технологичекого оборудования для пищеблоков</t>
  </si>
  <si>
    <t>Мероприятие  1.6.4. Приобретение  детской мебели с регулируемой высотой</t>
  </si>
  <si>
    <t>Мероприятие  1.6.5. Приобретение игровой детской мебели</t>
  </si>
  <si>
    <t>Мероприятие  1.6.6. Ремонт помещений прачечной</t>
  </si>
  <si>
    <t>Меропиятие 1.6.7.Ремонт помещений пищеблока</t>
  </si>
  <si>
    <t>Меропиятие 1.6.8.Устройство(восстановление) ограждения ДОУ</t>
  </si>
  <si>
    <t>Меропиятие 1.6.9. Ремонт теневых навесов на территории ДОУ</t>
  </si>
  <si>
    <t>Меропиятие 1.6.10.Мероприятия по пожарной безопасности ДОУ</t>
  </si>
  <si>
    <t>Мероприятие 2.2.1. Субсидии на муниципальное задание</t>
  </si>
  <si>
    <t>Мероприятие 2.2.2. Субсидии на оплату труда воспитателей ГПД</t>
  </si>
  <si>
    <t>Мероприятие 2.3.1.Поощрение победителей конкурса "Маленький пешеход"</t>
  </si>
  <si>
    <t>Мероприятие 2.3.2.Поощрение победителей конкурса "Безопасное колесо", обеспечениие участие в областной конкурсе</t>
  </si>
  <si>
    <t>Мероприятие 2.3.3.Поощрение победителей конкурса "Дорога и мы"</t>
  </si>
  <si>
    <t>Мероприятие 2.3.4.Поощрение победителей конкурса "Дорога без опасности"</t>
  </si>
  <si>
    <t>Мероприятие 2.3.5.Поощрение победителей конкурса "Спасем мир от пожара"</t>
  </si>
  <si>
    <t>Мероприятие 2.3.6. Проведение районного конкурса "Дети -против наркотиков"</t>
  </si>
  <si>
    <t xml:space="preserve">Мероприятие 2.4.1. Ремонтные работы </t>
  </si>
  <si>
    <t>Мероприятие 2.4.2. Приобретение современного компьютерного, учебно-лабораторного оборудования, пособий, материалов и предметов учебного инвентаря для муниципальных общеобразовательных организаций, внедряющих ФГОС начального, основного, среднего (полного) общего образования»</t>
  </si>
  <si>
    <t xml:space="preserve">Мероприятие 2.4.3. Приобретение современного оборудования для столовых, медицинских кабинетов,  спортивных залов, спортивных площадок  муниципальных и государственных образовательных организаций </t>
  </si>
  <si>
    <t xml:space="preserve">Мероприятие 2.4.4. Приобретение цифрового, сетевого, компьютерного и телекоммуникационного оборудования для  муниципальных образовательных организаций </t>
  </si>
  <si>
    <t xml:space="preserve">Мероприятие 2.4.5 Техническое сопровождение электронного и дистанционного обучения по адресам проживания детей-инвалидов </t>
  </si>
  <si>
    <t>Мероприятие 2.4.6 Мероприятия по обеспечению пожарной безопасности</t>
  </si>
  <si>
    <t>Мероприятие 2.7.1. Выплата ежемесячных стипендий главы администрации учащимся "За особые успехи в учении"</t>
  </si>
  <si>
    <t>Мероприятие 2.7.2. Проведение районного фестиваля "ЛИРА"</t>
  </si>
  <si>
    <t>Мероприятие 2.7.3. Проведение слета юных журналистов</t>
  </si>
  <si>
    <t>Мероприятие 2.7.4. Чествование выпускников, окончивших школу с отличием и призеров областных олимпиад</t>
  </si>
  <si>
    <t>Мероприятие 2.7.5. Проведение районного мероприятия "Старт олимпиадам"</t>
  </si>
  <si>
    <t xml:space="preserve">Мероприятие 2.7.8. Фестиваль исследовательских проектов школьников </t>
  </si>
  <si>
    <t>Мероприятие 2.7.9. Интеллектуальный марафон</t>
  </si>
  <si>
    <t>Мероприятие 2.7.10. Проведение конкурса "Лидер года"</t>
  </si>
  <si>
    <t>Мероприятие 2.7.11. Выплата премий победителям и призерам муниципального этапа Всероссийской олимпиады школьников</t>
  </si>
  <si>
    <t>Мероприятие 2.7.12. Обеспечение участия в региональном этапе Всероссийской олимпиады школьников</t>
  </si>
  <si>
    <t>Мероприятие 2.7.13. Оснащение учебно-материальной базы центров по работе с одаренными детьми</t>
  </si>
  <si>
    <t>Мероприятие 2.9.1. Проведение районного конкурса  классных руководителей "Классный, самый классный"  (включая награждение)</t>
  </si>
  <si>
    <t>Мероприятие 2.9.2. Участие в областном родительском собрании</t>
  </si>
  <si>
    <t>Мероприятие 3.1.1.  Текущее содержание казенных учреждений</t>
  </si>
  <si>
    <t>Мероприятие 3.2.1. Ремонтные работы</t>
  </si>
  <si>
    <t>Мероприятие 3.2.2. Прибретение оборудования, программного обеспечения</t>
  </si>
  <si>
    <t>Мероприятие 3.2.3. Мероприятия по обеспечению пожарной безопасности</t>
  </si>
  <si>
    <t>Мероприятие 3.3.1. Проведение фестиваля "Жизнь без наркотиков"</t>
  </si>
  <si>
    <t>Мероприятие 3.3.2. Открытый муниципальный конкурс "СлИвКи"</t>
  </si>
  <si>
    <t>Мероприятие 3.3.3. Концертная деятельность (обмен творческим опытом)</t>
  </si>
  <si>
    <t>Мероприятие 3.3.4. Фестиваль-конкурс патриотической песни, посвященный 70-летию Победы</t>
  </si>
  <si>
    <t>Мероприятие 3.3.5.Районный конкурс детского рисунка "Этих дней не смолкнет слава", посвященный 70-летию Победы</t>
  </si>
  <si>
    <t>Мероприятие 3.4.1. Участие в  региональном этапе всероссийских соревнований школьников "Президентские спортивные игры" и "Президентские состязания"</t>
  </si>
  <si>
    <t>Мероприятие 3.4.2. Выплата премий общеобразовательным учреждениям-победителям Спартакиады школьников, обеспечение участия с областных соревнованиях</t>
  </si>
  <si>
    <t>Мероприятие 5.1.1. Повышение квалификации, профессиональная подготовка, переподготовка</t>
  </si>
  <si>
    <t>Мероприятие 5.1.2. Обновление баннеров социальной рекламы</t>
  </si>
  <si>
    <t>Мероприятие 5.1.3. Единовременные выплаты молодым специалистам</t>
  </si>
  <si>
    <t>Мероприятие 5.1.4. Трансляция передового педагогического опыта</t>
  </si>
  <si>
    <t>Мероприятие 5.1.5. Проведение методических дней</t>
  </si>
  <si>
    <t>Мероприятие 5.1.6.Поощрение победителей спартакиады педагогических работников</t>
  </si>
  <si>
    <t>Мероприятие 5.2.1. Проведение профессионального конкурса "Молодой педагог" (включая поощрение)</t>
  </si>
  <si>
    <t>Мероприятие 5.2.2. Проведение профессионального конкурса "Учитель года" (включая поощрение)</t>
  </si>
  <si>
    <t>Мероприятие 5.2.3. Участие в областном и организация августовского педагогического совета на муниципальном уровне</t>
  </si>
  <si>
    <t>Мероприятие 5.2.5. Обновление Доски почета работников образования</t>
  </si>
  <si>
    <t>Мероприятие 5.2.6. Конкурсный отбор на соискание грантов Администрации Сланцевского муниципального района</t>
  </si>
  <si>
    <t>Мероприятие 6.1.1. Организация отдыха на базе бюджетных муниципальных учрждений, в том числе детей, находящихся в трудной жизненной ситуации</t>
  </si>
  <si>
    <t>Мероприятие 6.1.2. Организация отдыха на базе казенных муниципальных учрждений, в том числе детей, находящихся в трудной жизненной ситуации</t>
  </si>
  <si>
    <t>Мероприятие 6.2.2. Укрепление материально-технической базы загородного оздоровительного лагаря</t>
  </si>
  <si>
    <t>Мероприятие 6.3.1. Содержание муниципальных загородных стационарных детских оздоровительных лагерей в каникулярное время</t>
  </si>
  <si>
    <t xml:space="preserve"> мероприятие 6.4.1.Проведение районного конкурса на лучший оздоровительный лагерь</t>
  </si>
  <si>
    <t xml:space="preserve"> мероприятие 6.4.2.Проведение праздника "Спортивный марафон"</t>
  </si>
  <si>
    <t>Мероприятие 7.1.1. Организация функционирования ППЭ</t>
  </si>
  <si>
    <t>7.3.1. Муниципальный конкурс "Модель государственно-общественного управления образованием"</t>
  </si>
  <si>
    <t>7.3.2. Обновление  информационного баннера о реализации Программы</t>
  </si>
  <si>
    <t>Комитет образования администрации Сланцевсого муниципального района</t>
  </si>
  <si>
    <t>Администрация Сланцевсого муниципального района</t>
  </si>
  <si>
    <t>1.1.</t>
  </si>
  <si>
    <t>1.1.1</t>
  </si>
  <si>
    <t>1.2.</t>
  </si>
  <si>
    <t>1.2.1.</t>
  </si>
  <si>
    <t>1.3.</t>
  </si>
  <si>
    <t>1.3.1.</t>
  </si>
  <si>
    <t>1.4.</t>
  </si>
  <si>
    <t>1.4.1.</t>
  </si>
  <si>
    <t>1.4.2.</t>
  </si>
  <si>
    <t>1.4.3</t>
  </si>
  <si>
    <t>1.4.4.</t>
  </si>
  <si>
    <t>1.6.</t>
  </si>
  <si>
    <t>1.5.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</si>
  <si>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</si>
  <si>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</si>
  <si>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</si>
  <si>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</si>
  <si>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</si>
  <si>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</si>
  <si>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</si>
  <si>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</si>
  <si>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</si>
  <si>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</si>
  <si>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1.7.</t>
  </si>
  <si>
    <t>2.1.</t>
  </si>
  <si>
    <t>2.1.1.</t>
  </si>
  <si>
    <t>2.2.</t>
  </si>
  <si>
    <t>2.2.1</t>
  </si>
  <si>
    <t>2.2.2.</t>
  </si>
  <si>
    <t>2.3.</t>
  </si>
  <si>
    <t>2.3.1</t>
  </si>
  <si>
    <t>2.3.2</t>
  </si>
  <si>
    <t>2.3.3</t>
  </si>
  <si>
    <t>2.3.4</t>
  </si>
  <si>
    <t>2.3.5</t>
  </si>
  <si>
    <t>2.3.6</t>
  </si>
  <si>
    <t>2.4.</t>
  </si>
  <si>
    <t>2.4.1</t>
  </si>
  <si>
    <t>2.4.2</t>
  </si>
  <si>
    <t>2.4.3</t>
  </si>
  <si>
    <t>2.4.4</t>
  </si>
  <si>
    <t>2.4.5</t>
  </si>
  <si>
    <t>2.4.6</t>
  </si>
  <si>
    <t>2.5.</t>
  </si>
  <si>
    <t>2.7.</t>
  </si>
  <si>
    <t>2.7.1</t>
  </si>
  <si>
    <t>2.7.2</t>
  </si>
  <si>
    <t>2.7.3</t>
  </si>
  <si>
    <t>2.7.4</t>
  </si>
  <si>
    <t>2.7.5</t>
  </si>
  <si>
    <t>2.7.8</t>
  </si>
  <si>
    <t>2.7.9</t>
  </si>
  <si>
    <t>2.7.10</t>
  </si>
  <si>
    <t>2.7.11</t>
  </si>
  <si>
    <t>2.7.12</t>
  </si>
  <si>
    <t>2.7.13</t>
  </si>
  <si>
    <t>2.8.</t>
  </si>
  <si>
    <t>2.8.1</t>
  </si>
  <si>
    <t>2.8.2</t>
  </si>
  <si>
    <t>2.9.</t>
  </si>
  <si>
    <t>2.9.1.</t>
  </si>
  <si>
    <t>2.9.2</t>
  </si>
  <si>
    <t>2.10.</t>
  </si>
  <si>
    <t>2.10.1</t>
  </si>
  <si>
    <t>3.1.</t>
  </si>
  <si>
    <t>3.1.1</t>
  </si>
  <si>
    <t>3.2.</t>
  </si>
  <si>
    <t>3.2.1</t>
  </si>
  <si>
    <t>3.2.2.</t>
  </si>
  <si>
    <t>3.3.</t>
  </si>
  <si>
    <t>3.2.3.</t>
  </si>
  <si>
    <t>3.3.1</t>
  </si>
  <si>
    <t>3.3.2</t>
  </si>
  <si>
    <t>3.3.3</t>
  </si>
  <si>
    <t>3.3.4</t>
  </si>
  <si>
    <t>3.3.5</t>
  </si>
  <si>
    <t>3.4.</t>
  </si>
  <si>
    <t>3.4.1.</t>
  </si>
  <si>
    <t>3.4.2.</t>
  </si>
  <si>
    <t>4.1.</t>
  </si>
  <si>
    <t>4.2.</t>
  </si>
  <si>
    <t>4.3.</t>
  </si>
  <si>
    <t>5.1.</t>
  </si>
  <si>
    <t>5.1.1</t>
  </si>
  <si>
    <t>5.1.2</t>
  </si>
  <si>
    <t>5.1.3</t>
  </si>
  <si>
    <t>5.1.4</t>
  </si>
  <si>
    <t>5.1.5</t>
  </si>
  <si>
    <t>5.1.6</t>
  </si>
  <si>
    <t>5.2.</t>
  </si>
  <si>
    <t>5.2.1</t>
  </si>
  <si>
    <t>5.2.2</t>
  </si>
  <si>
    <t>5.2.3</t>
  </si>
  <si>
    <t>5.2.4</t>
  </si>
  <si>
    <t>5.2.5</t>
  </si>
  <si>
    <t>5.2.6</t>
  </si>
  <si>
    <t>5.3.</t>
  </si>
  <si>
    <t>6.1.</t>
  </si>
  <si>
    <t>6.1.1</t>
  </si>
  <si>
    <t>6.1.2.</t>
  </si>
  <si>
    <t>6.2.</t>
  </si>
  <si>
    <t>6.2.1.</t>
  </si>
  <si>
    <t>6.2.2.</t>
  </si>
  <si>
    <t>6.3.</t>
  </si>
  <si>
    <t>6.3.1</t>
  </si>
  <si>
    <t>6.4.</t>
  </si>
  <si>
    <t>6.4.1.</t>
  </si>
  <si>
    <t>6.4.2.</t>
  </si>
  <si>
    <t>7.1.</t>
  </si>
  <si>
    <t>7.1.1.</t>
  </si>
  <si>
    <t>7.2.</t>
  </si>
  <si>
    <t>7.2.1.</t>
  </si>
  <si>
    <t>7.3.1.</t>
  </si>
  <si>
    <t>7.3.2.</t>
  </si>
  <si>
    <t xml:space="preserve"> 1.6.11.Ремонт (субсидии)</t>
  </si>
  <si>
    <t>1.6.11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</si>
  <si>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</si>
  <si>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</si>
  <si>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</si>
  <si>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</si>
  <si>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</si>
  <si>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</si>
  <si>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подпрограмме 7</t>
  </si>
  <si>
    <t>ВСЕГО по программе</t>
  </si>
  <si>
    <t>3 кв. 2014</t>
  </si>
  <si>
    <t>3кв 2014</t>
  </si>
  <si>
    <t>Исп.Зайцева Е.В.</t>
  </si>
  <si>
    <t>2-31-56</t>
  </si>
  <si>
    <t>3-й кв. 2014г.</t>
  </si>
  <si>
    <t>2-й кв. 2014г.</t>
  </si>
  <si>
    <t>Установка системы видеонаблюдения</t>
  </si>
  <si>
    <t xml:space="preserve">1.6.12. </t>
  </si>
  <si>
    <t xml:space="preserve">2.4.7. </t>
  </si>
  <si>
    <t>7.2.2.Обеспечение информирования о предоставляемых образовательных услугах(приобретение информационных стендов)</t>
  </si>
  <si>
    <t>7.2.1.Обеспечение материалами для мониторинга качества образовательного процесса</t>
  </si>
  <si>
    <t>Председатель комитета</t>
  </si>
  <si>
    <t>Цухлова Н.Н.</t>
  </si>
  <si>
    <t>№ п/п</t>
  </si>
  <si>
    <t>Наименование</t>
  </si>
  <si>
    <t>Единица измерения</t>
  </si>
  <si>
    <t>Год предшествующий отчетному</t>
  </si>
  <si>
    <t>План</t>
  </si>
  <si>
    <t>Факт</t>
  </si>
  <si>
    <t>Обоснование отклонения значения целевого показателя (индикатора)</t>
  </si>
  <si>
    <t>Отчетный год</t>
  </si>
  <si>
    <t>Значение целевого показателя (индикатора программы, подпрограммы, ведромственной целевой программы</t>
  </si>
  <si>
    <t>Доля детей в возрасте от одного года до шести лет, состоящих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лет.</t>
  </si>
  <si>
    <t>%</t>
  </si>
  <si>
    <t>Доля детей дошкольного возраста, получающих образование по программам дошкольного образования (от общего числа детей дошкольного возраста, нуждающихся в этой услуге).</t>
  </si>
  <si>
    <t>Удельный вес численности дошкольников, обучающихся по программам дошкольного образования, соответствующих требованиям стандарта дошкольного образования в общем числе дошкольников, обучающихся по программам дошкольного образования.</t>
  </si>
  <si>
    <t>Доля детей 3-7 лет, которым предоставлена возможность получать услуги дошкольного образования, к численности детей 3-7 лет, скорректированной на численность детей в возрасте 5-7 лет, обучающихся в общеобразовательных организациях.</t>
  </si>
  <si>
    <t>Удельный вес численности детей и молодежи 6,5-18 лет, получающих образование по программам начального общего, среднего общего, основного общего образования в общеобразовательных организациях (в общей численности детей и молодежи 6,5 -18 лет), %</t>
  </si>
  <si>
    <t xml:space="preserve">Удельный вес численности обучающихся образовательных организаций общего образования, обучающихся в соответствии с новыми федеральными государственными образовательными стандартами.  </t>
  </si>
  <si>
    <t>Доля обучающихся третьей ступени обучения  обучающихся по программам профильного обучения (от общего числа обучающихся третей ступени).</t>
  </si>
  <si>
    <t>Доля обучающихся общеобразовательных организаций, которым предоставлены все основные виды условий обучения (в общей численности обучающихся по основным программам общего образования).</t>
  </si>
  <si>
    <t>Доля общеобразовательных учреждений (от общего числа общеобразовательных учреждений), в которых для учащихся, обучающихся по ФГОС, организованы оборудованные постоянно действующие площадки для занятий исследовательской деятельностью, моделированием и конструированием от общего числа общеобразовательных организаций.</t>
  </si>
  <si>
    <t>Доля образовательных организаций общего образования, внедряющих инновационные воспитательные системы.</t>
  </si>
  <si>
    <t>Количество учащихся в общеобразовательных организациях, приходящихся на  одни компьютер (по отношению к базовому периоду 2012 года)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</si>
  <si>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классов).</t>
  </si>
  <si>
    <t>Доля обучающихся 7-11 классов образовательных организаций общего образования,   принявших участие в муниципальном этапе Всероссийской олимпиады школьников (в общей численности обучающихся 7-11 классов).</t>
  </si>
  <si>
    <t>Доля детей и молодежи в возрасте 5-18 лет, охваченных образовательными программами дополнительного образования детей (в общей численности детей и молодежи данной категории).</t>
  </si>
  <si>
    <t>Доля образовательных организаций, реализующих инновационные программы дополнительного образования детей (в общей численности образовательных организаций дополнительного образования детей).</t>
  </si>
  <si>
    <t>Доля выпускников, детей-сирот и детей, оставшихся без попечения родителей,  общеобразовательных организаций Сланцевского муниципального района Ленинградской области, продолжающих обучение в учреждениях профессионального образования, в общем числе выпускников данных организаций.</t>
  </si>
  <si>
    <t>Доля детей, оставшихся без попечения родителей, в том числе переданных неродственникам (в приемные семьи, на усыновление (удочерение), под опеку (попечительство), в семейные детские дома и патронатные семьи), находящихся (выявленных) на учёте в Сланцевском муниципальном районе.</t>
  </si>
  <si>
    <t>Доля учителей в возрасте до 30 лет в общей численности учителей общеобразовательных организаций Сланцевского района Ленинградской области.</t>
  </si>
  <si>
    <t>Доля образовательных организаций, укомплектованных квалифицированными кадрами (в общей численности образовательных организаций).</t>
  </si>
  <si>
    <t xml:space="preserve">Соотношение средней заработной платы педагогических работников  общеобразовательных организаций к средней заработной плате в Ленинградской области. </t>
  </si>
  <si>
    <t xml:space="preserve">Соотношение средней заработной платы педагогических работников  дошкольных образовательных организаций к средней заработной плате работников  общеобразовательных организаций Сланцевского района. </t>
  </si>
  <si>
    <t xml:space="preserve">Соотношение средней заработной платы педагогических работников дополнительного образования детей к средней заработной плате учителей в Сланцевском муниципальном районе Ленинградской области. </t>
  </si>
  <si>
    <t>Удельный вес численности руководящих и педагогических работников организаций дошкольного, общего и дополнительного образования детей  Сланцевского района Ленинградской области, прошедших в течение последних 3-х лет повышение квалификации и (или) профессиональную переподготовку (в общей численности  руководящих и педагогических работников организаций  дошкольного, общего и дополнительного образования детей Сланцевского муниципального района Ленинградской области).</t>
  </si>
  <si>
    <t>Увеличение численности детей от 6 до 17 лет (включительно), зарегистрированных на территории Сланцевского района Ленинградской области, охваченных организованными формами оздоровления и отдыха.</t>
  </si>
  <si>
    <t>Доля детей и подростков, имеющих после отдыха и оздоровления выраженный оздоровительный эффект.</t>
  </si>
  <si>
    <t>Доля детей-сирот и детей, оставшихся без попечения родителей, охваченных организованными формами оздоровления и отдыха от общего количества детей данной категории.</t>
  </si>
  <si>
    <t>Увеличение численности детей и подростков в возрасте 6-17 лет работающих граждан,  зарегистрированных на территории Сланцевского района Ленинградской области, охваченных организованными формами оздоровления и отдыха детей и подростков от общего количества детей данной категории.</t>
  </si>
  <si>
    <t>Удельный вес количества организаций отдыха и оздоровления, принимающих детей и подростков  в летний период от общего числа  организаций, предоставляющих отдых и оздоровление детям и подросткам.</t>
  </si>
  <si>
    <t>Доля оздоровленных детей, находящихся  в трудной жизненной  ситуации, от  численности  детей,  находящихся  в трудной  жизненной  ситуации,  подлежащих  оздоровлению.</t>
  </si>
  <si>
    <t>Отношение среднего балла ЕГЭ (в расчете на 1 предмет) в 10 % школ с лучшими результатами ЕГЭ к среднему баллу ЕГЭ (в расчете на один предмет) в 10 % с худшими результатами ЕГЭ.</t>
  </si>
  <si>
    <t>Доля выпускников муниципальных общеобразовательных организаций, не сдавших единый государственный экзамен по русскому языку и математике, в общей численности выпускников  муниципальных общеобразовательных организаций.</t>
  </si>
  <si>
    <t>Доля выпускников муниципальных общеобразовательных организаций,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организаций.</t>
  </si>
  <si>
    <t>Доля общеобразовательных организаций, в которых органы государственно-общественного управления принимают участие в разработке и утверждении основных образовательных программ.</t>
  </si>
  <si>
    <t>Уровень информированности населения по реализации мероприятий программы.</t>
  </si>
  <si>
    <t>СВЕДЕНИЯ</t>
  </si>
  <si>
    <t>о фактически достигнутых значениях показателей (индикаторов муниципальной) программы</t>
  </si>
  <si>
    <t>Мероприятие 5.2.4. Участие в областном и проведение праздника, посвященного Международному Дню Учителя на муниципальном уровне</t>
  </si>
  <si>
    <t>т</t>
  </si>
  <si>
    <t>ВСЕГО</t>
  </si>
  <si>
    <t>Исполн.</t>
  </si>
  <si>
    <t>ФБ</t>
  </si>
  <si>
    <t>ОБ</t>
  </si>
  <si>
    <t>МБ</t>
  </si>
  <si>
    <t xml:space="preserve">Прочие </t>
  </si>
  <si>
    <t>за 2015 год</t>
  </si>
  <si>
    <t>Все дети зачисляются в соответствии с датой, указанной в заявлении родителями</t>
  </si>
  <si>
    <t>с 01.09.2015 года все ДОУ в штатном режиме перешли на ФГОС ДО</t>
  </si>
  <si>
    <t>1.5.1</t>
  </si>
  <si>
    <t>Реализация программ дошкольного образования»(субвенции)</t>
  </si>
  <si>
    <t>1.6.13</t>
  </si>
  <si>
    <t>Оснащение учебно-материальной базы образовательных организаций -региональных инновационных площадок</t>
  </si>
  <si>
    <t>1.6.14</t>
  </si>
  <si>
    <t>1.6.15</t>
  </si>
  <si>
    <t>Приобретение оборудования для музыкальных,спортивных залов</t>
  </si>
  <si>
    <t xml:space="preserve">1.7.1 </t>
  </si>
  <si>
    <t>Выкуп объектов для организации  дошкольного образования</t>
  </si>
  <si>
    <t>2.1.2</t>
  </si>
  <si>
    <t>Содержание ГПД</t>
  </si>
  <si>
    <t>Укрепление МТБ ОУ за счет средств на развитие общественной инфраструктуры муниципальных образований</t>
  </si>
  <si>
    <t>2.4.8</t>
  </si>
  <si>
    <t xml:space="preserve">Ремонт спортивных залов сельских школ </t>
  </si>
  <si>
    <t>2.4.9</t>
  </si>
  <si>
    <t xml:space="preserve">Экспертиза состояния зданий школ </t>
  </si>
  <si>
    <t>2.4.10</t>
  </si>
  <si>
    <t>3.2.4</t>
  </si>
  <si>
    <t>Укрепление МТБ МОУ ДОД за счет средств на развитие общественной инфраструкуры муниципальных образований</t>
  </si>
  <si>
    <t>3.2.5</t>
  </si>
  <si>
    <t xml:space="preserve">Ремонт спортивных залов </t>
  </si>
  <si>
    <t>3.2.6</t>
  </si>
  <si>
    <t>4.1.1</t>
  </si>
  <si>
    <t>«Организация и осуществление деятельности по опеке и попечительству (субвенции)»</t>
  </si>
  <si>
    <t>4.2.1</t>
  </si>
  <si>
    <t>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</si>
  <si>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4.3.1</t>
  </si>
  <si>
    <t>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</si>
  <si>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6.3.2</t>
  </si>
  <si>
    <t>количество обучающихся по ФГОС -2037 более прогнозного 1790, указанного в дорожной карте (постановление админитсрации от 19.09.20014 № 1734-п)</t>
  </si>
  <si>
    <t>188обучающихся городских школ в профильных группах и 19 по ИУП</t>
  </si>
  <si>
    <t>3192 обучающихся (по данным стат. Отчёта ННШ за 2015г.  Имеют возможность пользоваться Интернетом соскоростью не менее 2 Мб/с)</t>
  </si>
  <si>
    <t xml:space="preserve"> По данным стат. Отчёта ННШ за 20015 г. площадки для наблюдения, исследований оборудованы в городских школах, Выскатской,Загривской,для  модеоирования и конструирования в СОШ № 2, 6 и Загривской</t>
  </si>
  <si>
    <t>Количество ПК (по стат. Отчёту) -541</t>
  </si>
  <si>
    <t>Основное мероприятие 2.1.Расходы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</si>
  <si>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</t>
  </si>
  <si>
    <t>Впервые в муниципальном этапе принимали участие обучающиеся 7-8 кл.</t>
  </si>
  <si>
    <t>МОУ ДОД "Сланцевкий ЦИТ" - региональная инновационная площадка  для реализации  программы инновационной деятлеьности по теме "Управление  процессом сопровождения одарённых детей в условиях создания муниципального ресурсного  центар в системе образования  Сланцевского района (распоряжение КО иПО ЛО от 29.10.2014 № 2331-р)</t>
  </si>
  <si>
    <t>сокращение в сравненеии с прогнозным соотнощения по результатам ЕГЭ математика (профильного уровня) - 1,54
значительное  сокращение по результатам ЕГЭ по русскому языку-1,17</t>
  </si>
  <si>
    <t>все выпускники 11сдали ЕГЭ по обязательным предметам</t>
  </si>
  <si>
    <t>В соответветствии со стат. Отчётом ННШ за2015г.</t>
  </si>
  <si>
    <t>от среднегодовой постоянной численности населения -43,7тыс.чел.15%  состаляют 6,6 тыс. чел.</t>
  </si>
  <si>
    <t xml:space="preserve">Активизация деятельности школ по увеличению охвата олимпиадным движением </t>
  </si>
  <si>
    <t>Мероприятие 6.2.1. Укрепление материально-технической базы оздоровительных лагерей с дневным пребыванием детей</t>
  </si>
  <si>
    <t>7.3</t>
  </si>
  <si>
    <t>Переход на методику расчета в соответствии с ф. 1-ДО</t>
  </si>
  <si>
    <t>январь-июнь</t>
  </si>
  <si>
    <t>Приобретение оборудования, обеспечивающего охрану жизни и укрепление здоровья для дошкольных общеобразовательных организаций</t>
  </si>
  <si>
    <t>1.6.16.</t>
  </si>
  <si>
    <t>1.6.17.</t>
  </si>
  <si>
    <t>Резервные средства</t>
  </si>
  <si>
    <t xml:space="preserve"> Приобретение школьных автобусов</t>
  </si>
  <si>
    <t>2.4.11.</t>
  </si>
  <si>
    <t xml:space="preserve">Организация электронного и дистанционного обучения детей-инвалидов, обучающихся в муниципальных общеобразовательных организациях </t>
  </si>
  <si>
    <t xml:space="preserve">2.4.13. </t>
  </si>
  <si>
    <t>Подключение рабочих мест детей-инвалидов к сети "Интернет", оплата услуг связи</t>
  </si>
  <si>
    <t xml:space="preserve">2.4.14. </t>
  </si>
  <si>
    <t>Приобретение компьютерного, телекоммуникац и специализированн оборуд-я для оснащения раб мест детей-инвалидов</t>
  </si>
  <si>
    <t xml:space="preserve">2.4.16. </t>
  </si>
  <si>
    <t>Мероприятие 2.8.1. Приобретение периодический печатной продукции</t>
  </si>
  <si>
    <t>Мероприятие 2.8.2. Обучение родителей детей-инвалидов по вопросам организации электронного и дистанционн обучения детей-инвалидов и методич. обеспечение указанного обучения</t>
  </si>
  <si>
    <t xml:space="preserve">3.2.7. </t>
  </si>
  <si>
    <t>Организация инновационной деятельности по апробации инновационной программы развития дополнительного образования детей</t>
  </si>
  <si>
    <t>6.2.3.</t>
  </si>
  <si>
    <t>Мероприятие 6.2.3. Укрепление МТБ загородного оздоровительного лагеря за счет средств на развитие общественной инфраструктуры муниципальных образований</t>
  </si>
  <si>
    <t>Организация отдыха на базе загородных стационарных детских оздоровительных лагерей в том числе детей, находящихся в трудной жизненной ситуации</t>
  </si>
  <si>
    <t>6.3.3</t>
  </si>
  <si>
    <t>Проведение М-витаминизации</t>
  </si>
  <si>
    <t>7.4.Обеспечению безопасности информации на АРМ ГИС Ленинградской области «Контингент-ЛО»</t>
  </si>
  <si>
    <t>7.4.1.Приобретение программного обеспечения для АРМ ГИС Ленинградской области «Контингент-ЛО»</t>
  </si>
  <si>
    <t>7.4.</t>
  </si>
  <si>
    <t>7.4.1.</t>
  </si>
  <si>
    <t>1.4.5.</t>
  </si>
  <si>
    <t>Мероприятие 1.4.5. Проведение конкурса среди дошкольных организаций "Физическое развитие"</t>
  </si>
  <si>
    <t>2.4.20.</t>
  </si>
  <si>
    <t>2.4.21.</t>
  </si>
  <si>
    <t>6.5.</t>
  </si>
  <si>
    <t>Реализация комплекса мер по созданию условий для социализации детей в каникулярный период</t>
  </si>
  <si>
    <t>И.о.Председателя комитета</t>
  </si>
  <si>
    <t>2018 г.</t>
  </si>
  <si>
    <t>1.6.16.Приобретение оборудования, обеспечивающего охрану жизни и укрепление здоровья для дошкольных общеобразовательных организаций</t>
  </si>
  <si>
    <t>1.6.12. Укрепление МТБ ДОУ за счет средств на развитие общественной инфраструктуры муниципальных образованийУкрепление МТБ ДОУ за счет средств на развитие общественной инфраструктуры муниципальных образований</t>
  </si>
  <si>
    <t>2.4.21. Приобретение и установка генератора</t>
  </si>
  <si>
    <t xml:space="preserve">Мероприятие 2.10. Обеспечение транспортной доступности бесплатного начального общего, основного общего, среднего общего образования по основным общеобразовательным программам в муниципальных общеобразовательных организациях </t>
  </si>
  <si>
    <t>Мероприятие 2.10.1.  Перечисление субсидии на возмещение недополученных доходов при оказании транспортных услуг обучающимся общеобразовательных организаций</t>
  </si>
  <si>
    <t>Н.Э.Шкарупа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</si>
</sst>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0.0%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.0_р_._-;\-* #,##0.0_р_._-;_-* &quot;-&quot;?_р_._-;_-@_-"/>
    <numFmt numFmtId="18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7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82" fontId="3" fillId="33" borderId="10" xfId="57" applyNumberFormat="1" applyFont="1" applyFill="1" applyBorder="1" applyAlignment="1">
      <alignment horizontal="center" vertical="center" wrapText="1"/>
    </xf>
    <xf numFmtId="182" fontId="3" fillId="33" borderId="10" xfId="57" applyNumberFormat="1" applyFont="1" applyFill="1" applyBorder="1" applyAlignment="1">
      <alignment horizontal="center" vertical="center"/>
    </xf>
    <xf numFmtId="182" fontId="5" fillId="33" borderId="10" xfId="57" applyNumberFormat="1" applyFont="1" applyFill="1" applyBorder="1" applyAlignment="1">
      <alignment horizontal="center" vertical="center" wrapText="1"/>
    </xf>
    <xf numFmtId="172" fontId="3" fillId="33" borderId="10" xfId="60" applyNumberFormat="1" applyFont="1" applyFill="1" applyBorder="1" applyAlignment="1">
      <alignment wrapText="1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33" borderId="10" xfId="0" applyFill="1" applyBorder="1" applyAlignment="1">
      <alignment wrapText="1"/>
    </xf>
    <xf numFmtId="49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49" fontId="50" fillId="33" borderId="1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182" fontId="39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182" fontId="0" fillId="33" borderId="10" xfId="0" applyNumberForma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182" fontId="0" fillId="33" borderId="10" xfId="0" applyNumberFormat="1" applyFont="1" applyFill="1" applyBorder="1" applyAlignment="1">
      <alignment wrapText="1"/>
    </xf>
    <xf numFmtId="49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182" fontId="51" fillId="33" borderId="10" xfId="0" applyNumberFormat="1" applyFont="1" applyFill="1" applyBorder="1" applyAlignment="1">
      <alignment wrapText="1"/>
    </xf>
    <xf numFmtId="2" fontId="51" fillId="33" borderId="10" xfId="0" applyNumberFormat="1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0" fillId="33" borderId="10" xfId="0" applyFill="1" applyBorder="1" applyAlignment="1">
      <alignment/>
    </xf>
    <xf numFmtId="49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182" fontId="52" fillId="33" borderId="10" xfId="0" applyNumberFormat="1" applyFont="1" applyFill="1" applyBorder="1" applyAlignment="1">
      <alignment wrapText="1"/>
    </xf>
    <xf numFmtId="2" fontId="52" fillId="33" borderId="10" xfId="0" applyNumberFormat="1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82" fontId="0" fillId="33" borderId="0" xfId="0" applyNumberFormat="1" applyFill="1" applyAlignment="1">
      <alignment/>
    </xf>
    <xf numFmtId="0" fontId="50" fillId="33" borderId="10" xfId="0" applyFont="1" applyFill="1" applyBorder="1" applyAlignment="1">
      <alignment/>
    </xf>
    <xf numFmtId="182" fontId="50" fillId="33" borderId="10" xfId="0" applyNumberFormat="1" applyFont="1" applyFill="1" applyBorder="1" applyAlignment="1">
      <alignment/>
    </xf>
    <xf numFmtId="173" fontId="50" fillId="33" borderId="10" xfId="57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3" fontId="3" fillId="33" borderId="10" xfId="57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182" fontId="39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39" fillId="33" borderId="0" xfId="0" applyNumberFormat="1" applyFont="1" applyFill="1" applyAlignment="1">
      <alignment/>
    </xf>
    <xf numFmtId="0" fontId="0" fillId="33" borderId="10" xfId="0" applyFill="1" applyBorder="1" applyAlignment="1">
      <alignment wrapText="1"/>
    </xf>
    <xf numFmtId="182" fontId="0" fillId="33" borderId="10" xfId="0" applyNumberFormat="1" applyFill="1" applyBorder="1" applyAlignment="1">
      <alignment/>
    </xf>
    <xf numFmtId="184" fontId="8" fillId="33" borderId="10" xfId="0" applyNumberFormat="1" applyFont="1" applyFill="1" applyBorder="1" applyAlignment="1">
      <alignment horizontal="left" vertical="center" wrapText="1"/>
    </xf>
    <xf numFmtId="182" fontId="51" fillId="33" borderId="0" xfId="0" applyNumberFormat="1" applyFont="1" applyFill="1" applyAlignment="1">
      <alignment/>
    </xf>
    <xf numFmtId="2" fontId="50" fillId="33" borderId="0" xfId="0" applyNumberFormat="1" applyFont="1" applyFill="1" applyAlignment="1">
      <alignment/>
    </xf>
    <xf numFmtId="182" fontId="50" fillId="33" borderId="0" xfId="0" applyNumberFormat="1" applyFont="1" applyFill="1" applyAlignment="1">
      <alignment/>
    </xf>
    <xf numFmtId="1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39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0" fillId="33" borderId="0" xfId="0" applyFill="1" applyAlignment="1">
      <alignment horizontal="right" wrapText="1"/>
    </xf>
    <xf numFmtId="0" fontId="50" fillId="33" borderId="12" xfId="0" applyFont="1" applyFill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50" fillId="33" borderId="14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textRotation="90" wrapText="1"/>
    </xf>
    <xf numFmtId="0" fontId="0" fillId="33" borderId="15" xfId="0" applyFill="1" applyBorder="1" applyAlignment="1">
      <alignment textRotation="90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workbookViewId="0" topLeftCell="B8">
      <pane xSplit="2" ySplit="3" topLeftCell="D164" activePane="bottomRight" state="frozen"/>
      <selection pane="topLeft" activeCell="B8" sqref="B8"/>
      <selection pane="topRight" activeCell="D8" sqref="D8"/>
      <selection pane="bottomLeft" activeCell="B11" sqref="B11"/>
      <selection pane="bottomRight" activeCell="E177" sqref="E177"/>
    </sheetView>
  </sheetViews>
  <sheetFormatPr defaultColWidth="9.140625" defaultRowHeight="15"/>
  <cols>
    <col min="1" max="1" width="7.8515625" style="15" customWidth="1"/>
    <col min="2" max="2" width="41.57421875" style="16" customWidth="1"/>
    <col min="3" max="3" width="14.57421875" style="16" customWidth="1"/>
    <col min="4" max="4" width="10.421875" style="16" customWidth="1"/>
    <col min="5" max="5" width="9.00390625" style="16" customWidth="1"/>
    <col min="6" max="6" width="10.140625" style="16" customWidth="1"/>
    <col min="7" max="8" width="12.7109375" style="16" customWidth="1"/>
    <col min="9" max="9" width="8.28125" style="16" customWidth="1"/>
    <col min="10" max="10" width="10.8515625" style="16" customWidth="1"/>
    <col min="11" max="11" width="12.28125" style="16" customWidth="1"/>
    <col min="12" max="12" width="11.7109375" style="16" customWidth="1"/>
    <col min="13" max="13" width="9.57421875" style="16" customWidth="1"/>
    <col min="14" max="14" width="10.421875" style="16" customWidth="1"/>
    <col min="15" max="15" width="12.28125" style="16" customWidth="1"/>
    <col min="16" max="16" width="10.7109375" style="16" customWidth="1"/>
    <col min="17" max="17" width="12.00390625" style="16" customWidth="1"/>
    <col min="18" max="18" width="13.140625" style="16" customWidth="1"/>
    <col min="19" max="19" width="13.57421875" style="16" bestFit="1" customWidth="1"/>
    <col min="20" max="16384" width="9.140625" style="16" customWidth="1"/>
  </cols>
  <sheetData>
    <row r="1" ht="15">
      <c r="E1" s="17" t="s">
        <v>8</v>
      </c>
    </row>
    <row r="2" ht="15">
      <c r="D2" s="16" t="s">
        <v>9</v>
      </c>
    </row>
    <row r="3" spans="1:13" ht="15">
      <c r="A3" s="15" t="s">
        <v>10</v>
      </c>
      <c r="C3" s="80" t="s">
        <v>13</v>
      </c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6" ht="15">
      <c r="A4" s="15" t="s">
        <v>14</v>
      </c>
      <c r="D4" s="17" t="s">
        <v>370</v>
      </c>
      <c r="E4" s="17"/>
      <c r="F4" s="17" t="s">
        <v>403</v>
      </c>
    </row>
    <row r="5" spans="1:4" ht="15">
      <c r="A5" s="15" t="s">
        <v>11</v>
      </c>
      <c r="D5" s="16" t="s">
        <v>12</v>
      </c>
    </row>
    <row r="7" spans="1:17" ht="15">
      <c r="A7" s="85" t="s">
        <v>0</v>
      </c>
      <c r="B7" s="84" t="s">
        <v>1</v>
      </c>
      <c r="C7" s="87" t="s">
        <v>2</v>
      </c>
      <c r="D7" s="84" t="s">
        <v>6</v>
      </c>
      <c r="E7" s="89" t="s">
        <v>7</v>
      </c>
      <c r="F7" s="84" t="s">
        <v>3</v>
      </c>
      <c r="G7" s="84"/>
      <c r="H7" s="84"/>
      <c r="I7" s="84"/>
      <c r="J7" s="84" t="s">
        <v>4</v>
      </c>
      <c r="K7" s="84"/>
      <c r="L7" s="84"/>
      <c r="M7" s="84"/>
      <c r="N7" s="84" t="s">
        <v>5</v>
      </c>
      <c r="O7" s="84"/>
      <c r="P7" s="84"/>
      <c r="Q7" s="84"/>
    </row>
    <row r="8" spans="1:17" ht="15">
      <c r="A8" s="85"/>
      <c r="B8" s="86"/>
      <c r="C8" s="88"/>
      <c r="D8" s="86"/>
      <c r="E8" s="90"/>
      <c r="F8" s="18" t="s">
        <v>317</v>
      </c>
      <c r="G8" s="18" t="s">
        <v>318</v>
      </c>
      <c r="H8" s="18" t="s">
        <v>319</v>
      </c>
      <c r="I8" s="18" t="s">
        <v>320</v>
      </c>
      <c r="J8" s="18" t="s">
        <v>317</v>
      </c>
      <c r="K8" s="18" t="s">
        <v>318</v>
      </c>
      <c r="L8" s="18" t="s">
        <v>319</v>
      </c>
      <c r="M8" s="18" t="s">
        <v>320</v>
      </c>
      <c r="N8" s="18" t="s">
        <v>317</v>
      </c>
      <c r="O8" s="18" t="s">
        <v>318</v>
      </c>
      <c r="P8" s="18" t="s">
        <v>319</v>
      </c>
      <c r="Q8" s="18" t="s">
        <v>320</v>
      </c>
    </row>
    <row r="9" spans="1:17" s="21" customFormat="1" ht="12.75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</row>
    <row r="10" spans="1:17" s="23" customFormat="1" ht="15.75">
      <c r="A10" s="22">
        <v>1</v>
      </c>
      <c r="B10" s="79" t="s">
        <v>15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s="17" customFormat="1" ht="45">
      <c r="A11" s="24" t="s">
        <v>130</v>
      </c>
      <c r="B11" s="25" t="s">
        <v>22</v>
      </c>
      <c r="C11" s="1" t="s">
        <v>128</v>
      </c>
      <c r="D11" s="25">
        <v>2015</v>
      </c>
      <c r="E11" s="25">
        <v>2018</v>
      </c>
      <c r="F11" s="25">
        <f>SUM(F12)</f>
        <v>0</v>
      </c>
      <c r="G11" s="25">
        <f aca="true" t="shared" si="0" ref="G11:Q11">SUM(G12)</f>
        <v>0</v>
      </c>
      <c r="H11" s="26">
        <f t="shared" si="0"/>
        <v>93298.2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6">
        <f t="shared" si="0"/>
        <v>42199.8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6">
        <f>L11</f>
        <v>42199.8</v>
      </c>
      <c r="Q11" s="25">
        <f t="shared" si="0"/>
        <v>0</v>
      </c>
    </row>
    <row r="12" spans="1:17" ht="45">
      <c r="A12" s="27" t="s">
        <v>131</v>
      </c>
      <c r="B12" s="18" t="s">
        <v>53</v>
      </c>
      <c r="C12" s="1" t="s">
        <v>128</v>
      </c>
      <c r="D12" s="18">
        <v>2015</v>
      </c>
      <c r="E12" s="18">
        <v>2018</v>
      </c>
      <c r="F12" s="18">
        <v>0</v>
      </c>
      <c r="G12" s="18">
        <v>0</v>
      </c>
      <c r="H12" s="28">
        <v>93298.2</v>
      </c>
      <c r="I12" s="18"/>
      <c r="J12" s="18">
        <v>0</v>
      </c>
      <c r="K12" s="18">
        <v>0</v>
      </c>
      <c r="L12" s="28">
        <v>42199.8</v>
      </c>
      <c r="M12" s="28">
        <v>0</v>
      </c>
      <c r="N12" s="28">
        <v>0</v>
      </c>
      <c r="O12" s="28">
        <v>0</v>
      </c>
      <c r="P12" s="28">
        <v>39885.07736</v>
      </c>
      <c r="Q12" s="28">
        <v>0</v>
      </c>
    </row>
    <row r="13" spans="1:17" s="17" customFormat="1" ht="60" hidden="1">
      <c r="A13" s="24" t="s">
        <v>132</v>
      </c>
      <c r="B13" s="25" t="s">
        <v>23</v>
      </c>
      <c r="C13" s="1" t="s">
        <v>128</v>
      </c>
      <c r="D13" s="25">
        <v>2015</v>
      </c>
      <c r="E13" s="25">
        <v>2018</v>
      </c>
      <c r="F13" s="25">
        <f>SUM(F14)</f>
        <v>0</v>
      </c>
      <c r="G13" s="25">
        <f aca="true" t="shared" si="1" ref="G13:M13">SUM(G14)</f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5">
        <f t="shared" si="1"/>
        <v>0</v>
      </c>
      <c r="M13" s="25">
        <f t="shared" si="1"/>
        <v>0</v>
      </c>
      <c r="N13" s="18">
        <f aca="true" t="shared" si="2" ref="N13:Q14">J13</f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</row>
    <row r="14" spans="1:17" ht="60" hidden="1">
      <c r="A14" s="27" t="s">
        <v>133</v>
      </c>
      <c r="B14" s="18" t="s">
        <v>54</v>
      </c>
      <c r="C14" s="1" t="s">
        <v>128</v>
      </c>
      <c r="D14" s="18">
        <v>2015</v>
      </c>
      <c r="E14" s="18">
        <v>2018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 t="shared" si="2"/>
        <v>0</v>
      </c>
      <c r="O14" s="18">
        <f t="shared" si="2"/>
        <v>0</v>
      </c>
      <c r="P14" s="18">
        <f t="shared" si="2"/>
        <v>0</v>
      </c>
      <c r="Q14" s="18">
        <f t="shared" si="2"/>
        <v>0</v>
      </c>
    </row>
    <row r="15" spans="1:17" s="17" customFormat="1" ht="60">
      <c r="A15" s="24" t="s">
        <v>134</v>
      </c>
      <c r="B15" s="25" t="s">
        <v>24</v>
      </c>
      <c r="C15" s="1" t="s">
        <v>128</v>
      </c>
      <c r="D15" s="25">
        <v>2015</v>
      </c>
      <c r="E15" s="25">
        <v>2018</v>
      </c>
      <c r="F15" s="25">
        <f aca="true" t="shared" si="3" ref="F15:Q15">SUM(F16)</f>
        <v>0</v>
      </c>
      <c r="G15" s="25">
        <f t="shared" si="3"/>
        <v>10230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6">
        <f t="shared" si="3"/>
        <v>4387.8</v>
      </c>
      <c r="L15" s="26">
        <f t="shared" si="3"/>
        <v>0</v>
      </c>
      <c r="M15" s="26">
        <f t="shared" si="3"/>
        <v>0</v>
      </c>
      <c r="N15" s="26">
        <f t="shared" si="3"/>
        <v>0</v>
      </c>
      <c r="O15" s="26">
        <f>SUM(O16)</f>
        <v>4387.8</v>
      </c>
      <c r="P15" s="25">
        <f t="shared" si="3"/>
        <v>0</v>
      </c>
      <c r="Q15" s="25">
        <f t="shared" si="3"/>
        <v>0</v>
      </c>
    </row>
    <row r="16" spans="1:17" ht="45">
      <c r="A16" s="27" t="s">
        <v>135</v>
      </c>
      <c r="B16" s="18" t="s">
        <v>55</v>
      </c>
      <c r="C16" s="1" t="s">
        <v>128</v>
      </c>
      <c r="D16" s="18">
        <v>2015</v>
      </c>
      <c r="E16" s="18">
        <v>2018</v>
      </c>
      <c r="F16" s="18"/>
      <c r="G16" s="74">
        <v>10230</v>
      </c>
      <c r="H16" s="72"/>
      <c r="I16" s="18"/>
      <c r="J16" s="18"/>
      <c r="K16" s="73">
        <v>4387.8</v>
      </c>
      <c r="L16" s="28"/>
      <c r="M16" s="28"/>
      <c r="N16" s="28">
        <f>J16</f>
        <v>0</v>
      </c>
      <c r="O16" s="28">
        <f>K16</f>
        <v>4387.8</v>
      </c>
      <c r="P16" s="18">
        <f>L16</f>
        <v>0</v>
      </c>
      <c r="Q16" s="18">
        <f>M16</f>
        <v>0</v>
      </c>
    </row>
    <row r="17" spans="1:17" s="17" customFormat="1" ht="45">
      <c r="A17" s="24" t="s">
        <v>136</v>
      </c>
      <c r="B17" s="25" t="s">
        <v>25</v>
      </c>
      <c r="C17" s="1" t="s">
        <v>128</v>
      </c>
      <c r="D17" s="25">
        <v>2015</v>
      </c>
      <c r="E17" s="25">
        <v>2018</v>
      </c>
      <c r="F17" s="25">
        <f>SUM(F18:F22)</f>
        <v>0</v>
      </c>
      <c r="G17" s="25">
        <f aca="true" t="shared" si="4" ref="G17:Q17">SUM(G18:G22)</f>
        <v>0</v>
      </c>
      <c r="H17" s="25">
        <f t="shared" si="4"/>
        <v>19.2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1.2</v>
      </c>
      <c r="M17" s="25">
        <f t="shared" si="4"/>
        <v>0</v>
      </c>
      <c r="N17" s="25">
        <f t="shared" si="4"/>
        <v>0</v>
      </c>
      <c r="O17" s="25">
        <f t="shared" si="4"/>
        <v>0</v>
      </c>
      <c r="P17" s="25">
        <f t="shared" si="4"/>
        <v>1.2</v>
      </c>
      <c r="Q17" s="25">
        <f t="shared" si="4"/>
        <v>0</v>
      </c>
    </row>
    <row r="18" spans="1:17" ht="63.75" customHeight="1" hidden="1">
      <c r="A18" s="27" t="s">
        <v>137</v>
      </c>
      <c r="B18" s="18" t="s">
        <v>56</v>
      </c>
      <c r="C18" s="1" t="s">
        <v>128</v>
      </c>
      <c r="D18" s="18">
        <v>2015</v>
      </c>
      <c r="E18" s="18">
        <v>2018</v>
      </c>
      <c r="F18" s="18"/>
      <c r="G18" s="18"/>
      <c r="H18" s="18"/>
      <c r="I18" s="18"/>
      <c r="J18" s="18"/>
      <c r="K18" s="18"/>
      <c r="L18" s="18"/>
      <c r="M18" s="18"/>
      <c r="N18" s="18">
        <f aca="true" t="shared" si="5" ref="N18:Q21">J18</f>
        <v>0</v>
      </c>
      <c r="O18" s="18">
        <f t="shared" si="5"/>
        <v>0</v>
      </c>
      <c r="P18" s="18">
        <f t="shared" si="5"/>
        <v>0</v>
      </c>
      <c r="Q18" s="18">
        <f t="shared" si="5"/>
        <v>0</v>
      </c>
    </row>
    <row r="19" spans="1:17" ht="75" customHeight="1" hidden="1">
      <c r="A19" s="27" t="s">
        <v>138</v>
      </c>
      <c r="B19" s="18" t="s">
        <v>57</v>
      </c>
      <c r="C19" s="1" t="s">
        <v>128</v>
      </c>
      <c r="D19" s="18">
        <v>2015</v>
      </c>
      <c r="E19" s="18">
        <v>2018</v>
      </c>
      <c r="F19" s="18"/>
      <c r="G19" s="18"/>
      <c r="H19" s="18"/>
      <c r="I19" s="18"/>
      <c r="J19" s="18"/>
      <c r="K19" s="18"/>
      <c r="L19" s="18"/>
      <c r="M19" s="18"/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</row>
    <row r="20" spans="1:17" ht="45" hidden="1">
      <c r="A20" s="27" t="s">
        <v>139</v>
      </c>
      <c r="B20" s="18" t="s">
        <v>58</v>
      </c>
      <c r="C20" s="1" t="s">
        <v>128</v>
      </c>
      <c r="D20" s="18">
        <v>2015</v>
      </c>
      <c r="E20" s="18">
        <v>2018</v>
      </c>
      <c r="F20" s="18"/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5"/>
        <v>0</v>
      </c>
      <c r="O20" s="18">
        <f t="shared" si="5"/>
        <v>0</v>
      </c>
      <c r="P20" s="18">
        <v>0</v>
      </c>
      <c r="Q20" s="18">
        <f t="shared" si="5"/>
        <v>0</v>
      </c>
    </row>
    <row r="21" spans="1:17" ht="45">
      <c r="A21" s="27" t="s">
        <v>140</v>
      </c>
      <c r="B21" s="18" t="s">
        <v>59</v>
      </c>
      <c r="C21" s="1" t="s">
        <v>128</v>
      </c>
      <c r="D21" s="18">
        <v>2015</v>
      </c>
      <c r="E21" s="18">
        <v>2018</v>
      </c>
      <c r="F21" s="1"/>
      <c r="G21" s="70"/>
      <c r="H21" s="18">
        <v>19.2</v>
      </c>
      <c r="I21" s="18">
        <v>0</v>
      </c>
      <c r="J21" s="18">
        <v>0</v>
      </c>
      <c r="K21" s="18">
        <v>0</v>
      </c>
      <c r="L21" s="18">
        <v>1.2</v>
      </c>
      <c r="M21" s="18">
        <v>0</v>
      </c>
      <c r="N21" s="18">
        <f t="shared" si="5"/>
        <v>0</v>
      </c>
      <c r="O21" s="18">
        <f t="shared" si="5"/>
        <v>0</v>
      </c>
      <c r="P21" s="18">
        <v>1.2</v>
      </c>
      <c r="Q21" s="18">
        <f t="shared" si="5"/>
        <v>0</v>
      </c>
    </row>
    <row r="22" spans="1:17" ht="45" hidden="1">
      <c r="A22" s="27" t="s">
        <v>396</v>
      </c>
      <c r="B22" s="70" t="s">
        <v>397</v>
      </c>
      <c r="C22" s="1" t="s">
        <v>128</v>
      </c>
      <c r="D22" s="70">
        <v>2017</v>
      </c>
      <c r="E22" s="70">
        <v>2018</v>
      </c>
      <c r="F22" s="1"/>
      <c r="G22" s="70"/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</row>
    <row r="23" spans="1:17" s="17" customFormat="1" ht="45">
      <c r="A23" s="24" t="s">
        <v>142</v>
      </c>
      <c r="B23" s="25" t="s">
        <v>26</v>
      </c>
      <c r="C23" s="1" t="s">
        <v>128</v>
      </c>
      <c r="D23" s="25">
        <v>2015</v>
      </c>
      <c r="E23" s="25">
        <v>2018</v>
      </c>
      <c r="F23" s="25">
        <f>SUM(F24)</f>
        <v>0</v>
      </c>
      <c r="G23" s="25">
        <f aca="true" t="shared" si="6" ref="G23:P23">SUM(G24)</f>
        <v>169841.5</v>
      </c>
      <c r="H23" s="25">
        <f t="shared" si="6"/>
        <v>0</v>
      </c>
      <c r="I23" s="25">
        <f t="shared" si="6"/>
        <v>0</v>
      </c>
      <c r="J23" s="25">
        <f t="shared" si="6"/>
        <v>0</v>
      </c>
      <c r="K23" s="26">
        <f t="shared" si="6"/>
        <v>79626.5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6">
        <f t="shared" si="6"/>
        <v>79626.5</v>
      </c>
      <c r="P23" s="25">
        <f t="shared" si="6"/>
        <v>0</v>
      </c>
      <c r="Q23" s="25"/>
    </row>
    <row r="24" spans="1:17" s="17" customFormat="1" ht="55.5" customHeight="1">
      <c r="A24" s="29" t="s">
        <v>324</v>
      </c>
      <c r="B24" s="30" t="s">
        <v>325</v>
      </c>
      <c r="C24" s="31" t="s">
        <v>128</v>
      </c>
      <c r="D24" s="30">
        <v>2015</v>
      </c>
      <c r="E24" s="30">
        <v>2018</v>
      </c>
      <c r="F24" s="30"/>
      <c r="G24" s="73">
        <v>169841.5</v>
      </c>
      <c r="H24" s="72">
        <v>0</v>
      </c>
      <c r="I24" s="30">
        <v>0</v>
      </c>
      <c r="J24" s="30">
        <v>0</v>
      </c>
      <c r="K24" s="73">
        <v>79626.5</v>
      </c>
      <c r="L24" s="32">
        <v>0</v>
      </c>
      <c r="M24" s="32">
        <v>0</v>
      </c>
      <c r="N24" s="18">
        <f>J24</f>
        <v>0</v>
      </c>
      <c r="O24" s="28">
        <f>K24</f>
        <v>79626.5</v>
      </c>
      <c r="P24" s="18">
        <f>L24</f>
        <v>0</v>
      </c>
      <c r="Q24" s="18">
        <f>M24</f>
        <v>0</v>
      </c>
    </row>
    <row r="25" spans="1:17" s="17" customFormat="1" ht="45">
      <c r="A25" s="24" t="s">
        <v>141</v>
      </c>
      <c r="B25" s="25" t="s">
        <v>27</v>
      </c>
      <c r="C25" s="1" t="s">
        <v>128</v>
      </c>
      <c r="D25" s="25">
        <v>2014</v>
      </c>
      <c r="E25" s="25">
        <v>2018</v>
      </c>
      <c r="F25" s="26">
        <f>SUM(F26:F42)</f>
        <v>0</v>
      </c>
      <c r="G25" s="26">
        <f aca="true" t="shared" si="7" ref="G25:Q25">SUM(G26:G42)</f>
        <v>4654.1</v>
      </c>
      <c r="H25" s="26">
        <f t="shared" si="7"/>
        <v>3692.2</v>
      </c>
      <c r="I25" s="26">
        <f t="shared" si="7"/>
        <v>0</v>
      </c>
      <c r="J25" s="26">
        <f t="shared" si="7"/>
        <v>0</v>
      </c>
      <c r="K25" s="26">
        <f t="shared" si="7"/>
        <v>2333.6000000000004</v>
      </c>
      <c r="L25" s="26">
        <f t="shared" si="7"/>
        <v>1746.3999999999999</v>
      </c>
      <c r="M25" s="26">
        <f t="shared" si="7"/>
        <v>0</v>
      </c>
      <c r="N25" s="26">
        <f t="shared" si="7"/>
        <v>0</v>
      </c>
      <c r="O25" s="26">
        <f t="shared" si="7"/>
        <v>2333.6000000000004</v>
      </c>
      <c r="P25" s="26">
        <f t="shared" si="7"/>
        <v>1746.3999999999999</v>
      </c>
      <c r="Q25" s="26">
        <f t="shared" si="7"/>
        <v>0</v>
      </c>
    </row>
    <row r="26" spans="1:17" ht="45" hidden="1">
      <c r="A26" s="27" t="s">
        <v>143</v>
      </c>
      <c r="B26" s="18" t="s">
        <v>60</v>
      </c>
      <c r="C26" s="1" t="s">
        <v>128</v>
      </c>
      <c r="D26" s="18" t="s">
        <v>255</v>
      </c>
      <c r="E26" s="18">
        <v>2018</v>
      </c>
      <c r="F26" s="18"/>
      <c r="G26" s="18"/>
      <c r="H26" s="18">
        <v>0</v>
      </c>
      <c r="I26" s="18"/>
      <c r="J26" s="18"/>
      <c r="K26" s="18"/>
      <c r="L26" s="18">
        <v>0</v>
      </c>
      <c r="M26" s="18"/>
      <c r="N26" s="18">
        <f aca="true" t="shared" si="8" ref="N26:N40">J26</f>
        <v>0</v>
      </c>
      <c r="O26" s="18">
        <f aca="true" t="shared" si="9" ref="O26:O40">K26</f>
        <v>0</v>
      </c>
      <c r="P26" s="18">
        <v>0</v>
      </c>
      <c r="Q26" s="18">
        <f aca="true" t="shared" si="10" ref="Q26:Q40">M26</f>
        <v>0</v>
      </c>
    </row>
    <row r="27" spans="1:17" ht="45" hidden="1">
      <c r="A27" s="27" t="s">
        <v>144</v>
      </c>
      <c r="B27" s="18" t="s">
        <v>61</v>
      </c>
      <c r="C27" s="1" t="s">
        <v>128</v>
      </c>
      <c r="D27" s="18">
        <v>2015</v>
      </c>
      <c r="E27" s="18">
        <v>2018</v>
      </c>
      <c r="F27" s="18"/>
      <c r="G27" s="18"/>
      <c r="H27" s="18">
        <v>0</v>
      </c>
      <c r="I27" s="18"/>
      <c r="J27" s="18"/>
      <c r="K27" s="18"/>
      <c r="L27" s="18">
        <v>0</v>
      </c>
      <c r="M27" s="18"/>
      <c r="N27" s="18">
        <f t="shared" si="8"/>
        <v>0</v>
      </c>
      <c r="O27" s="18">
        <f t="shared" si="9"/>
        <v>0</v>
      </c>
      <c r="P27" s="18">
        <v>0</v>
      </c>
      <c r="Q27" s="18">
        <f t="shared" si="10"/>
        <v>0</v>
      </c>
    </row>
    <row r="28" spans="1:17" ht="45">
      <c r="A28" s="27" t="s">
        <v>145</v>
      </c>
      <c r="B28" s="18" t="s">
        <v>62</v>
      </c>
      <c r="C28" s="1" t="s">
        <v>128</v>
      </c>
      <c r="D28" s="18" t="s">
        <v>254</v>
      </c>
      <c r="E28" s="18">
        <v>2018</v>
      </c>
      <c r="F28" s="18"/>
      <c r="G28" s="18"/>
      <c r="H28" s="28">
        <v>25.7</v>
      </c>
      <c r="I28" s="18"/>
      <c r="J28" s="18"/>
      <c r="K28" s="18"/>
      <c r="L28" s="28">
        <v>25.7</v>
      </c>
      <c r="M28" s="18"/>
      <c r="N28" s="18">
        <f t="shared" si="8"/>
        <v>0</v>
      </c>
      <c r="O28" s="18">
        <f t="shared" si="9"/>
        <v>0</v>
      </c>
      <c r="P28" s="18">
        <v>25.7</v>
      </c>
      <c r="Q28" s="18">
        <f t="shared" si="10"/>
        <v>0</v>
      </c>
    </row>
    <row r="29" spans="1:17" ht="45">
      <c r="A29" s="27" t="s">
        <v>146</v>
      </c>
      <c r="B29" s="18" t="s">
        <v>63</v>
      </c>
      <c r="C29" s="1" t="s">
        <v>128</v>
      </c>
      <c r="D29" s="18" t="s">
        <v>254</v>
      </c>
      <c r="E29" s="18">
        <v>2018</v>
      </c>
      <c r="F29" s="18"/>
      <c r="G29" s="18"/>
      <c r="H29" s="18">
        <v>32</v>
      </c>
      <c r="I29" s="18"/>
      <c r="J29" s="18"/>
      <c r="K29" s="18"/>
      <c r="L29" s="28">
        <v>0</v>
      </c>
      <c r="M29" s="18"/>
      <c r="N29" s="18">
        <f t="shared" si="8"/>
        <v>0</v>
      </c>
      <c r="O29" s="18">
        <f t="shared" si="9"/>
        <v>0</v>
      </c>
      <c r="P29" s="18">
        <v>0</v>
      </c>
      <c r="Q29" s="18">
        <f t="shared" si="10"/>
        <v>0</v>
      </c>
    </row>
    <row r="30" spans="1:17" ht="45" hidden="1">
      <c r="A30" s="27" t="s">
        <v>147</v>
      </c>
      <c r="B30" s="18" t="s">
        <v>64</v>
      </c>
      <c r="C30" s="1" t="s">
        <v>128</v>
      </c>
      <c r="D30" s="18">
        <v>2015</v>
      </c>
      <c r="E30" s="18">
        <v>2018</v>
      </c>
      <c r="F30" s="18"/>
      <c r="G30" s="18"/>
      <c r="H30" s="18">
        <v>0</v>
      </c>
      <c r="I30" s="18"/>
      <c r="J30" s="18"/>
      <c r="K30" s="18"/>
      <c r="L30" s="28">
        <v>0</v>
      </c>
      <c r="M30" s="18"/>
      <c r="N30" s="18">
        <f t="shared" si="8"/>
        <v>0</v>
      </c>
      <c r="O30" s="18">
        <f t="shared" si="9"/>
        <v>0</v>
      </c>
      <c r="P30" s="18">
        <v>0</v>
      </c>
      <c r="Q30" s="18">
        <f t="shared" si="10"/>
        <v>0</v>
      </c>
    </row>
    <row r="31" spans="1:17" ht="45" hidden="1">
      <c r="A31" s="27" t="s">
        <v>148</v>
      </c>
      <c r="B31" s="18" t="s">
        <v>65</v>
      </c>
      <c r="C31" s="1" t="s">
        <v>128</v>
      </c>
      <c r="D31" s="18" t="s">
        <v>254</v>
      </c>
      <c r="E31" s="18">
        <v>2018</v>
      </c>
      <c r="F31" s="18"/>
      <c r="G31" s="18"/>
      <c r="H31" s="18">
        <v>0</v>
      </c>
      <c r="I31" s="18"/>
      <c r="J31" s="18"/>
      <c r="K31" s="18"/>
      <c r="L31" s="18">
        <v>0</v>
      </c>
      <c r="M31" s="18"/>
      <c r="N31" s="18">
        <f t="shared" si="8"/>
        <v>0</v>
      </c>
      <c r="O31" s="18">
        <f t="shared" si="9"/>
        <v>0</v>
      </c>
      <c r="P31" s="18">
        <v>0</v>
      </c>
      <c r="Q31" s="18">
        <f t="shared" si="10"/>
        <v>0</v>
      </c>
    </row>
    <row r="32" spans="1:17" ht="45">
      <c r="A32" s="27" t="s">
        <v>149</v>
      </c>
      <c r="B32" s="18" t="s">
        <v>66</v>
      </c>
      <c r="C32" s="1" t="s">
        <v>128</v>
      </c>
      <c r="D32" s="18" t="s">
        <v>254</v>
      </c>
      <c r="E32" s="18">
        <v>2018</v>
      </c>
      <c r="F32" s="18"/>
      <c r="G32" s="18"/>
      <c r="H32" s="18">
        <v>328.7</v>
      </c>
      <c r="I32" s="18"/>
      <c r="J32" s="18"/>
      <c r="K32" s="18"/>
      <c r="L32" s="18">
        <v>328.7</v>
      </c>
      <c r="M32" s="18"/>
      <c r="N32" s="18">
        <f t="shared" si="8"/>
        <v>0</v>
      </c>
      <c r="O32" s="18">
        <f t="shared" si="9"/>
        <v>0</v>
      </c>
      <c r="P32" s="18">
        <f aca="true" t="shared" si="11" ref="P32:P42">L32</f>
        <v>328.7</v>
      </c>
      <c r="Q32" s="18">
        <f t="shared" si="10"/>
        <v>0</v>
      </c>
    </row>
    <row r="33" spans="1:17" ht="45" hidden="1">
      <c r="A33" s="27" t="s">
        <v>150</v>
      </c>
      <c r="B33" s="18" t="s">
        <v>67</v>
      </c>
      <c r="C33" s="1" t="s">
        <v>128</v>
      </c>
      <c r="D33" s="18">
        <v>2015</v>
      </c>
      <c r="E33" s="18">
        <v>2018</v>
      </c>
      <c r="F33" s="18"/>
      <c r="G33" s="18"/>
      <c r="H33" s="28">
        <v>0</v>
      </c>
      <c r="I33" s="18"/>
      <c r="J33" s="18"/>
      <c r="K33" s="18"/>
      <c r="L33" s="28">
        <v>0</v>
      </c>
      <c r="M33" s="18"/>
      <c r="N33" s="18">
        <f t="shared" si="8"/>
        <v>0</v>
      </c>
      <c r="O33" s="18">
        <f t="shared" si="9"/>
        <v>0</v>
      </c>
      <c r="P33" s="18">
        <f t="shared" si="11"/>
        <v>0</v>
      </c>
      <c r="Q33" s="18">
        <f t="shared" si="10"/>
        <v>0</v>
      </c>
    </row>
    <row r="34" spans="1:17" ht="45">
      <c r="A34" s="27" t="s">
        <v>151</v>
      </c>
      <c r="B34" s="18" t="s">
        <v>68</v>
      </c>
      <c r="C34" s="1" t="s">
        <v>128</v>
      </c>
      <c r="D34" s="18">
        <v>2015</v>
      </c>
      <c r="E34" s="18">
        <v>2018</v>
      </c>
      <c r="F34" s="18"/>
      <c r="G34" s="18"/>
      <c r="H34" s="28">
        <v>90.4</v>
      </c>
      <c r="I34" s="18"/>
      <c r="J34" s="70"/>
      <c r="K34" s="70"/>
      <c r="L34" s="28">
        <v>90.4</v>
      </c>
      <c r="M34" s="18"/>
      <c r="N34" s="18">
        <f t="shared" si="8"/>
        <v>0</v>
      </c>
      <c r="O34" s="18">
        <f t="shared" si="9"/>
        <v>0</v>
      </c>
      <c r="P34" s="18">
        <f t="shared" si="11"/>
        <v>90.4</v>
      </c>
      <c r="Q34" s="18">
        <f t="shared" si="10"/>
        <v>0</v>
      </c>
    </row>
    <row r="35" spans="1:17" ht="45">
      <c r="A35" s="27" t="s">
        <v>152</v>
      </c>
      <c r="B35" s="18" t="s">
        <v>69</v>
      </c>
      <c r="C35" s="1" t="s">
        <v>128</v>
      </c>
      <c r="D35" s="18">
        <v>2015</v>
      </c>
      <c r="E35" s="18">
        <v>2018</v>
      </c>
      <c r="F35" s="18"/>
      <c r="G35" s="18"/>
      <c r="H35" s="72">
        <v>392.2</v>
      </c>
      <c r="I35" s="70"/>
      <c r="J35" s="18"/>
      <c r="K35" s="18"/>
      <c r="L35" s="72">
        <v>239.2</v>
      </c>
      <c r="M35" s="18"/>
      <c r="N35" s="18">
        <f t="shared" si="8"/>
        <v>0</v>
      </c>
      <c r="O35" s="18">
        <f t="shared" si="9"/>
        <v>0</v>
      </c>
      <c r="P35" s="28">
        <f t="shared" si="11"/>
        <v>239.2</v>
      </c>
      <c r="Q35" s="18">
        <f t="shared" si="10"/>
        <v>0</v>
      </c>
    </row>
    <row r="36" spans="1:17" ht="45">
      <c r="A36" s="27" t="s">
        <v>245</v>
      </c>
      <c r="B36" s="18" t="s">
        <v>244</v>
      </c>
      <c r="C36" s="1" t="s">
        <v>128</v>
      </c>
      <c r="D36" s="18">
        <v>2015</v>
      </c>
      <c r="E36" s="18">
        <v>2018</v>
      </c>
      <c r="F36" s="18"/>
      <c r="G36" s="18">
        <v>885.1</v>
      </c>
      <c r="H36" s="74">
        <v>2203</v>
      </c>
      <c r="I36" s="74"/>
      <c r="J36" s="74"/>
      <c r="K36" s="75">
        <v>515.7</v>
      </c>
      <c r="L36" s="75">
        <v>689.1</v>
      </c>
      <c r="M36" s="18"/>
      <c r="N36" s="18">
        <f t="shared" si="8"/>
        <v>0</v>
      </c>
      <c r="O36" s="18">
        <f t="shared" si="9"/>
        <v>515.7</v>
      </c>
      <c r="P36" s="28">
        <f t="shared" si="11"/>
        <v>689.1</v>
      </c>
      <c r="Q36" s="18">
        <f t="shared" si="10"/>
        <v>0</v>
      </c>
    </row>
    <row r="37" spans="1:17" ht="93.75" customHeight="1">
      <c r="A37" s="27" t="s">
        <v>261</v>
      </c>
      <c r="B37" s="77" t="s">
        <v>405</v>
      </c>
      <c r="C37" s="1" t="s">
        <v>128</v>
      </c>
      <c r="D37" s="18">
        <v>2015</v>
      </c>
      <c r="E37" s="18">
        <v>2018</v>
      </c>
      <c r="F37" s="18"/>
      <c r="G37" s="28">
        <v>3769</v>
      </c>
      <c r="H37" s="18"/>
      <c r="I37" s="18"/>
      <c r="J37" s="18"/>
      <c r="K37" s="28">
        <v>1817.9</v>
      </c>
      <c r="L37" s="18"/>
      <c r="M37" s="18"/>
      <c r="N37" s="18">
        <f t="shared" si="8"/>
        <v>0</v>
      </c>
      <c r="O37" s="28">
        <f t="shared" si="9"/>
        <v>1817.9</v>
      </c>
      <c r="P37" s="18">
        <f t="shared" si="11"/>
        <v>0</v>
      </c>
      <c r="Q37" s="18">
        <f t="shared" si="10"/>
        <v>0</v>
      </c>
    </row>
    <row r="38" spans="1:17" ht="45">
      <c r="A38" s="27" t="s">
        <v>326</v>
      </c>
      <c r="B38" s="18" t="s">
        <v>327</v>
      </c>
      <c r="C38" s="1" t="s">
        <v>128</v>
      </c>
      <c r="D38" s="18">
        <v>2015</v>
      </c>
      <c r="E38" s="18"/>
      <c r="F38" s="18"/>
      <c r="G38" s="28"/>
      <c r="H38" s="18">
        <v>30</v>
      </c>
      <c r="I38" s="18"/>
      <c r="J38" s="18"/>
      <c r="K38" s="28"/>
      <c r="L38" s="18">
        <v>0</v>
      </c>
      <c r="M38" s="18"/>
      <c r="N38" s="18">
        <f t="shared" si="8"/>
        <v>0</v>
      </c>
      <c r="O38" s="18">
        <f t="shared" si="9"/>
        <v>0</v>
      </c>
      <c r="P38" s="18">
        <f t="shared" si="11"/>
        <v>0</v>
      </c>
      <c r="Q38" s="18">
        <f t="shared" si="10"/>
        <v>0</v>
      </c>
    </row>
    <row r="39" spans="1:17" ht="60">
      <c r="A39" s="27" t="s">
        <v>328</v>
      </c>
      <c r="B39" s="77" t="s">
        <v>404</v>
      </c>
      <c r="C39" s="1" t="s">
        <v>128</v>
      </c>
      <c r="D39" s="18">
        <v>2015</v>
      </c>
      <c r="E39" s="18"/>
      <c r="F39" s="18"/>
      <c r="G39" s="28">
        <v>0</v>
      </c>
      <c r="H39" s="18">
        <v>590.2</v>
      </c>
      <c r="I39" s="18"/>
      <c r="J39" s="18"/>
      <c r="K39" s="28">
        <v>0</v>
      </c>
      <c r="L39" s="18">
        <v>373.3</v>
      </c>
      <c r="M39" s="18"/>
      <c r="N39" s="18">
        <f t="shared" si="8"/>
        <v>0</v>
      </c>
      <c r="O39" s="18">
        <f t="shared" si="9"/>
        <v>0</v>
      </c>
      <c r="P39" s="18">
        <f t="shared" si="11"/>
        <v>373.3</v>
      </c>
      <c r="Q39" s="18">
        <f t="shared" si="10"/>
        <v>0</v>
      </c>
    </row>
    <row r="40" spans="1:17" ht="45" hidden="1">
      <c r="A40" s="27" t="s">
        <v>329</v>
      </c>
      <c r="B40" s="18" t="s">
        <v>330</v>
      </c>
      <c r="C40" s="1" t="s">
        <v>128</v>
      </c>
      <c r="D40" s="18">
        <v>2015</v>
      </c>
      <c r="E40" s="18"/>
      <c r="F40" s="18"/>
      <c r="G40" s="28"/>
      <c r="H40" s="18"/>
      <c r="I40" s="18"/>
      <c r="J40" s="18"/>
      <c r="K40" s="28"/>
      <c r="L40" s="18"/>
      <c r="M40" s="18"/>
      <c r="N40" s="18">
        <f t="shared" si="8"/>
        <v>0</v>
      </c>
      <c r="O40" s="18">
        <f t="shared" si="9"/>
        <v>0</v>
      </c>
      <c r="P40" s="18">
        <f t="shared" si="11"/>
        <v>0</v>
      </c>
      <c r="Q40" s="18">
        <f t="shared" si="10"/>
        <v>0</v>
      </c>
    </row>
    <row r="41" spans="1:17" ht="60" hidden="1">
      <c r="A41" s="27" t="s">
        <v>372</v>
      </c>
      <c r="B41" s="63" t="s">
        <v>371</v>
      </c>
      <c r="C41" s="1" t="s">
        <v>128</v>
      </c>
      <c r="D41" s="63">
        <v>2016</v>
      </c>
      <c r="E41" s="63"/>
      <c r="F41" s="63"/>
      <c r="G41" s="28"/>
      <c r="H41" s="63">
        <v>0</v>
      </c>
      <c r="I41" s="63"/>
      <c r="J41" s="63"/>
      <c r="K41" s="28"/>
      <c r="L41" s="63">
        <v>0</v>
      </c>
      <c r="M41" s="63"/>
      <c r="N41" s="63"/>
      <c r="O41" s="63"/>
      <c r="P41" s="63">
        <f t="shared" si="11"/>
        <v>0</v>
      </c>
      <c r="Q41" s="63"/>
    </row>
    <row r="42" spans="1:17" ht="45" hidden="1">
      <c r="A42" s="27" t="s">
        <v>373</v>
      </c>
      <c r="B42" s="63" t="s">
        <v>374</v>
      </c>
      <c r="C42" s="1" t="s">
        <v>128</v>
      </c>
      <c r="D42" s="63">
        <v>2016</v>
      </c>
      <c r="E42" s="63"/>
      <c r="F42" s="63"/>
      <c r="G42" s="28"/>
      <c r="H42" s="63">
        <v>0</v>
      </c>
      <c r="I42" s="63"/>
      <c r="J42" s="63"/>
      <c r="K42" s="28"/>
      <c r="L42" s="63">
        <v>0</v>
      </c>
      <c r="M42" s="63"/>
      <c r="N42" s="63"/>
      <c r="O42" s="63"/>
      <c r="P42" s="63">
        <f t="shared" si="11"/>
        <v>0</v>
      </c>
      <c r="Q42" s="63"/>
    </row>
    <row r="43" spans="1:17" s="17" customFormat="1" ht="45" hidden="1">
      <c r="A43" s="24" t="s">
        <v>153</v>
      </c>
      <c r="B43" s="25" t="s">
        <v>28</v>
      </c>
      <c r="C43" s="1" t="s">
        <v>128</v>
      </c>
      <c r="D43" s="25">
        <v>2015</v>
      </c>
      <c r="E43" s="25">
        <v>2015</v>
      </c>
      <c r="F43" s="25">
        <f>SUM(F44)</f>
        <v>0</v>
      </c>
      <c r="G43" s="25">
        <f aca="true" t="shared" si="12" ref="G43:O43">SUM(G44)</f>
        <v>0</v>
      </c>
      <c r="H43" s="25">
        <f t="shared" si="12"/>
        <v>0</v>
      </c>
      <c r="I43" s="25">
        <f t="shared" si="12"/>
        <v>0</v>
      </c>
      <c r="J43" s="25">
        <f t="shared" si="12"/>
        <v>0</v>
      </c>
      <c r="K43" s="25">
        <f t="shared" si="12"/>
        <v>0</v>
      </c>
      <c r="L43" s="25">
        <f t="shared" si="12"/>
        <v>0</v>
      </c>
      <c r="M43" s="25">
        <f t="shared" si="12"/>
        <v>0</v>
      </c>
      <c r="N43" s="25">
        <f t="shared" si="12"/>
        <v>0</v>
      </c>
      <c r="O43" s="25">
        <f t="shared" si="12"/>
        <v>0</v>
      </c>
      <c r="P43" s="26">
        <f>P44</f>
        <v>0</v>
      </c>
      <c r="Q43" s="25"/>
    </row>
    <row r="44" spans="1:19" s="17" customFormat="1" ht="54" hidden="1">
      <c r="A44" s="24" t="s">
        <v>331</v>
      </c>
      <c r="B44" s="30" t="s">
        <v>332</v>
      </c>
      <c r="C44" s="31" t="s">
        <v>128</v>
      </c>
      <c r="D44" s="30">
        <v>2015</v>
      </c>
      <c r="E44" s="30"/>
      <c r="F44" s="32"/>
      <c r="G44" s="30"/>
      <c r="H44" s="30"/>
      <c r="I44" s="30"/>
      <c r="J44" s="30"/>
      <c r="K44" s="30"/>
      <c r="L44" s="30"/>
      <c r="M44" s="30"/>
      <c r="N44" s="18">
        <f>J44</f>
        <v>0</v>
      </c>
      <c r="O44" s="18">
        <f>K44</f>
        <v>0</v>
      </c>
      <c r="P44" s="18">
        <f>L44</f>
        <v>0</v>
      </c>
      <c r="Q44" s="18">
        <f>M44</f>
        <v>0</v>
      </c>
      <c r="R44" s="60"/>
      <c r="S44" s="60"/>
    </row>
    <row r="45" spans="1:20" s="37" customFormat="1" ht="15.75">
      <c r="A45" s="33"/>
      <c r="B45" s="34" t="s">
        <v>246</v>
      </c>
      <c r="C45" s="2"/>
      <c r="D45" s="34"/>
      <c r="E45" s="34"/>
      <c r="F45" s="34">
        <f>SUM(F11,F13,F15,F17,F23,F25,F43)</f>
        <v>0</v>
      </c>
      <c r="G45" s="35">
        <f aca="true" t="shared" si="13" ref="G45:Q45">SUM(G11,G13,G15,G17,G23,G25,G43)</f>
        <v>184725.6</v>
      </c>
      <c r="H45" s="35">
        <f t="shared" si="13"/>
        <v>97009.59999999999</v>
      </c>
      <c r="I45" s="34">
        <f t="shared" si="13"/>
        <v>0</v>
      </c>
      <c r="J45" s="34">
        <f t="shared" si="13"/>
        <v>0</v>
      </c>
      <c r="K45" s="35">
        <f t="shared" si="13"/>
        <v>86347.90000000001</v>
      </c>
      <c r="L45" s="35">
        <f>SUM(L11,L13,L15,L17,L23,L25,L43)</f>
        <v>43947.4</v>
      </c>
      <c r="M45" s="34">
        <f t="shared" si="13"/>
        <v>0</v>
      </c>
      <c r="N45" s="36">
        <f t="shared" si="13"/>
        <v>0</v>
      </c>
      <c r="O45" s="35">
        <f t="shared" si="13"/>
        <v>86347.90000000001</v>
      </c>
      <c r="P45" s="35">
        <f t="shared" si="13"/>
        <v>43947.4</v>
      </c>
      <c r="Q45" s="36">
        <f t="shared" si="13"/>
        <v>0</v>
      </c>
      <c r="R45" s="66">
        <f>SUM(G45:H45)</f>
        <v>281735.2</v>
      </c>
      <c r="S45" s="66">
        <f>SUM(O45:P45)</f>
        <v>130295.30000000002</v>
      </c>
      <c r="T45" s="37">
        <f>S45/R45</f>
        <v>0.46247433760495676</v>
      </c>
    </row>
    <row r="46" spans="1:19" s="23" customFormat="1" ht="15.75">
      <c r="A46" s="22"/>
      <c r="B46" s="79" t="s">
        <v>16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68"/>
      <c r="S46" s="68"/>
    </row>
    <row r="47" spans="1:17" s="17" customFormat="1" ht="45">
      <c r="A47" s="24" t="s">
        <v>154</v>
      </c>
      <c r="B47" s="25" t="s">
        <v>358</v>
      </c>
      <c r="C47" s="1" t="s">
        <v>128</v>
      </c>
      <c r="D47" s="25">
        <v>2015</v>
      </c>
      <c r="E47" s="25">
        <v>2018</v>
      </c>
      <c r="F47" s="25">
        <f>SUM(F48:F49)</f>
        <v>0</v>
      </c>
      <c r="G47" s="25">
        <f>SUM(G48:G49)</f>
        <v>0</v>
      </c>
      <c r="H47" s="26">
        <f>SUM(H48:H49)</f>
        <v>32097</v>
      </c>
      <c r="I47" s="25">
        <f aca="true" t="shared" si="14" ref="I47:P47">SUM(I48:I49)</f>
        <v>0</v>
      </c>
      <c r="J47" s="25">
        <f t="shared" si="14"/>
        <v>0</v>
      </c>
      <c r="K47" s="25">
        <f t="shared" si="14"/>
        <v>0</v>
      </c>
      <c r="L47" s="26">
        <f t="shared" si="14"/>
        <v>15375.1</v>
      </c>
      <c r="M47" s="25">
        <f t="shared" si="14"/>
        <v>0</v>
      </c>
      <c r="N47" s="25">
        <f t="shared" si="14"/>
        <v>0</v>
      </c>
      <c r="O47" s="25">
        <f t="shared" si="14"/>
        <v>0</v>
      </c>
      <c r="P47" s="26">
        <f t="shared" si="14"/>
        <v>15375.1</v>
      </c>
      <c r="Q47" s="25">
        <f>SUM(Q48)</f>
        <v>0</v>
      </c>
    </row>
    <row r="48" spans="1:17" ht="45">
      <c r="A48" s="27" t="s">
        <v>155</v>
      </c>
      <c r="B48" s="18" t="s">
        <v>359</v>
      </c>
      <c r="C48" s="1" t="s">
        <v>128</v>
      </c>
      <c r="D48" s="18">
        <v>2015</v>
      </c>
      <c r="E48" s="18">
        <v>2018</v>
      </c>
      <c r="F48" s="18"/>
      <c r="G48" s="18"/>
      <c r="H48" s="28">
        <v>32097</v>
      </c>
      <c r="I48" s="18"/>
      <c r="J48" s="18"/>
      <c r="K48" s="18"/>
      <c r="L48" s="28">
        <v>15375.1</v>
      </c>
      <c r="M48" s="18"/>
      <c r="N48" s="18">
        <f aca="true" t="shared" si="15" ref="N48:Q49">J48</f>
        <v>0</v>
      </c>
      <c r="O48" s="18">
        <f t="shared" si="15"/>
        <v>0</v>
      </c>
      <c r="P48" s="28">
        <f t="shared" si="15"/>
        <v>15375.1</v>
      </c>
      <c r="Q48" s="18">
        <f t="shared" si="15"/>
        <v>0</v>
      </c>
    </row>
    <row r="49" spans="1:17" ht="45" hidden="1">
      <c r="A49" s="27" t="s">
        <v>333</v>
      </c>
      <c r="B49" s="18" t="s">
        <v>334</v>
      </c>
      <c r="C49" s="1" t="s">
        <v>128</v>
      </c>
      <c r="D49" s="18">
        <v>2015</v>
      </c>
      <c r="E49" s="18"/>
      <c r="F49" s="18"/>
      <c r="G49" s="18"/>
      <c r="H49" s="28">
        <v>0</v>
      </c>
      <c r="I49" s="18"/>
      <c r="J49" s="18"/>
      <c r="K49" s="18"/>
      <c r="L49" s="28">
        <v>0</v>
      </c>
      <c r="M49" s="18"/>
      <c r="N49" s="18">
        <f t="shared" si="15"/>
        <v>0</v>
      </c>
      <c r="O49" s="18">
        <f t="shared" si="15"/>
        <v>0</v>
      </c>
      <c r="P49" s="28">
        <f t="shared" si="15"/>
        <v>0</v>
      </c>
      <c r="Q49" s="18">
        <f t="shared" si="15"/>
        <v>0</v>
      </c>
    </row>
    <row r="50" spans="1:17" s="17" customFormat="1" ht="45">
      <c r="A50" s="24" t="s">
        <v>156</v>
      </c>
      <c r="B50" s="25" t="s">
        <v>29</v>
      </c>
      <c r="C50" s="1" t="s">
        <v>128</v>
      </c>
      <c r="D50" s="25">
        <v>2015</v>
      </c>
      <c r="E50" s="25">
        <v>2018</v>
      </c>
      <c r="F50" s="25">
        <f>SUM(F51:F52)</f>
        <v>0</v>
      </c>
      <c r="G50" s="25">
        <f aca="true" t="shared" si="16" ref="G50:Q50">SUM(G51:G52)</f>
        <v>0</v>
      </c>
      <c r="H50" s="26">
        <f t="shared" si="16"/>
        <v>39098.6</v>
      </c>
      <c r="I50" s="25">
        <f t="shared" si="16"/>
        <v>0</v>
      </c>
      <c r="J50" s="25">
        <f t="shared" si="16"/>
        <v>0</v>
      </c>
      <c r="K50" s="25">
        <f t="shared" si="16"/>
        <v>0</v>
      </c>
      <c r="L50" s="26">
        <f t="shared" si="16"/>
        <v>21722</v>
      </c>
      <c r="M50" s="25">
        <f t="shared" si="16"/>
        <v>0</v>
      </c>
      <c r="N50" s="25">
        <f t="shared" si="16"/>
        <v>0</v>
      </c>
      <c r="O50" s="25">
        <f t="shared" si="16"/>
        <v>0</v>
      </c>
      <c r="P50" s="26">
        <f t="shared" si="16"/>
        <v>21722</v>
      </c>
      <c r="Q50" s="25">
        <f t="shared" si="16"/>
        <v>0</v>
      </c>
    </row>
    <row r="51" spans="1:17" ht="45">
      <c r="A51" s="27" t="s">
        <v>157</v>
      </c>
      <c r="B51" s="18" t="s">
        <v>70</v>
      </c>
      <c r="C51" s="1" t="s">
        <v>128</v>
      </c>
      <c r="D51" s="18">
        <v>2015</v>
      </c>
      <c r="E51" s="18">
        <v>2018</v>
      </c>
      <c r="F51" s="18"/>
      <c r="G51" s="18"/>
      <c r="H51" s="74">
        <v>36666.4</v>
      </c>
      <c r="I51" s="72"/>
      <c r="J51" s="18"/>
      <c r="K51" s="18"/>
      <c r="L51" s="73">
        <v>20515.2</v>
      </c>
      <c r="M51" s="18"/>
      <c r="N51" s="18">
        <f aca="true" t="shared" si="17" ref="N51:Q52">J51</f>
        <v>0</v>
      </c>
      <c r="O51" s="18">
        <f t="shared" si="17"/>
        <v>0</v>
      </c>
      <c r="P51" s="28">
        <f t="shared" si="17"/>
        <v>20515.2</v>
      </c>
      <c r="Q51" s="18">
        <f t="shared" si="17"/>
        <v>0</v>
      </c>
    </row>
    <row r="52" spans="1:17" ht="45">
      <c r="A52" s="27" t="s">
        <v>158</v>
      </c>
      <c r="B52" s="18" t="s">
        <v>71</v>
      </c>
      <c r="C52" s="1" t="s">
        <v>128</v>
      </c>
      <c r="D52" s="18">
        <v>2015</v>
      </c>
      <c r="E52" s="18">
        <v>2018</v>
      </c>
      <c r="F52" s="18"/>
      <c r="G52" s="18"/>
      <c r="H52" s="18">
        <v>2432.2</v>
      </c>
      <c r="I52" s="18"/>
      <c r="J52" s="18"/>
      <c r="K52" s="18"/>
      <c r="L52" s="28">
        <v>1206.8</v>
      </c>
      <c r="M52" s="18"/>
      <c r="N52" s="18">
        <f t="shared" si="17"/>
        <v>0</v>
      </c>
      <c r="O52" s="18">
        <f t="shared" si="17"/>
        <v>0</v>
      </c>
      <c r="P52" s="28">
        <f t="shared" si="17"/>
        <v>1206.8</v>
      </c>
      <c r="Q52" s="18">
        <f t="shared" si="17"/>
        <v>0</v>
      </c>
    </row>
    <row r="53" spans="1:17" s="17" customFormat="1" ht="60">
      <c r="A53" s="24" t="s">
        <v>159</v>
      </c>
      <c r="B53" s="25" t="s">
        <v>30</v>
      </c>
      <c r="C53" s="1" t="s">
        <v>128</v>
      </c>
      <c r="D53" s="25">
        <v>2014</v>
      </c>
      <c r="E53" s="25">
        <v>2018</v>
      </c>
      <c r="F53" s="25">
        <f>SUM(F54:F59)</f>
        <v>0</v>
      </c>
      <c r="G53" s="25">
        <f aca="true" t="shared" si="18" ref="G53:Q53">SUM(G54:G59)</f>
        <v>0</v>
      </c>
      <c r="H53" s="26">
        <f t="shared" si="18"/>
        <v>55.1</v>
      </c>
      <c r="I53" s="25">
        <f t="shared" si="18"/>
        <v>0</v>
      </c>
      <c r="J53" s="25">
        <f t="shared" si="18"/>
        <v>0</v>
      </c>
      <c r="K53" s="25">
        <f t="shared" si="18"/>
        <v>0</v>
      </c>
      <c r="L53" s="26">
        <f t="shared" si="18"/>
        <v>14.9</v>
      </c>
      <c r="M53" s="25">
        <f t="shared" si="18"/>
        <v>0</v>
      </c>
      <c r="N53" s="25">
        <f t="shared" si="18"/>
        <v>0</v>
      </c>
      <c r="O53" s="25">
        <f t="shared" si="18"/>
        <v>0</v>
      </c>
      <c r="P53" s="26">
        <f t="shared" si="18"/>
        <v>14.9</v>
      </c>
      <c r="Q53" s="25">
        <f t="shared" si="18"/>
        <v>0</v>
      </c>
    </row>
    <row r="54" spans="1:17" ht="45">
      <c r="A54" s="27" t="s">
        <v>160</v>
      </c>
      <c r="B54" s="18" t="s">
        <v>72</v>
      </c>
      <c r="C54" s="1" t="s">
        <v>128</v>
      </c>
      <c r="D54" s="63">
        <v>2014</v>
      </c>
      <c r="E54" s="18">
        <v>2018</v>
      </c>
      <c r="F54" s="18"/>
      <c r="G54" s="18"/>
      <c r="H54" s="18">
        <v>4.1</v>
      </c>
      <c r="I54" s="18"/>
      <c r="J54" s="18"/>
      <c r="K54" s="18"/>
      <c r="L54" s="18"/>
      <c r="M54" s="18"/>
      <c r="N54" s="18">
        <f aca="true" t="shared" si="19" ref="N54:N59">J54</f>
        <v>0</v>
      </c>
      <c r="O54" s="18">
        <f aca="true" t="shared" si="20" ref="O54:O59">K54</f>
        <v>0</v>
      </c>
      <c r="P54" s="18">
        <f aca="true" t="shared" si="21" ref="P54:P59">L54</f>
        <v>0</v>
      </c>
      <c r="Q54" s="18">
        <f aca="true" t="shared" si="22" ref="Q54:Q59">M54</f>
        <v>0</v>
      </c>
    </row>
    <row r="55" spans="1:17" ht="60">
      <c r="A55" s="27" t="s">
        <v>161</v>
      </c>
      <c r="B55" s="18" t="s">
        <v>73</v>
      </c>
      <c r="C55" s="1" t="s">
        <v>128</v>
      </c>
      <c r="D55" s="18">
        <v>2014</v>
      </c>
      <c r="E55" s="18">
        <v>2018</v>
      </c>
      <c r="F55" s="18"/>
      <c r="G55" s="18"/>
      <c r="H55" s="28">
        <v>32.6</v>
      </c>
      <c r="I55" s="18"/>
      <c r="J55" s="18"/>
      <c r="K55" s="18"/>
      <c r="L55" s="28"/>
      <c r="M55" s="18"/>
      <c r="N55" s="18">
        <f t="shared" si="19"/>
        <v>0</v>
      </c>
      <c r="O55" s="18">
        <f t="shared" si="20"/>
        <v>0</v>
      </c>
      <c r="P55" s="18">
        <f t="shared" si="21"/>
        <v>0</v>
      </c>
      <c r="Q55" s="18">
        <f t="shared" si="22"/>
        <v>0</v>
      </c>
    </row>
    <row r="56" spans="1:17" ht="45">
      <c r="A56" s="27" t="s">
        <v>162</v>
      </c>
      <c r="B56" s="18" t="s">
        <v>74</v>
      </c>
      <c r="C56" s="1" t="s">
        <v>128</v>
      </c>
      <c r="D56" s="18">
        <v>2015</v>
      </c>
      <c r="E56" s="18">
        <v>2018</v>
      </c>
      <c r="F56" s="18"/>
      <c r="G56" s="18"/>
      <c r="H56" s="18">
        <v>7.5</v>
      </c>
      <c r="I56" s="18"/>
      <c r="J56" s="18"/>
      <c r="K56" s="18"/>
      <c r="L56" s="18">
        <v>7.5</v>
      </c>
      <c r="M56" s="18"/>
      <c r="N56" s="18">
        <f t="shared" si="19"/>
        <v>0</v>
      </c>
      <c r="O56" s="18">
        <f t="shared" si="20"/>
        <v>0</v>
      </c>
      <c r="P56" s="18">
        <f t="shared" si="21"/>
        <v>7.5</v>
      </c>
      <c r="Q56" s="18">
        <f t="shared" si="22"/>
        <v>0</v>
      </c>
    </row>
    <row r="57" spans="1:17" ht="45" hidden="1">
      <c r="A57" s="27" t="s">
        <v>163</v>
      </c>
      <c r="B57" s="18" t="s">
        <v>75</v>
      </c>
      <c r="C57" s="1" t="s">
        <v>128</v>
      </c>
      <c r="D57" s="18">
        <v>2015</v>
      </c>
      <c r="E57" s="18">
        <v>2018</v>
      </c>
      <c r="F57" s="18"/>
      <c r="G57" s="18"/>
      <c r="H57" s="18">
        <v>0</v>
      </c>
      <c r="I57" s="18"/>
      <c r="J57" s="18"/>
      <c r="K57" s="18"/>
      <c r="L57" s="18"/>
      <c r="M57" s="18"/>
      <c r="N57" s="18">
        <f t="shared" si="19"/>
        <v>0</v>
      </c>
      <c r="O57" s="18">
        <f t="shared" si="20"/>
        <v>0</v>
      </c>
      <c r="P57" s="18">
        <f t="shared" si="21"/>
        <v>0</v>
      </c>
      <c r="Q57" s="18">
        <f t="shared" si="22"/>
        <v>0</v>
      </c>
    </row>
    <row r="58" spans="1:17" ht="45">
      <c r="A58" s="27" t="s">
        <v>164</v>
      </c>
      <c r="B58" s="18" t="s">
        <v>76</v>
      </c>
      <c r="C58" s="1" t="s">
        <v>128</v>
      </c>
      <c r="D58" s="18">
        <v>2015</v>
      </c>
      <c r="E58" s="18">
        <v>2018</v>
      </c>
      <c r="F58" s="18"/>
      <c r="G58" s="18"/>
      <c r="H58" s="18">
        <v>7.4</v>
      </c>
      <c r="I58" s="18"/>
      <c r="J58" s="18"/>
      <c r="K58" s="18"/>
      <c r="L58" s="18">
        <v>7.4</v>
      </c>
      <c r="M58" s="18"/>
      <c r="N58" s="18">
        <f t="shared" si="19"/>
        <v>0</v>
      </c>
      <c r="O58" s="18">
        <f t="shared" si="20"/>
        <v>0</v>
      </c>
      <c r="P58" s="18">
        <f t="shared" si="21"/>
        <v>7.4</v>
      </c>
      <c r="Q58" s="18">
        <f t="shared" si="22"/>
        <v>0</v>
      </c>
    </row>
    <row r="59" spans="1:17" ht="45">
      <c r="A59" s="27" t="s">
        <v>165</v>
      </c>
      <c r="B59" s="18" t="s">
        <v>77</v>
      </c>
      <c r="C59" s="1" t="s">
        <v>128</v>
      </c>
      <c r="D59" s="18">
        <v>2015</v>
      </c>
      <c r="E59" s="18">
        <v>2018</v>
      </c>
      <c r="F59" s="18"/>
      <c r="G59" s="18"/>
      <c r="H59" s="18">
        <v>3.5</v>
      </c>
      <c r="I59" s="18"/>
      <c r="J59" s="18"/>
      <c r="K59" s="18"/>
      <c r="L59" s="18"/>
      <c r="M59" s="18"/>
      <c r="N59" s="18">
        <f t="shared" si="19"/>
        <v>0</v>
      </c>
      <c r="O59" s="18">
        <f t="shared" si="20"/>
        <v>0</v>
      </c>
      <c r="P59" s="18">
        <f t="shared" si="21"/>
        <v>0</v>
      </c>
      <c r="Q59" s="18">
        <f t="shared" si="22"/>
        <v>0</v>
      </c>
    </row>
    <row r="60" spans="1:17" s="17" customFormat="1" ht="45">
      <c r="A60" s="24" t="s">
        <v>166</v>
      </c>
      <c r="B60" s="25" t="s">
        <v>31</v>
      </c>
      <c r="C60" s="1" t="s">
        <v>128</v>
      </c>
      <c r="D60" s="25">
        <v>2014</v>
      </c>
      <c r="E60" s="25">
        <v>2018</v>
      </c>
      <c r="F60" s="26">
        <f>SUM(F61:F76)</f>
        <v>0</v>
      </c>
      <c r="G60" s="26">
        <f aca="true" t="shared" si="23" ref="G60:Q60">SUM(G61:G76)</f>
        <v>13026.5</v>
      </c>
      <c r="H60" s="26">
        <f t="shared" si="23"/>
        <v>8262.6</v>
      </c>
      <c r="I60" s="26">
        <f t="shared" si="23"/>
        <v>0</v>
      </c>
      <c r="J60" s="26">
        <f t="shared" si="23"/>
        <v>0</v>
      </c>
      <c r="K60" s="26">
        <f t="shared" si="23"/>
        <v>3147.8</v>
      </c>
      <c r="L60" s="26">
        <f t="shared" si="23"/>
        <v>2409.6</v>
      </c>
      <c r="M60" s="26">
        <f t="shared" si="23"/>
        <v>0</v>
      </c>
      <c r="N60" s="26">
        <f t="shared" si="23"/>
        <v>0</v>
      </c>
      <c r="O60" s="26">
        <f t="shared" si="23"/>
        <v>3147.8</v>
      </c>
      <c r="P60" s="26">
        <f t="shared" si="23"/>
        <v>2409.6</v>
      </c>
      <c r="Q60" s="26">
        <f t="shared" si="23"/>
        <v>0</v>
      </c>
    </row>
    <row r="61" spans="1:17" ht="45">
      <c r="A61" s="27" t="s">
        <v>167</v>
      </c>
      <c r="B61" s="18" t="s">
        <v>78</v>
      </c>
      <c r="C61" s="1" t="s">
        <v>128</v>
      </c>
      <c r="D61" s="18">
        <v>2015</v>
      </c>
      <c r="E61" s="18">
        <v>2018</v>
      </c>
      <c r="F61" s="18"/>
      <c r="G61" s="18">
        <v>3320.5</v>
      </c>
      <c r="H61" s="28">
        <v>5688</v>
      </c>
      <c r="I61" s="18"/>
      <c r="J61" s="18"/>
      <c r="K61" s="18">
        <v>390</v>
      </c>
      <c r="L61" s="28">
        <v>1181.8</v>
      </c>
      <c r="M61" s="18"/>
      <c r="N61" s="18">
        <f aca="true" t="shared" si="24" ref="N61:N70">J61</f>
        <v>0</v>
      </c>
      <c r="O61" s="18">
        <f aca="true" t="shared" si="25" ref="O61:O70">K61</f>
        <v>390</v>
      </c>
      <c r="P61" s="28">
        <f aca="true" t="shared" si="26" ref="P61:P70">L61</f>
        <v>1181.8</v>
      </c>
      <c r="Q61" s="18">
        <f aca="true" t="shared" si="27" ref="Q61:Q70">M61</f>
        <v>0</v>
      </c>
    </row>
    <row r="62" spans="1:17" ht="120">
      <c r="A62" s="27" t="s">
        <v>168</v>
      </c>
      <c r="B62" s="18" t="s">
        <v>79</v>
      </c>
      <c r="C62" s="1" t="s">
        <v>128</v>
      </c>
      <c r="D62" s="18">
        <v>2015</v>
      </c>
      <c r="E62" s="18">
        <v>2018</v>
      </c>
      <c r="F62" s="18"/>
      <c r="G62" s="18">
        <v>360</v>
      </c>
      <c r="H62" s="18">
        <v>40</v>
      </c>
      <c r="I62" s="18"/>
      <c r="J62" s="18"/>
      <c r="K62" s="18">
        <v>0</v>
      </c>
      <c r="L62" s="18">
        <v>40</v>
      </c>
      <c r="M62" s="18"/>
      <c r="N62" s="18">
        <f t="shared" si="24"/>
        <v>0</v>
      </c>
      <c r="O62" s="18">
        <f t="shared" si="25"/>
        <v>0</v>
      </c>
      <c r="P62" s="18">
        <f t="shared" si="26"/>
        <v>40</v>
      </c>
      <c r="Q62" s="18">
        <f t="shared" si="27"/>
        <v>0</v>
      </c>
    </row>
    <row r="63" spans="1:17" ht="90" hidden="1">
      <c r="A63" s="27" t="s">
        <v>169</v>
      </c>
      <c r="B63" s="18" t="s">
        <v>80</v>
      </c>
      <c r="C63" s="1" t="s">
        <v>128</v>
      </c>
      <c r="D63" s="18">
        <v>2015</v>
      </c>
      <c r="E63" s="18">
        <v>2018</v>
      </c>
      <c r="F63" s="18"/>
      <c r="G63" s="18"/>
      <c r="H63" s="18">
        <v>0</v>
      </c>
      <c r="I63" s="18"/>
      <c r="J63" s="18"/>
      <c r="K63" s="18"/>
      <c r="L63" s="18">
        <v>0</v>
      </c>
      <c r="M63" s="18"/>
      <c r="N63" s="18">
        <f t="shared" si="24"/>
        <v>0</v>
      </c>
      <c r="O63" s="18">
        <f t="shared" si="25"/>
        <v>0</v>
      </c>
      <c r="P63" s="18">
        <f t="shared" si="26"/>
        <v>0</v>
      </c>
      <c r="Q63" s="18">
        <f t="shared" si="27"/>
        <v>0</v>
      </c>
    </row>
    <row r="64" spans="1:17" ht="75" hidden="1">
      <c r="A64" s="27" t="s">
        <v>170</v>
      </c>
      <c r="B64" s="18" t="s">
        <v>81</v>
      </c>
      <c r="C64" s="1" t="s">
        <v>128</v>
      </c>
      <c r="D64" s="18" t="s">
        <v>258</v>
      </c>
      <c r="E64" s="18">
        <v>2018</v>
      </c>
      <c r="F64" s="18"/>
      <c r="G64" s="18"/>
      <c r="H64" s="18">
        <v>0</v>
      </c>
      <c r="I64" s="18"/>
      <c r="J64" s="18"/>
      <c r="K64" s="18"/>
      <c r="L64" s="28">
        <v>0</v>
      </c>
      <c r="M64" s="18"/>
      <c r="N64" s="18">
        <f t="shared" si="24"/>
        <v>0</v>
      </c>
      <c r="O64" s="18">
        <f t="shared" si="25"/>
        <v>0</v>
      </c>
      <c r="P64" s="28">
        <f t="shared" si="26"/>
        <v>0</v>
      </c>
      <c r="Q64" s="18">
        <f t="shared" si="27"/>
        <v>0</v>
      </c>
    </row>
    <row r="65" spans="1:17" ht="60">
      <c r="A65" s="27" t="s">
        <v>171</v>
      </c>
      <c r="B65" s="18" t="s">
        <v>82</v>
      </c>
      <c r="C65" s="1" t="s">
        <v>128</v>
      </c>
      <c r="D65" s="18">
        <v>2015</v>
      </c>
      <c r="E65" s="18">
        <v>2018</v>
      </c>
      <c r="F65" s="18"/>
      <c r="G65" s="28">
        <v>27</v>
      </c>
      <c r="H65" s="18">
        <v>4.2</v>
      </c>
      <c r="I65" s="18"/>
      <c r="J65" s="18"/>
      <c r="K65" s="28">
        <v>4.5</v>
      </c>
      <c r="L65" s="18">
        <v>0.5</v>
      </c>
      <c r="M65" s="28"/>
      <c r="N65" s="18">
        <f t="shared" si="24"/>
        <v>0</v>
      </c>
      <c r="O65" s="18">
        <f t="shared" si="25"/>
        <v>4.5</v>
      </c>
      <c r="P65" s="18">
        <f t="shared" si="26"/>
        <v>0.5</v>
      </c>
      <c r="Q65" s="18">
        <f t="shared" si="27"/>
        <v>0</v>
      </c>
    </row>
    <row r="66" spans="1:17" ht="45">
      <c r="A66" s="27" t="s">
        <v>172</v>
      </c>
      <c r="B66" s="18" t="s">
        <v>83</v>
      </c>
      <c r="C66" s="1" t="s">
        <v>128</v>
      </c>
      <c r="D66" s="18">
        <v>2015</v>
      </c>
      <c r="E66" s="18">
        <v>2018</v>
      </c>
      <c r="F66" s="18"/>
      <c r="G66" s="18"/>
      <c r="H66" s="78">
        <v>565</v>
      </c>
      <c r="I66" s="72"/>
      <c r="J66" s="18"/>
      <c r="K66" s="18"/>
      <c r="L66" s="73">
        <v>182</v>
      </c>
      <c r="M66" s="18"/>
      <c r="N66" s="18">
        <f t="shared" si="24"/>
        <v>0</v>
      </c>
      <c r="O66" s="18">
        <f t="shared" si="25"/>
        <v>0</v>
      </c>
      <c r="P66" s="18">
        <f t="shared" si="26"/>
        <v>182</v>
      </c>
      <c r="Q66" s="18">
        <f t="shared" si="27"/>
        <v>0</v>
      </c>
    </row>
    <row r="67" spans="1:17" ht="45">
      <c r="A67" s="27" t="s">
        <v>262</v>
      </c>
      <c r="B67" s="18" t="s">
        <v>335</v>
      </c>
      <c r="C67" s="1" t="s">
        <v>128</v>
      </c>
      <c r="D67" s="18">
        <v>2015</v>
      </c>
      <c r="E67" s="18">
        <v>2018</v>
      </c>
      <c r="F67" s="18"/>
      <c r="G67" s="28">
        <v>9031</v>
      </c>
      <c r="H67" s="18"/>
      <c r="I67" s="18"/>
      <c r="J67" s="18"/>
      <c r="K67" s="28">
        <v>2633.3</v>
      </c>
      <c r="L67" s="18"/>
      <c r="M67" s="18"/>
      <c r="N67" s="18">
        <f t="shared" si="24"/>
        <v>0</v>
      </c>
      <c r="O67" s="28">
        <f t="shared" si="25"/>
        <v>2633.3</v>
      </c>
      <c r="P67" s="18">
        <f t="shared" si="26"/>
        <v>0</v>
      </c>
      <c r="Q67" s="18">
        <f t="shared" si="27"/>
        <v>0</v>
      </c>
    </row>
    <row r="68" spans="1:17" ht="45">
      <c r="A68" s="27" t="s">
        <v>336</v>
      </c>
      <c r="B68" s="18" t="s">
        <v>337</v>
      </c>
      <c r="C68" s="1" t="s">
        <v>128</v>
      </c>
      <c r="D68" s="63">
        <v>2015</v>
      </c>
      <c r="E68" s="63">
        <v>2018</v>
      </c>
      <c r="F68" s="18"/>
      <c r="G68" s="28"/>
      <c r="H68" s="18">
        <v>472.8</v>
      </c>
      <c r="I68" s="18"/>
      <c r="J68" s="18">
        <v>0</v>
      </c>
      <c r="K68" s="28">
        <v>0</v>
      </c>
      <c r="L68" s="18">
        <v>0</v>
      </c>
      <c r="M68" s="18"/>
      <c r="N68" s="18">
        <f t="shared" si="24"/>
        <v>0</v>
      </c>
      <c r="O68" s="18">
        <f t="shared" si="25"/>
        <v>0</v>
      </c>
      <c r="P68" s="18">
        <f t="shared" si="26"/>
        <v>0</v>
      </c>
      <c r="Q68" s="18">
        <f t="shared" si="27"/>
        <v>0</v>
      </c>
    </row>
    <row r="69" spans="1:17" ht="45" hidden="1">
      <c r="A69" s="27" t="s">
        <v>338</v>
      </c>
      <c r="B69" s="58" t="s">
        <v>339</v>
      </c>
      <c r="C69" s="1" t="s">
        <v>128</v>
      </c>
      <c r="D69" s="63">
        <v>2015</v>
      </c>
      <c r="E69" s="63">
        <v>2018</v>
      </c>
      <c r="F69" s="18"/>
      <c r="G69" s="28"/>
      <c r="H69" s="18">
        <v>0</v>
      </c>
      <c r="I69" s="18"/>
      <c r="J69" s="18"/>
      <c r="K69" s="28"/>
      <c r="L69" s="18">
        <v>0</v>
      </c>
      <c r="M69" s="18"/>
      <c r="N69" s="18">
        <f t="shared" si="24"/>
        <v>0</v>
      </c>
      <c r="O69" s="18">
        <f t="shared" si="25"/>
        <v>0</v>
      </c>
      <c r="P69" s="18">
        <f t="shared" si="26"/>
        <v>0</v>
      </c>
      <c r="Q69" s="18">
        <f t="shared" si="27"/>
        <v>0</v>
      </c>
    </row>
    <row r="70" spans="1:17" ht="45">
      <c r="A70" s="27" t="s">
        <v>340</v>
      </c>
      <c r="B70" s="18" t="s">
        <v>260</v>
      </c>
      <c r="C70" s="1" t="s">
        <v>128</v>
      </c>
      <c r="D70" s="63">
        <v>2015</v>
      </c>
      <c r="E70" s="63">
        <v>2018</v>
      </c>
      <c r="F70" s="18"/>
      <c r="G70" s="28"/>
      <c r="H70" s="18">
        <v>40.8</v>
      </c>
      <c r="I70" s="18"/>
      <c r="J70" s="18"/>
      <c r="K70" s="28"/>
      <c r="L70" s="18">
        <v>40.8</v>
      </c>
      <c r="M70" s="18"/>
      <c r="N70" s="18">
        <f t="shared" si="24"/>
        <v>0</v>
      </c>
      <c r="O70" s="18">
        <f t="shared" si="25"/>
        <v>0</v>
      </c>
      <c r="P70" s="18">
        <f t="shared" si="26"/>
        <v>40.8</v>
      </c>
      <c r="Q70" s="18">
        <f t="shared" si="27"/>
        <v>0</v>
      </c>
    </row>
    <row r="71" spans="1:17" ht="45" hidden="1">
      <c r="A71" s="27" t="s">
        <v>376</v>
      </c>
      <c r="B71" s="63" t="s">
        <v>375</v>
      </c>
      <c r="C71" s="1" t="s">
        <v>128</v>
      </c>
      <c r="D71" s="63">
        <v>2015</v>
      </c>
      <c r="E71" s="63">
        <v>2018</v>
      </c>
      <c r="F71" s="63"/>
      <c r="G71" s="28"/>
      <c r="H71" s="63"/>
      <c r="I71" s="63"/>
      <c r="J71" s="63"/>
      <c r="K71" s="28">
        <v>0</v>
      </c>
      <c r="L71" s="63"/>
      <c r="M71" s="63"/>
      <c r="N71" s="63"/>
      <c r="O71" s="63">
        <v>0</v>
      </c>
      <c r="P71" s="63"/>
      <c r="Q71" s="63"/>
    </row>
    <row r="72" spans="1:17" ht="75">
      <c r="A72" s="27" t="s">
        <v>378</v>
      </c>
      <c r="B72" s="63" t="s">
        <v>377</v>
      </c>
      <c r="C72" s="1" t="s">
        <v>128</v>
      </c>
      <c r="D72" s="63">
        <v>2015</v>
      </c>
      <c r="E72" s="63">
        <v>2018</v>
      </c>
      <c r="F72" s="63"/>
      <c r="G72" s="28">
        <v>108</v>
      </c>
      <c r="H72" s="63">
        <v>16.8</v>
      </c>
      <c r="I72" s="63"/>
      <c r="J72" s="63"/>
      <c r="K72" s="28">
        <v>30</v>
      </c>
      <c r="L72" s="28">
        <v>3.3</v>
      </c>
      <c r="M72" s="63"/>
      <c r="N72" s="63"/>
      <c r="O72" s="63">
        <f aca="true" t="shared" si="28" ref="O72:P75">K72</f>
        <v>30</v>
      </c>
      <c r="P72" s="28">
        <f t="shared" si="28"/>
        <v>3.3</v>
      </c>
      <c r="Q72" s="63"/>
    </row>
    <row r="73" spans="1:17" ht="45">
      <c r="A73" s="27" t="s">
        <v>380</v>
      </c>
      <c r="B73" s="63" t="s">
        <v>379</v>
      </c>
      <c r="C73" s="1" t="s">
        <v>128</v>
      </c>
      <c r="D73" s="63">
        <v>2015</v>
      </c>
      <c r="E73" s="63">
        <v>2018</v>
      </c>
      <c r="F73" s="63"/>
      <c r="G73" s="28">
        <v>0</v>
      </c>
      <c r="H73" s="63">
        <v>24.5</v>
      </c>
      <c r="I73" s="63"/>
      <c r="J73" s="63"/>
      <c r="K73" s="28">
        <v>0</v>
      </c>
      <c r="L73" s="28">
        <v>10.5</v>
      </c>
      <c r="M73" s="63"/>
      <c r="N73" s="63"/>
      <c r="O73" s="63">
        <f t="shared" si="28"/>
        <v>0</v>
      </c>
      <c r="P73" s="28">
        <f t="shared" si="28"/>
        <v>10.5</v>
      </c>
      <c r="Q73" s="63"/>
    </row>
    <row r="74" spans="1:17" ht="60">
      <c r="A74" s="27" t="s">
        <v>382</v>
      </c>
      <c r="B74" s="63" t="s">
        <v>381</v>
      </c>
      <c r="C74" s="1" t="s">
        <v>128</v>
      </c>
      <c r="D74" s="63">
        <v>2015</v>
      </c>
      <c r="E74" s="63">
        <v>2018</v>
      </c>
      <c r="F74" s="63"/>
      <c r="G74" s="28">
        <v>180</v>
      </c>
      <c r="H74" s="63">
        <v>20</v>
      </c>
      <c r="I74" s="63"/>
      <c r="J74" s="63"/>
      <c r="K74" s="28">
        <v>90</v>
      </c>
      <c r="L74" s="63">
        <v>10</v>
      </c>
      <c r="M74" s="63"/>
      <c r="N74" s="63"/>
      <c r="O74" s="63">
        <f t="shared" si="28"/>
        <v>90</v>
      </c>
      <c r="P74" s="63">
        <f t="shared" si="28"/>
        <v>10</v>
      </c>
      <c r="Q74" s="63"/>
    </row>
    <row r="75" spans="1:17" ht="90">
      <c r="A75" s="27" t="s">
        <v>398</v>
      </c>
      <c r="B75" s="77" t="s">
        <v>80</v>
      </c>
      <c r="C75" s="1" t="s">
        <v>128</v>
      </c>
      <c r="D75" s="70">
        <v>2015</v>
      </c>
      <c r="E75" s="70">
        <v>2018</v>
      </c>
      <c r="F75" s="70"/>
      <c r="G75" s="28">
        <v>0</v>
      </c>
      <c r="H75" s="70">
        <v>390.5</v>
      </c>
      <c r="I75" s="70"/>
      <c r="J75" s="70"/>
      <c r="K75" s="28">
        <v>0</v>
      </c>
      <c r="L75" s="70">
        <v>331.7</v>
      </c>
      <c r="M75" s="70"/>
      <c r="N75" s="70"/>
      <c r="O75" s="70">
        <f t="shared" si="28"/>
        <v>0</v>
      </c>
      <c r="P75" s="70">
        <f t="shared" si="28"/>
        <v>331.7</v>
      </c>
      <c r="Q75" s="70"/>
    </row>
    <row r="76" spans="1:17" ht="47.25" customHeight="1">
      <c r="A76" s="27" t="s">
        <v>399</v>
      </c>
      <c r="B76" s="77" t="s">
        <v>406</v>
      </c>
      <c r="C76" s="1" t="s">
        <v>128</v>
      </c>
      <c r="D76" s="70">
        <v>2017</v>
      </c>
      <c r="E76" s="70">
        <v>2018</v>
      </c>
      <c r="F76" s="70"/>
      <c r="G76" s="28"/>
      <c r="H76" s="28">
        <v>1000</v>
      </c>
      <c r="I76" s="70"/>
      <c r="J76" s="70"/>
      <c r="K76" s="28"/>
      <c r="L76" s="70">
        <v>609</v>
      </c>
      <c r="M76" s="70"/>
      <c r="N76" s="70"/>
      <c r="O76" s="70"/>
      <c r="P76" s="70">
        <f>L76</f>
        <v>609</v>
      </c>
      <c r="Q76" s="70"/>
    </row>
    <row r="77" spans="1:17" s="17" customFormat="1" ht="75">
      <c r="A77" s="24" t="s">
        <v>173</v>
      </c>
      <c r="B77" s="25" t="s">
        <v>32</v>
      </c>
      <c r="C77" s="1" t="s">
        <v>128</v>
      </c>
      <c r="D77" s="25">
        <v>2014</v>
      </c>
      <c r="E77" s="25">
        <v>2018</v>
      </c>
      <c r="F77" s="25">
        <v>0</v>
      </c>
      <c r="G77" s="25">
        <v>255416.6</v>
      </c>
      <c r="H77" s="25">
        <v>0</v>
      </c>
      <c r="I77" s="25">
        <v>0</v>
      </c>
      <c r="J77" s="25">
        <v>0</v>
      </c>
      <c r="K77" s="26">
        <v>147095.8</v>
      </c>
      <c r="L77" s="25">
        <v>0</v>
      </c>
      <c r="M77" s="25">
        <v>0</v>
      </c>
      <c r="N77" s="25">
        <v>0</v>
      </c>
      <c r="O77" s="26">
        <f>K77</f>
        <v>147095.8</v>
      </c>
      <c r="P77" s="25">
        <v>0</v>
      </c>
      <c r="Q77" s="25"/>
    </row>
    <row r="78" spans="1:17" s="17" customFormat="1" ht="45">
      <c r="A78" s="24" t="s">
        <v>174</v>
      </c>
      <c r="B78" s="25" t="s">
        <v>33</v>
      </c>
      <c r="C78" s="1" t="s">
        <v>128</v>
      </c>
      <c r="D78" s="25">
        <v>2014</v>
      </c>
      <c r="E78" s="25">
        <v>2018</v>
      </c>
      <c r="F78" s="25">
        <f>SUM(F79:F89)</f>
        <v>0</v>
      </c>
      <c r="G78" s="25">
        <f>SUM(G79:G89)</f>
        <v>0</v>
      </c>
      <c r="H78" s="26">
        <f>SUM(H79:H89)</f>
        <v>626.9</v>
      </c>
      <c r="I78" s="25">
        <f aca="true" t="shared" si="29" ref="I78:P78">SUM(I79:I89)</f>
        <v>0</v>
      </c>
      <c r="J78" s="25">
        <f t="shared" si="29"/>
        <v>0</v>
      </c>
      <c r="K78" s="25">
        <f t="shared" si="29"/>
        <v>0</v>
      </c>
      <c r="L78" s="26">
        <f t="shared" si="29"/>
        <v>363.80000000000007</v>
      </c>
      <c r="M78" s="25">
        <f t="shared" si="29"/>
        <v>0</v>
      </c>
      <c r="N78" s="25">
        <f t="shared" si="29"/>
        <v>0</v>
      </c>
      <c r="O78" s="25">
        <f t="shared" si="29"/>
        <v>0</v>
      </c>
      <c r="P78" s="26">
        <f t="shared" si="29"/>
        <v>363.80000000000007</v>
      </c>
      <c r="Q78" s="25"/>
    </row>
    <row r="79" spans="1:17" ht="45">
      <c r="A79" s="27" t="s">
        <v>175</v>
      </c>
      <c r="B79" s="18" t="s">
        <v>84</v>
      </c>
      <c r="C79" s="1" t="s">
        <v>128</v>
      </c>
      <c r="D79" s="18" t="s">
        <v>258</v>
      </c>
      <c r="E79" s="18">
        <v>2018</v>
      </c>
      <c r="F79" s="18"/>
      <c r="G79" s="18"/>
      <c r="H79" s="18">
        <v>105</v>
      </c>
      <c r="I79" s="18"/>
      <c r="J79" s="18"/>
      <c r="K79" s="18"/>
      <c r="L79" s="18">
        <v>45</v>
      </c>
      <c r="M79" s="18"/>
      <c r="N79" s="18">
        <f aca="true" t="shared" si="30" ref="N79:N89">J79</f>
        <v>0</v>
      </c>
      <c r="O79" s="18">
        <f aca="true" t="shared" si="31" ref="O79:O89">K79</f>
        <v>0</v>
      </c>
      <c r="P79" s="18">
        <f aca="true" t="shared" si="32" ref="P79:P89">L79</f>
        <v>45</v>
      </c>
      <c r="Q79" s="18">
        <f aca="true" t="shared" si="33" ref="Q79:Q89">M79</f>
        <v>0</v>
      </c>
    </row>
    <row r="80" spans="1:17" ht="45">
      <c r="A80" s="27" t="s">
        <v>176</v>
      </c>
      <c r="B80" s="18" t="s">
        <v>85</v>
      </c>
      <c r="C80" s="1" t="s">
        <v>128</v>
      </c>
      <c r="D80" s="18">
        <v>2015</v>
      </c>
      <c r="E80" s="18">
        <v>2018</v>
      </c>
      <c r="F80" s="18"/>
      <c r="G80" s="18"/>
      <c r="H80" s="18">
        <v>45.6</v>
      </c>
      <c r="I80" s="18"/>
      <c r="J80" s="18"/>
      <c r="K80" s="18"/>
      <c r="L80" s="18">
        <v>23.4</v>
      </c>
      <c r="M80" s="18"/>
      <c r="N80" s="18">
        <f t="shared" si="30"/>
        <v>0</v>
      </c>
      <c r="O80" s="18">
        <f t="shared" si="31"/>
        <v>0</v>
      </c>
      <c r="P80" s="18">
        <f t="shared" si="32"/>
        <v>23.4</v>
      </c>
      <c r="Q80" s="18">
        <f t="shared" si="33"/>
        <v>0</v>
      </c>
    </row>
    <row r="81" spans="1:17" ht="45">
      <c r="A81" s="27" t="s">
        <v>177</v>
      </c>
      <c r="B81" s="18" t="s">
        <v>86</v>
      </c>
      <c r="C81" s="1" t="s">
        <v>128</v>
      </c>
      <c r="D81" s="18">
        <v>2015</v>
      </c>
      <c r="E81" s="18">
        <v>2018</v>
      </c>
      <c r="F81" s="18"/>
      <c r="G81" s="18"/>
      <c r="H81" s="18">
        <v>6.8</v>
      </c>
      <c r="I81" s="18"/>
      <c r="J81" s="18"/>
      <c r="K81" s="18"/>
      <c r="L81" s="18"/>
      <c r="M81" s="18"/>
      <c r="N81" s="18">
        <f t="shared" si="30"/>
        <v>0</v>
      </c>
      <c r="O81" s="18">
        <f t="shared" si="31"/>
        <v>0</v>
      </c>
      <c r="P81" s="18">
        <f t="shared" si="32"/>
        <v>0</v>
      </c>
      <c r="Q81" s="18">
        <f t="shared" si="33"/>
        <v>0</v>
      </c>
    </row>
    <row r="82" spans="1:17" ht="45">
      <c r="A82" s="27" t="s">
        <v>178</v>
      </c>
      <c r="B82" s="18" t="s">
        <v>87</v>
      </c>
      <c r="C82" s="1" t="s">
        <v>128</v>
      </c>
      <c r="D82" s="18">
        <v>2015</v>
      </c>
      <c r="E82" s="18">
        <v>2018</v>
      </c>
      <c r="F82" s="18"/>
      <c r="G82" s="18"/>
      <c r="H82" s="18">
        <v>71.2</v>
      </c>
      <c r="I82" s="18"/>
      <c r="J82" s="18"/>
      <c r="K82" s="18"/>
      <c r="L82" s="28">
        <v>61.2</v>
      </c>
      <c r="M82" s="18"/>
      <c r="N82" s="18">
        <f t="shared" si="30"/>
        <v>0</v>
      </c>
      <c r="O82" s="18">
        <f t="shared" si="31"/>
        <v>0</v>
      </c>
      <c r="P82" s="28">
        <f t="shared" si="32"/>
        <v>61.2</v>
      </c>
      <c r="Q82" s="18">
        <f t="shared" si="33"/>
        <v>0</v>
      </c>
    </row>
    <row r="83" spans="1:17" ht="45">
      <c r="A83" s="27" t="s">
        <v>179</v>
      </c>
      <c r="B83" s="18" t="s">
        <v>88</v>
      </c>
      <c r="C83" s="1" t="s">
        <v>128</v>
      </c>
      <c r="D83" s="18" t="s">
        <v>258</v>
      </c>
      <c r="E83" s="18">
        <v>2018</v>
      </c>
      <c r="F83" s="18"/>
      <c r="G83" s="18"/>
      <c r="H83" s="18">
        <v>26.5</v>
      </c>
      <c r="I83" s="18"/>
      <c r="J83" s="18"/>
      <c r="K83" s="18"/>
      <c r="L83" s="18">
        <v>0</v>
      </c>
      <c r="M83" s="18"/>
      <c r="N83" s="18">
        <f t="shared" si="30"/>
        <v>0</v>
      </c>
      <c r="O83" s="18">
        <f t="shared" si="31"/>
        <v>0</v>
      </c>
      <c r="P83" s="18">
        <f t="shared" si="32"/>
        <v>0</v>
      </c>
      <c r="Q83" s="18">
        <f t="shared" si="33"/>
        <v>0</v>
      </c>
    </row>
    <row r="84" spans="1:17" ht="45">
      <c r="A84" s="27" t="s">
        <v>180</v>
      </c>
      <c r="B84" s="18" t="s">
        <v>89</v>
      </c>
      <c r="C84" s="1" t="s">
        <v>128</v>
      </c>
      <c r="D84" s="18">
        <v>2015</v>
      </c>
      <c r="E84" s="18">
        <v>2018</v>
      </c>
      <c r="F84" s="18"/>
      <c r="G84" s="18"/>
      <c r="H84" s="18">
        <v>36.8</v>
      </c>
      <c r="I84" s="18"/>
      <c r="J84" s="18"/>
      <c r="K84" s="18"/>
      <c r="L84" s="18">
        <v>36.3</v>
      </c>
      <c r="M84" s="18"/>
      <c r="N84" s="18">
        <f t="shared" si="30"/>
        <v>0</v>
      </c>
      <c r="O84" s="18">
        <f t="shared" si="31"/>
        <v>0</v>
      </c>
      <c r="P84" s="18">
        <f t="shared" si="32"/>
        <v>36.3</v>
      </c>
      <c r="Q84" s="18">
        <f t="shared" si="33"/>
        <v>0</v>
      </c>
    </row>
    <row r="85" spans="1:17" ht="45">
      <c r="A85" s="27" t="s">
        <v>181</v>
      </c>
      <c r="B85" s="18" t="s">
        <v>90</v>
      </c>
      <c r="C85" s="1" t="s">
        <v>128</v>
      </c>
      <c r="D85" s="18">
        <v>2015</v>
      </c>
      <c r="E85" s="18">
        <v>2018</v>
      </c>
      <c r="F85" s="18"/>
      <c r="G85" s="18"/>
      <c r="H85" s="18">
        <v>32.4</v>
      </c>
      <c r="I85" s="18"/>
      <c r="J85" s="18"/>
      <c r="K85" s="18"/>
      <c r="L85" s="18">
        <v>32.4</v>
      </c>
      <c r="M85" s="18"/>
      <c r="N85" s="18">
        <f t="shared" si="30"/>
        <v>0</v>
      </c>
      <c r="O85" s="18">
        <f t="shared" si="31"/>
        <v>0</v>
      </c>
      <c r="P85" s="18">
        <f t="shared" si="32"/>
        <v>32.4</v>
      </c>
      <c r="Q85" s="18">
        <f t="shared" si="33"/>
        <v>0</v>
      </c>
    </row>
    <row r="86" spans="1:17" ht="45">
      <c r="A86" s="27" t="s">
        <v>182</v>
      </c>
      <c r="B86" s="18" t="s">
        <v>91</v>
      </c>
      <c r="C86" s="1" t="s">
        <v>128</v>
      </c>
      <c r="D86" s="18">
        <v>2015</v>
      </c>
      <c r="E86" s="18">
        <v>2018</v>
      </c>
      <c r="F86" s="18"/>
      <c r="G86" s="18"/>
      <c r="H86" s="18">
        <v>21.9</v>
      </c>
      <c r="I86" s="18"/>
      <c r="J86" s="18"/>
      <c r="K86" s="18"/>
      <c r="L86" s="18">
        <v>21.9</v>
      </c>
      <c r="M86" s="18"/>
      <c r="N86" s="18">
        <f t="shared" si="30"/>
        <v>0</v>
      </c>
      <c r="O86" s="18">
        <f t="shared" si="31"/>
        <v>0</v>
      </c>
      <c r="P86" s="18">
        <f t="shared" si="32"/>
        <v>21.9</v>
      </c>
      <c r="Q86" s="18">
        <f t="shared" si="33"/>
        <v>0</v>
      </c>
    </row>
    <row r="87" spans="1:17" ht="60">
      <c r="A87" s="27" t="s">
        <v>183</v>
      </c>
      <c r="B87" s="18" t="s">
        <v>92</v>
      </c>
      <c r="C87" s="1" t="s">
        <v>128</v>
      </c>
      <c r="D87" s="18">
        <v>2015</v>
      </c>
      <c r="E87" s="18">
        <v>2018</v>
      </c>
      <c r="F87" s="18"/>
      <c r="G87" s="18"/>
      <c r="H87" s="18">
        <v>61.7</v>
      </c>
      <c r="I87" s="18"/>
      <c r="J87" s="18"/>
      <c r="K87" s="18"/>
      <c r="L87" s="28">
        <v>9.1</v>
      </c>
      <c r="M87" s="18"/>
      <c r="N87" s="18">
        <f t="shared" si="30"/>
        <v>0</v>
      </c>
      <c r="O87" s="18">
        <f t="shared" si="31"/>
        <v>0</v>
      </c>
      <c r="P87" s="28">
        <f t="shared" si="32"/>
        <v>9.1</v>
      </c>
      <c r="Q87" s="18">
        <f t="shared" si="33"/>
        <v>0</v>
      </c>
    </row>
    <row r="88" spans="1:17" ht="45">
      <c r="A88" s="27" t="s">
        <v>184</v>
      </c>
      <c r="B88" s="58" t="s">
        <v>93</v>
      </c>
      <c r="C88" s="1" t="s">
        <v>128</v>
      </c>
      <c r="D88" s="18">
        <v>2015</v>
      </c>
      <c r="E88" s="18">
        <v>2018</v>
      </c>
      <c r="F88" s="18"/>
      <c r="G88" s="18"/>
      <c r="H88" s="28">
        <v>219</v>
      </c>
      <c r="I88" s="18"/>
      <c r="J88" s="18"/>
      <c r="K88" s="18"/>
      <c r="L88" s="28">
        <v>134.5</v>
      </c>
      <c r="M88" s="18"/>
      <c r="N88" s="18">
        <f t="shared" si="30"/>
        <v>0</v>
      </c>
      <c r="O88" s="18">
        <f t="shared" si="31"/>
        <v>0</v>
      </c>
      <c r="P88" s="28">
        <f t="shared" si="32"/>
        <v>134.5</v>
      </c>
      <c r="Q88" s="18">
        <f t="shared" si="33"/>
        <v>0</v>
      </c>
    </row>
    <row r="89" spans="1:17" ht="45" hidden="1">
      <c r="A89" s="27" t="s">
        <v>185</v>
      </c>
      <c r="B89" s="18" t="s">
        <v>94</v>
      </c>
      <c r="C89" s="1" t="s">
        <v>128</v>
      </c>
      <c r="D89" s="18">
        <v>2015</v>
      </c>
      <c r="E89" s="18">
        <v>2015</v>
      </c>
      <c r="F89" s="18"/>
      <c r="G89" s="18"/>
      <c r="H89" s="18"/>
      <c r="I89" s="18"/>
      <c r="J89" s="18"/>
      <c r="K89" s="18"/>
      <c r="L89" s="18"/>
      <c r="M89" s="18"/>
      <c r="N89" s="18">
        <f t="shared" si="30"/>
        <v>0</v>
      </c>
      <c r="O89" s="18">
        <f t="shared" si="31"/>
        <v>0</v>
      </c>
      <c r="P89" s="18">
        <f t="shared" si="32"/>
        <v>0</v>
      </c>
      <c r="Q89" s="18">
        <f t="shared" si="33"/>
        <v>0</v>
      </c>
    </row>
    <row r="90" spans="1:17" s="17" customFormat="1" ht="75" hidden="1">
      <c r="A90" s="24" t="s">
        <v>186</v>
      </c>
      <c r="B90" s="25" t="s">
        <v>34</v>
      </c>
      <c r="C90" s="1" t="s">
        <v>128</v>
      </c>
      <c r="D90" s="25">
        <v>2014</v>
      </c>
      <c r="E90" s="25">
        <v>2018</v>
      </c>
      <c r="F90" s="25">
        <f aca="true" t="shared" si="34" ref="F90:P90">SUM(F91:F92)</f>
        <v>0</v>
      </c>
      <c r="G90" s="25">
        <f t="shared" si="34"/>
        <v>0</v>
      </c>
      <c r="H90" s="26">
        <f t="shared" si="34"/>
        <v>0</v>
      </c>
      <c r="I90" s="25">
        <f t="shared" si="34"/>
        <v>0</v>
      </c>
      <c r="J90" s="25">
        <f t="shared" si="34"/>
        <v>0</v>
      </c>
      <c r="K90" s="26">
        <f t="shared" si="34"/>
        <v>0</v>
      </c>
      <c r="L90" s="26">
        <f t="shared" si="34"/>
        <v>0</v>
      </c>
      <c r="M90" s="25">
        <f t="shared" si="34"/>
        <v>0</v>
      </c>
      <c r="N90" s="25">
        <f t="shared" si="34"/>
        <v>0</v>
      </c>
      <c r="O90" s="26">
        <f t="shared" si="34"/>
        <v>0</v>
      </c>
      <c r="P90" s="26">
        <f t="shared" si="34"/>
        <v>0</v>
      </c>
      <c r="Q90" s="25"/>
    </row>
    <row r="91" spans="1:17" ht="45" hidden="1">
      <c r="A91" s="27" t="s">
        <v>187</v>
      </c>
      <c r="B91" s="63" t="s">
        <v>383</v>
      </c>
      <c r="C91" s="1" t="s">
        <v>128</v>
      </c>
      <c r="D91" s="18">
        <v>2015</v>
      </c>
      <c r="E91" s="18">
        <v>2018</v>
      </c>
      <c r="F91" s="18"/>
      <c r="G91" s="28"/>
      <c r="H91" s="28"/>
      <c r="I91" s="18"/>
      <c r="J91" s="18"/>
      <c r="K91" s="18"/>
      <c r="L91" s="28"/>
      <c r="M91" s="18"/>
      <c r="N91" s="18">
        <f aca="true" t="shared" si="35" ref="N91:Q92">J91</f>
        <v>0</v>
      </c>
      <c r="O91" s="18">
        <f t="shared" si="35"/>
        <v>0</v>
      </c>
      <c r="P91" s="28">
        <f t="shared" si="35"/>
        <v>0</v>
      </c>
      <c r="Q91" s="18">
        <f t="shared" si="35"/>
        <v>0</v>
      </c>
    </row>
    <row r="92" spans="1:17" ht="75" hidden="1">
      <c r="A92" s="27" t="s">
        <v>188</v>
      </c>
      <c r="B92" s="63" t="s">
        <v>384</v>
      </c>
      <c r="C92" s="1" t="s">
        <v>128</v>
      </c>
      <c r="D92" s="18" t="s">
        <v>259</v>
      </c>
      <c r="E92" s="18">
        <v>2018</v>
      </c>
      <c r="F92" s="18"/>
      <c r="G92" s="18">
        <v>0</v>
      </c>
      <c r="H92" s="28"/>
      <c r="I92" s="18"/>
      <c r="J92" s="18"/>
      <c r="K92" s="18"/>
      <c r="L92" s="28"/>
      <c r="M92" s="18"/>
      <c r="N92" s="18">
        <f t="shared" si="35"/>
        <v>0</v>
      </c>
      <c r="O92" s="18">
        <f t="shared" si="35"/>
        <v>0</v>
      </c>
      <c r="P92" s="18">
        <f t="shared" si="35"/>
        <v>0</v>
      </c>
      <c r="Q92" s="18">
        <f t="shared" si="35"/>
        <v>0</v>
      </c>
    </row>
    <row r="93" spans="1:17" s="17" customFormat="1" ht="45">
      <c r="A93" s="24" t="s">
        <v>189</v>
      </c>
      <c r="B93" s="25" t="s">
        <v>35</v>
      </c>
      <c r="C93" s="1" t="s">
        <v>128</v>
      </c>
      <c r="D93" s="25">
        <v>2014</v>
      </c>
      <c r="E93" s="25">
        <v>2018</v>
      </c>
      <c r="F93" s="25">
        <f>SUM(F94:F95)</f>
        <v>0</v>
      </c>
      <c r="G93" s="25">
        <f>SUM(G94:G95)</f>
        <v>0</v>
      </c>
      <c r="H93" s="26">
        <f aca="true" t="shared" si="36" ref="H93:P93">H94+H95</f>
        <v>45.8</v>
      </c>
      <c r="I93" s="26">
        <f t="shared" si="36"/>
        <v>0</v>
      </c>
      <c r="J93" s="26">
        <f t="shared" si="36"/>
        <v>0</v>
      </c>
      <c r="K93" s="26">
        <f t="shared" si="36"/>
        <v>0</v>
      </c>
      <c r="L93" s="26">
        <f t="shared" si="36"/>
        <v>16</v>
      </c>
      <c r="M93" s="26">
        <f t="shared" si="36"/>
        <v>0</v>
      </c>
      <c r="N93" s="26">
        <f t="shared" si="36"/>
        <v>0</v>
      </c>
      <c r="O93" s="26">
        <f t="shared" si="36"/>
        <v>0</v>
      </c>
      <c r="P93" s="26">
        <f t="shared" si="36"/>
        <v>16</v>
      </c>
      <c r="Q93" s="25"/>
    </row>
    <row r="94" spans="1:17" ht="60">
      <c r="A94" s="27" t="s">
        <v>190</v>
      </c>
      <c r="B94" s="18" t="s">
        <v>95</v>
      </c>
      <c r="C94" s="1" t="s">
        <v>128</v>
      </c>
      <c r="D94" s="18">
        <v>2015</v>
      </c>
      <c r="E94" s="18">
        <v>2018</v>
      </c>
      <c r="F94" s="18"/>
      <c r="G94" s="18"/>
      <c r="H94" s="18">
        <v>28.2</v>
      </c>
      <c r="I94" s="18"/>
      <c r="J94" s="18"/>
      <c r="K94" s="18"/>
      <c r="L94" s="18">
        <v>2</v>
      </c>
      <c r="M94" s="18"/>
      <c r="N94" s="18">
        <f aca="true" t="shared" si="37" ref="N94:Q95">J94</f>
        <v>0</v>
      </c>
      <c r="O94" s="18">
        <f t="shared" si="37"/>
        <v>0</v>
      </c>
      <c r="P94" s="18">
        <f t="shared" si="37"/>
        <v>2</v>
      </c>
      <c r="Q94" s="18">
        <f t="shared" si="37"/>
        <v>0</v>
      </c>
    </row>
    <row r="95" spans="1:17" ht="45">
      <c r="A95" s="27" t="s">
        <v>191</v>
      </c>
      <c r="B95" s="18" t="s">
        <v>96</v>
      </c>
      <c r="C95" s="1" t="s">
        <v>128</v>
      </c>
      <c r="D95" s="18">
        <v>2014</v>
      </c>
      <c r="E95" s="18">
        <v>2018</v>
      </c>
      <c r="F95" s="18"/>
      <c r="G95" s="18"/>
      <c r="H95" s="18">
        <f>1.9+15.7</f>
        <v>17.599999999999998</v>
      </c>
      <c r="I95" s="18"/>
      <c r="J95" s="18"/>
      <c r="K95" s="18"/>
      <c r="L95" s="18">
        <v>14</v>
      </c>
      <c r="M95" s="18"/>
      <c r="N95" s="18">
        <f t="shared" si="37"/>
        <v>0</v>
      </c>
      <c r="O95" s="18">
        <f t="shared" si="37"/>
        <v>0</v>
      </c>
      <c r="P95" s="18">
        <f t="shared" si="37"/>
        <v>14</v>
      </c>
      <c r="Q95" s="18">
        <f t="shared" si="37"/>
        <v>0</v>
      </c>
    </row>
    <row r="96" spans="1:17" s="17" customFormat="1" ht="105">
      <c r="A96" s="24" t="s">
        <v>192</v>
      </c>
      <c r="B96" s="25" t="s">
        <v>407</v>
      </c>
      <c r="C96" s="1" t="s">
        <v>128</v>
      </c>
      <c r="D96" s="25">
        <v>2018</v>
      </c>
      <c r="E96" s="25">
        <v>2018</v>
      </c>
      <c r="F96" s="25">
        <f aca="true" t="shared" si="38" ref="F96:P96">SUM(F97:F97)</f>
        <v>0</v>
      </c>
      <c r="G96" s="25">
        <f t="shared" si="38"/>
        <v>0</v>
      </c>
      <c r="H96" s="25">
        <f t="shared" si="38"/>
        <v>1400</v>
      </c>
      <c r="I96" s="25">
        <f t="shared" si="38"/>
        <v>0</v>
      </c>
      <c r="J96" s="25">
        <f t="shared" si="38"/>
        <v>0</v>
      </c>
      <c r="K96" s="25">
        <f t="shared" si="38"/>
        <v>0</v>
      </c>
      <c r="L96" s="25">
        <f t="shared" si="38"/>
        <v>0</v>
      </c>
      <c r="M96" s="25">
        <f t="shared" si="38"/>
        <v>0</v>
      </c>
      <c r="N96" s="25">
        <f t="shared" si="38"/>
        <v>0</v>
      </c>
      <c r="O96" s="25">
        <f t="shared" si="38"/>
        <v>0</v>
      </c>
      <c r="P96" s="25">
        <f t="shared" si="38"/>
        <v>0</v>
      </c>
      <c r="Q96" s="25"/>
    </row>
    <row r="97" spans="1:17" ht="75">
      <c r="A97" s="27" t="s">
        <v>193</v>
      </c>
      <c r="B97" s="77" t="s">
        <v>408</v>
      </c>
      <c r="C97" s="1" t="s">
        <v>128</v>
      </c>
      <c r="D97" s="18">
        <v>2018</v>
      </c>
      <c r="E97" s="18">
        <v>2018</v>
      </c>
      <c r="F97" s="18"/>
      <c r="G97" s="18"/>
      <c r="H97" s="18">
        <v>1400</v>
      </c>
      <c r="I97" s="18"/>
      <c r="J97" s="18"/>
      <c r="K97" s="18"/>
      <c r="L97" s="18">
        <v>0</v>
      </c>
      <c r="M97" s="18"/>
      <c r="N97" s="18">
        <f>J97</f>
        <v>0</v>
      </c>
      <c r="O97" s="18">
        <f>K97</f>
        <v>0</v>
      </c>
      <c r="P97" s="18">
        <f>L97</f>
        <v>0</v>
      </c>
      <c r="Q97" s="18">
        <f>M97</f>
        <v>0</v>
      </c>
    </row>
    <row r="98" spans="1:20" s="37" customFormat="1" ht="15.75">
      <c r="A98" s="33"/>
      <c r="B98" s="34" t="s">
        <v>247</v>
      </c>
      <c r="C98" s="2"/>
      <c r="D98" s="34"/>
      <c r="E98" s="34"/>
      <c r="F98" s="34">
        <f aca="true" t="shared" si="39" ref="F98:Q98">SUM(F47,F50,F53,F60,F77:F78,F90,F93,F96)</f>
        <v>0</v>
      </c>
      <c r="G98" s="35">
        <f t="shared" si="39"/>
        <v>268443.1</v>
      </c>
      <c r="H98" s="36">
        <f t="shared" si="39"/>
        <v>81586.00000000001</v>
      </c>
      <c r="I98" s="34">
        <f t="shared" si="39"/>
        <v>0</v>
      </c>
      <c r="J98" s="34">
        <f t="shared" si="39"/>
        <v>0</v>
      </c>
      <c r="K98" s="35">
        <f t="shared" si="39"/>
        <v>150243.59999999998</v>
      </c>
      <c r="L98" s="35">
        <f t="shared" si="39"/>
        <v>39901.4</v>
      </c>
      <c r="M98" s="34">
        <f t="shared" si="39"/>
        <v>0</v>
      </c>
      <c r="N98" s="34">
        <f t="shared" si="39"/>
        <v>0</v>
      </c>
      <c r="O98" s="35">
        <f t="shared" si="39"/>
        <v>150243.59999999998</v>
      </c>
      <c r="P98" s="35">
        <f t="shared" si="39"/>
        <v>39901.4</v>
      </c>
      <c r="Q98" s="34">
        <f t="shared" si="39"/>
        <v>0</v>
      </c>
      <c r="R98" s="66">
        <f>SUM(G98:H98)</f>
        <v>350029.1</v>
      </c>
      <c r="S98" s="66">
        <f>SUM(O98:P98)</f>
        <v>190144.99999999997</v>
      </c>
      <c r="T98" s="37">
        <f>S98/R98</f>
        <v>0.5432262631878321</v>
      </c>
    </row>
    <row r="99" spans="1:19" s="23" customFormat="1" ht="15.75">
      <c r="A99" s="22"/>
      <c r="B99" s="81" t="s">
        <v>17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3"/>
      <c r="R99" s="68"/>
      <c r="S99" s="68"/>
    </row>
    <row r="100" spans="1:17" s="17" customFormat="1" ht="45">
      <c r="A100" s="24" t="s">
        <v>194</v>
      </c>
      <c r="B100" s="25" t="s">
        <v>36</v>
      </c>
      <c r="C100" s="1" t="s">
        <v>128</v>
      </c>
      <c r="D100" s="25">
        <v>2015</v>
      </c>
      <c r="E100" s="25">
        <v>2018</v>
      </c>
      <c r="F100" s="25">
        <f>SUM(F101)</f>
        <v>0</v>
      </c>
      <c r="G100" s="25">
        <f>SUM(G101)</f>
        <v>0</v>
      </c>
      <c r="H100" s="26">
        <f>SUM(H101)</f>
        <v>76764.8</v>
      </c>
      <c r="I100" s="26">
        <f aca="true" t="shared" si="40" ref="I100:P100">SUM(I101)</f>
        <v>0</v>
      </c>
      <c r="J100" s="26">
        <f t="shared" si="40"/>
        <v>0</v>
      </c>
      <c r="K100" s="26">
        <f t="shared" si="40"/>
        <v>0</v>
      </c>
      <c r="L100" s="26">
        <f t="shared" si="40"/>
        <v>38976.2</v>
      </c>
      <c r="M100" s="26">
        <f t="shared" si="40"/>
        <v>0</v>
      </c>
      <c r="N100" s="26">
        <f t="shared" si="40"/>
        <v>0</v>
      </c>
      <c r="O100" s="26">
        <f t="shared" si="40"/>
        <v>0</v>
      </c>
      <c r="P100" s="26">
        <f t="shared" si="40"/>
        <v>38976.2</v>
      </c>
      <c r="Q100" s="25"/>
    </row>
    <row r="101" spans="1:17" ht="45">
      <c r="A101" s="27" t="s">
        <v>195</v>
      </c>
      <c r="B101" s="18" t="s">
        <v>97</v>
      </c>
      <c r="C101" s="1" t="s">
        <v>128</v>
      </c>
      <c r="D101" s="18">
        <v>2015</v>
      </c>
      <c r="E101" s="18">
        <v>2018</v>
      </c>
      <c r="F101" s="18"/>
      <c r="G101" s="18"/>
      <c r="H101" s="28">
        <v>76764.8</v>
      </c>
      <c r="I101" s="18"/>
      <c r="J101" s="18"/>
      <c r="K101" s="18"/>
      <c r="L101" s="28">
        <v>38976.2</v>
      </c>
      <c r="M101" s="18"/>
      <c r="N101" s="18">
        <f>J101</f>
        <v>0</v>
      </c>
      <c r="O101" s="18">
        <f>K101</f>
        <v>0</v>
      </c>
      <c r="P101" s="28">
        <f>L101</f>
        <v>38976.2</v>
      </c>
      <c r="Q101" s="18">
        <f>M101</f>
        <v>0</v>
      </c>
    </row>
    <row r="102" spans="1:17" s="17" customFormat="1" ht="60">
      <c r="A102" s="24" t="s">
        <v>196</v>
      </c>
      <c r="B102" s="25" t="s">
        <v>37</v>
      </c>
      <c r="C102" s="1" t="s">
        <v>128</v>
      </c>
      <c r="D102" s="25">
        <v>2014</v>
      </c>
      <c r="E102" s="25">
        <v>2018</v>
      </c>
      <c r="F102" s="26">
        <f>SUM(F103:F109)</f>
        <v>0</v>
      </c>
      <c r="G102" s="26">
        <f aca="true" t="shared" si="41" ref="G102:Q102">SUM(G103:G109)</f>
        <v>819.7</v>
      </c>
      <c r="H102" s="26">
        <f t="shared" si="41"/>
        <v>247.9</v>
      </c>
      <c r="I102" s="26">
        <f t="shared" si="41"/>
        <v>0</v>
      </c>
      <c r="J102" s="26">
        <f t="shared" si="41"/>
        <v>0</v>
      </c>
      <c r="K102" s="26">
        <f t="shared" si="41"/>
        <v>198.945</v>
      </c>
      <c r="L102" s="26">
        <f t="shared" si="41"/>
        <v>154</v>
      </c>
      <c r="M102" s="26">
        <f t="shared" si="41"/>
        <v>0</v>
      </c>
      <c r="N102" s="26">
        <f t="shared" si="41"/>
        <v>0</v>
      </c>
      <c r="O102" s="26">
        <f t="shared" si="41"/>
        <v>198.945</v>
      </c>
      <c r="P102" s="26">
        <f t="shared" si="41"/>
        <v>154</v>
      </c>
      <c r="Q102" s="26">
        <f t="shared" si="41"/>
        <v>0</v>
      </c>
    </row>
    <row r="103" spans="1:17" ht="45">
      <c r="A103" s="27" t="s">
        <v>197</v>
      </c>
      <c r="B103" s="18" t="s">
        <v>98</v>
      </c>
      <c r="C103" s="1" t="s">
        <v>128</v>
      </c>
      <c r="D103" s="18">
        <v>2014</v>
      </c>
      <c r="E103" s="18">
        <v>2018</v>
      </c>
      <c r="F103" s="18"/>
      <c r="G103" s="28">
        <v>619.7</v>
      </c>
      <c r="H103" s="18">
        <v>228.6</v>
      </c>
      <c r="I103" s="18"/>
      <c r="J103" s="18"/>
      <c r="K103" s="18">
        <v>0</v>
      </c>
      <c r="L103" s="28">
        <v>154</v>
      </c>
      <c r="M103" s="18"/>
      <c r="N103" s="18">
        <f aca="true" t="shared" si="42" ref="N103:N108">J103</f>
        <v>0</v>
      </c>
      <c r="O103" s="18">
        <f aca="true" t="shared" si="43" ref="O103:O108">K103</f>
        <v>0</v>
      </c>
      <c r="P103" s="28">
        <f aca="true" t="shared" si="44" ref="P103:P109">L103</f>
        <v>154</v>
      </c>
      <c r="Q103" s="18">
        <f aca="true" t="shared" si="45" ref="Q103:Q108">M103</f>
        <v>0</v>
      </c>
    </row>
    <row r="104" spans="1:17" ht="45" hidden="1">
      <c r="A104" s="27" t="s">
        <v>198</v>
      </c>
      <c r="B104" s="18" t="s">
        <v>99</v>
      </c>
      <c r="C104" s="1" t="s">
        <v>128</v>
      </c>
      <c r="D104" s="38">
        <v>2015</v>
      </c>
      <c r="E104" s="38">
        <v>2018</v>
      </c>
      <c r="F104" s="18"/>
      <c r="G104" s="18"/>
      <c r="H104" s="28"/>
      <c r="I104" s="28"/>
      <c r="J104" s="28"/>
      <c r="K104" s="28"/>
      <c r="L104" s="28"/>
      <c r="M104" s="28"/>
      <c r="N104" s="28">
        <f t="shared" si="42"/>
        <v>0</v>
      </c>
      <c r="O104" s="28">
        <f t="shared" si="43"/>
        <v>0</v>
      </c>
      <c r="P104" s="28">
        <f t="shared" si="44"/>
        <v>0</v>
      </c>
      <c r="Q104" s="18">
        <f t="shared" si="45"/>
        <v>0</v>
      </c>
    </row>
    <row r="105" spans="1:17" ht="45">
      <c r="A105" s="27" t="s">
        <v>200</v>
      </c>
      <c r="B105" s="18" t="s">
        <v>100</v>
      </c>
      <c r="C105" s="1" t="s">
        <v>128</v>
      </c>
      <c r="D105" s="18">
        <v>2014</v>
      </c>
      <c r="E105" s="18">
        <v>2018</v>
      </c>
      <c r="F105" s="18"/>
      <c r="G105" s="18"/>
      <c r="H105" s="18">
        <v>19.3</v>
      </c>
      <c r="I105" s="18"/>
      <c r="J105" s="18"/>
      <c r="K105" s="18"/>
      <c r="L105" s="28">
        <v>0</v>
      </c>
      <c r="M105" s="18"/>
      <c r="N105" s="18">
        <f t="shared" si="42"/>
        <v>0</v>
      </c>
      <c r="O105" s="18">
        <f t="shared" si="43"/>
        <v>0</v>
      </c>
      <c r="P105" s="28">
        <f t="shared" si="44"/>
        <v>0</v>
      </c>
      <c r="Q105" s="18">
        <f t="shared" si="45"/>
        <v>0</v>
      </c>
    </row>
    <row r="106" spans="1:17" ht="45">
      <c r="A106" s="27" t="s">
        <v>341</v>
      </c>
      <c r="B106" s="18" t="s">
        <v>342</v>
      </c>
      <c r="C106" s="1" t="s">
        <v>128</v>
      </c>
      <c r="D106" s="18">
        <v>2015</v>
      </c>
      <c r="E106" s="18">
        <v>2018</v>
      </c>
      <c r="F106" s="18"/>
      <c r="G106" s="28">
        <v>200</v>
      </c>
      <c r="H106" s="18"/>
      <c r="I106" s="18"/>
      <c r="J106" s="18"/>
      <c r="K106" s="28">
        <v>198.945</v>
      </c>
      <c r="L106" s="18"/>
      <c r="M106" s="18"/>
      <c r="N106" s="18">
        <f t="shared" si="42"/>
        <v>0</v>
      </c>
      <c r="O106" s="18">
        <f t="shared" si="43"/>
        <v>198.945</v>
      </c>
      <c r="P106" s="18">
        <f t="shared" si="44"/>
        <v>0</v>
      </c>
      <c r="Q106" s="18">
        <f t="shared" si="45"/>
        <v>0</v>
      </c>
    </row>
    <row r="107" spans="1:17" ht="45" hidden="1">
      <c r="A107" s="27" t="s">
        <v>343</v>
      </c>
      <c r="B107" s="59" t="s">
        <v>344</v>
      </c>
      <c r="C107" s="1" t="s">
        <v>128</v>
      </c>
      <c r="D107" s="18">
        <v>2014</v>
      </c>
      <c r="E107" s="18">
        <v>2018</v>
      </c>
      <c r="F107" s="18"/>
      <c r="G107" s="28"/>
      <c r="H107" s="18"/>
      <c r="I107" s="18"/>
      <c r="J107" s="18"/>
      <c r="K107" s="28"/>
      <c r="L107" s="28"/>
      <c r="M107" s="18"/>
      <c r="N107" s="18">
        <f t="shared" si="42"/>
        <v>0</v>
      </c>
      <c r="O107" s="18">
        <f t="shared" si="43"/>
        <v>0</v>
      </c>
      <c r="P107" s="28">
        <f t="shared" si="44"/>
        <v>0</v>
      </c>
      <c r="Q107" s="18">
        <f t="shared" si="45"/>
        <v>0</v>
      </c>
    </row>
    <row r="108" spans="1:17" ht="45" hidden="1">
      <c r="A108" s="27" t="s">
        <v>345</v>
      </c>
      <c r="B108" s="18" t="s">
        <v>260</v>
      </c>
      <c r="C108" s="1" t="s">
        <v>128</v>
      </c>
      <c r="D108" s="18">
        <v>2014</v>
      </c>
      <c r="E108" s="18">
        <v>2018</v>
      </c>
      <c r="F108" s="18"/>
      <c r="G108" s="28"/>
      <c r="H108" s="28"/>
      <c r="I108" s="28"/>
      <c r="J108" s="28"/>
      <c r="K108" s="28"/>
      <c r="L108" s="28"/>
      <c r="M108" s="28"/>
      <c r="N108" s="28">
        <f t="shared" si="42"/>
        <v>0</v>
      </c>
      <c r="O108" s="28">
        <f t="shared" si="43"/>
        <v>0</v>
      </c>
      <c r="P108" s="28">
        <f t="shared" si="44"/>
        <v>0</v>
      </c>
      <c r="Q108" s="18">
        <f t="shared" si="45"/>
        <v>0</v>
      </c>
    </row>
    <row r="109" spans="1:17" ht="60" hidden="1">
      <c r="A109" s="27" t="s">
        <v>385</v>
      </c>
      <c r="B109" s="63" t="s">
        <v>386</v>
      </c>
      <c r="C109" s="1" t="s">
        <v>128</v>
      </c>
      <c r="D109" s="63">
        <v>2016</v>
      </c>
      <c r="E109" s="63">
        <v>2018</v>
      </c>
      <c r="F109" s="63"/>
      <c r="G109" s="28"/>
      <c r="H109" s="28"/>
      <c r="I109" s="28"/>
      <c r="J109" s="28"/>
      <c r="K109" s="28"/>
      <c r="L109" s="28"/>
      <c r="M109" s="28"/>
      <c r="N109" s="28"/>
      <c r="O109" s="28"/>
      <c r="P109" s="28">
        <f t="shared" si="44"/>
        <v>0</v>
      </c>
      <c r="Q109" s="63"/>
    </row>
    <row r="110" spans="1:17" s="17" customFormat="1" ht="45">
      <c r="A110" s="24" t="s">
        <v>199</v>
      </c>
      <c r="B110" s="25" t="s">
        <v>38</v>
      </c>
      <c r="C110" s="1" t="s">
        <v>128</v>
      </c>
      <c r="D110" s="25">
        <v>2014</v>
      </c>
      <c r="E110" s="25">
        <v>2018</v>
      </c>
      <c r="F110" s="25">
        <f>SUM(F111:F115)</f>
        <v>0</v>
      </c>
      <c r="G110" s="25">
        <f aca="true" t="shared" si="46" ref="G110:Q110">SUM(G111:G115)</f>
        <v>0</v>
      </c>
      <c r="H110" s="25">
        <f t="shared" si="46"/>
        <v>30</v>
      </c>
      <c r="I110" s="25">
        <f t="shared" si="46"/>
        <v>0</v>
      </c>
      <c r="J110" s="25">
        <f t="shared" si="46"/>
        <v>0</v>
      </c>
      <c r="K110" s="25">
        <f t="shared" si="46"/>
        <v>0</v>
      </c>
      <c r="L110" s="25">
        <f t="shared" si="46"/>
        <v>30</v>
      </c>
      <c r="M110" s="25">
        <f t="shared" si="46"/>
        <v>0</v>
      </c>
      <c r="N110" s="25">
        <f t="shared" si="46"/>
        <v>0</v>
      </c>
      <c r="O110" s="25">
        <f t="shared" si="46"/>
        <v>0</v>
      </c>
      <c r="P110" s="25">
        <f t="shared" si="46"/>
        <v>30</v>
      </c>
      <c r="Q110" s="25">
        <f t="shared" si="46"/>
        <v>0</v>
      </c>
    </row>
    <row r="111" spans="1:17" ht="45" hidden="1">
      <c r="A111" s="27" t="s">
        <v>201</v>
      </c>
      <c r="B111" s="18" t="s">
        <v>101</v>
      </c>
      <c r="C111" s="1" t="s">
        <v>128</v>
      </c>
      <c r="D111" s="38">
        <v>2015</v>
      </c>
      <c r="E111" s="38">
        <v>2018</v>
      </c>
      <c r="F111" s="18"/>
      <c r="G111" s="18"/>
      <c r="H111" s="18"/>
      <c r="I111" s="18"/>
      <c r="J111" s="18"/>
      <c r="K111" s="18"/>
      <c r="L111" s="18"/>
      <c r="M111" s="18"/>
      <c r="N111" s="18">
        <f aca="true" t="shared" si="47" ref="N111:Q115">J111</f>
        <v>0</v>
      </c>
      <c r="O111" s="18">
        <f t="shared" si="47"/>
        <v>0</v>
      </c>
      <c r="P111" s="18">
        <f t="shared" si="47"/>
        <v>0</v>
      </c>
      <c r="Q111" s="18">
        <f t="shared" si="47"/>
        <v>0</v>
      </c>
    </row>
    <row r="112" spans="1:17" ht="45">
      <c r="A112" s="27" t="s">
        <v>202</v>
      </c>
      <c r="B112" s="18" t="s">
        <v>102</v>
      </c>
      <c r="C112" s="1" t="s">
        <v>128</v>
      </c>
      <c r="D112" s="38">
        <v>2015</v>
      </c>
      <c r="E112" s="38">
        <v>2018</v>
      </c>
      <c r="F112" s="18"/>
      <c r="G112" s="18"/>
      <c r="H112" s="18">
        <v>30</v>
      </c>
      <c r="I112" s="18"/>
      <c r="J112" s="18"/>
      <c r="K112" s="18"/>
      <c r="L112" s="18">
        <v>30</v>
      </c>
      <c r="M112" s="18"/>
      <c r="N112" s="18">
        <f t="shared" si="47"/>
        <v>0</v>
      </c>
      <c r="O112" s="18">
        <f t="shared" si="47"/>
        <v>0</v>
      </c>
      <c r="P112" s="18">
        <f t="shared" si="47"/>
        <v>30</v>
      </c>
      <c r="Q112" s="18">
        <f t="shared" si="47"/>
        <v>0</v>
      </c>
    </row>
    <row r="113" spans="1:17" ht="45" hidden="1">
      <c r="A113" s="27" t="s">
        <v>203</v>
      </c>
      <c r="B113" s="18" t="s">
        <v>103</v>
      </c>
      <c r="C113" s="1" t="s">
        <v>128</v>
      </c>
      <c r="D113" s="38">
        <v>2015</v>
      </c>
      <c r="E113" s="38">
        <v>2018</v>
      </c>
      <c r="F113" s="18"/>
      <c r="G113" s="18"/>
      <c r="H113" s="18"/>
      <c r="I113" s="18"/>
      <c r="J113" s="18"/>
      <c r="K113" s="18"/>
      <c r="L113" s="18"/>
      <c r="M113" s="18"/>
      <c r="N113" s="18">
        <f t="shared" si="47"/>
        <v>0</v>
      </c>
      <c r="O113" s="18">
        <f t="shared" si="47"/>
        <v>0</v>
      </c>
      <c r="P113" s="18">
        <f t="shared" si="47"/>
        <v>0</v>
      </c>
      <c r="Q113" s="18">
        <f t="shared" si="47"/>
        <v>0</v>
      </c>
    </row>
    <row r="114" spans="1:17" ht="45" hidden="1">
      <c r="A114" s="27" t="s">
        <v>204</v>
      </c>
      <c r="B114" s="18" t="s">
        <v>104</v>
      </c>
      <c r="C114" s="1" t="s">
        <v>128</v>
      </c>
      <c r="D114" s="38">
        <v>2015</v>
      </c>
      <c r="E114" s="38">
        <v>2018</v>
      </c>
      <c r="F114" s="18"/>
      <c r="G114" s="18"/>
      <c r="H114" s="18"/>
      <c r="I114" s="18"/>
      <c r="J114" s="18"/>
      <c r="K114" s="18"/>
      <c r="L114" s="18"/>
      <c r="M114" s="18"/>
      <c r="N114" s="18">
        <f t="shared" si="47"/>
        <v>0</v>
      </c>
      <c r="O114" s="18">
        <f t="shared" si="47"/>
        <v>0</v>
      </c>
      <c r="P114" s="18">
        <f t="shared" si="47"/>
        <v>0</v>
      </c>
      <c r="Q114" s="18">
        <f t="shared" si="47"/>
        <v>0</v>
      </c>
    </row>
    <row r="115" spans="1:17" ht="45" hidden="1">
      <c r="A115" s="27" t="s">
        <v>205</v>
      </c>
      <c r="B115" s="18" t="s">
        <v>105</v>
      </c>
      <c r="C115" s="1" t="s">
        <v>128</v>
      </c>
      <c r="D115" s="38">
        <v>2015</v>
      </c>
      <c r="E115" s="38">
        <v>2018</v>
      </c>
      <c r="F115" s="18"/>
      <c r="G115" s="18"/>
      <c r="H115" s="18"/>
      <c r="I115" s="18"/>
      <c r="J115" s="18"/>
      <c r="K115" s="18"/>
      <c r="L115" s="18"/>
      <c r="M115" s="18"/>
      <c r="N115" s="18">
        <f t="shared" si="47"/>
        <v>0</v>
      </c>
      <c r="O115" s="18">
        <f t="shared" si="47"/>
        <v>0</v>
      </c>
      <c r="P115" s="18">
        <f t="shared" si="47"/>
        <v>0</v>
      </c>
      <c r="Q115" s="18">
        <f t="shared" si="47"/>
        <v>0</v>
      </c>
    </row>
    <row r="116" spans="1:17" s="17" customFormat="1" ht="60">
      <c r="A116" s="24" t="s">
        <v>206</v>
      </c>
      <c r="B116" s="25" t="s">
        <v>39</v>
      </c>
      <c r="C116" s="1" t="s">
        <v>128</v>
      </c>
      <c r="D116" s="25">
        <v>2014</v>
      </c>
      <c r="E116" s="25">
        <v>2018</v>
      </c>
      <c r="F116" s="25">
        <f>SUM(F117:F118)</f>
        <v>0</v>
      </c>
      <c r="G116" s="25">
        <f>SUM(G117:G118)</f>
        <v>0</v>
      </c>
      <c r="H116" s="25">
        <f>SUM(H117:H118)</f>
        <v>275.6</v>
      </c>
      <c r="I116" s="25">
        <f aca="true" t="shared" si="48" ref="I116:P116">SUM(I117:I118)</f>
        <v>0</v>
      </c>
      <c r="J116" s="25">
        <f t="shared" si="48"/>
        <v>0</v>
      </c>
      <c r="K116" s="25">
        <f t="shared" si="48"/>
        <v>0</v>
      </c>
      <c r="L116" s="25">
        <f t="shared" si="48"/>
        <v>157.3</v>
      </c>
      <c r="M116" s="25">
        <f t="shared" si="48"/>
        <v>0</v>
      </c>
      <c r="N116" s="25">
        <f t="shared" si="48"/>
        <v>0</v>
      </c>
      <c r="O116" s="25">
        <f t="shared" si="48"/>
        <v>0</v>
      </c>
      <c r="P116" s="25">
        <f t="shared" si="48"/>
        <v>157.3</v>
      </c>
      <c r="Q116" s="25"/>
    </row>
    <row r="117" spans="1:17" ht="75">
      <c r="A117" s="27" t="s">
        <v>207</v>
      </c>
      <c r="B117" s="18" t="s">
        <v>106</v>
      </c>
      <c r="C117" s="1" t="s">
        <v>128</v>
      </c>
      <c r="D117" s="18">
        <v>2014</v>
      </c>
      <c r="E117" s="18">
        <v>2018</v>
      </c>
      <c r="F117" s="18"/>
      <c r="G117" s="18"/>
      <c r="H117" s="14">
        <v>211.4</v>
      </c>
      <c r="I117" s="18"/>
      <c r="J117" s="18"/>
      <c r="K117" s="18"/>
      <c r="L117" s="18">
        <v>136.8</v>
      </c>
      <c r="M117" s="18"/>
      <c r="N117" s="18">
        <f aca="true" t="shared" si="49" ref="N117:Q118">J117</f>
        <v>0</v>
      </c>
      <c r="O117" s="18">
        <f t="shared" si="49"/>
        <v>0</v>
      </c>
      <c r="P117" s="18">
        <f t="shared" si="49"/>
        <v>136.8</v>
      </c>
      <c r="Q117" s="18">
        <f t="shared" si="49"/>
        <v>0</v>
      </c>
    </row>
    <row r="118" spans="1:19" ht="75">
      <c r="A118" s="27" t="s">
        <v>208</v>
      </c>
      <c r="B118" s="18" t="s">
        <v>107</v>
      </c>
      <c r="C118" s="1" t="s">
        <v>128</v>
      </c>
      <c r="D118" s="18">
        <v>2014</v>
      </c>
      <c r="E118" s="18">
        <v>2018</v>
      </c>
      <c r="F118" s="18"/>
      <c r="G118" s="18"/>
      <c r="H118" s="14">
        <v>64.2</v>
      </c>
      <c r="I118" s="18"/>
      <c r="J118" s="18"/>
      <c r="K118" s="18"/>
      <c r="L118" s="18">
        <v>20.5</v>
      </c>
      <c r="M118" s="18"/>
      <c r="N118" s="18">
        <f t="shared" si="49"/>
        <v>0</v>
      </c>
      <c r="O118" s="18">
        <f t="shared" si="49"/>
        <v>0</v>
      </c>
      <c r="P118" s="18">
        <f t="shared" si="49"/>
        <v>20.5</v>
      </c>
      <c r="Q118" s="18">
        <f t="shared" si="49"/>
        <v>0</v>
      </c>
      <c r="R118" s="61"/>
      <c r="S118" s="48"/>
    </row>
    <row r="119" spans="1:20" s="37" customFormat="1" ht="15.75">
      <c r="A119" s="33"/>
      <c r="B119" s="34" t="s">
        <v>248</v>
      </c>
      <c r="C119" s="2"/>
      <c r="D119" s="34"/>
      <c r="E119" s="34"/>
      <c r="F119" s="34">
        <f>SUM(F100,F102,F110,F116)</f>
        <v>0</v>
      </c>
      <c r="G119" s="35">
        <f aca="true" t="shared" si="50" ref="G119:Q119">SUM(G100,G102,G110,G116)</f>
        <v>819.7</v>
      </c>
      <c r="H119" s="35">
        <f t="shared" si="50"/>
        <v>77318.3</v>
      </c>
      <c r="I119" s="34">
        <f t="shared" si="50"/>
        <v>0</v>
      </c>
      <c r="J119" s="34">
        <f t="shared" si="50"/>
        <v>0</v>
      </c>
      <c r="K119" s="35">
        <f t="shared" si="50"/>
        <v>198.945</v>
      </c>
      <c r="L119" s="36">
        <f t="shared" si="50"/>
        <v>39317.5</v>
      </c>
      <c r="M119" s="34">
        <f t="shared" si="50"/>
        <v>0</v>
      </c>
      <c r="N119" s="34">
        <f t="shared" si="50"/>
        <v>0</v>
      </c>
      <c r="O119" s="35">
        <f t="shared" si="50"/>
        <v>198.945</v>
      </c>
      <c r="P119" s="35">
        <f t="shared" si="50"/>
        <v>39317.5</v>
      </c>
      <c r="Q119" s="34">
        <f t="shared" si="50"/>
        <v>0</v>
      </c>
      <c r="R119" s="66">
        <f>SUM(G119:H119)</f>
        <v>78138</v>
      </c>
      <c r="S119" s="66">
        <f>SUM(O119:P119)</f>
        <v>39516.445</v>
      </c>
      <c r="T119" s="37">
        <f>S119/R119</f>
        <v>0.5057263431365021</v>
      </c>
    </row>
    <row r="120" spans="1:19" s="23" customFormat="1" ht="15.75">
      <c r="A120" s="22"/>
      <c r="B120" s="79" t="s">
        <v>18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68"/>
      <c r="S120" s="67"/>
    </row>
    <row r="121" spans="1:17" s="17" customFormat="1" ht="45">
      <c r="A121" s="24" t="s">
        <v>209</v>
      </c>
      <c r="B121" s="25" t="s">
        <v>40</v>
      </c>
      <c r="C121" s="1" t="s">
        <v>128</v>
      </c>
      <c r="D121" s="25">
        <v>2015</v>
      </c>
      <c r="E121" s="25">
        <v>2018</v>
      </c>
      <c r="F121" s="25">
        <f>SUM(F122:F122)</f>
        <v>0</v>
      </c>
      <c r="G121" s="25">
        <f>SUM(G122:G122)</f>
        <v>3524.3</v>
      </c>
      <c r="H121" s="25">
        <f aca="true" t="shared" si="51" ref="H121:P121">SUM(H122:H122)</f>
        <v>0</v>
      </c>
      <c r="I121" s="25">
        <f t="shared" si="51"/>
        <v>0</v>
      </c>
      <c r="J121" s="25">
        <f t="shared" si="51"/>
        <v>0</v>
      </c>
      <c r="K121" s="26">
        <f t="shared" si="51"/>
        <v>1417.9</v>
      </c>
      <c r="L121" s="26">
        <f t="shared" si="51"/>
        <v>0</v>
      </c>
      <c r="M121" s="26">
        <f t="shared" si="51"/>
        <v>0</v>
      </c>
      <c r="N121" s="26">
        <f t="shared" si="51"/>
        <v>0</v>
      </c>
      <c r="O121" s="26">
        <f t="shared" si="51"/>
        <v>1417.9</v>
      </c>
      <c r="P121" s="26">
        <f t="shared" si="51"/>
        <v>0</v>
      </c>
      <c r="Q121" s="25"/>
    </row>
    <row r="122" spans="1:17" s="17" customFormat="1" ht="45">
      <c r="A122" s="24" t="s">
        <v>346</v>
      </c>
      <c r="B122" s="25" t="s">
        <v>347</v>
      </c>
      <c r="C122" s="1"/>
      <c r="D122" s="25">
        <v>2015</v>
      </c>
      <c r="E122" s="25">
        <v>2018</v>
      </c>
      <c r="F122" s="25"/>
      <c r="G122" s="30">
        <v>3524.3</v>
      </c>
      <c r="H122" s="30"/>
      <c r="I122" s="30"/>
      <c r="J122" s="30"/>
      <c r="K122" s="32">
        <v>1417.9</v>
      </c>
      <c r="L122" s="30"/>
      <c r="M122" s="30"/>
      <c r="N122" s="18">
        <f>J122</f>
        <v>0</v>
      </c>
      <c r="O122" s="28">
        <f>K122</f>
        <v>1417.9</v>
      </c>
      <c r="P122" s="18">
        <f>L122</f>
        <v>0</v>
      </c>
      <c r="Q122" s="18">
        <f>M122</f>
        <v>0</v>
      </c>
    </row>
    <row r="123" spans="1:17" s="17" customFormat="1" ht="135">
      <c r="A123" s="24" t="s">
        <v>210</v>
      </c>
      <c r="B123" s="25" t="s">
        <v>41</v>
      </c>
      <c r="C123" s="1" t="s">
        <v>128</v>
      </c>
      <c r="D123" s="25">
        <v>2015</v>
      </c>
      <c r="E123" s="25">
        <v>2018</v>
      </c>
      <c r="F123" s="25">
        <f>SUM(F124)</f>
        <v>402.5</v>
      </c>
      <c r="G123" s="25">
        <f aca="true" t="shared" si="52" ref="G123:P123">SUM(G124)</f>
        <v>34372.5</v>
      </c>
      <c r="H123" s="25">
        <f t="shared" si="52"/>
        <v>0</v>
      </c>
      <c r="I123" s="25">
        <f t="shared" si="52"/>
        <v>0</v>
      </c>
      <c r="J123" s="26">
        <f t="shared" si="52"/>
        <v>100.6</v>
      </c>
      <c r="K123" s="26">
        <f t="shared" si="52"/>
        <v>14791.4</v>
      </c>
      <c r="L123" s="25">
        <f t="shared" si="52"/>
        <v>0</v>
      </c>
      <c r="M123" s="25">
        <f t="shared" si="52"/>
        <v>0</v>
      </c>
      <c r="N123" s="26">
        <f t="shared" si="52"/>
        <v>100.6</v>
      </c>
      <c r="O123" s="26">
        <f t="shared" si="52"/>
        <v>14791.4</v>
      </c>
      <c r="P123" s="26">
        <f t="shared" si="52"/>
        <v>0</v>
      </c>
      <c r="Q123" s="25"/>
    </row>
    <row r="124" spans="1:17" s="17" customFormat="1" ht="120">
      <c r="A124" s="24" t="s">
        <v>348</v>
      </c>
      <c r="B124" s="25" t="s">
        <v>349</v>
      </c>
      <c r="C124" s="1"/>
      <c r="D124" s="25">
        <v>2015</v>
      </c>
      <c r="E124" s="25">
        <v>2018</v>
      </c>
      <c r="F124" s="30">
        <v>402.5</v>
      </c>
      <c r="G124" s="30">
        <v>34372.5</v>
      </c>
      <c r="H124" s="30"/>
      <c r="I124" s="30"/>
      <c r="J124" s="32">
        <v>100.6</v>
      </c>
      <c r="K124" s="32">
        <v>14791.4</v>
      </c>
      <c r="L124" s="30"/>
      <c r="M124" s="30"/>
      <c r="N124" s="28">
        <f>J124</f>
        <v>100.6</v>
      </c>
      <c r="O124" s="28">
        <f>K124</f>
        <v>14791.4</v>
      </c>
      <c r="P124" s="18">
        <f>L124</f>
        <v>0</v>
      </c>
      <c r="Q124" s="18">
        <f>M124</f>
        <v>0</v>
      </c>
    </row>
    <row r="125" spans="1:17" s="17" customFormat="1" ht="75">
      <c r="A125" s="24" t="s">
        <v>211</v>
      </c>
      <c r="B125" s="25" t="s">
        <v>42</v>
      </c>
      <c r="C125" s="1" t="s">
        <v>129</v>
      </c>
      <c r="D125" s="25" t="s">
        <v>255</v>
      </c>
      <c r="E125" s="25">
        <v>2018</v>
      </c>
      <c r="F125" s="25">
        <f aca="true" t="shared" si="53" ref="F125:P125">SUM(F126)</f>
        <v>193.4</v>
      </c>
      <c r="G125" s="25">
        <f t="shared" si="53"/>
        <v>5334.5</v>
      </c>
      <c r="H125" s="25">
        <f t="shared" si="53"/>
        <v>0</v>
      </c>
      <c r="I125" s="25">
        <f t="shared" si="53"/>
        <v>0</v>
      </c>
      <c r="J125" s="25">
        <f t="shared" si="53"/>
        <v>0</v>
      </c>
      <c r="K125" s="26">
        <f t="shared" si="53"/>
        <v>3242.3</v>
      </c>
      <c r="L125" s="26">
        <f t="shared" si="53"/>
        <v>0</v>
      </c>
      <c r="M125" s="26">
        <f t="shared" si="53"/>
        <v>0</v>
      </c>
      <c r="N125" s="26">
        <f t="shared" si="53"/>
        <v>0</v>
      </c>
      <c r="O125" s="26">
        <f t="shared" si="53"/>
        <v>3242.3</v>
      </c>
      <c r="P125" s="25">
        <f t="shared" si="53"/>
        <v>0</v>
      </c>
      <c r="Q125" s="25"/>
    </row>
    <row r="126" spans="1:19" s="17" customFormat="1" ht="75">
      <c r="A126" s="24" t="s">
        <v>350</v>
      </c>
      <c r="B126" s="25" t="s">
        <v>351</v>
      </c>
      <c r="C126" s="1"/>
      <c r="D126" s="25">
        <v>2015</v>
      </c>
      <c r="E126" s="25">
        <v>2018</v>
      </c>
      <c r="F126" s="30">
        <v>193.4</v>
      </c>
      <c r="G126" s="30">
        <v>5334.5</v>
      </c>
      <c r="H126" s="30"/>
      <c r="I126" s="30"/>
      <c r="J126" s="30">
        <v>0</v>
      </c>
      <c r="K126" s="32">
        <v>3242.3</v>
      </c>
      <c r="L126" s="30"/>
      <c r="M126" s="30"/>
      <c r="N126" s="30">
        <v>0</v>
      </c>
      <c r="O126" s="32">
        <f>K126</f>
        <v>3242.3</v>
      </c>
      <c r="P126" s="25"/>
      <c r="Q126" s="25"/>
      <c r="S126" s="60"/>
    </row>
    <row r="127" spans="1:20" s="37" customFormat="1" ht="15.75">
      <c r="A127" s="33"/>
      <c r="B127" s="34" t="s">
        <v>249</v>
      </c>
      <c r="C127" s="2"/>
      <c r="D127" s="34"/>
      <c r="E127" s="34"/>
      <c r="F127" s="34">
        <f>SUM(F121,F123,F125)</f>
        <v>595.9</v>
      </c>
      <c r="G127" s="34">
        <f aca="true" t="shared" si="54" ref="G127:P127">SUM(G121,G123,G125)</f>
        <v>43231.3</v>
      </c>
      <c r="H127" s="34">
        <f t="shared" si="54"/>
        <v>0</v>
      </c>
      <c r="I127" s="34">
        <f t="shared" si="54"/>
        <v>0</v>
      </c>
      <c r="J127" s="35">
        <f t="shared" si="54"/>
        <v>100.6</v>
      </c>
      <c r="K127" s="35">
        <f t="shared" si="54"/>
        <v>19451.6</v>
      </c>
      <c r="L127" s="34">
        <f t="shared" si="54"/>
        <v>0</v>
      </c>
      <c r="M127" s="34">
        <f t="shared" si="54"/>
        <v>0</v>
      </c>
      <c r="N127" s="35">
        <f t="shared" si="54"/>
        <v>100.6</v>
      </c>
      <c r="O127" s="35">
        <f t="shared" si="54"/>
        <v>19451.6</v>
      </c>
      <c r="P127" s="34">
        <f t="shared" si="54"/>
        <v>0</v>
      </c>
      <c r="Q127" s="34"/>
      <c r="R127" s="66">
        <f>SUM(G127:H127)</f>
        <v>43231.3</v>
      </c>
      <c r="S127" s="66">
        <f>SUM(O127:P127)</f>
        <v>19451.6</v>
      </c>
      <c r="T127" s="37">
        <f>S127/R127</f>
        <v>0.449942518499328</v>
      </c>
    </row>
    <row r="128" spans="1:18" s="23" customFormat="1" ht="15.75">
      <c r="A128" s="22"/>
      <c r="B128" s="79" t="s">
        <v>19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68"/>
    </row>
    <row r="129" spans="1:17" s="17" customFormat="1" ht="60">
      <c r="A129" s="24" t="s">
        <v>212</v>
      </c>
      <c r="B129" s="25" t="s">
        <v>43</v>
      </c>
      <c r="C129" s="1" t="s">
        <v>128</v>
      </c>
      <c r="D129" s="25">
        <v>2014</v>
      </c>
      <c r="E129" s="25">
        <v>2018</v>
      </c>
      <c r="F129" s="25">
        <f>SUM(F130:F135)</f>
        <v>0</v>
      </c>
      <c r="G129" s="25">
        <f aca="true" t="shared" si="55" ref="G129:P129">SUM(G130:G135)</f>
        <v>178.2</v>
      </c>
      <c r="H129" s="26">
        <f t="shared" si="55"/>
        <v>613.8000000000001</v>
      </c>
      <c r="I129" s="25">
        <f t="shared" si="55"/>
        <v>0</v>
      </c>
      <c r="J129" s="25">
        <f t="shared" si="55"/>
        <v>0</v>
      </c>
      <c r="K129" s="25">
        <f t="shared" si="55"/>
        <v>178.2</v>
      </c>
      <c r="L129" s="26">
        <f t="shared" si="55"/>
        <v>127.1</v>
      </c>
      <c r="M129" s="25">
        <f t="shared" si="55"/>
        <v>0</v>
      </c>
      <c r="N129" s="25">
        <f t="shared" si="55"/>
        <v>0</v>
      </c>
      <c r="O129" s="25">
        <f t="shared" si="55"/>
        <v>178.2</v>
      </c>
      <c r="P129" s="26">
        <f t="shared" si="55"/>
        <v>127.1</v>
      </c>
      <c r="Q129" s="25"/>
    </row>
    <row r="130" spans="1:17" ht="45">
      <c r="A130" s="27" t="s">
        <v>213</v>
      </c>
      <c r="B130" s="18" t="s">
        <v>108</v>
      </c>
      <c r="C130" s="1" t="s">
        <v>128</v>
      </c>
      <c r="D130" s="18">
        <v>2014</v>
      </c>
      <c r="E130" s="18">
        <v>2018</v>
      </c>
      <c r="F130" s="18"/>
      <c r="G130" s="18">
        <v>178.2</v>
      </c>
      <c r="H130" s="28">
        <v>250.3</v>
      </c>
      <c r="I130" s="18"/>
      <c r="J130" s="18"/>
      <c r="K130" s="18">
        <v>178.2</v>
      </c>
      <c r="L130" s="28">
        <v>105.5</v>
      </c>
      <c r="M130" s="18"/>
      <c r="N130" s="18">
        <f aca="true" t="shared" si="56" ref="N130:N135">J130</f>
        <v>0</v>
      </c>
      <c r="O130" s="18">
        <f aca="true" t="shared" si="57" ref="O130:O135">K130</f>
        <v>178.2</v>
      </c>
      <c r="P130" s="28">
        <f aca="true" t="shared" si="58" ref="P130:P135">L130</f>
        <v>105.5</v>
      </c>
      <c r="Q130" s="18">
        <f aca="true" t="shared" si="59" ref="Q130:Q135">M130</f>
        <v>0</v>
      </c>
    </row>
    <row r="131" spans="1:17" ht="45">
      <c r="A131" s="27" t="s">
        <v>214</v>
      </c>
      <c r="B131" s="18" t="s">
        <v>109</v>
      </c>
      <c r="C131" s="1" t="s">
        <v>128</v>
      </c>
      <c r="D131" s="18">
        <v>2014</v>
      </c>
      <c r="E131" s="18">
        <v>2018</v>
      </c>
      <c r="F131" s="18"/>
      <c r="G131" s="18"/>
      <c r="H131" s="18">
        <v>9.6</v>
      </c>
      <c r="I131" s="18"/>
      <c r="J131" s="18"/>
      <c r="K131" s="18"/>
      <c r="L131" s="18">
        <v>4.5</v>
      </c>
      <c r="M131" s="18"/>
      <c r="N131" s="18">
        <f t="shared" si="56"/>
        <v>0</v>
      </c>
      <c r="O131" s="18">
        <f t="shared" si="57"/>
        <v>0</v>
      </c>
      <c r="P131" s="18">
        <f t="shared" si="58"/>
        <v>4.5</v>
      </c>
      <c r="Q131" s="18">
        <f t="shared" si="59"/>
        <v>0</v>
      </c>
    </row>
    <row r="132" spans="1:17" ht="45">
      <c r="A132" s="27" t="s">
        <v>215</v>
      </c>
      <c r="B132" s="18" t="s">
        <v>110</v>
      </c>
      <c r="C132" s="1" t="s">
        <v>128</v>
      </c>
      <c r="D132" s="18">
        <v>2014</v>
      </c>
      <c r="E132" s="18">
        <v>2018</v>
      </c>
      <c r="F132" s="18"/>
      <c r="G132" s="18"/>
      <c r="H132" s="18">
        <v>270</v>
      </c>
      <c r="I132" s="18"/>
      <c r="J132" s="18"/>
      <c r="K132" s="18"/>
      <c r="L132" s="18">
        <v>0</v>
      </c>
      <c r="M132" s="18"/>
      <c r="N132" s="18">
        <f t="shared" si="56"/>
        <v>0</v>
      </c>
      <c r="O132" s="18">
        <f t="shared" si="57"/>
        <v>0</v>
      </c>
      <c r="P132" s="18">
        <f t="shared" si="58"/>
        <v>0</v>
      </c>
      <c r="Q132" s="18">
        <f t="shared" si="59"/>
        <v>0</v>
      </c>
    </row>
    <row r="133" spans="1:17" ht="45">
      <c r="A133" s="27" t="s">
        <v>216</v>
      </c>
      <c r="B133" s="18" t="s">
        <v>111</v>
      </c>
      <c r="C133" s="1" t="s">
        <v>128</v>
      </c>
      <c r="D133" s="18">
        <v>2014</v>
      </c>
      <c r="E133" s="18">
        <v>2018</v>
      </c>
      <c r="F133" s="18"/>
      <c r="G133" s="18"/>
      <c r="H133" s="18">
        <v>58.3</v>
      </c>
      <c r="I133" s="18"/>
      <c r="J133" s="18"/>
      <c r="K133" s="18"/>
      <c r="L133" s="18">
        <v>15.6</v>
      </c>
      <c r="M133" s="18"/>
      <c r="N133" s="18">
        <f t="shared" si="56"/>
        <v>0</v>
      </c>
      <c r="O133" s="18">
        <f t="shared" si="57"/>
        <v>0</v>
      </c>
      <c r="P133" s="18">
        <f t="shared" si="58"/>
        <v>15.6</v>
      </c>
      <c r="Q133" s="18">
        <f t="shared" si="59"/>
        <v>0</v>
      </c>
    </row>
    <row r="134" spans="1:17" ht="45">
      <c r="A134" s="27" t="s">
        <v>217</v>
      </c>
      <c r="B134" s="18" t="s">
        <v>112</v>
      </c>
      <c r="C134" s="1" t="s">
        <v>128</v>
      </c>
      <c r="D134" s="18">
        <v>2014</v>
      </c>
      <c r="E134" s="18">
        <v>2018</v>
      </c>
      <c r="F134" s="18"/>
      <c r="G134" s="18"/>
      <c r="H134" s="18">
        <v>6.1</v>
      </c>
      <c r="I134" s="18"/>
      <c r="J134" s="18"/>
      <c r="K134" s="18"/>
      <c r="L134" s="18">
        <v>0</v>
      </c>
      <c r="M134" s="18"/>
      <c r="N134" s="18">
        <f t="shared" si="56"/>
        <v>0</v>
      </c>
      <c r="O134" s="18">
        <f t="shared" si="57"/>
        <v>0</v>
      </c>
      <c r="P134" s="18">
        <f t="shared" si="58"/>
        <v>0</v>
      </c>
      <c r="Q134" s="18">
        <f t="shared" si="59"/>
        <v>0</v>
      </c>
    </row>
    <row r="135" spans="1:17" ht="45">
      <c r="A135" s="27" t="s">
        <v>218</v>
      </c>
      <c r="B135" s="18" t="s">
        <v>113</v>
      </c>
      <c r="C135" s="1" t="s">
        <v>128</v>
      </c>
      <c r="D135" s="18">
        <v>2014</v>
      </c>
      <c r="E135" s="18">
        <v>2018</v>
      </c>
      <c r="F135" s="18"/>
      <c r="G135" s="18"/>
      <c r="H135" s="18">
        <v>19.5</v>
      </c>
      <c r="I135" s="18"/>
      <c r="J135" s="18"/>
      <c r="K135" s="18"/>
      <c r="L135" s="18">
        <v>1.5</v>
      </c>
      <c r="M135" s="18"/>
      <c r="N135" s="18">
        <f t="shared" si="56"/>
        <v>0</v>
      </c>
      <c r="O135" s="18">
        <f t="shared" si="57"/>
        <v>0</v>
      </c>
      <c r="P135" s="18">
        <f t="shared" si="58"/>
        <v>1.5</v>
      </c>
      <c r="Q135" s="18">
        <f t="shared" si="59"/>
        <v>0</v>
      </c>
    </row>
    <row r="136" spans="1:17" s="17" customFormat="1" ht="45">
      <c r="A136" s="24" t="s">
        <v>219</v>
      </c>
      <c r="B136" s="25" t="s">
        <v>44</v>
      </c>
      <c r="C136" s="1" t="s">
        <v>128</v>
      </c>
      <c r="D136" s="25">
        <v>2014</v>
      </c>
      <c r="E136" s="25">
        <v>2018</v>
      </c>
      <c r="F136" s="25">
        <f>SUM(F137:F142)</f>
        <v>0</v>
      </c>
      <c r="G136" s="25">
        <f>SUM(G137:G142)</f>
        <v>0</v>
      </c>
      <c r="H136" s="26">
        <f>SUM(H137:H142)</f>
        <v>283.7</v>
      </c>
      <c r="I136" s="26">
        <f aca="true" t="shared" si="60" ref="I136:P136">SUM(I137:I142)</f>
        <v>0</v>
      </c>
      <c r="J136" s="26">
        <f t="shared" si="60"/>
        <v>0</v>
      </c>
      <c r="K136" s="26">
        <f t="shared" si="60"/>
        <v>0</v>
      </c>
      <c r="L136" s="26">
        <f t="shared" si="60"/>
        <v>73.6</v>
      </c>
      <c r="M136" s="26">
        <f t="shared" si="60"/>
        <v>0</v>
      </c>
      <c r="N136" s="26">
        <f t="shared" si="60"/>
        <v>0</v>
      </c>
      <c r="O136" s="26">
        <f t="shared" si="60"/>
        <v>0</v>
      </c>
      <c r="P136" s="26">
        <f t="shared" si="60"/>
        <v>73.6</v>
      </c>
      <c r="Q136" s="25"/>
    </row>
    <row r="137" spans="1:17" ht="45" hidden="1">
      <c r="A137" s="27" t="s">
        <v>220</v>
      </c>
      <c r="B137" s="18" t="s">
        <v>114</v>
      </c>
      <c r="C137" s="1" t="s">
        <v>128</v>
      </c>
      <c r="D137" s="38">
        <v>2015</v>
      </c>
      <c r="E137" s="38">
        <v>2018</v>
      </c>
      <c r="F137" s="18"/>
      <c r="G137" s="18"/>
      <c r="H137" s="18"/>
      <c r="I137" s="18"/>
      <c r="J137" s="18"/>
      <c r="K137" s="18"/>
      <c r="L137" s="18"/>
      <c r="M137" s="18"/>
      <c r="N137" s="18">
        <f aca="true" t="shared" si="61" ref="N137:N143">J137</f>
        <v>0</v>
      </c>
      <c r="O137" s="18">
        <f aca="true" t="shared" si="62" ref="O137:O143">K137</f>
        <v>0</v>
      </c>
      <c r="P137" s="18">
        <f aca="true" t="shared" si="63" ref="P137:P143">L137</f>
        <v>0</v>
      </c>
      <c r="Q137" s="18">
        <f aca="true" t="shared" si="64" ref="Q137:Q143">M137</f>
        <v>0</v>
      </c>
    </row>
    <row r="138" spans="1:17" ht="45">
      <c r="A138" s="27" t="s">
        <v>221</v>
      </c>
      <c r="B138" s="18" t="s">
        <v>115</v>
      </c>
      <c r="C138" s="1" t="s">
        <v>128</v>
      </c>
      <c r="D138" s="38">
        <v>2015</v>
      </c>
      <c r="E138" s="38">
        <v>2018</v>
      </c>
      <c r="F138" s="18"/>
      <c r="G138" s="18"/>
      <c r="H138" s="18">
        <v>112.5</v>
      </c>
      <c r="I138" s="18"/>
      <c r="J138" s="18"/>
      <c r="K138" s="18"/>
      <c r="L138" s="18">
        <v>73.6</v>
      </c>
      <c r="M138" s="18"/>
      <c r="N138" s="18">
        <f t="shared" si="61"/>
        <v>0</v>
      </c>
      <c r="O138" s="18">
        <f t="shared" si="62"/>
        <v>0</v>
      </c>
      <c r="P138" s="18">
        <f t="shared" si="63"/>
        <v>73.6</v>
      </c>
      <c r="Q138" s="18">
        <f t="shared" si="64"/>
        <v>0</v>
      </c>
    </row>
    <row r="139" spans="1:17" ht="60">
      <c r="A139" s="27" t="s">
        <v>222</v>
      </c>
      <c r="B139" s="18" t="s">
        <v>116</v>
      </c>
      <c r="C139" s="1" t="s">
        <v>128</v>
      </c>
      <c r="D139" s="18">
        <v>2014</v>
      </c>
      <c r="E139" s="18">
        <v>2018</v>
      </c>
      <c r="F139" s="18"/>
      <c r="G139" s="18"/>
      <c r="H139" s="18">
        <v>70.4</v>
      </c>
      <c r="I139" s="18"/>
      <c r="J139" s="18"/>
      <c r="K139" s="18"/>
      <c r="L139" s="18"/>
      <c r="M139" s="18"/>
      <c r="N139" s="18">
        <f t="shared" si="61"/>
        <v>0</v>
      </c>
      <c r="O139" s="18">
        <f t="shared" si="62"/>
        <v>0</v>
      </c>
      <c r="P139" s="18">
        <f t="shared" si="63"/>
        <v>0</v>
      </c>
      <c r="Q139" s="18">
        <f t="shared" si="64"/>
        <v>0</v>
      </c>
    </row>
    <row r="140" spans="1:17" ht="60">
      <c r="A140" s="27" t="s">
        <v>223</v>
      </c>
      <c r="B140" s="18" t="s">
        <v>313</v>
      </c>
      <c r="C140" s="1" t="s">
        <v>128</v>
      </c>
      <c r="D140" s="18">
        <v>2014</v>
      </c>
      <c r="E140" s="18">
        <v>2018</v>
      </c>
      <c r="F140" s="18"/>
      <c r="G140" s="18"/>
      <c r="H140" s="28">
        <v>77</v>
      </c>
      <c r="I140" s="18"/>
      <c r="J140" s="18"/>
      <c r="K140" s="18"/>
      <c r="L140" s="28"/>
      <c r="M140" s="18"/>
      <c r="N140" s="18">
        <f t="shared" si="61"/>
        <v>0</v>
      </c>
      <c r="O140" s="18">
        <f t="shared" si="62"/>
        <v>0</v>
      </c>
      <c r="P140" s="18">
        <f t="shared" si="63"/>
        <v>0</v>
      </c>
      <c r="Q140" s="18">
        <f t="shared" si="64"/>
        <v>0</v>
      </c>
    </row>
    <row r="141" spans="1:17" ht="45">
      <c r="A141" s="27" t="s">
        <v>224</v>
      </c>
      <c r="B141" s="18" t="s">
        <v>117</v>
      </c>
      <c r="C141" s="1" t="s">
        <v>128</v>
      </c>
      <c r="D141" s="18">
        <v>2014</v>
      </c>
      <c r="E141" s="18">
        <v>2018</v>
      </c>
      <c r="F141" s="18"/>
      <c r="G141" s="18"/>
      <c r="H141" s="18">
        <v>23.8</v>
      </c>
      <c r="I141" s="18"/>
      <c r="J141" s="18"/>
      <c r="K141" s="18"/>
      <c r="L141" s="18"/>
      <c r="M141" s="18"/>
      <c r="N141" s="18">
        <f t="shared" si="61"/>
        <v>0</v>
      </c>
      <c r="O141" s="18">
        <f t="shared" si="62"/>
        <v>0</v>
      </c>
      <c r="P141" s="18">
        <f t="shared" si="63"/>
        <v>0</v>
      </c>
      <c r="Q141" s="18">
        <f t="shared" si="64"/>
        <v>0</v>
      </c>
    </row>
    <row r="142" spans="1:17" ht="45" hidden="1">
      <c r="A142" s="27" t="s">
        <v>225</v>
      </c>
      <c r="B142" s="18" t="s">
        <v>118</v>
      </c>
      <c r="C142" s="1" t="s">
        <v>128</v>
      </c>
      <c r="D142" s="18">
        <v>2014</v>
      </c>
      <c r="E142" s="18">
        <v>2018</v>
      </c>
      <c r="F142" s="18"/>
      <c r="G142" s="18"/>
      <c r="H142" s="18"/>
      <c r="I142" s="18"/>
      <c r="J142" s="18"/>
      <c r="K142" s="18"/>
      <c r="L142" s="18">
        <v>0</v>
      </c>
      <c r="M142" s="18"/>
      <c r="N142" s="18">
        <f t="shared" si="61"/>
        <v>0</v>
      </c>
      <c r="O142" s="18">
        <f t="shared" si="62"/>
        <v>0</v>
      </c>
      <c r="P142" s="18">
        <f t="shared" si="63"/>
        <v>0</v>
      </c>
      <c r="Q142" s="18">
        <f t="shared" si="64"/>
        <v>0</v>
      </c>
    </row>
    <row r="143" spans="1:19" s="17" customFormat="1" ht="60" hidden="1">
      <c r="A143" s="24" t="s">
        <v>226</v>
      </c>
      <c r="B143" s="25" t="s">
        <v>45</v>
      </c>
      <c r="C143" s="1" t="s">
        <v>128</v>
      </c>
      <c r="D143" s="25">
        <v>2016</v>
      </c>
      <c r="E143" s="25">
        <v>2016</v>
      </c>
      <c r="F143" s="25"/>
      <c r="G143" s="25"/>
      <c r="H143" s="25"/>
      <c r="I143" s="25"/>
      <c r="J143" s="25"/>
      <c r="K143" s="25"/>
      <c r="L143" s="25"/>
      <c r="M143" s="25"/>
      <c r="N143" s="18">
        <f t="shared" si="61"/>
        <v>0</v>
      </c>
      <c r="O143" s="18">
        <f t="shared" si="62"/>
        <v>0</v>
      </c>
      <c r="P143" s="18">
        <f t="shared" si="63"/>
        <v>0</v>
      </c>
      <c r="Q143" s="18">
        <f t="shared" si="64"/>
        <v>0</v>
      </c>
      <c r="R143" s="62"/>
      <c r="S143" s="60"/>
    </row>
    <row r="144" spans="1:20" s="43" customFormat="1" ht="15.75">
      <c r="A144" s="39"/>
      <c r="B144" s="40" t="s">
        <v>250</v>
      </c>
      <c r="C144" s="1"/>
      <c r="D144" s="40"/>
      <c r="E144" s="40"/>
      <c r="F144" s="40">
        <f>SUM(F129,F136,F143)</f>
        <v>0</v>
      </c>
      <c r="G144" s="40">
        <f aca="true" t="shared" si="65" ref="G144:Q144">SUM(G129,G136,G143)</f>
        <v>178.2</v>
      </c>
      <c r="H144" s="41">
        <f t="shared" si="65"/>
        <v>897.5</v>
      </c>
      <c r="I144" s="40">
        <f t="shared" si="65"/>
        <v>0</v>
      </c>
      <c r="J144" s="40">
        <f t="shared" si="65"/>
        <v>0</v>
      </c>
      <c r="K144" s="40">
        <f t="shared" si="65"/>
        <v>178.2</v>
      </c>
      <c r="L144" s="42">
        <f t="shared" si="65"/>
        <v>200.7</v>
      </c>
      <c r="M144" s="40">
        <f t="shared" si="65"/>
        <v>0</v>
      </c>
      <c r="N144" s="40">
        <f t="shared" si="65"/>
        <v>0</v>
      </c>
      <c r="O144" s="40">
        <f t="shared" si="65"/>
        <v>178.2</v>
      </c>
      <c r="P144" s="41">
        <f t="shared" si="65"/>
        <v>200.7</v>
      </c>
      <c r="Q144" s="40">
        <f t="shared" si="65"/>
        <v>0</v>
      </c>
      <c r="R144" s="66">
        <f>SUM(G144:H144)</f>
        <v>1075.7</v>
      </c>
      <c r="S144" s="66">
        <f>SUM(O144:P144)</f>
        <v>378.9</v>
      </c>
      <c r="T144" s="37">
        <f>S144/R144</f>
        <v>0.35223575346286135</v>
      </c>
    </row>
    <row r="145" spans="1:18" s="23" customFormat="1" ht="15.75">
      <c r="A145" s="22"/>
      <c r="B145" s="79" t="s">
        <v>20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67"/>
    </row>
    <row r="146" spans="1:17" s="17" customFormat="1" ht="60">
      <c r="A146" s="24" t="s">
        <v>227</v>
      </c>
      <c r="B146" s="25" t="s">
        <v>46</v>
      </c>
      <c r="C146" s="1" t="s">
        <v>128</v>
      </c>
      <c r="D146" s="25">
        <v>2014</v>
      </c>
      <c r="E146" s="25">
        <v>2018</v>
      </c>
      <c r="F146" s="25">
        <f>SUM(F147:F148)</f>
        <v>0</v>
      </c>
      <c r="G146" s="26">
        <f>SUM(G147:G148)</f>
        <v>3449.1000000000004</v>
      </c>
      <c r="H146" s="26">
        <f aca="true" t="shared" si="66" ref="H146:P146">SUM(H147:H148)</f>
        <v>6045.3</v>
      </c>
      <c r="I146" s="26">
        <f t="shared" si="66"/>
        <v>0</v>
      </c>
      <c r="J146" s="26">
        <f t="shared" si="66"/>
        <v>0</v>
      </c>
      <c r="K146" s="26">
        <f t="shared" si="66"/>
        <v>1617.6000000000001</v>
      </c>
      <c r="L146" s="26">
        <f t="shared" si="66"/>
        <v>1508.6</v>
      </c>
      <c r="M146" s="26">
        <f t="shared" si="66"/>
        <v>0</v>
      </c>
      <c r="N146" s="26">
        <f t="shared" si="66"/>
        <v>0</v>
      </c>
      <c r="O146" s="26">
        <f t="shared" si="66"/>
        <v>1617.6000000000001</v>
      </c>
      <c r="P146" s="26">
        <f t="shared" si="66"/>
        <v>1508.6</v>
      </c>
      <c r="Q146" s="25"/>
    </row>
    <row r="147" spans="1:17" ht="75">
      <c r="A147" s="27" t="s">
        <v>228</v>
      </c>
      <c r="B147" s="18" t="s">
        <v>119</v>
      </c>
      <c r="C147" s="1" t="s">
        <v>128</v>
      </c>
      <c r="D147" s="18">
        <v>2014</v>
      </c>
      <c r="E147" s="18">
        <v>2018</v>
      </c>
      <c r="F147" s="18"/>
      <c r="G147" s="28">
        <v>644.7</v>
      </c>
      <c r="H147" s="28">
        <v>3543.5</v>
      </c>
      <c r="I147" s="18"/>
      <c r="J147" s="28"/>
      <c r="K147" s="28">
        <v>239.2</v>
      </c>
      <c r="L147" s="28">
        <v>867.7</v>
      </c>
      <c r="M147" s="28"/>
      <c r="N147" s="28">
        <f aca="true" t="shared" si="67" ref="N147:Q148">J147</f>
        <v>0</v>
      </c>
      <c r="O147" s="28">
        <f t="shared" si="67"/>
        <v>239.2</v>
      </c>
      <c r="P147" s="28">
        <f t="shared" si="67"/>
        <v>867.7</v>
      </c>
      <c r="Q147" s="18">
        <f t="shared" si="67"/>
        <v>0</v>
      </c>
    </row>
    <row r="148" spans="1:17" ht="75">
      <c r="A148" s="27" t="s">
        <v>229</v>
      </c>
      <c r="B148" s="18" t="s">
        <v>120</v>
      </c>
      <c r="C148" s="1" t="s">
        <v>128</v>
      </c>
      <c r="D148" s="18">
        <v>2014</v>
      </c>
      <c r="E148" s="18">
        <v>2018</v>
      </c>
      <c r="F148" s="18"/>
      <c r="G148" s="69">
        <v>2804.4</v>
      </c>
      <c r="H148" s="28">
        <f>2479.8+22</f>
        <v>2501.8</v>
      </c>
      <c r="I148" s="18"/>
      <c r="J148" s="18"/>
      <c r="K148" s="28">
        <v>1378.4</v>
      </c>
      <c r="L148" s="28">
        <v>640.9</v>
      </c>
      <c r="M148" s="18"/>
      <c r="N148" s="18"/>
      <c r="O148" s="28">
        <f t="shared" si="67"/>
        <v>1378.4</v>
      </c>
      <c r="P148" s="28">
        <f t="shared" si="67"/>
        <v>640.9</v>
      </c>
      <c r="Q148" s="18">
        <f t="shared" si="67"/>
        <v>0</v>
      </c>
    </row>
    <row r="149" spans="1:17" s="17" customFormat="1" ht="45">
      <c r="A149" s="24" t="s">
        <v>230</v>
      </c>
      <c r="B149" s="25" t="s">
        <v>47</v>
      </c>
      <c r="C149" s="1" t="s">
        <v>128</v>
      </c>
      <c r="D149" s="25">
        <v>2014</v>
      </c>
      <c r="E149" s="25">
        <v>2018</v>
      </c>
      <c r="F149" s="25">
        <f>SUM(F150:F152)</f>
        <v>0</v>
      </c>
      <c r="G149" s="25">
        <f aca="true" t="shared" si="68" ref="G149:Q149">SUM(G150:G152)</f>
        <v>0</v>
      </c>
      <c r="H149" s="25">
        <f t="shared" si="68"/>
        <v>2340.3</v>
      </c>
      <c r="I149" s="25">
        <f t="shared" si="68"/>
        <v>0</v>
      </c>
      <c r="J149" s="25">
        <f t="shared" si="68"/>
        <v>0</v>
      </c>
      <c r="K149" s="25">
        <f t="shared" si="68"/>
        <v>0</v>
      </c>
      <c r="L149" s="25">
        <f t="shared" si="68"/>
        <v>2219.9</v>
      </c>
      <c r="M149" s="25">
        <f t="shared" si="68"/>
        <v>0</v>
      </c>
      <c r="N149" s="25">
        <f t="shared" si="68"/>
        <v>0</v>
      </c>
      <c r="O149" s="25">
        <f t="shared" si="68"/>
        <v>0</v>
      </c>
      <c r="P149" s="25">
        <f t="shared" si="68"/>
        <v>2219.9</v>
      </c>
      <c r="Q149" s="25">
        <f t="shared" si="68"/>
        <v>0</v>
      </c>
    </row>
    <row r="150" spans="1:17" ht="60" hidden="1">
      <c r="A150" s="27" t="s">
        <v>231</v>
      </c>
      <c r="B150" s="58" t="s">
        <v>367</v>
      </c>
      <c r="C150" s="1" t="s">
        <v>128</v>
      </c>
      <c r="D150" s="18">
        <v>2014</v>
      </c>
      <c r="E150" s="18">
        <v>2018</v>
      </c>
      <c r="F150" s="18"/>
      <c r="G150" s="18"/>
      <c r="H150" s="18"/>
      <c r="I150" s="18"/>
      <c r="J150" s="18"/>
      <c r="K150" s="18"/>
      <c r="L150" s="18"/>
      <c r="M150" s="18"/>
      <c r="N150" s="18">
        <f aca="true" t="shared" si="69" ref="N150:Q151">J150</f>
        <v>0</v>
      </c>
      <c r="O150" s="18">
        <f t="shared" si="69"/>
        <v>0</v>
      </c>
      <c r="P150" s="18">
        <f t="shared" si="69"/>
        <v>0</v>
      </c>
      <c r="Q150" s="18">
        <f t="shared" si="69"/>
        <v>0</v>
      </c>
    </row>
    <row r="151" spans="1:17" ht="45">
      <c r="A151" s="27" t="s">
        <v>232</v>
      </c>
      <c r="B151" s="18" t="s">
        <v>121</v>
      </c>
      <c r="C151" s="1" t="s">
        <v>128</v>
      </c>
      <c r="D151" s="18">
        <v>2014</v>
      </c>
      <c r="E151" s="18">
        <v>2018</v>
      </c>
      <c r="F151" s="18"/>
      <c r="G151" s="28"/>
      <c r="H151" s="18">
        <f>2278.5+61.8</f>
        <v>2340.3</v>
      </c>
      <c r="I151" s="18"/>
      <c r="J151" s="18"/>
      <c r="K151" s="28"/>
      <c r="L151" s="28">
        <f>2196+23.9</f>
        <v>2219.9</v>
      </c>
      <c r="M151" s="28"/>
      <c r="N151" s="28">
        <f t="shared" si="69"/>
        <v>0</v>
      </c>
      <c r="O151" s="28">
        <f t="shared" si="69"/>
        <v>0</v>
      </c>
      <c r="P151" s="28">
        <f t="shared" si="69"/>
        <v>2219.9</v>
      </c>
      <c r="Q151" s="18">
        <f t="shared" si="69"/>
        <v>0</v>
      </c>
    </row>
    <row r="152" spans="1:17" ht="75">
      <c r="A152" s="27" t="s">
        <v>387</v>
      </c>
      <c r="B152" s="63" t="s">
        <v>388</v>
      </c>
      <c r="C152" s="1" t="s">
        <v>128</v>
      </c>
      <c r="D152" s="63">
        <v>2015</v>
      </c>
      <c r="E152" s="63">
        <v>2018</v>
      </c>
      <c r="F152" s="63"/>
      <c r="G152" s="28"/>
      <c r="H152" s="63"/>
      <c r="I152" s="63"/>
      <c r="J152" s="63"/>
      <c r="K152" s="28"/>
      <c r="L152" s="28">
        <v>0</v>
      </c>
      <c r="M152" s="28"/>
      <c r="N152" s="28">
        <f>J152</f>
        <v>0</v>
      </c>
      <c r="O152" s="28">
        <f>K152</f>
        <v>0</v>
      </c>
      <c r="P152" s="28">
        <f>L152</f>
        <v>0</v>
      </c>
      <c r="Q152" s="63">
        <f>M152</f>
        <v>0</v>
      </c>
    </row>
    <row r="153" spans="1:17" s="17" customFormat="1" ht="60">
      <c r="A153" s="24" t="s">
        <v>233</v>
      </c>
      <c r="B153" s="25" t="s">
        <v>48</v>
      </c>
      <c r="C153" s="1" t="s">
        <v>128</v>
      </c>
      <c r="D153" s="25">
        <v>2014</v>
      </c>
      <c r="E153" s="25">
        <v>2018</v>
      </c>
      <c r="F153" s="25">
        <f>SUM(F154:F156)</f>
        <v>0</v>
      </c>
      <c r="G153" s="26">
        <f aca="true" t="shared" si="70" ref="G153:Q153">SUM(G154:G156)</f>
        <v>2151.3</v>
      </c>
      <c r="H153" s="26">
        <f t="shared" si="70"/>
        <v>1921.5</v>
      </c>
      <c r="I153" s="26">
        <f t="shared" si="70"/>
        <v>0</v>
      </c>
      <c r="J153" s="26">
        <f t="shared" si="70"/>
        <v>0</v>
      </c>
      <c r="K153" s="26">
        <f t="shared" si="70"/>
        <v>103</v>
      </c>
      <c r="L153" s="26">
        <f t="shared" si="70"/>
        <v>484.20000000000005</v>
      </c>
      <c r="M153" s="26">
        <f t="shared" si="70"/>
        <v>0</v>
      </c>
      <c r="N153" s="26">
        <f t="shared" si="70"/>
        <v>0</v>
      </c>
      <c r="O153" s="26">
        <f t="shared" si="70"/>
        <v>103</v>
      </c>
      <c r="P153" s="26">
        <f t="shared" si="70"/>
        <v>484.20000000000005</v>
      </c>
      <c r="Q153" s="25">
        <f t="shared" si="70"/>
        <v>0</v>
      </c>
    </row>
    <row r="154" spans="1:17" ht="60">
      <c r="A154" s="27" t="s">
        <v>234</v>
      </c>
      <c r="B154" s="18" t="s">
        <v>122</v>
      </c>
      <c r="C154" s="1" t="s">
        <v>128</v>
      </c>
      <c r="D154" s="25">
        <v>2014</v>
      </c>
      <c r="E154" s="25">
        <v>2018</v>
      </c>
      <c r="F154" s="18"/>
      <c r="G154" s="28"/>
      <c r="H154" s="18">
        <v>1917.9</v>
      </c>
      <c r="I154" s="18"/>
      <c r="J154" s="18"/>
      <c r="K154" s="28"/>
      <c r="L154" s="28">
        <v>480.6</v>
      </c>
      <c r="M154" s="18"/>
      <c r="N154" s="18">
        <f aca="true" t="shared" si="71" ref="N154:Q156">J154</f>
        <v>0</v>
      </c>
      <c r="O154" s="28">
        <f t="shared" si="71"/>
        <v>0</v>
      </c>
      <c r="P154" s="28">
        <f t="shared" si="71"/>
        <v>480.6</v>
      </c>
      <c r="Q154" s="18">
        <f t="shared" si="71"/>
        <v>0</v>
      </c>
    </row>
    <row r="155" spans="1:17" ht="60">
      <c r="A155" s="27" t="s">
        <v>352</v>
      </c>
      <c r="B155" s="63" t="s">
        <v>389</v>
      </c>
      <c r="C155" s="1" t="s">
        <v>128</v>
      </c>
      <c r="D155" s="25">
        <v>2014</v>
      </c>
      <c r="E155" s="25">
        <v>2018</v>
      </c>
      <c r="F155" s="18"/>
      <c r="G155" s="28">
        <v>2118.9</v>
      </c>
      <c r="H155" s="18"/>
      <c r="I155" s="18"/>
      <c r="J155" s="18"/>
      <c r="K155" s="28">
        <v>70.6</v>
      </c>
      <c r="L155" s="28"/>
      <c r="M155" s="18"/>
      <c r="N155" s="18">
        <f t="shared" si="71"/>
        <v>0</v>
      </c>
      <c r="O155" s="28">
        <f t="shared" si="71"/>
        <v>70.6</v>
      </c>
      <c r="P155" s="18">
        <f t="shared" si="71"/>
        <v>0</v>
      </c>
      <c r="Q155" s="18">
        <f t="shared" si="71"/>
        <v>0</v>
      </c>
    </row>
    <row r="156" spans="1:17" ht="45">
      <c r="A156" s="27" t="s">
        <v>390</v>
      </c>
      <c r="B156" s="63" t="s">
        <v>391</v>
      </c>
      <c r="C156" s="1" t="s">
        <v>128</v>
      </c>
      <c r="D156" s="25">
        <v>2014</v>
      </c>
      <c r="E156" s="25">
        <v>2018</v>
      </c>
      <c r="F156" s="63"/>
      <c r="G156" s="28">
        <v>32.4</v>
      </c>
      <c r="H156" s="63">
        <v>3.6</v>
      </c>
      <c r="I156" s="63"/>
      <c r="J156" s="63"/>
      <c r="K156" s="28">
        <v>32.4</v>
      </c>
      <c r="L156" s="78">
        <v>3.6</v>
      </c>
      <c r="M156" s="63"/>
      <c r="N156" s="63"/>
      <c r="O156" s="28">
        <f t="shared" si="71"/>
        <v>32.4</v>
      </c>
      <c r="P156" s="28">
        <f t="shared" si="71"/>
        <v>3.6</v>
      </c>
      <c r="Q156" s="63"/>
    </row>
    <row r="157" spans="1:17" s="17" customFormat="1" ht="45">
      <c r="A157" s="24" t="s">
        <v>235</v>
      </c>
      <c r="B157" s="25" t="s">
        <v>49</v>
      </c>
      <c r="C157" s="1" t="s">
        <v>128</v>
      </c>
      <c r="D157" s="25">
        <v>2014</v>
      </c>
      <c r="E157" s="25">
        <v>2018</v>
      </c>
      <c r="F157" s="25">
        <f aca="true" t="shared" si="72" ref="F157:P157">SUM(F158:F159)</f>
        <v>0</v>
      </c>
      <c r="G157" s="25">
        <f t="shared" si="72"/>
        <v>0</v>
      </c>
      <c r="H157" s="25">
        <f t="shared" si="72"/>
        <v>48</v>
      </c>
      <c r="I157" s="25">
        <f t="shared" si="72"/>
        <v>0</v>
      </c>
      <c r="J157" s="25">
        <f t="shared" si="72"/>
        <v>0</v>
      </c>
      <c r="K157" s="25">
        <f t="shared" si="72"/>
        <v>0</v>
      </c>
      <c r="L157" s="25">
        <f t="shared" si="72"/>
        <v>0</v>
      </c>
      <c r="M157" s="25">
        <f t="shared" si="72"/>
        <v>0</v>
      </c>
      <c r="N157" s="25">
        <f t="shared" si="72"/>
        <v>0</v>
      </c>
      <c r="O157" s="25">
        <f t="shared" si="72"/>
        <v>0</v>
      </c>
      <c r="P157" s="25">
        <f t="shared" si="72"/>
        <v>0</v>
      </c>
      <c r="Q157" s="25"/>
    </row>
    <row r="158" spans="1:17" ht="45">
      <c r="A158" s="27" t="s">
        <v>236</v>
      </c>
      <c r="B158" s="18" t="s">
        <v>123</v>
      </c>
      <c r="C158" s="1" t="s">
        <v>128</v>
      </c>
      <c r="D158" s="18">
        <v>2014</v>
      </c>
      <c r="E158" s="18">
        <v>2018</v>
      </c>
      <c r="F158" s="18"/>
      <c r="G158" s="18"/>
      <c r="H158" s="18">
        <v>36</v>
      </c>
      <c r="I158" s="18"/>
      <c r="J158" s="18"/>
      <c r="K158" s="18"/>
      <c r="L158" s="18"/>
      <c r="M158" s="18"/>
      <c r="N158" s="18">
        <f aca="true" t="shared" si="73" ref="N158:Q159">J158</f>
        <v>0</v>
      </c>
      <c r="O158" s="18">
        <f t="shared" si="73"/>
        <v>0</v>
      </c>
      <c r="P158" s="18">
        <f t="shared" si="73"/>
        <v>0</v>
      </c>
      <c r="Q158" s="18">
        <f t="shared" si="73"/>
        <v>0</v>
      </c>
    </row>
    <row r="159" spans="1:17" ht="45">
      <c r="A159" s="27" t="s">
        <v>237</v>
      </c>
      <c r="B159" s="18" t="s">
        <v>124</v>
      </c>
      <c r="C159" s="1" t="s">
        <v>128</v>
      </c>
      <c r="D159" s="18">
        <v>2014</v>
      </c>
      <c r="E159" s="18">
        <v>2018</v>
      </c>
      <c r="F159" s="18"/>
      <c r="G159" s="18"/>
      <c r="H159" s="18">
        <v>12</v>
      </c>
      <c r="I159" s="18"/>
      <c r="J159" s="18"/>
      <c r="K159" s="18"/>
      <c r="L159" s="18"/>
      <c r="M159" s="18"/>
      <c r="N159" s="18">
        <f t="shared" si="73"/>
        <v>0</v>
      </c>
      <c r="O159" s="18">
        <f t="shared" si="73"/>
        <v>0</v>
      </c>
      <c r="P159" s="18">
        <f t="shared" si="73"/>
        <v>0</v>
      </c>
      <c r="Q159" s="18">
        <f t="shared" si="73"/>
        <v>0</v>
      </c>
    </row>
    <row r="160" spans="1:17" s="17" customFormat="1" ht="45">
      <c r="A160" s="24" t="s">
        <v>400</v>
      </c>
      <c r="B160" s="25" t="s">
        <v>401</v>
      </c>
      <c r="C160" s="1" t="s">
        <v>128</v>
      </c>
      <c r="D160" s="71">
        <v>2017</v>
      </c>
      <c r="E160" s="71">
        <v>2018</v>
      </c>
      <c r="F160" s="25"/>
      <c r="G160" s="25"/>
      <c r="H160" s="26">
        <v>1194.3</v>
      </c>
      <c r="I160" s="25"/>
      <c r="J160" s="25"/>
      <c r="K160" s="25"/>
      <c r="L160" s="26">
        <v>384.1</v>
      </c>
      <c r="M160" s="25"/>
      <c r="N160" s="25"/>
      <c r="O160" s="25"/>
      <c r="P160" s="26">
        <f>L160</f>
        <v>384.1</v>
      </c>
      <c r="Q160" s="25"/>
    </row>
    <row r="161" spans="1:20" s="37" customFormat="1" ht="15.75">
      <c r="A161" s="33"/>
      <c r="B161" s="34" t="s">
        <v>251</v>
      </c>
      <c r="C161" s="2"/>
      <c r="D161" s="34"/>
      <c r="E161" s="34"/>
      <c r="F161" s="34">
        <f aca="true" t="shared" si="74" ref="F161:Q161">SUM(F146,F149,F153,F157,F160)</f>
        <v>0</v>
      </c>
      <c r="G161" s="35">
        <f t="shared" si="74"/>
        <v>5600.400000000001</v>
      </c>
      <c r="H161" s="35">
        <f t="shared" si="74"/>
        <v>11549.4</v>
      </c>
      <c r="I161" s="35">
        <f t="shared" si="74"/>
        <v>0</v>
      </c>
      <c r="J161" s="35">
        <f t="shared" si="74"/>
        <v>0</v>
      </c>
      <c r="K161" s="35">
        <f t="shared" si="74"/>
        <v>1720.6000000000001</v>
      </c>
      <c r="L161" s="35">
        <f t="shared" si="74"/>
        <v>4596.8</v>
      </c>
      <c r="M161" s="34">
        <f t="shared" si="74"/>
        <v>0</v>
      </c>
      <c r="N161" s="34">
        <f t="shared" si="74"/>
        <v>0</v>
      </c>
      <c r="O161" s="35">
        <f t="shared" si="74"/>
        <v>1720.6000000000001</v>
      </c>
      <c r="P161" s="35">
        <f t="shared" si="74"/>
        <v>4596.8</v>
      </c>
      <c r="Q161" s="34">
        <f t="shared" si="74"/>
        <v>0</v>
      </c>
      <c r="R161" s="66">
        <f>SUM(G161:H161)</f>
        <v>17149.8</v>
      </c>
      <c r="S161" s="66">
        <f>SUM(O161:P161)</f>
        <v>6317.400000000001</v>
      </c>
      <c r="T161" s="37">
        <f>S161/R161</f>
        <v>0.3683658118462023</v>
      </c>
    </row>
    <row r="162" spans="1:19" s="23" customFormat="1" ht="15.75">
      <c r="A162" s="22"/>
      <c r="B162" s="79" t="s">
        <v>21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68">
        <f>SUM(K161:L161)</f>
        <v>6317.400000000001</v>
      </c>
      <c r="S162" s="68"/>
    </row>
    <row r="163" spans="1:18" s="17" customFormat="1" ht="45">
      <c r="A163" s="24" t="s">
        <v>238</v>
      </c>
      <c r="B163" s="25" t="s">
        <v>50</v>
      </c>
      <c r="C163" s="1" t="s">
        <v>128</v>
      </c>
      <c r="D163" s="44"/>
      <c r="E163" s="44"/>
      <c r="F163" s="44">
        <f>SUM(F164)</f>
        <v>0</v>
      </c>
      <c r="G163" s="44">
        <f>SUM(G164)</f>
        <v>0</v>
      </c>
      <c r="H163" s="44">
        <f aca="true" t="shared" si="75" ref="H163:P163">SUM(H164)</f>
        <v>80.7</v>
      </c>
      <c r="I163" s="44">
        <f t="shared" si="75"/>
        <v>0</v>
      </c>
      <c r="J163" s="44">
        <f t="shared" si="75"/>
        <v>0</v>
      </c>
      <c r="K163" s="44">
        <f t="shared" si="75"/>
        <v>0</v>
      </c>
      <c r="L163" s="76">
        <f t="shared" si="75"/>
        <v>0</v>
      </c>
      <c r="M163" s="44">
        <f t="shared" si="75"/>
        <v>0</v>
      </c>
      <c r="N163" s="44">
        <f t="shared" si="75"/>
        <v>0</v>
      </c>
      <c r="O163" s="44">
        <f t="shared" si="75"/>
        <v>0</v>
      </c>
      <c r="P163" s="76">
        <f t="shared" si="75"/>
        <v>0</v>
      </c>
      <c r="Q163" s="44"/>
      <c r="R163" s="17">
        <f>R162/R161</f>
        <v>0.3683658118462023</v>
      </c>
    </row>
    <row r="164" spans="1:17" ht="45">
      <c r="A164" s="27" t="s">
        <v>239</v>
      </c>
      <c r="B164" s="18" t="s">
        <v>125</v>
      </c>
      <c r="C164" s="1" t="s">
        <v>128</v>
      </c>
      <c r="D164" s="38">
        <v>2014</v>
      </c>
      <c r="E164" s="38">
        <v>2018</v>
      </c>
      <c r="F164" s="38"/>
      <c r="G164" s="38"/>
      <c r="H164" s="38">
        <v>80.7</v>
      </c>
      <c r="I164" s="38"/>
      <c r="J164" s="38"/>
      <c r="K164" s="38"/>
      <c r="L164" s="64">
        <v>0</v>
      </c>
      <c r="M164" s="64"/>
      <c r="N164" s="28">
        <f>J164</f>
        <v>0</v>
      </c>
      <c r="O164" s="28">
        <f>K164</f>
        <v>0</v>
      </c>
      <c r="P164" s="28">
        <f>L164</f>
        <v>0</v>
      </c>
      <c r="Q164" s="18">
        <f>M164</f>
        <v>0</v>
      </c>
    </row>
    <row r="165" spans="1:17" s="17" customFormat="1" ht="45" hidden="1">
      <c r="A165" s="24" t="s">
        <v>240</v>
      </c>
      <c r="B165" s="25" t="s">
        <v>51</v>
      </c>
      <c r="C165" s="1" t="s">
        <v>128</v>
      </c>
      <c r="D165" s="44">
        <v>2014</v>
      </c>
      <c r="E165" s="44">
        <v>2018</v>
      </c>
      <c r="F165" s="44">
        <f>SUM(F166:F167)</f>
        <v>0</v>
      </c>
      <c r="G165" s="44">
        <f>SUM(G166:G167)</f>
        <v>0</v>
      </c>
      <c r="H165" s="44">
        <f aca="true" t="shared" si="76" ref="H165:P165">SUM(H166:H167)</f>
        <v>0</v>
      </c>
      <c r="I165" s="44">
        <f t="shared" si="76"/>
        <v>0</v>
      </c>
      <c r="J165" s="44">
        <f t="shared" si="76"/>
        <v>0</v>
      </c>
      <c r="K165" s="44">
        <f t="shared" si="76"/>
        <v>0</v>
      </c>
      <c r="L165" s="44">
        <f t="shared" si="76"/>
        <v>0</v>
      </c>
      <c r="M165" s="44">
        <f t="shared" si="76"/>
        <v>0</v>
      </c>
      <c r="N165" s="44">
        <f t="shared" si="76"/>
        <v>0</v>
      </c>
      <c r="O165" s="44">
        <f t="shared" si="76"/>
        <v>0</v>
      </c>
      <c r="P165" s="44">
        <f t="shared" si="76"/>
        <v>0</v>
      </c>
      <c r="Q165" s="44"/>
    </row>
    <row r="166" spans="1:17" s="47" customFormat="1" ht="45" hidden="1">
      <c r="A166" s="45"/>
      <c r="B166" s="18" t="s">
        <v>264</v>
      </c>
      <c r="C166" s="1" t="s">
        <v>128</v>
      </c>
      <c r="D166" s="46">
        <v>2014</v>
      </c>
      <c r="E166" s="46">
        <v>2018</v>
      </c>
      <c r="F166" s="46"/>
      <c r="G166" s="46"/>
      <c r="H166" s="46"/>
      <c r="I166" s="46"/>
      <c r="J166" s="46"/>
      <c r="K166" s="46"/>
      <c r="L166" s="46">
        <v>0</v>
      </c>
      <c r="M166" s="46"/>
      <c r="N166" s="18">
        <f aca="true" t="shared" si="77" ref="N166:Q167">J166</f>
        <v>0</v>
      </c>
      <c r="O166" s="18">
        <f t="shared" si="77"/>
        <v>0</v>
      </c>
      <c r="P166" s="18">
        <f t="shared" si="77"/>
        <v>0</v>
      </c>
      <c r="Q166" s="18">
        <f t="shared" si="77"/>
        <v>0</v>
      </c>
    </row>
    <row r="167" spans="1:17" ht="60" hidden="1">
      <c r="A167" s="27" t="s">
        <v>241</v>
      </c>
      <c r="B167" s="18" t="s">
        <v>263</v>
      </c>
      <c r="C167" s="1" t="s">
        <v>128</v>
      </c>
      <c r="D167" s="38">
        <v>2015</v>
      </c>
      <c r="E167" s="38">
        <v>2018</v>
      </c>
      <c r="F167" s="38"/>
      <c r="G167" s="38"/>
      <c r="H167" s="38">
        <v>0</v>
      </c>
      <c r="I167" s="38"/>
      <c r="J167" s="38"/>
      <c r="K167" s="38"/>
      <c r="L167" s="38"/>
      <c r="M167" s="38"/>
      <c r="N167" s="18">
        <f t="shared" si="77"/>
        <v>0</v>
      </c>
      <c r="O167" s="18">
        <f t="shared" si="77"/>
        <v>0</v>
      </c>
      <c r="P167" s="18">
        <f t="shared" si="77"/>
        <v>0</v>
      </c>
      <c r="Q167" s="18">
        <f t="shared" si="77"/>
        <v>0</v>
      </c>
    </row>
    <row r="168" spans="1:17" s="17" customFormat="1" ht="60" hidden="1">
      <c r="A168" s="24" t="s">
        <v>368</v>
      </c>
      <c r="B168" s="25" t="s">
        <v>52</v>
      </c>
      <c r="C168" s="1" t="s">
        <v>128</v>
      </c>
      <c r="D168" s="44">
        <v>2015</v>
      </c>
      <c r="E168" s="44">
        <v>2018</v>
      </c>
      <c r="F168" s="44">
        <f>SUM(F169:F170)</f>
        <v>0</v>
      </c>
      <c r="G168" s="44">
        <f>SUM(G169:G170)</f>
        <v>0</v>
      </c>
      <c r="H168" s="44">
        <f aca="true" t="shared" si="78" ref="H168:Q168">SUM(H169:H170)</f>
        <v>0</v>
      </c>
      <c r="I168" s="44">
        <f t="shared" si="78"/>
        <v>0</v>
      </c>
      <c r="J168" s="44">
        <f t="shared" si="78"/>
        <v>0</v>
      </c>
      <c r="K168" s="44">
        <f t="shared" si="78"/>
        <v>0</v>
      </c>
      <c r="L168" s="44">
        <f t="shared" si="78"/>
        <v>0</v>
      </c>
      <c r="M168" s="44">
        <f t="shared" si="78"/>
        <v>0</v>
      </c>
      <c r="N168" s="44">
        <f t="shared" si="78"/>
        <v>0</v>
      </c>
      <c r="O168" s="44">
        <f t="shared" si="78"/>
        <v>0</v>
      </c>
      <c r="P168" s="44">
        <f t="shared" si="78"/>
        <v>0</v>
      </c>
      <c r="Q168" s="44">
        <f t="shared" si="78"/>
        <v>0</v>
      </c>
    </row>
    <row r="169" spans="1:17" ht="45" hidden="1">
      <c r="A169" s="27" t="s">
        <v>242</v>
      </c>
      <c r="B169" s="18" t="s">
        <v>126</v>
      </c>
      <c r="C169" s="1" t="s">
        <v>128</v>
      </c>
      <c r="D169" s="38">
        <v>2015</v>
      </c>
      <c r="E169" s="38">
        <v>2018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45" hidden="1">
      <c r="A170" s="27" t="s">
        <v>243</v>
      </c>
      <c r="B170" s="18" t="s">
        <v>127</v>
      </c>
      <c r="C170" s="1" t="s">
        <v>128</v>
      </c>
      <c r="D170" s="38">
        <v>2015</v>
      </c>
      <c r="E170" s="38">
        <v>2018</v>
      </c>
      <c r="F170" s="38"/>
      <c r="G170" s="38"/>
      <c r="H170" s="38">
        <v>0</v>
      </c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17" ht="63" hidden="1">
      <c r="A171" s="27" t="s">
        <v>394</v>
      </c>
      <c r="B171" s="65" t="s">
        <v>392</v>
      </c>
      <c r="C171" s="1" t="s">
        <v>128</v>
      </c>
      <c r="D171" s="38">
        <v>2016</v>
      </c>
      <c r="E171" s="38">
        <v>2018</v>
      </c>
      <c r="F171" s="38">
        <f>SUM(F172)</f>
        <v>0</v>
      </c>
      <c r="G171" s="38">
        <f>SUM(G172)</f>
        <v>0</v>
      </c>
      <c r="H171" s="38">
        <f>SUM(H172)</f>
        <v>0</v>
      </c>
      <c r="I171" s="38">
        <f aca="true" t="shared" si="79" ref="I171:Q171">SUM(I172)</f>
        <v>0</v>
      </c>
      <c r="J171" s="38">
        <f t="shared" si="79"/>
        <v>0</v>
      </c>
      <c r="K171" s="38">
        <f t="shared" si="79"/>
        <v>0</v>
      </c>
      <c r="L171" s="38">
        <f t="shared" si="79"/>
        <v>0</v>
      </c>
      <c r="M171" s="38">
        <f t="shared" si="79"/>
        <v>0</v>
      </c>
      <c r="N171" s="38">
        <f t="shared" si="79"/>
        <v>0</v>
      </c>
      <c r="O171" s="38">
        <f t="shared" si="79"/>
        <v>0</v>
      </c>
      <c r="P171" s="38">
        <f t="shared" si="79"/>
        <v>0</v>
      </c>
      <c r="Q171" s="38">
        <f t="shared" si="79"/>
        <v>0</v>
      </c>
    </row>
    <row r="172" spans="1:17" ht="43.5" customHeight="1" hidden="1">
      <c r="A172" s="27" t="s">
        <v>395</v>
      </c>
      <c r="B172" s="63" t="s">
        <v>393</v>
      </c>
      <c r="C172" s="1" t="s">
        <v>128</v>
      </c>
      <c r="D172" s="38">
        <v>2016</v>
      </c>
      <c r="E172" s="38">
        <v>2018</v>
      </c>
      <c r="F172" s="38"/>
      <c r="G172" s="38"/>
      <c r="H172" s="38"/>
      <c r="I172" s="38"/>
      <c r="J172" s="38"/>
      <c r="K172" s="38"/>
      <c r="L172" s="38">
        <v>0</v>
      </c>
      <c r="M172" s="38"/>
      <c r="N172" s="38"/>
      <c r="O172" s="38"/>
      <c r="P172" s="38">
        <v>0</v>
      </c>
      <c r="Q172" s="38"/>
    </row>
    <row r="173" spans="1:17" s="37" customFormat="1" ht="15.75">
      <c r="A173" s="33"/>
      <c r="B173" s="34" t="s">
        <v>252</v>
      </c>
      <c r="C173" s="2"/>
      <c r="D173" s="34"/>
      <c r="E173" s="34"/>
      <c r="F173" s="34">
        <f>SUM(F163,F165,F168)</f>
        <v>0</v>
      </c>
      <c r="G173" s="34">
        <f>SUM(G163,G165,G168)</f>
        <v>0</v>
      </c>
      <c r="H173" s="34">
        <f>SUM(H163,H165,H168,H171)</f>
        <v>80.7</v>
      </c>
      <c r="I173" s="34">
        <f aca="true" t="shared" si="80" ref="I173:Q173">SUM(I163,I165,I168,I171)</f>
        <v>0</v>
      </c>
      <c r="J173" s="34">
        <f t="shared" si="80"/>
        <v>0</v>
      </c>
      <c r="K173" s="34">
        <f t="shared" si="80"/>
        <v>0</v>
      </c>
      <c r="L173" s="35">
        <f t="shared" si="80"/>
        <v>0</v>
      </c>
      <c r="M173" s="34">
        <f t="shared" si="80"/>
        <v>0</v>
      </c>
      <c r="N173" s="34">
        <f t="shared" si="80"/>
        <v>0</v>
      </c>
      <c r="O173" s="34">
        <f t="shared" si="80"/>
        <v>0</v>
      </c>
      <c r="P173" s="35">
        <f t="shared" si="80"/>
        <v>0</v>
      </c>
      <c r="Q173" s="34">
        <f t="shared" si="80"/>
        <v>0</v>
      </c>
    </row>
    <row r="174" spans="1:17" s="37" customFormat="1" ht="15.75">
      <c r="A174" s="33"/>
      <c r="B174" s="34" t="s">
        <v>253</v>
      </c>
      <c r="C174" s="2"/>
      <c r="D174" s="34"/>
      <c r="E174" s="34"/>
      <c r="F174" s="35">
        <f aca="true" t="shared" si="81" ref="F174:Q174">SUM(F45,F98,F119,F127,F144,F161,F173)</f>
        <v>595.9</v>
      </c>
      <c r="G174" s="35">
        <f t="shared" si="81"/>
        <v>502998.3</v>
      </c>
      <c r="H174" s="35">
        <f t="shared" si="81"/>
        <v>268441.50000000006</v>
      </c>
      <c r="I174" s="34">
        <f t="shared" si="81"/>
        <v>0</v>
      </c>
      <c r="J174" s="35">
        <f t="shared" si="81"/>
        <v>100.6</v>
      </c>
      <c r="K174" s="35">
        <f t="shared" si="81"/>
        <v>258140.84500000003</v>
      </c>
      <c r="L174" s="35">
        <f t="shared" si="81"/>
        <v>127963.8</v>
      </c>
      <c r="M174" s="34">
        <f t="shared" si="81"/>
        <v>0</v>
      </c>
      <c r="N174" s="35">
        <f t="shared" si="81"/>
        <v>100.6</v>
      </c>
      <c r="O174" s="35">
        <f t="shared" si="81"/>
        <v>258140.84500000003</v>
      </c>
      <c r="P174" s="35">
        <f t="shared" si="81"/>
        <v>127963.8</v>
      </c>
      <c r="Q174" s="34">
        <f t="shared" si="81"/>
        <v>0</v>
      </c>
    </row>
    <row r="175" spans="6:17" ht="15" customHeight="1"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</row>
    <row r="176" spans="2:5" ht="15" customHeight="1">
      <c r="B176" s="16" t="s">
        <v>402</v>
      </c>
      <c r="E176" s="16" t="s">
        <v>409</v>
      </c>
    </row>
    <row r="177" spans="11:16" ht="15" customHeight="1">
      <c r="K177" s="48"/>
      <c r="L177" s="48"/>
      <c r="P177" s="48"/>
    </row>
    <row r="178" spans="1:12" ht="15" customHeight="1">
      <c r="A178" s="15" t="s">
        <v>256</v>
      </c>
      <c r="J178" s="48"/>
      <c r="K178" s="48"/>
      <c r="L178" s="48"/>
    </row>
    <row r="179" ht="15">
      <c r="A179" s="15" t="s">
        <v>257</v>
      </c>
    </row>
    <row r="181" spans="2:5" ht="15.75">
      <c r="B181" s="49"/>
      <c r="C181" s="49" t="s">
        <v>271</v>
      </c>
      <c r="D181" s="49" t="s">
        <v>316</v>
      </c>
      <c r="E181" s="49" t="s">
        <v>277</v>
      </c>
    </row>
    <row r="182" spans="2:6" ht="15.75">
      <c r="B182" s="49" t="s">
        <v>315</v>
      </c>
      <c r="C182" s="50">
        <f>F174+G174+H174</f>
        <v>772035.7000000001</v>
      </c>
      <c r="D182" s="50">
        <f>J174+K174+L174</f>
        <v>386205.24500000005</v>
      </c>
      <c r="E182" s="51">
        <f>D182/C182</f>
        <v>0.5002427284126887</v>
      </c>
      <c r="F182" s="48"/>
    </row>
    <row r="183" spans="2:6" ht="15.75">
      <c r="B183" s="49" t="s">
        <v>317</v>
      </c>
      <c r="C183" s="50">
        <f>F174</f>
        <v>595.9</v>
      </c>
      <c r="D183" s="50">
        <f>J174</f>
        <v>100.6</v>
      </c>
      <c r="E183" s="51">
        <f>D183/C183</f>
        <v>0.16882027185769424</v>
      </c>
      <c r="F183" s="48"/>
    </row>
    <row r="184" spans="2:6" ht="15.75">
      <c r="B184" s="49" t="s">
        <v>318</v>
      </c>
      <c r="C184" s="50">
        <f>G174</f>
        <v>502998.3</v>
      </c>
      <c r="D184" s="50">
        <f>K174</f>
        <v>258140.84500000003</v>
      </c>
      <c r="E184" s="51">
        <f>D184/C184</f>
        <v>0.5132042096364938</v>
      </c>
      <c r="F184" s="48"/>
    </row>
    <row r="185" spans="2:6" ht="15.75">
      <c r="B185" s="49" t="s">
        <v>319</v>
      </c>
      <c r="C185" s="50">
        <f>H174</f>
        <v>268441.50000000006</v>
      </c>
      <c r="D185" s="50">
        <f>L174</f>
        <v>127963.8</v>
      </c>
      <c r="E185" s="51">
        <f>D185/C185</f>
        <v>0.4766915696716043</v>
      </c>
      <c r="F185" s="48"/>
    </row>
    <row r="186" spans="3:4" ht="15">
      <c r="C186" s="48"/>
      <c r="D186" s="48"/>
    </row>
  </sheetData>
  <sheetProtection/>
  <mergeCells count="16">
    <mergeCell ref="A7:A8"/>
    <mergeCell ref="B7:B8"/>
    <mergeCell ref="C7:C8"/>
    <mergeCell ref="D7:D8"/>
    <mergeCell ref="J7:M7"/>
    <mergeCell ref="B120:Q120"/>
    <mergeCell ref="N7:Q7"/>
    <mergeCell ref="E7:E8"/>
    <mergeCell ref="B162:Q162"/>
    <mergeCell ref="C3:M3"/>
    <mergeCell ref="B10:Q10"/>
    <mergeCell ref="B46:Q46"/>
    <mergeCell ref="B99:Q99"/>
    <mergeCell ref="F7:I7"/>
    <mergeCell ref="B128:Q128"/>
    <mergeCell ref="B145:Q145"/>
  </mergeCells>
  <printOptions/>
  <pageMargins left="0.5905511811023623" right="0.1968503937007874" top="0.5511811023622047" bottom="0.35433070866141736" header="0.31496062992125984" footer="0.31496062992125984"/>
  <pageSetup fitToHeight="10" horizontalDpi="180" verticalDpi="180" orientation="landscape" paperSize="9" scale="6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90" zoomScaleNormal="9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3" sqref="G23"/>
    </sheetView>
  </sheetViews>
  <sheetFormatPr defaultColWidth="9.140625" defaultRowHeight="15"/>
  <cols>
    <col min="1" max="1" width="5.57421875" style="16" customWidth="1"/>
    <col min="2" max="2" width="63.28125" style="16" customWidth="1"/>
    <col min="3" max="3" width="6.28125" style="16" customWidth="1"/>
    <col min="4" max="4" width="11.57421875" style="16" customWidth="1"/>
    <col min="5" max="5" width="8.421875" style="16" customWidth="1"/>
    <col min="6" max="6" width="12.421875" style="16" customWidth="1"/>
    <col min="7" max="7" width="28.7109375" style="16" customWidth="1"/>
    <col min="8" max="16384" width="9.140625" style="16" customWidth="1"/>
  </cols>
  <sheetData>
    <row r="1" ht="15">
      <c r="C1" s="16" t="s">
        <v>311</v>
      </c>
    </row>
    <row r="2" ht="15">
      <c r="B2" s="16" t="s">
        <v>312</v>
      </c>
    </row>
    <row r="3" ht="15">
      <c r="B3" s="16" t="s">
        <v>13</v>
      </c>
    </row>
    <row r="4" ht="15">
      <c r="C4" s="17" t="s">
        <v>321</v>
      </c>
    </row>
    <row r="5" spans="1:7" ht="15" customHeight="1">
      <c r="A5" s="84" t="s">
        <v>267</v>
      </c>
      <c r="B5" s="84" t="s">
        <v>268</v>
      </c>
      <c r="C5" s="84" t="s">
        <v>275</v>
      </c>
      <c r="D5" s="84"/>
      <c r="E5" s="84"/>
      <c r="F5" s="84"/>
      <c r="G5" s="84" t="s">
        <v>273</v>
      </c>
    </row>
    <row r="6" spans="1:7" ht="15" customHeight="1">
      <c r="A6" s="84"/>
      <c r="B6" s="84"/>
      <c r="C6" s="84" t="s">
        <v>269</v>
      </c>
      <c r="D6" s="84" t="s">
        <v>270</v>
      </c>
      <c r="E6" s="84" t="s">
        <v>274</v>
      </c>
      <c r="F6" s="84"/>
      <c r="G6" s="84"/>
    </row>
    <row r="7" spans="1:7" ht="15">
      <c r="A7" s="84"/>
      <c r="B7" s="84"/>
      <c r="C7" s="84"/>
      <c r="D7" s="84"/>
      <c r="E7" s="56" t="s">
        <v>271</v>
      </c>
      <c r="F7" s="56" t="s">
        <v>272</v>
      </c>
      <c r="G7" s="84"/>
    </row>
    <row r="8" spans="1:7" ht="1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7" ht="38.25">
      <c r="A9" s="3">
        <v>1</v>
      </c>
      <c r="B9" s="4" t="s">
        <v>276</v>
      </c>
      <c r="C9" s="5" t="s">
        <v>277</v>
      </c>
      <c r="D9" s="5">
        <v>4.1</v>
      </c>
      <c r="E9" s="5">
        <v>0.8</v>
      </c>
      <c r="F9" s="5">
        <v>0</v>
      </c>
      <c r="G9" s="4" t="s">
        <v>322</v>
      </c>
    </row>
    <row r="10" spans="1:7" ht="38.25">
      <c r="A10" s="3">
        <v>2</v>
      </c>
      <c r="B10" s="4" t="s">
        <v>278</v>
      </c>
      <c r="C10" s="5" t="s">
        <v>277</v>
      </c>
      <c r="D10" s="6">
        <v>75</v>
      </c>
      <c r="E10" s="6">
        <v>75.2</v>
      </c>
      <c r="F10" s="11">
        <v>76.4</v>
      </c>
      <c r="G10" s="4"/>
    </row>
    <row r="11" spans="1:7" ht="51">
      <c r="A11" s="3">
        <v>3</v>
      </c>
      <c r="B11" s="4" t="s">
        <v>279</v>
      </c>
      <c r="C11" s="5" t="s">
        <v>277</v>
      </c>
      <c r="D11" s="5">
        <v>5</v>
      </c>
      <c r="E11" s="5">
        <v>30</v>
      </c>
      <c r="F11" s="12">
        <v>100</v>
      </c>
      <c r="G11" s="4" t="s">
        <v>323</v>
      </c>
    </row>
    <row r="12" spans="1:7" ht="51">
      <c r="A12" s="3">
        <v>4</v>
      </c>
      <c r="B12" s="4" t="s">
        <v>280</v>
      </c>
      <c r="C12" s="5" t="s">
        <v>277</v>
      </c>
      <c r="D12" s="5">
        <v>85</v>
      </c>
      <c r="E12" s="5">
        <v>90</v>
      </c>
      <c r="F12" s="5">
        <v>100</v>
      </c>
      <c r="G12" s="9"/>
    </row>
    <row r="13" spans="1:7" ht="51">
      <c r="A13" s="3">
        <v>5</v>
      </c>
      <c r="B13" s="7" t="s">
        <v>281</v>
      </c>
      <c r="C13" s="5" t="s">
        <v>277</v>
      </c>
      <c r="D13" s="6">
        <v>100</v>
      </c>
      <c r="E13" s="6">
        <v>100</v>
      </c>
      <c r="F13" s="6">
        <v>100</v>
      </c>
      <c r="G13" s="6"/>
    </row>
    <row r="14" spans="1:7" ht="76.5">
      <c r="A14" s="3">
        <v>6</v>
      </c>
      <c r="B14" s="7" t="s">
        <v>282</v>
      </c>
      <c r="C14" s="5" t="s">
        <v>277</v>
      </c>
      <c r="D14" s="6">
        <v>49.6</v>
      </c>
      <c r="E14" s="6">
        <v>55.6</v>
      </c>
      <c r="F14" s="11">
        <v>62.5</v>
      </c>
      <c r="G14" s="9" t="s">
        <v>353</v>
      </c>
    </row>
    <row r="15" spans="1:7" ht="38.25">
      <c r="A15" s="3">
        <v>7</v>
      </c>
      <c r="B15" s="4" t="s">
        <v>283</v>
      </c>
      <c r="C15" s="5" t="s">
        <v>277</v>
      </c>
      <c r="D15" s="5">
        <v>86</v>
      </c>
      <c r="E15" s="5">
        <v>87</v>
      </c>
      <c r="F15" s="12">
        <v>92.8</v>
      </c>
      <c r="G15" s="9" t="s">
        <v>354</v>
      </c>
    </row>
    <row r="16" spans="1:7" ht="63.75">
      <c r="A16" s="3">
        <v>8</v>
      </c>
      <c r="B16" s="4" t="s">
        <v>284</v>
      </c>
      <c r="C16" s="5" t="s">
        <v>277</v>
      </c>
      <c r="D16" s="5">
        <v>72</v>
      </c>
      <c r="E16" s="5">
        <v>74</v>
      </c>
      <c r="F16" s="12">
        <v>97.9</v>
      </c>
      <c r="G16" s="53" t="s">
        <v>355</v>
      </c>
    </row>
    <row r="17" spans="1:7" ht="102">
      <c r="A17" s="3">
        <v>9</v>
      </c>
      <c r="B17" s="4" t="s">
        <v>285</v>
      </c>
      <c r="C17" s="5" t="s">
        <v>277</v>
      </c>
      <c r="D17" s="5">
        <v>60</v>
      </c>
      <c r="E17" s="5">
        <v>70</v>
      </c>
      <c r="F17" s="5">
        <v>60</v>
      </c>
      <c r="G17" s="53" t="s">
        <v>356</v>
      </c>
    </row>
    <row r="18" spans="1:7" ht="25.5">
      <c r="A18" s="3">
        <v>10</v>
      </c>
      <c r="B18" s="4" t="s">
        <v>286</v>
      </c>
      <c r="C18" s="5" t="s">
        <v>277</v>
      </c>
      <c r="D18" s="5">
        <v>0</v>
      </c>
      <c r="E18" s="5">
        <v>10</v>
      </c>
      <c r="F18" s="5">
        <v>10</v>
      </c>
      <c r="G18" s="5"/>
    </row>
    <row r="19" spans="1:7" ht="25.5">
      <c r="A19" s="3">
        <v>11</v>
      </c>
      <c r="B19" s="4" t="s">
        <v>287</v>
      </c>
      <c r="C19" s="5" t="s">
        <v>277</v>
      </c>
      <c r="D19" s="5">
        <v>8</v>
      </c>
      <c r="E19" s="5">
        <v>8</v>
      </c>
      <c r="F19" s="54">
        <v>6</v>
      </c>
      <c r="G19" s="53" t="s">
        <v>357</v>
      </c>
    </row>
    <row r="20" spans="1:7" ht="38.25">
      <c r="A20" s="3">
        <v>12</v>
      </c>
      <c r="B20" s="4" t="s">
        <v>288</v>
      </c>
      <c r="C20" s="5" t="s">
        <v>277</v>
      </c>
      <c r="D20" s="5">
        <v>39.4</v>
      </c>
      <c r="E20" s="5">
        <v>39.8</v>
      </c>
      <c r="F20" s="57">
        <f>1290/1822</f>
        <v>0.70801317233809</v>
      </c>
      <c r="G20" s="53" t="s">
        <v>366</v>
      </c>
    </row>
    <row r="21" spans="1:7" ht="38.25">
      <c r="A21" s="3">
        <v>13</v>
      </c>
      <c r="B21" s="4" t="s">
        <v>289</v>
      </c>
      <c r="C21" s="5" t="s">
        <v>277</v>
      </c>
      <c r="D21" s="6">
        <v>7.4</v>
      </c>
      <c r="E21" s="6">
        <v>7.5</v>
      </c>
      <c r="F21" s="6">
        <v>17.2</v>
      </c>
      <c r="G21" s="4" t="s">
        <v>360</v>
      </c>
    </row>
    <row r="22" spans="1:7" ht="38.25">
      <c r="A22" s="3">
        <v>14</v>
      </c>
      <c r="B22" s="4" t="s">
        <v>290</v>
      </c>
      <c r="C22" s="5" t="s">
        <v>277</v>
      </c>
      <c r="D22" s="6">
        <v>64</v>
      </c>
      <c r="E22" s="6">
        <v>66</v>
      </c>
      <c r="F22" s="6">
        <v>48</v>
      </c>
      <c r="G22" s="55" t="s">
        <v>369</v>
      </c>
    </row>
    <row r="23" spans="1:7" ht="165.75">
      <c r="A23" s="3">
        <v>15</v>
      </c>
      <c r="B23" s="4" t="s">
        <v>291</v>
      </c>
      <c r="C23" s="5" t="s">
        <v>277</v>
      </c>
      <c r="D23" s="5">
        <v>0</v>
      </c>
      <c r="E23" s="5">
        <v>0</v>
      </c>
      <c r="F23" s="5">
        <v>20</v>
      </c>
      <c r="G23" s="53" t="s">
        <v>361</v>
      </c>
    </row>
    <row r="24" spans="1:7" ht="63.75">
      <c r="A24" s="3">
        <v>16</v>
      </c>
      <c r="B24" s="4" t="s">
        <v>292</v>
      </c>
      <c r="C24" s="5" t="s">
        <v>277</v>
      </c>
      <c r="D24" s="5">
        <v>88.8</v>
      </c>
      <c r="E24" s="5">
        <v>98</v>
      </c>
      <c r="F24" s="5">
        <v>100</v>
      </c>
      <c r="G24" s="4"/>
    </row>
    <row r="25" spans="1:7" ht="63.75">
      <c r="A25" s="3">
        <v>17</v>
      </c>
      <c r="B25" s="4" t="s">
        <v>293</v>
      </c>
      <c r="C25" s="5" t="s">
        <v>277</v>
      </c>
      <c r="D25" s="5">
        <v>40.1</v>
      </c>
      <c r="E25" s="5">
        <v>40.8</v>
      </c>
      <c r="F25" s="5">
        <v>78</v>
      </c>
      <c r="G25" s="5"/>
    </row>
    <row r="26" spans="1:7" ht="38.25">
      <c r="A26" s="3">
        <v>18</v>
      </c>
      <c r="B26" s="4" t="s">
        <v>294</v>
      </c>
      <c r="C26" s="5" t="s">
        <v>277</v>
      </c>
      <c r="D26" s="8">
        <v>9</v>
      </c>
      <c r="E26" s="8">
        <v>11</v>
      </c>
      <c r="F26" s="13">
        <v>11</v>
      </c>
      <c r="G26" s="10"/>
    </row>
    <row r="27" spans="1:7" ht="38.25">
      <c r="A27" s="3">
        <v>19</v>
      </c>
      <c r="B27" s="4" t="s">
        <v>295</v>
      </c>
      <c r="C27" s="5" t="s">
        <v>277</v>
      </c>
      <c r="D27" s="5">
        <v>100</v>
      </c>
      <c r="E27" s="5">
        <v>100</v>
      </c>
      <c r="F27" s="5">
        <v>100</v>
      </c>
      <c r="G27" s="5"/>
    </row>
    <row r="28" spans="1:7" ht="38.25">
      <c r="A28" s="3">
        <v>20</v>
      </c>
      <c r="B28" s="4" t="s">
        <v>296</v>
      </c>
      <c r="C28" s="5" t="s">
        <v>277</v>
      </c>
      <c r="D28" s="8">
        <v>100</v>
      </c>
      <c r="E28" s="8">
        <v>100</v>
      </c>
      <c r="F28" s="13">
        <v>101.7</v>
      </c>
      <c r="G28" s="4"/>
    </row>
    <row r="29" spans="1:7" ht="38.25">
      <c r="A29" s="3">
        <v>21</v>
      </c>
      <c r="B29" s="4" t="s">
        <v>297</v>
      </c>
      <c r="C29" s="5" t="s">
        <v>277</v>
      </c>
      <c r="D29" s="8">
        <v>100</v>
      </c>
      <c r="E29" s="8">
        <v>100</v>
      </c>
      <c r="F29" s="13">
        <v>103.6</v>
      </c>
      <c r="G29" s="4"/>
    </row>
    <row r="30" spans="1:7" ht="38.25">
      <c r="A30" s="3">
        <v>22</v>
      </c>
      <c r="B30" s="4" t="s">
        <v>298</v>
      </c>
      <c r="C30" s="5" t="s">
        <v>277</v>
      </c>
      <c r="D30" s="8">
        <v>80</v>
      </c>
      <c r="E30" s="8">
        <v>85</v>
      </c>
      <c r="F30" s="13">
        <v>85.1</v>
      </c>
      <c r="G30" s="4"/>
    </row>
    <row r="31" spans="1:7" ht="102">
      <c r="A31" s="3">
        <v>23</v>
      </c>
      <c r="B31" s="4" t="s">
        <v>299</v>
      </c>
      <c r="C31" s="5" t="s">
        <v>277</v>
      </c>
      <c r="D31" s="5">
        <v>77</v>
      </c>
      <c r="E31" s="5">
        <v>100</v>
      </c>
      <c r="F31" s="5">
        <v>100</v>
      </c>
      <c r="G31" s="5"/>
    </row>
    <row r="32" spans="1:7" ht="38.25">
      <c r="A32" s="3">
        <v>24</v>
      </c>
      <c r="B32" s="4" t="s">
        <v>300</v>
      </c>
      <c r="C32" s="5" t="s">
        <v>277</v>
      </c>
      <c r="D32" s="8">
        <v>62</v>
      </c>
      <c r="E32" s="8">
        <v>66</v>
      </c>
      <c r="F32" s="8">
        <v>66</v>
      </c>
      <c r="G32" s="8"/>
    </row>
    <row r="33" spans="1:7" ht="25.5">
      <c r="A33" s="3">
        <v>25</v>
      </c>
      <c r="B33" s="4" t="s">
        <v>301</v>
      </c>
      <c r="C33" s="5" t="s">
        <v>277</v>
      </c>
      <c r="D33" s="5">
        <v>91</v>
      </c>
      <c r="E33" s="5">
        <v>91.3</v>
      </c>
      <c r="F33" s="5">
        <v>92</v>
      </c>
      <c r="G33" s="5"/>
    </row>
    <row r="34" spans="1:7" ht="38.25">
      <c r="A34" s="3">
        <v>26</v>
      </c>
      <c r="B34" s="4" t="s">
        <v>302</v>
      </c>
      <c r="C34" s="5" t="s">
        <v>277</v>
      </c>
      <c r="D34" s="5">
        <v>83</v>
      </c>
      <c r="E34" s="5">
        <v>86</v>
      </c>
      <c r="F34" s="5">
        <v>94.7</v>
      </c>
      <c r="G34" s="6"/>
    </row>
    <row r="35" spans="1:7" ht="63.75">
      <c r="A35" s="3">
        <v>27</v>
      </c>
      <c r="B35" s="4" t="s">
        <v>303</v>
      </c>
      <c r="C35" s="5" t="s">
        <v>277</v>
      </c>
      <c r="D35" s="5">
        <v>72</v>
      </c>
      <c r="E35" s="5">
        <v>74</v>
      </c>
      <c r="F35" s="5">
        <v>74</v>
      </c>
      <c r="G35" s="5"/>
    </row>
    <row r="36" spans="1:7" ht="38.25">
      <c r="A36" s="3">
        <v>28</v>
      </c>
      <c r="B36" s="4" t="s">
        <v>304</v>
      </c>
      <c r="C36" s="5" t="s">
        <v>277</v>
      </c>
      <c r="D36" s="5">
        <v>100</v>
      </c>
      <c r="E36" s="5">
        <v>100</v>
      </c>
      <c r="F36" s="5">
        <v>100</v>
      </c>
      <c r="G36" s="5"/>
    </row>
    <row r="37" spans="1:7" ht="38.25">
      <c r="A37" s="3">
        <v>29</v>
      </c>
      <c r="B37" s="4" t="s">
        <v>305</v>
      </c>
      <c r="C37" s="5" t="s">
        <v>277</v>
      </c>
      <c r="D37" s="5">
        <v>25</v>
      </c>
      <c r="E37" s="5">
        <v>25</v>
      </c>
      <c r="F37" s="5">
        <v>26</v>
      </c>
      <c r="G37" s="5"/>
    </row>
    <row r="38" spans="1:7" ht="89.25">
      <c r="A38" s="3">
        <v>30</v>
      </c>
      <c r="B38" s="4" t="s">
        <v>306</v>
      </c>
      <c r="C38" s="5" t="s">
        <v>277</v>
      </c>
      <c r="D38" s="8">
        <v>1.7</v>
      </c>
      <c r="E38" s="8">
        <v>1.65</v>
      </c>
      <c r="F38" s="8">
        <v>1.4</v>
      </c>
      <c r="G38" s="4" t="s">
        <v>362</v>
      </c>
    </row>
    <row r="39" spans="1:7" ht="51">
      <c r="A39" s="3">
        <v>31</v>
      </c>
      <c r="B39" s="4" t="s">
        <v>307</v>
      </c>
      <c r="C39" s="5" t="s">
        <v>277</v>
      </c>
      <c r="D39" s="5">
        <v>0.9</v>
      </c>
      <c r="E39" s="5">
        <v>0.8</v>
      </c>
      <c r="F39" s="5">
        <v>0</v>
      </c>
      <c r="G39" s="53" t="s">
        <v>363</v>
      </c>
    </row>
    <row r="40" spans="1:7" ht="51">
      <c r="A40" s="3">
        <v>32</v>
      </c>
      <c r="B40" s="4" t="s">
        <v>308</v>
      </c>
      <c r="C40" s="5" t="s">
        <v>277</v>
      </c>
      <c r="D40" s="8">
        <v>99.1</v>
      </c>
      <c r="E40" s="8">
        <v>99.2</v>
      </c>
      <c r="F40" s="5">
        <v>100</v>
      </c>
      <c r="G40" s="53" t="s">
        <v>363</v>
      </c>
    </row>
    <row r="41" spans="1:7" ht="38.25">
      <c r="A41" s="3">
        <v>33</v>
      </c>
      <c r="B41" s="4" t="s">
        <v>309</v>
      </c>
      <c r="C41" s="5" t="s">
        <v>277</v>
      </c>
      <c r="D41" s="5">
        <v>80</v>
      </c>
      <c r="E41" s="5">
        <v>90</v>
      </c>
      <c r="F41" s="5">
        <v>100</v>
      </c>
      <c r="G41" s="6" t="s">
        <v>364</v>
      </c>
    </row>
    <row r="42" spans="1:7" ht="48">
      <c r="A42" s="3">
        <v>34</v>
      </c>
      <c r="B42" s="4" t="s">
        <v>310</v>
      </c>
      <c r="C42" s="5" t="s">
        <v>277</v>
      </c>
      <c r="D42" s="8">
        <v>10</v>
      </c>
      <c r="E42" s="8">
        <v>15</v>
      </c>
      <c r="F42" s="8">
        <v>15</v>
      </c>
      <c r="G42" s="8" t="s">
        <v>365</v>
      </c>
    </row>
    <row r="44" spans="1:5" ht="15">
      <c r="A44" s="15"/>
      <c r="B44" s="16" t="s">
        <v>265</v>
      </c>
      <c r="E44" s="16" t="s">
        <v>266</v>
      </c>
    </row>
    <row r="45" ht="15">
      <c r="A45" s="15"/>
    </row>
    <row r="46" ht="15">
      <c r="A46" s="15" t="s">
        <v>256</v>
      </c>
    </row>
    <row r="47" ht="15">
      <c r="A47" s="15" t="s">
        <v>314</v>
      </c>
    </row>
  </sheetData>
  <sheetProtection/>
  <mergeCells count="7">
    <mergeCell ref="G5:G7"/>
    <mergeCell ref="E6:F6"/>
    <mergeCell ref="C6:C7"/>
    <mergeCell ref="D6:D7"/>
    <mergeCell ref="C5:F5"/>
    <mergeCell ref="A5:A7"/>
    <mergeCell ref="B5:B7"/>
  </mergeCells>
  <printOptions/>
  <pageMargins left="0.7086614173228347" right="0.15748031496062992" top="0.5905511811023623" bottom="0.4724409448818898" header="0.31496062992125984" footer="0.31496062992125984"/>
  <pageSetup fitToHeight="3" fitToWidth="1" horizontalDpi="180" verticalDpi="180" orientation="portrait" paperSize="9" scale="6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2018-07-17T08:08:12Z</dcterms:modified>
  <cp:category/>
  <cp:version/>
  <cp:contentType/>
  <cp:contentStatus/>
</cp:coreProperties>
</file>