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60" windowHeight="5580" activeTab="1"/>
  </bookViews>
  <sheets>
    <sheet name="Отчет" sheetId="1" r:id="rId1"/>
    <sheet name="сведения" sheetId="2" r:id="rId2"/>
  </sheets>
  <definedNames>
    <definedName name="_xlnm.Print_Titles" localSheetId="0">'Отчет'!$7:$9</definedName>
    <definedName name="_xlnm.Print_Titles" localSheetId="1">'сведения'!$4:$7</definedName>
    <definedName name="_xlnm.Print_Area" localSheetId="0">'Отчет'!$A$1:$Q$164</definedName>
  </definedNames>
  <calcPr fullCalcOnLoad="1"/>
</workbook>
</file>

<file path=xl/sharedStrings.xml><?xml version="1.0" encoding="utf-8"?>
<sst xmlns="http://schemas.openxmlformats.org/spreadsheetml/2006/main" count="565" uniqueCount="382">
  <si>
    <t>№п/п</t>
  </si>
  <si>
    <t>Наименование ВЦП, мероприятия ВЦП/основного мероприятия подпрограммы,мерпориятия основного мероприятия/мероприятия подпрограммы</t>
  </si>
  <si>
    <t>Ответственный исполнитель</t>
  </si>
  <si>
    <t>План расходов на реализацию муниципальной программы в отчетном году, тыс. руб.</t>
  </si>
  <si>
    <t>Фактическая дата начала реализации мероприятия (квартал, год</t>
  </si>
  <si>
    <t>Фактическая дата окончания реализации мероприятия (квартал, год</t>
  </si>
  <si>
    <t>ОТЧЕТ</t>
  </si>
  <si>
    <t>о реализации муниципальной программы</t>
  </si>
  <si>
    <t>Наименование муниципальной программы</t>
  </si>
  <si>
    <t>Ответственный исполнитель:</t>
  </si>
  <si>
    <t>комитет образования администрации Сланцевского муниципального района</t>
  </si>
  <si>
    <t xml:space="preserve">Отчетный период: </t>
  </si>
  <si>
    <t>Подпрограмма 1.  «Развитие дошкольного образования детей Сланцевского муниципального района  Ленинградской области»</t>
  </si>
  <si>
    <t>Подпрограмма 2. «Развитие начального общего, основного общего и среднего общего образования Сланцевского муниципального района  Ленинградской области»</t>
  </si>
  <si>
    <t>Подпрограмма 6. «Развитие системы отдыха, оздоровления, занятости детей, подростков и молодежи Сланцевского муниципального района Ленинградской области»</t>
  </si>
  <si>
    <t>Основное мероприятие 1.2. «Организация разнообразных форм предоставления дошкольного и предшкольного образования».</t>
  </si>
  <si>
    <t>Основное мероприятие 1.3. «Обеспечение социальной поддержки семей с детьми, посещающими дошкольные образовательные учреждения».</t>
  </si>
  <si>
    <t>Основное мероприятие 1.4. «Обновление  содержания дошкольного образования»</t>
  </si>
  <si>
    <t xml:space="preserve">Основное мероприятие 6.2.Укрепление материально-технической базы оздоровительных лагарей </t>
  </si>
  <si>
    <t>Основное мероприятие 6.4.  Проведение мероприятий в рамках летней   оздоровительной кампании детей</t>
  </si>
  <si>
    <t>Мероприятие 1.3.1. Выплата компенсации  части родительской платы (субвенции)</t>
  </si>
  <si>
    <t xml:space="preserve">Мероприятие 2.4.1. Ремонтные работы </t>
  </si>
  <si>
    <t>Мероприятие 6.1.1. Организация отдыха на базе бюджетных муниципальных учрждений, в том числе детей, находящихся в трудной жизненной ситуации</t>
  </si>
  <si>
    <t>Мероприятие 6.1.2. Организация отдыха на базе казенных муниципальных учрждений, в том числе детей, находящихся в трудной жизненной ситуации</t>
  </si>
  <si>
    <t>Мероприятие 7.1.1. Организация функционирования ППЭ</t>
  </si>
  <si>
    <t>Комитет образования администрации Сланцевсого муниципального района</t>
  </si>
  <si>
    <t>1.1.</t>
  </si>
  <si>
    <t>1.2.</t>
  </si>
  <si>
    <t>1.2.1.</t>
  </si>
  <si>
    <t>1.3.</t>
  </si>
  <si>
    <t>1.3.1.</t>
  </si>
  <si>
    <t>1.4.</t>
  </si>
  <si>
    <t>1.4.1.</t>
  </si>
  <si>
    <t>1.4.2.</t>
  </si>
  <si>
    <t>1.4.3</t>
  </si>
  <si>
    <t>1.5.</t>
  </si>
  <si>
    <t>2.1.</t>
  </si>
  <si>
    <t>2.2.</t>
  </si>
  <si>
    <t>2.3.</t>
  </si>
  <si>
    <t>2.4.</t>
  </si>
  <si>
    <t>2.4.1</t>
  </si>
  <si>
    <t>2.4.2</t>
  </si>
  <si>
    <t>2.4.3</t>
  </si>
  <si>
    <t>2.4.4</t>
  </si>
  <si>
    <t>2.4.5</t>
  </si>
  <si>
    <t>2.4.6</t>
  </si>
  <si>
    <t>2.5.</t>
  </si>
  <si>
    <t>3.1.</t>
  </si>
  <si>
    <t>3.1.1</t>
  </si>
  <si>
    <t>3.2.</t>
  </si>
  <si>
    <t>3.2.1</t>
  </si>
  <si>
    <t>4.2.</t>
  </si>
  <si>
    <t>4.3.</t>
  </si>
  <si>
    <t>6.1.</t>
  </si>
  <si>
    <t>6.1.1</t>
  </si>
  <si>
    <t>6.2.</t>
  </si>
  <si>
    <t>6.3.</t>
  </si>
  <si>
    <t>6.3.1</t>
  </si>
  <si>
    <t>6.4.</t>
  </si>
  <si>
    <t>7.1.</t>
  </si>
  <si>
    <t>7.2.</t>
  </si>
  <si>
    <t>Итого по подпрограмме 1</t>
  </si>
  <si>
    <t>Итого по подпрограмме 2</t>
  </si>
  <si>
    <t>Итого по подпрограмме 3</t>
  </si>
  <si>
    <t>Итого по подпрограмме 4</t>
  </si>
  <si>
    <t>Итого по подпрограмме 5</t>
  </si>
  <si>
    <t>Итого по подпрограмме 6</t>
  </si>
  <si>
    <t>Итого по подпрограмме 7</t>
  </si>
  <si>
    <t>ВСЕГО по программе</t>
  </si>
  <si>
    <t>Исп.Зайцева Е.В.</t>
  </si>
  <si>
    <t>2-31-56</t>
  </si>
  <si>
    <t>План</t>
  </si>
  <si>
    <t>ВСЕГО</t>
  </si>
  <si>
    <t>Исполн.</t>
  </si>
  <si>
    <t>ФБ</t>
  </si>
  <si>
    <t>ОБ</t>
  </si>
  <si>
    <t>МБ</t>
  </si>
  <si>
    <t xml:space="preserve">Прочие </t>
  </si>
  <si>
    <t>1.5.1</t>
  </si>
  <si>
    <t>2.4.8</t>
  </si>
  <si>
    <t>3.2.4</t>
  </si>
  <si>
    <t>3.2.5</t>
  </si>
  <si>
    <t>4.2.1</t>
  </si>
  <si>
    <t>4.3.1</t>
  </si>
  <si>
    <t>6.3.2</t>
  </si>
  <si>
    <t>Мероприятие 6.2.1. Укрепление материально-технической базы оздоровительных лагерей с дневным пребыванием детей</t>
  </si>
  <si>
    <t>6.5.</t>
  </si>
  <si>
    <t>Исполнено бюджетных обязательств на отчетную дату (нарастающим итогом), тыс. руб.</t>
  </si>
  <si>
    <t xml:space="preserve"> Принято бюджетных обязательств на отчетную дату (нарастающим итогом), тыс. руб.</t>
  </si>
  <si>
    <t>«Развитие  образования муниципального образования Сланцевский муниципальный район  Ленинградской области  на 2019-2024 годы"</t>
  </si>
  <si>
    <t>Основное мероприятие 1.1. Реализация программ дошкольного образования</t>
  </si>
  <si>
    <t xml:space="preserve">Мероприятие 1.4.1. Создание современных рабочих мест педагогических работников </t>
  </si>
  <si>
    <t>Мероприятие 1.4.2. Проведение спартакиады  воспитанников ДОО</t>
  </si>
  <si>
    <t>Мероприятие 1.4.3. Районная конференция работников дошкольных образовательных организаций (ежегодная)</t>
  </si>
  <si>
    <t>Основное мероприятие 1.5. Развитие инфраструктуры дошкольного образования</t>
  </si>
  <si>
    <t>Мероприятие 1.5.1. Приобретение уличных спортивных,  игровых площадок</t>
  </si>
  <si>
    <t>Мероприятие 1.5.2.Приобретение технологического оборудования (для пищеблоков, прачечных, медицинских кабинетов и др.)</t>
  </si>
  <si>
    <t>Мероприятие  1.5.3. Приобретение  детской мебели, в том числе с регулируемой высотой</t>
  </si>
  <si>
    <t>Мероприятие 1.5.4. Оснащение современным оборудованием  музыкальных, спортивных залов</t>
  </si>
  <si>
    <t>Мероприятие 1.5.5. Реализация мероприятий государственной программы Российской Федерации "Доступная среда"</t>
  </si>
  <si>
    <t>Мероприятие 1.5.6. Обеспечение антитеррористической безопасности (видеонаблюдение, ограждения, инженерные системы и конструкции)</t>
  </si>
  <si>
    <t>Мероприятие 1.5.7.Мероприятия по пожарной безопасности.</t>
  </si>
  <si>
    <t xml:space="preserve"> Мероприятие 1.5.8.Ремонт (в т.ч.субсидии)</t>
  </si>
  <si>
    <t xml:space="preserve"> Мероприятие 1.5.9.Укрепление материально-технической базы за счет субсидии на  развитие общественной инфраструктуры муниципального значения</t>
  </si>
  <si>
    <t>Основное мероприятие 2.1. Текущее содержание казенных организаций</t>
  </si>
  <si>
    <t>Основное мероприятие 2.2 Субсидии муниципальным бюджетным организациям</t>
  </si>
  <si>
    <t>Основное мероприятие 2.3. Субсидии юридическим лицам, индивидуальным предпринимателям в целях возмещения недополученных доходов при оказании транспортных услуг обучающимся общеобразовательных организаций</t>
  </si>
  <si>
    <t>Основное мероприятие 2.4  Развитие инфраструктуры организаций общего образования</t>
  </si>
  <si>
    <t xml:space="preserve">Мероприятие 2.4.2. Приобретение современного оборудования для столовых, медицинских кабинетов,  спортивных залов, спортивных площадок  муниципальных образовательных организаций </t>
  </si>
  <si>
    <t>Мероприятие 2.4.3. Приобретение школьных автобусов</t>
  </si>
  <si>
    <t>Мероприятие 2.4.4. Оснащение информационно-библиотечных центров</t>
  </si>
  <si>
    <t>Мероприятие 2.4.5. Оснащение школьных музеев</t>
  </si>
  <si>
    <t>Мероприятие 2.4.6 Мероприятия по обеспечению антитеррористической безопасности</t>
  </si>
  <si>
    <t>Мероприятие 2.4.7. Мероприятия по обеспечению пожарной безопасности</t>
  </si>
  <si>
    <t>Мероприятие 2.4.8. Мероприятия по созданию условий для получения детьми-инвалидами качественного общего образования (обеспечение доступной среды)</t>
  </si>
  <si>
    <t>Мероприятие 2.4.11. Приобретение современного компьютерного, учебно-лабораторного оборудования, пособий, материалов и предметов учеб-ного инвентаря для муниципальных общеобразовательных организаций, внедряющих ФГОС"</t>
  </si>
  <si>
    <t>Мероприятие 2.4.13.Приобретние  оборудования для профильного обучения</t>
  </si>
  <si>
    <t>Мероприятие 2.4.14. Приобретение оборудования и програмного обеспечения для реализации программ дополнительного образования естественнонаучной и технической направленности.</t>
  </si>
  <si>
    <t>Основное мероприятие 2.5. Организация электронного и дистанционного обучения детей-инвалидов</t>
  </si>
  <si>
    <t xml:space="preserve">Мероприятие 2.5.1.Техническое сопровождение электронного и дистанционного обучения по адресам проживания детей-инвалидов </t>
  </si>
  <si>
    <t xml:space="preserve">Мероприятие 2.5.2. Организация электронного и дистанционного обучения детей-инвалидов, обучающихся в муниципальных общеобразовательных организациях </t>
  </si>
  <si>
    <t>Мероприятие 2.5.3. Подключение рабочих мест детей-инвалидов к сети "Интернет", оплата услуг связи</t>
  </si>
  <si>
    <t>Мероприятие 2.5.4. Приобретение компьютерного, телекоммуникац и специализированн оборудования для оснащения рабочих мест детей-инвалидов</t>
  </si>
  <si>
    <t>Основное мероприятие 2.6. Поддержка талантливой молодежи.</t>
  </si>
  <si>
    <t>Мероприятие 2.6.1. Выплата ежемесячных стипендий главы администрации учащимся "За особые успехи в учении"</t>
  </si>
  <si>
    <t>Мероприятие 2.6.2. Проведение районного фестиваля "ЛИРА"</t>
  </si>
  <si>
    <t>Мероприятие 2.6.3. Именной грант талантливой молодежи</t>
  </si>
  <si>
    <t>Мероприятие 2.6.4. Чествование выпускников, окончивших школу с отличием и призеров областных олимпиад</t>
  </si>
  <si>
    <t>Мероприятие 2.6.5. Проведение районного мероприятия "Старт олимпиадам"</t>
  </si>
  <si>
    <t xml:space="preserve">Мероприятие 2.6.6. Фестиваль исследовательских проектов школьников </t>
  </si>
  <si>
    <t>Мероприятие 2.6.7. Интеллектуальный марафон</t>
  </si>
  <si>
    <t>Мероприятие 2.6.8. Проведение конкурса "Лидер года"</t>
  </si>
  <si>
    <t>Мероприятие 2.6.9. Выплата премий победителям и призерам муниципального этапа Всероссийской олимпиады школьников</t>
  </si>
  <si>
    <t>Мероприятие 2.6.10. Обеспечение участия в региональном этапе Всероссийской олимпиады школьников</t>
  </si>
  <si>
    <t>Мероприятие 2.6.11. Участие в  региональном этапе всероссийских соревнований школьников "Президентские спортивные игры" и "Президентские состязания"</t>
  </si>
  <si>
    <t>Мероприятие 2.6.12. Выплата премий общеобразовательным организациям-победителям Спартакиады школьников, обеспечение участия в областных соревнованиях</t>
  </si>
  <si>
    <t xml:space="preserve">Мероприятие 2.6.13. Районные соревнования в рамках партийного проекта "Детский спорт" </t>
  </si>
  <si>
    <t>Мероприятие 2.6.14. Районный конкурс технического творчества "Роботы вперед"</t>
  </si>
  <si>
    <t>Подпрограмма 3.«Развитие воспитания детей  в  Сланцевском  муниципальном  районе Ленинградской области"</t>
  </si>
  <si>
    <t>Основное мероприятие  3.1. Формирование законопослушного поведения несовершеннолетних</t>
  </si>
  <si>
    <t>Мероприятие 3.1.1.Поощрение победителей конкурса "Безопасное колесо", обеспечениие участие в областной конкурсе</t>
  </si>
  <si>
    <t>Мероприятие 3.1.2.Поощрение победителей конкурса "Дорога и мы"</t>
  </si>
  <si>
    <t>Мероприятие 3.1.3.Поощрение победителей конкурса "Неопалимая купина"</t>
  </si>
  <si>
    <t>Мероприятие 3.1.4. Участие в областном родительском собрании</t>
  </si>
  <si>
    <t>Основное мероприятие 3.2. Развитие воспитательного потенциала системы образования</t>
  </si>
  <si>
    <t xml:space="preserve"> Мероприятие3.2.1. Проведение районного конкурса  классных руководителей "Классный, самый классный" </t>
  </si>
  <si>
    <t>Мероприятие 3.2.2.Поощрение победителей конкурса "Профессия в кадре""</t>
  </si>
  <si>
    <t>Мероприятие 3.2.3. Проведение районного конкурса на лучший виртуальный кабинет по профориентации</t>
  </si>
  <si>
    <t>Мероприятие 3.2.4. Конкурс школьных музеев общеобразовательных учреждений</t>
  </si>
  <si>
    <t>Мероприятие 3.2.5. Районный слет активистов Российского движения школьников</t>
  </si>
  <si>
    <t>Подпрограмма 4. «Развитие дополнительного образования детей Сланцевского муниципального района Ленинградской области»</t>
  </si>
  <si>
    <t>Основное мероприятие 4.2. Развитие инфраструктуры организаций дополнительного образования</t>
  </si>
  <si>
    <t>Мероприятие 4.2.1. Ремонтные работы</t>
  </si>
  <si>
    <t>Мероприятие 4.2.2. Приобретение оборудования, программного обеспечения</t>
  </si>
  <si>
    <t>Мероприятие 4.2.3. Приобретение оборудования и програмного обеспечения для реализации программ дополнительного образования естественнонаучной и технической направленности.</t>
  </si>
  <si>
    <t>Мероприятие 4.2.4.Мероприятия по созданию условий для получения детьми-инвалидами качественного дополнительного образования (обеспечение доступной среды)</t>
  </si>
  <si>
    <t>Мероприятие 4.2.5 Мероприятия по обеспечению антитеррористической безопасности</t>
  </si>
  <si>
    <t>Мероприятие 4.2.6 Мероприятия по обеспечению пожарной безопасности</t>
  </si>
  <si>
    <t>Основное мероприятие 4.3.Развитие системы дополнительного образования</t>
  </si>
  <si>
    <t>Мероприятие 4.3.1. Открытый музыкальный конкурс "СлИвКи"</t>
  </si>
  <si>
    <t xml:space="preserve">Мероприятие 4.3.2. Вокальный фестиваль-конкурс </t>
  </si>
  <si>
    <t>Мероприятие 4.3.3. Спортивные районные соревнования</t>
  </si>
  <si>
    <t xml:space="preserve">Подпрограмма 5. «Реализация  государственных гарантий для детей-сирот и детей, оставшихся без попечения родителей» </t>
  </si>
  <si>
    <t>Основное мероприятие 5.1.  «Организация и осуществление деятельности по опеке и попечительству (субвенции)»</t>
  </si>
  <si>
    <t>Основное мероприятие  5.2.  «Компенсационные выплаты в рамках реализации областного закона от 28.06.2005 № 65-оз "О дополнительных гарантиях социальной поддержки детей-сирот и детей, оставшихся без попечения родителей, лиц из числа детей-сирот и детей, оставшихся без попечения родителей, в Ленинградской области»</t>
  </si>
  <si>
    <t>Основное мероприятие  5.3.  Приобретение жилья для  детей-сирот и детей, оставшихся без попечения родителей, лиц из числа детей-сирот и детей, оставшихся без попечения родителей</t>
  </si>
  <si>
    <t>Основное мероприятие 6.1.Организация отдыха и оздоровления детей и подростков.</t>
  </si>
  <si>
    <t>Мероприятие 6.2.2. Укрепление материально-технической базы загородного оздоровительного лагеря</t>
  </si>
  <si>
    <t>Основное мероприятие 6.3.  Содержание муниципальных загородных стационарных детских оздоровительных лагерей</t>
  </si>
  <si>
    <t>Мероприятие 6.3.1.  Содержание муниципальных загородных стационарных детских оздоровительных лагерей</t>
  </si>
  <si>
    <t>Мероприятие 6.3.2.  Организация отдыха на базе загородных оздоровительных лагерей, в том числе детей, находящихся в трудной жизненной ситуации</t>
  </si>
  <si>
    <t>мероприятие 6.4.1.  Проведение районного конкурса на лучший оздоровительный лагерь</t>
  </si>
  <si>
    <t xml:space="preserve"> мероприятие 6.4.2.  Проведение праздника "Спортивный марафон"</t>
  </si>
  <si>
    <t xml:space="preserve">мероприятие 6.4.3.  Проведение С-витаминизации  </t>
  </si>
  <si>
    <t>Основное мероприятие 6.5. Реализация комплекса мер по созданию условий для социализации детей в каникулярный период (трудоустройство подростков)</t>
  </si>
  <si>
    <t>Основное мероприятие 7.1. Проведение в отношении   муниципальных образовательных организаций мероприятий независимой оценки качества условий  осуществления образовательной деятельности;</t>
  </si>
  <si>
    <t>Мероприятие 7.1.2. Обеспечение проведения независимой оценки качества условий  осуществления образовательной деятельности в образовательных организациях Сланцевского муниципального района(заключение договоров с организациями-операторами НОК)</t>
  </si>
  <si>
    <t>Основное мероприятие 7.2.Развитие кадрового потенциала системы образования</t>
  </si>
  <si>
    <t>Мероприятие 7.2.1. Повышение квалификации, профессиональная подготовка, переподготовка</t>
  </si>
  <si>
    <t>Мероприятие 7.2.2. Участие в областном и организация августовского педагогического совета на муниципальном уровне</t>
  </si>
  <si>
    <t xml:space="preserve"> Мероприятие 7.2.3. Участие в областнои и проведение праздника, посвященного Международному Дню Учителя на муниципальном уровне</t>
  </si>
  <si>
    <t xml:space="preserve"> Мероприятие 7.2.4.Поощрение победителей спартакиады педагогических работников</t>
  </si>
  <si>
    <t xml:space="preserve"> Мероприятие 7.2.5. Проведение методических дней</t>
  </si>
  <si>
    <t>Мероприятие 7.2.6. Трансляция передового педагогического опыта</t>
  </si>
  <si>
    <t>Мероприятие 7.2.7. Единовременные выплаты молодым специалистам</t>
  </si>
  <si>
    <t>Основное мероприятие 7.3. Педагогические  конкурсы профессионального мастерства.</t>
  </si>
  <si>
    <t xml:space="preserve"> Мероприятие 7.3.1. Конкурсный отбор на соискание грантов Администрации Сланцевского муниципального района</t>
  </si>
  <si>
    <t>Мероприятие 7.3.2. Проведение профессионального конкурса "Учитель года" (включая поощрение)</t>
  </si>
  <si>
    <t>Мероприятие 7.3.3. Обновление Доски почета работников образования</t>
  </si>
  <si>
    <t xml:space="preserve">Мероприятие 1.2.1.Пополнение образовательной среды для групп предшкольной подготовки 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</si>
  <si>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</si>
  <si>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</si>
  <si>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</si>
  <si>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</si>
  <si>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</si>
  <si>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</si>
  <si>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</si>
  <si>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</si>
  <si>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2.4.7</t>
  </si>
  <si>
    <t>2.4.11</t>
  </si>
  <si>
    <t>2.4.12</t>
  </si>
  <si>
    <t>2.4.13</t>
  </si>
  <si>
    <t>2.4.14</t>
  </si>
  <si>
    <t>2.5.1</t>
  </si>
  <si>
    <t>2.5.2</t>
  </si>
  <si>
    <t>2.5.3</t>
  </si>
  <si>
    <t>2.5.4</t>
  </si>
  <si>
    <t>2.6.</t>
  </si>
  <si>
    <t>2.6.1</t>
  </si>
  <si>
    <t>2.6.2</t>
  </si>
  <si>
    <t>2.6.3</t>
  </si>
  <si>
    <t>2.6.4</t>
  </si>
  <si>
    <t>2.6.5</t>
  </si>
  <si>
    <t>2.6.6</t>
  </si>
  <si>
    <t>2.6.7</t>
  </si>
  <si>
    <t>2.6.8</t>
  </si>
  <si>
    <t>2.6.9</t>
  </si>
  <si>
    <t>2.6.10</t>
  </si>
  <si>
    <t>2.6.11</t>
  </si>
  <si>
    <t>2.6.12</t>
  </si>
  <si>
    <t>2.6.13</t>
  </si>
  <si>
    <t>2.6.14</t>
  </si>
  <si>
    <t>3.1.2</t>
  </si>
  <si>
    <t>3.1.3</t>
  </si>
  <si>
    <t>3.1.4</t>
  </si>
  <si>
    <t>3.2.2</t>
  </si>
  <si>
    <t>3.2.3</t>
  </si>
  <si>
    <t>4.1</t>
  </si>
  <si>
    <t>4.2.2</t>
  </si>
  <si>
    <t>4.2.3</t>
  </si>
  <si>
    <t>4.2.4</t>
  </si>
  <si>
    <t>4.2.5</t>
  </si>
  <si>
    <t>4.2.6</t>
  </si>
  <si>
    <t>4.3.2</t>
  </si>
  <si>
    <t>4.3.3</t>
  </si>
  <si>
    <t>5.1</t>
  </si>
  <si>
    <t>5.2</t>
  </si>
  <si>
    <t>5.3</t>
  </si>
  <si>
    <t>6.1.2</t>
  </si>
  <si>
    <t>6.2.1</t>
  </si>
  <si>
    <t>6.2.2</t>
  </si>
  <si>
    <t>6.4.1</t>
  </si>
  <si>
    <t>6.4.2</t>
  </si>
  <si>
    <t>6.4.3</t>
  </si>
  <si>
    <t>7.1.1</t>
  </si>
  <si>
    <t>7.1.2</t>
  </si>
  <si>
    <t>7.2.1</t>
  </si>
  <si>
    <t>7.2.2</t>
  </si>
  <si>
    <t>7.2.3</t>
  </si>
  <si>
    <t>7.2.4</t>
  </si>
  <si>
    <t>7.2.5</t>
  </si>
  <si>
    <t>7.2.6</t>
  </si>
  <si>
    <t>7.2.7</t>
  </si>
  <si>
    <t>7.3.</t>
  </si>
  <si>
    <t>7.3.1</t>
  </si>
  <si>
    <t>7.3.2</t>
  </si>
  <si>
    <t>7.3.3</t>
  </si>
  <si>
    <t>Подпрограмма 7.«Управление ресурсами и качеством системы образования Сланцевского муниципального района Ленинградской области"</t>
  </si>
  <si>
    <t>2.4.15</t>
  </si>
  <si>
    <t>Мероприятие 2.4.15. Укрепление материально-технической базы за счет Гранта за достижение наилучших значений показателей эффективности деятельности ОМСУ</t>
  </si>
  <si>
    <t>3.2.6</t>
  </si>
  <si>
    <t>Мероприятие 3.2.6. Организация и развитие военно-патриотического движения "ЮНАРМИЯ" в Сланцевском муниципальном районе</t>
  </si>
  <si>
    <t>4.2.7</t>
  </si>
  <si>
    <t>Мероприятие 4.2.7 Мероприятия по техническому обследованиюзданий и инженерных сетей образовательных организаций</t>
  </si>
  <si>
    <t>1.5.10</t>
  </si>
  <si>
    <t xml:space="preserve">Основное мероприятие 1.6. Иные межбюджетные трансферты на поощрение победетелй и лауреатов областных конкурсов в области образования </t>
  </si>
  <si>
    <t>Мероприятие 6.2.3. Расходы на содержание загородного оздоровительного лагеря "Салют" за счет средств выделенных из резервного фонда администрации</t>
  </si>
  <si>
    <t>Основное мероприятие 2.7. Предоставление бесплатного здорового горячего питания для обучающихся</t>
  </si>
  <si>
    <t>Основное мероприятие 2.8. Реализация программ начального общего, основного общего, среднего общего образования в общеобразовательных организациях (субвенции)</t>
  </si>
  <si>
    <t>Основное мероприятие 2.9.Субсидия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</si>
  <si>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2.10. Внедрение целевой модели цифровой образовательной среды в общеобразовательных организациях</t>
  </si>
  <si>
    <t>Мероприятие 2.11. Укрепление материально-технической базы за счет субсидии на  развитие общественной инфраструктуры муниципального значения</t>
  </si>
  <si>
    <t>Мероприятие 2.6.15. Организация проведения занятий с обучающимися, показывающими высокие результаты на олимпиадах муниципального уровня и высокомотивированными обучающимися.</t>
  </si>
  <si>
    <t>Мероприятие 4.4. Обеспечение функционирования модели персонифицированного финансирования дополнительного образования</t>
  </si>
  <si>
    <t>Мероприятие 4.3.4. Конкурс детских рисунков</t>
  </si>
  <si>
    <t>Мероприятие 7.2.8. Выплата в соответствии с договором о целевом обучении, заключенным между гражданином и комитетом образования</t>
  </si>
  <si>
    <t xml:space="preserve"> Мероприятие 1.5.10.Оснащение учебно-материальной базы образовательных организаций - инновационных площадок</t>
  </si>
  <si>
    <t>Мероприятие 2.4.12. Оснащение учебно-материальной базы образовательных организаций-региональных инновационных площадок</t>
  </si>
  <si>
    <t>Основное мероприятие  4.1. Реализация программ дополнительного образования</t>
  </si>
  <si>
    <t>Мероприятие 1.3.2. Обеспечение сухими пайками воспитанников, не посещающих дежурные группы муниципальных дошкольных образовательных организаций</t>
  </si>
  <si>
    <t>1.3.2.</t>
  </si>
  <si>
    <t>Мероприятие 2.12. Выплата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</si>
  <si>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2.7</t>
  </si>
  <si>
    <t>2.8</t>
  </si>
  <si>
    <t>2.9</t>
  </si>
  <si>
    <t>2.10.</t>
  </si>
  <si>
    <t>2.11.</t>
  </si>
  <si>
    <t>2.12</t>
  </si>
  <si>
    <t>2021 г.</t>
  </si>
  <si>
    <t>2.13</t>
  </si>
  <si>
    <t>Мероприятие 2.13. проведение капитального ремонтаспортивных площадок(стадионов) общеобразовательных организаций</t>
  </si>
  <si>
    <t>2.7.1</t>
  </si>
  <si>
    <t>Мероприятие 2.7.1.Предоставление бесплатного здорового горячего питания для обучающихся</t>
  </si>
  <si>
    <t>2.7.2</t>
  </si>
  <si>
    <t>Мероприятие 2.7.2.Предоставление бесплатного здорового горячего питания для обучающихся по программе начального общего образования</t>
  </si>
  <si>
    <t>4.4.</t>
  </si>
  <si>
    <t>4.2.8.</t>
  </si>
  <si>
    <t>Мероприятие 4.2.8.Укрепление материально-технической базы за счет субсидии на  развитие общественной инфраструктуры муниципального значения</t>
  </si>
  <si>
    <t>январь-декабрь</t>
  </si>
  <si>
    <t>Мероприятие 2.4.19 Приобретение мебели</t>
  </si>
  <si>
    <t>Мероприятие 2.4.16. Мероприятия по техническому обследованию зданий и инженерных сетей образовательных организаций</t>
  </si>
  <si>
    <t>Мероприятие 2.4.17. Ремонт помещений пищеблока</t>
  </si>
  <si>
    <t>2.4.16</t>
  </si>
  <si>
    <t>2.4.17</t>
  </si>
  <si>
    <t>2.4.18</t>
  </si>
  <si>
    <t>2.4.19</t>
  </si>
  <si>
    <t>Мероприятие 2.4.18. Разработка проектно-сметной и (или) сметной документации, дизайн-проекта</t>
  </si>
  <si>
    <t>Председатель комитета</t>
  </si>
  <si>
    <t>Подпрограмма 1</t>
  </si>
  <si>
    <t>Подпрограмма 2</t>
  </si>
  <si>
    <t>Подпрограмма 3</t>
  </si>
  <si>
    <t>Подпрограмма 4</t>
  </si>
  <si>
    <t>Подпрограмма 5</t>
  </si>
  <si>
    <t>Подпрограмма 6</t>
  </si>
  <si>
    <t>Подпрограмма 7</t>
  </si>
  <si>
    <t>Всего</t>
  </si>
  <si>
    <t>Исполнение</t>
  </si>
  <si>
    <t>% исполнения всего</t>
  </si>
  <si>
    <t>ИТОГО</t>
  </si>
  <si>
    <t>Н.В. Васильева</t>
  </si>
  <si>
    <t>Сведения о фактически достигнутых значениях показателей (индикаторов) муниципальной программы «Развитие  образования муниципального образования Сланцевский муниципальный район  Ленинградской области  на 2019-2024 годы"</t>
  </si>
  <si>
    <t>№ п/п</t>
  </si>
  <si>
    <t>Наименование</t>
  </si>
  <si>
    <t>Единица измерения</t>
  </si>
  <si>
    <t>Значение целевого показателя (индикатора) муниципальной программы, подпрограммы, ведомственной целевой программы</t>
  </si>
  <si>
    <t>Обоснование отклонения значения целевого показателя (индикатора)</t>
  </si>
  <si>
    <t>Факт</t>
  </si>
  <si>
    <t>Подпрограмма 1. "Развитие дошкольного образования детей Сланцевского муниципального района Ленинградской области"</t>
  </si>
  <si>
    <t>Доступность дошкольного образования для детей дошкольного возраста (отношение численности детей дошкольного возраста, получающих дошкольное образование в текущем году, к сумме численности детей дошкольного возраста, получающих дошкольное образование в текущем году, и численности детей дошкольного возраста, находящихся в очереди на получение в текущем году дошкольного образования)</t>
  </si>
  <si>
    <t>%</t>
  </si>
  <si>
    <t>Доступность дошкольного образования для детей в возрасте от двух месяцев до трех лет (отношение численности детей в возрасте от двух месяцев до трех лет, получающих дошкольное образование в текущем году, к сумме численности детей в возрасте от двух месяцев до трех лет, получающих дошкольное образование в текущем году, и численности детей в возрасте от двух месяцев до трех лет, находящихся в очереди на получение в текущем году дошкольного образования)</t>
  </si>
  <si>
    <t xml:space="preserve">Доля детей с ограниченными возможностями здоровья и детей-инвалидов дошкольного возраста, получающих услугу дошкольного образования, в общей численности детей данной категории (показатель скорректирован на численность детей в возрасте 5-7 лет, обучающихся в общеобразовательных организациях по программе начального общего образования) </t>
  </si>
  <si>
    <t>Отношение численности детей 3-7 лет, которым предоставлена возможность получать услуги дошкольного образования, к общей численности детей 3-7 лет (показатель скорректирован на численность детей в возрасте 5-7 лет, обучающихся в общеобразовательных организациях)</t>
  </si>
  <si>
    <t xml:space="preserve">подпрограммы 2. «Развитие начального общего, основного общего и среднего общего образования Сланцевского муниципального района  Ленинградской области» </t>
  </si>
  <si>
    <t>Удельный вес численности детей и молодежи в возрасте от 8 до 18 лет, получающих образование по программам начального общего, среднего общего, основного общего образования в общеобразовательных организациях (в общей численности детей и молодежи в возрасте от 8 до 18 лет)</t>
  </si>
  <si>
    <t>Доля обучающихся в общеобразовательных организациях, которым предоставлены условия обучения, соответствующие современным требованиям (в общей численности обучающихся по основным программам общего образования)</t>
  </si>
  <si>
    <t>Удельный вес численности обучающихся, занимающихся в одну смену, в общей численности обучающихся в общеобразовательных организациях</t>
  </si>
  <si>
    <t>Доля детей-инвалидов, получающих общее образование на дому с использованием дистанционных образовательных технологий, от общего числа детей-инвалидов, которым не противопоказана работа на компьютере</t>
  </si>
  <si>
    <t xml:space="preserve">Доля обучающихся 4-11 классов, принявших участие в школьном этапе Всероссийской олимпиады школьников (в общей численности обучающихся 4-11 классов) </t>
  </si>
  <si>
    <t>Количество  обучающихся-  участников  областного  этапа  предметных олимпиад</t>
  </si>
  <si>
    <t>чел.</t>
  </si>
  <si>
    <t>Подпрограмма 3 «Развитие воспитания детей  в  Сланцевском  муниципальном  районе"</t>
  </si>
  <si>
    <t>Доля   муниципальных  и региональных  конкурсных мероприятий    и   социальных  акций  воспитательной  направленности,  в  которых  приняли  участие  более  50 %  образовательных  организаций в  общем  количестве  таких  мероприятий  и  акций</t>
  </si>
  <si>
    <t xml:space="preserve">Доля обучающихся образовательных организаций  всех типов, принимавших  участие   в  конкурсных  мероприятиях, направленных на повышение  уровня   знаний  по истории  и культуре   России, своего   региона, района, в    общей  численности  обучающихся </t>
  </si>
  <si>
    <t xml:space="preserve">Количество обучающихся, совершивших  преступление, общественно-опасное  деяние </t>
  </si>
  <si>
    <t>Подпрограмма 4. «Развитие дополнительного образования детей Сланцевского муниципального района»</t>
  </si>
  <si>
    <t xml:space="preserve">Охват детей в возрасте от 5 до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лет)  </t>
  </si>
  <si>
    <t>Расширение спектора общеобразовательных программ дополнительного образования.</t>
  </si>
  <si>
    <t>14.1</t>
  </si>
  <si>
    <t>доля детей в возрасте от 5 до 18 лет, использующих сертификаты дополнительного образования</t>
  </si>
  <si>
    <t>Активное информирование всех участников образовательного процесса о внедрении системы сертификатов, в том числе сертификатов финансирования</t>
  </si>
  <si>
    <t>Охват детей, занимающихся в организациях дополнительного образования технической и естественно-научной направленности, в общей численности детей от 5 до 18 лет</t>
  </si>
  <si>
    <t>Расширение спектора общеобразовательных программ дополнительного образования технической направленности.</t>
  </si>
  <si>
    <t>Охват обучающихся по программам дополнительного образования, участвующих в олимпиадах и конкурсах, соревнованиях,  фестивалях  регионального, федерального, международного уровня, в общей численности обучающихся по программам дополнительного образования</t>
  </si>
  <si>
    <t>Активное информирование всех участников образовательного процесса о проводимых конкурсных мероприятиях и акциях</t>
  </si>
  <si>
    <t>Подпрограмма 5. «Реализация  государственных гарантий для детей-сирот и детей, оставшихся без попечения родителей»</t>
  </si>
  <si>
    <t>Доля детей, в отношении которых прекращена опека (попечительство) либо расторгнут договор о приемной семье, относительно детей-сирот и детей, оставшихся без попечения родителей, воспитывающихся в семьях опекунов (попечителей), в том числе в приемных семьях</t>
  </si>
  <si>
    <t>Доля детей-сирот, детей, оставшихся без попечения родителей, и лиц из их числа, которым  предоставляются меры  социальной поддержки - содержание подопечных, проживающих в замещающих семьях</t>
  </si>
  <si>
    <t>Доля детей-сирот, детей, оставшихся без попечения родителей, и лиц из их числа, которым  предоставляются меры  социальной поддержки - защита жилищных прав (предоставление жилых помещений, получение компенсации за техническое обслуживание, отопление и наем жилых помещений, ремонт жилых помещений)</t>
  </si>
  <si>
    <t>Подпрограмма 6. «Развитие системы отдыха, оздоровления, занятости детей, подростков и молодежи Сланцевского муниципального района»</t>
  </si>
  <si>
    <t xml:space="preserve">Доля детей в возрасте от 6 до 17 лет (включительно) на территории Ленинградской области, охваченных организованными формами оздоровления и отдыха детей и подростков (в общем количестве детей указанной категории). </t>
  </si>
  <si>
    <t>Доля детей, находящихся в трудной жизненной ситуации, охваченных организованными формами отдыха  и  оздоровления от  общего  количества  детей данной  категории, подлежащих оздоровлению.</t>
  </si>
  <si>
    <t>Доля профильных учреждений отдыха и оздоровления, принимающих детей и подростков в летний период от общего количества учреждений отдыха и оздоровления</t>
  </si>
  <si>
    <t>Подпрограмма 7. «Управление ресурсами и качеством системы образования Сланцевского муниципального района»</t>
  </si>
  <si>
    <t>Доля образовательных организаций, осуществляющих образовательную деятельность (всех уровней), охваченных мероприятиями независимой оценки качества независимой оценки качества условий  осуществления образовательной  деятельности</t>
  </si>
  <si>
    <t xml:space="preserve">Доля образовательных организаций, разместивших результаты процедур системы оценки качества независимой оценки качества условий  осуществления образовательной  деятельности на сайте образовательной организации </t>
  </si>
  <si>
    <t>Охват педагогических кадров обучением по программам в области педагогических измерений, анализа и использования результатов оценочных процедур</t>
  </si>
  <si>
    <t xml:space="preserve">Доля педагогических работников образовательных организаций, которым при прохождении аттестации присвоена первая или высшая категория </t>
  </si>
  <si>
    <t xml:space="preserve">Количество выпускников общеобразовательных организаций, заключивших договор о целевом обучении по педагогическим направлениям  подготовки </t>
  </si>
  <si>
    <t xml:space="preserve">Доля педагогических работников образовательных организаций, принявших участие в педагогических конкурсах профессионального мастерства </t>
  </si>
  <si>
    <t>Удельный вес численности педагогических работников общеобразовательных организаций в возрасте до 35 лет в общей численности педагогических работников общеобразовательных организаций</t>
  </si>
  <si>
    <t>Результат работы по привлечению и закреплению молодых учителей в район</t>
  </si>
  <si>
    <t>за 2021 год</t>
  </si>
  <si>
    <t>Отчетный год 2021</t>
  </si>
  <si>
    <t>Сокращение рынка жилья, соответствующего требованиям для приобретения для лиц из числе-детей сирот, резкий рост стоимости жилья.</t>
  </si>
  <si>
    <t>Получили договор о  целевом обучении по педагогическим направлениям  подготовки 18 выпускников, фактически зачислено в ВУЗы по данным договорам 16 человек.</t>
  </si>
  <si>
    <t>Прочие источники</t>
  </si>
  <si>
    <t>структурные изменения численности детского населения от 3-7 лет, зарегистрированного на территории муниципального района</t>
  </si>
  <si>
    <t xml:space="preserve">Активное информирование всех участников образовательного процесса о проводимых конкурсных мероприятиях по истории  и культуре   России, своего   региона, района. </t>
  </si>
  <si>
    <t>Недостаточный уровень профилактической работы с детьми группы риска.</t>
  </si>
  <si>
    <t xml:space="preserve">Активное информирование всех участников образовательного процесса </t>
  </si>
  <si>
    <t>Год предшест-вующий отчетному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</si>
</sst>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0.0%"/>
    <numFmt numFmtId="174" formatCode="0.000000000"/>
    <numFmt numFmtId="175" formatCode="0.0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_-* #,##0.0_р_._-;\-* #,##0.0_р_._-;_-* &quot;-&quot;?_р_._-;_-@_-"/>
    <numFmt numFmtId="184" formatCode="#,##0.0"/>
    <numFmt numFmtId="185" formatCode="d\.m\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7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42" fillId="33" borderId="0" xfId="0" applyFont="1" applyFill="1" applyAlignment="1">
      <alignment/>
    </xf>
    <xf numFmtId="49" fontId="53" fillId="33" borderId="10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3" fillId="33" borderId="0" xfId="0" applyFont="1" applyFill="1" applyAlignment="1">
      <alignment horizontal="center"/>
    </xf>
    <xf numFmtId="49" fontId="54" fillId="33" borderId="10" xfId="0" applyNumberFormat="1" applyFont="1" applyFill="1" applyBorder="1" applyAlignment="1">
      <alignment/>
    </xf>
    <xf numFmtId="0" fontId="54" fillId="33" borderId="0" xfId="0" applyFont="1" applyFill="1" applyAlignment="1">
      <alignment/>
    </xf>
    <xf numFmtId="49" fontId="42" fillId="33" borderId="10" xfId="0" applyNumberFormat="1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182" fontId="42" fillId="33" borderId="10" xfId="0" applyNumberFormat="1" applyFont="1" applyFill="1" applyBorder="1" applyAlignment="1">
      <alignment wrapText="1"/>
    </xf>
    <xf numFmtId="49" fontId="0" fillId="33" borderId="10" xfId="0" applyNumberFormat="1" applyFill="1" applyBorder="1" applyAlignment="1">
      <alignment/>
    </xf>
    <xf numFmtId="182" fontId="0" fillId="33" borderId="10" xfId="0" applyNumberForma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182" fontId="0" fillId="33" borderId="10" xfId="0" applyNumberFormat="1" applyFont="1" applyFill="1" applyBorder="1" applyAlignment="1">
      <alignment wrapText="1"/>
    </xf>
    <xf numFmtId="49" fontId="55" fillId="33" borderId="10" xfId="0" applyNumberFormat="1" applyFont="1" applyFill="1" applyBorder="1" applyAlignment="1">
      <alignment/>
    </xf>
    <xf numFmtId="0" fontId="55" fillId="33" borderId="10" xfId="0" applyFont="1" applyFill="1" applyBorder="1" applyAlignment="1">
      <alignment wrapText="1"/>
    </xf>
    <xf numFmtId="182" fontId="55" fillId="33" borderId="10" xfId="0" applyNumberFormat="1" applyFont="1" applyFill="1" applyBorder="1" applyAlignment="1">
      <alignment wrapText="1"/>
    </xf>
    <xf numFmtId="0" fontId="55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56" fillId="33" borderId="0" xfId="0" applyFont="1" applyFill="1" applyAlignment="1">
      <alignment/>
    </xf>
    <xf numFmtId="49" fontId="0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82" fontId="0" fillId="33" borderId="0" xfId="0" applyNumberFormat="1" applyFill="1" applyAlignment="1">
      <alignment/>
    </xf>
    <xf numFmtId="0" fontId="54" fillId="33" borderId="10" xfId="0" applyFont="1" applyFill="1" applyBorder="1" applyAlignment="1">
      <alignment/>
    </xf>
    <xf numFmtId="182" fontId="54" fillId="33" borderId="10" xfId="0" applyNumberFormat="1" applyFont="1" applyFill="1" applyBorder="1" applyAlignment="1">
      <alignment/>
    </xf>
    <xf numFmtId="173" fontId="54" fillId="33" borderId="10" xfId="58" applyNumberFormat="1" applyFont="1" applyFill="1" applyBorder="1" applyAlignment="1">
      <alignment/>
    </xf>
    <xf numFmtId="2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53" fillId="33" borderId="10" xfId="0" applyFont="1" applyFill="1" applyBorder="1" applyAlignment="1">
      <alignment/>
    </xf>
    <xf numFmtId="0" fontId="3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7" fillId="33" borderId="11" xfId="0" applyFont="1" applyFill="1" applyBorder="1" applyAlignment="1">
      <alignment vertical="center" wrapText="1"/>
    </xf>
    <xf numFmtId="0" fontId="58" fillId="33" borderId="11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/>
    </xf>
    <xf numFmtId="2" fontId="0" fillId="33" borderId="10" xfId="0" applyNumberFormat="1" applyFill="1" applyBorder="1" applyAlignment="1">
      <alignment wrapText="1"/>
    </xf>
    <xf numFmtId="2" fontId="42" fillId="33" borderId="10" xfId="0" applyNumberFormat="1" applyFont="1" applyFill="1" applyBorder="1" applyAlignment="1">
      <alignment wrapText="1"/>
    </xf>
    <xf numFmtId="0" fontId="42" fillId="33" borderId="10" xfId="0" applyFont="1" applyFill="1" applyBorder="1" applyAlignment="1">
      <alignment/>
    </xf>
    <xf numFmtId="0" fontId="0" fillId="33" borderId="10" xfId="0" applyFill="1" applyBorder="1" applyAlignment="1">
      <alignment wrapText="1"/>
    </xf>
    <xf numFmtId="49" fontId="6" fillId="33" borderId="12" xfId="0" applyNumberFormat="1" applyFont="1" applyFill="1" applyBorder="1" applyAlignment="1" applyProtection="1">
      <alignment horizontal="left" vertical="center" wrapText="1"/>
      <protection/>
    </xf>
    <xf numFmtId="49" fontId="6" fillId="33" borderId="0" xfId="0" applyNumberFormat="1" applyFont="1" applyFill="1" applyBorder="1" applyAlignment="1" applyProtection="1">
      <alignment horizontal="left" vertical="center" wrapText="1"/>
      <protection/>
    </xf>
    <xf numFmtId="182" fontId="42" fillId="33" borderId="10" xfId="0" applyNumberFormat="1" applyFont="1" applyFill="1" applyBorder="1" applyAlignment="1">
      <alignment horizontal="right"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10" fontId="0" fillId="33" borderId="0" xfId="58" applyNumberFormat="1" applyFont="1" applyFill="1" applyAlignment="1">
      <alignment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182" fontId="0" fillId="33" borderId="10" xfId="0" applyNumberFormat="1" applyFill="1" applyBorder="1" applyAlignment="1">
      <alignment horizontal="right" wrapText="1"/>
    </xf>
    <xf numFmtId="0" fontId="42" fillId="33" borderId="13" xfId="0" applyFont="1" applyFill="1" applyBorder="1" applyAlignment="1">
      <alignment/>
    </xf>
    <xf numFmtId="182" fontId="42" fillId="33" borderId="13" xfId="0" applyNumberFormat="1" applyFont="1" applyFill="1" applyBorder="1" applyAlignment="1">
      <alignment/>
    </xf>
    <xf numFmtId="182" fontId="42" fillId="33" borderId="0" xfId="0" applyNumberFormat="1" applyFont="1" applyFill="1" applyAlignment="1">
      <alignment/>
    </xf>
    <xf numFmtId="173" fontId="42" fillId="33" borderId="0" xfId="58" applyNumberFormat="1" applyFont="1" applyFill="1" applyAlignment="1">
      <alignment/>
    </xf>
    <xf numFmtId="0" fontId="59" fillId="33" borderId="0" xfId="0" applyFont="1" applyFill="1" applyAlignment="1">
      <alignment/>
    </xf>
    <xf numFmtId="0" fontId="59" fillId="33" borderId="0" xfId="0" applyFont="1" applyFill="1" applyAlignment="1">
      <alignment horizontal="left"/>
    </xf>
    <xf numFmtId="0" fontId="60" fillId="34" borderId="14" xfId="53" applyFont="1" applyFill="1" applyBorder="1" applyAlignment="1">
      <alignment horizontal="center" vertical="top" wrapText="1"/>
      <protection/>
    </xf>
    <xf numFmtId="0" fontId="60" fillId="34" borderId="14" xfId="53" applyFont="1" applyFill="1" applyBorder="1" applyAlignment="1">
      <alignment horizontal="center" vertical="center" wrapText="1"/>
      <protection/>
    </xf>
    <xf numFmtId="0" fontId="61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0" fontId="59" fillId="35" borderId="15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49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textRotation="90" wrapText="1"/>
    </xf>
    <xf numFmtId="0" fontId="0" fillId="33" borderId="13" xfId="0" applyFill="1" applyBorder="1" applyAlignment="1">
      <alignment textRotation="90"/>
    </xf>
    <xf numFmtId="0" fontId="0" fillId="33" borderId="11" xfId="0" applyFill="1" applyBorder="1" applyAlignment="1">
      <alignment wrapText="1"/>
    </xf>
    <xf numFmtId="0" fontId="0" fillId="33" borderId="13" xfId="0" applyFill="1" applyBorder="1" applyAlignment="1">
      <alignment/>
    </xf>
    <xf numFmtId="0" fontId="54" fillId="33" borderId="10" xfId="0" applyFont="1" applyFill="1" applyBorder="1" applyAlignment="1">
      <alignment wrapText="1"/>
    </xf>
    <xf numFmtId="0" fontId="0" fillId="33" borderId="0" xfId="0" applyFill="1" applyAlignment="1">
      <alignment horizontal="right" wrapText="1"/>
    </xf>
    <xf numFmtId="0" fontId="54" fillId="33" borderId="16" xfId="0" applyFont="1" applyFill="1" applyBorder="1" applyAlignment="1">
      <alignment wrapText="1"/>
    </xf>
    <xf numFmtId="0" fontId="54" fillId="33" borderId="17" xfId="0" applyFont="1" applyFill="1" applyBorder="1" applyAlignment="1">
      <alignment wrapText="1"/>
    </xf>
    <xf numFmtId="0" fontId="54" fillId="33" borderId="18" xfId="0" applyFont="1" applyFill="1" applyBorder="1" applyAlignment="1">
      <alignment wrapText="1"/>
    </xf>
    <xf numFmtId="0" fontId="42" fillId="33" borderId="10" xfId="0" applyFont="1" applyFill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2" fillId="33" borderId="19" xfId="0" applyFont="1" applyFill="1" applyBorder="1" applyAlignment="1">
      <alignment horizontal="left" wrapText="1"/>
    </xf>
    <xf numFmtId="0" fontId="42" fillId="0" borderId="20" xfId="0" applyFont="1" applyBorder="1" applyAlignment="1">
      <alignment wrapText="1"/>
    </xf>
    <xf numFmtId="0" fontId="62" fillId="34" borderId="21" xfId="53" applyFont="1" applyFill="1" applyBorder="1" applyAlignment="1">
      <alignment horizontal="center" vertical="top" wrapText="1"/>
      <protection/>
    </xf>
    <xf numFmtId="0" fontId="42" fillId="0" borderId="22" xfId="0" applyFont="1" applyBorder="1" applyAlignment="1">
      <alignment horizontal="center" wrapText="1"/>
    </xf>
    <xf numFmtId="0" fontId="42" fillId="0" borderId="23" xfId="0" applyFont="1" applyBorder="1" applyAlignment="1">
      <alignment horizontal="center" wrapText="1"/>
    </xf>
    <xf numFmtId="0" fontId="59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0" fillId="34" borderId="24" xfId="53" applyFont="1" applyFill="1" applyBorder="1" applyAlignment="1">
      <alignment horizontal="center" vertical="top" wrapText="1"/>
      <protection/>
    </xf>
    <xf numFmtId="0" fontId="8" fillId="0" borderId="25" xfId="53" applyFont="1" applyBorder="1">
      <alignment/>
      <protection/>
    </xf>
    <xf numFmtId="0" fontId="8" fillId="0" borderId="26" xfId="53" applyFont="1" applyBorder="1">
      <alignment/>
      <protection/>
    </xf>
    <xf numFmtId="0" fontId="60" fillId="34" borderId="24" xfId="53" applyFont="1" applyFill="1" applyBorder="1" applyAlignment="1">
      <alignment horizontal="center" vertical="center" wrapText="1"/>
      <protection/>
    </xf>
    <xf numFmtId="0" fontId="8" fillId="0" borderId="25" xfId="53" applyFont="1" applyBorder="1" applyAlignment="1">
      <alignment horizontal="center" vertical="center"/>
      <protection/>
    </xf>
    <xf numFmtId="0" fontId="8" fillId="0" borderId="26" xfId="53" applyFont="1" applyBorder="1" applyAlignment="1">
      <alignment horizontal="center" vertical="center"/>
      <protection/>
    </xf>
    <xf numFmtId="0" fontId="59" fillId="0" borderId="25" xfId="0" applyFont="1" applyBorder="1" applyAlignment="1">
      <alignment wrapText="1"/>
    </xf>
    <xf numFmtId="0" fontId="59" fillId="0" borderId="26" xfId="0" applyFont="1" applyBorder="1" applyAlignment="1">
      <alignment wrapText="1"/>
    </xf>
    <xf numFmtId="0" fontId="60" fillId="34" borderId="21" xfId="53" applyFont="1" applyFill="1" applyBorder="1" applyAlignment="1">
      <alignment horizontal="center" vertical="top" wrapText="1"/>
      <protection/>
    </xf>
    <xf numFmtId="0" fontId="59" fillId="0" borderId="22" xfId="0" applyFont="1" applyBorder="1" applyAlignment="1">
      <alignment wrapText="1"/>
    </xf>
    <xf numFmtId="0" fontId="59" fillId="0" borderId="23" xfId="0" applyFont="1" applyBorder="1" applyAlignment="1">
      <alignment wrapText="1"/>
    </xf>
    <xf numFmtId="0" fontId="8" fillId="34" borderId="21" xfId="53" applyFont="1" applyFill="1" applyBorder="1" applyAlignment="1">
      <alignment horizontal="center" vertical="top" wrapText="1"/>
      <protection/>
    </xf>
    <xf numFmtId="0" fontId="8" fillId="0" borderId="23" xfId="53" applyFont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0"/>
  <sheetViews>
    <sheetView view="pageBreakPreview" zoomScale="60" zoomScaleNormal="85" workbookViewId="0" topLeftCell="A155">
      <selection activeCell="Q172" sqref="Q172"/>
    </sheetView>
  </sheetViews>
  <sheetFormatPr defaultColWidth="9.140625" defaultRowHeight="15"/>
  <cols>
    <col min="1" max="1" width="7.8515625" style="3" customWidth="1"/>
    <col min="2" max="2" width="57.421875" style="33" customWidth="1"/>
    <col min="3" max="3" width="14.57421875" style="4" customWidth="1"/>
    <col min="4" max="4" width="13.7109375" style="4" customWidth="1"/>
    <col min="5" max="5" width="15.00390625" style="4" customWidth="1"/>
    <col min="6" max="6" width="11.8515625" style="4" customWidth="1"/>
    <col min="7" max="7" width="11.421875" style="4" customWidth="1"/>
    <col min="8" max="8" width="11.28125" style="4" customWidth="1"/>
    <col min="9" max="9" width="10.7109375" style="4" customWidth="1"/>
    <col min="10" max="10" width="9.8515625" style="4" customWidth="1"/>
    <col min="11" max="11" width="11.8515625" style="4" customWidth="1"/>
    <col min="12" max="12" width="13.57421875" style="4" customWidth="1"/>
    <col min="13" max="13" width="10.00390625" style="4" customWidth="1"/>
    <col min="14" max="14" width="9.57421875" style="4" customWidth="1"/>
    <col min="15" max="15" width="11.140625" style="4" customWidth="1"/>
    <col min="16" max="16" width="12.140625" style="4" customWidth="1"/>
    <col min="17" max="17" width="14.00390625" style="4" customWidth="1"/>
    <col min="18" max="18" width="9.28125" style="4" hidden="1" customWidth="1"/>
    <col min="19" max="19" width="10.421875" style="4" hidden="1" customWidth="1"/>
    <col min="20" max="20" width="10.28125" style="4" hidden="1" customWidth="1"/>
    <col min="21" max="21" width="0" style="4" hidden="1" customWidth="1"/>
    <col min="22" max="23" width="11.7109375" style="4" customWidth="1"/>
    <col min="24" max="16384" width="9.140625" style="4" customWidth="1"/>
  </cols>
  <sheetData>
    <row r="1" ht="15">
      <c r="E1" s="5" t="s">
        <v>6</v>
      </c>
    </row>
    <row r="2" ht="15">
      <c r="D2" s="4" t="s">
        <v>7</v>
      </c>
    </row>
    <row r="3" spans="1:13" ht="15">
      <c r="A3" s="3" t="s">
        <v>8</v>
      </c>
      <c r="C3" s="75" t="s">
        <v>89</v>
      </c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6" ht="15">
      <c r="A4" s="3" t="s">
        <v>11</v>
      </c>
      <c r="D4" s="5" t="s">
        <v>298</v>
      </c>
      <c r="E4" s="5"/>
      <c r="F4" s="5" t="s">
        <v>288</v>
      </c>
    </row>
    <row r="5" spans="1:4" ht="15">
      <c r="A5" s="3" t="s">
        <v>9</v>
      </c>
      <c r="D5" s="4" t="s">
        <v>10</v>
      </c>
    </row>
    <row r="7" spans="1:17" ht="15">
      <c r="A7" s="67" t="s">
        <v>0</v>
      </c>
      <c r="B7" s="68" t="s">
        <v>1</v>
      </c>
      <c r="C7" s="70" t="s">
        <v>2</v>
      </c>
      <c r="D7" s="68" t="s">
        <v>4</v>
      </c>
      <c r="E7" s="72" t="s">
        <v>5</v>
      </c>
      <c r="F7" s="68" t="s">
        <v>3</v>
      </c>
      <c r="G7" s="68"/>
      <c r="H7" s="68"/>
      <c r="I7" s="68"/>
      <c r="J7" s="68" t="s">
        <v>88</v>
      </c>
      <c r="K7" s="68"/>
      <c r="L7" s="68"/>
      <c r="M7" s="68"/>
      <c r="N7" s="68" t="s">
        <v>87</v>
      </c>
      <c r="O7" s="68"/>
      <c r="P7" s="68"/>
      <c r="Q7" s="68"/>
    </row>
    <row r="8" spans="1:17" ht="30">
      <c r="A8" s="67"/>
      <c r="B8" s="69"/>
      <c r="C8" s="71"/>
      <c r="D8" s="69"/>
      <c r="E8" s="73"/>
      <c r="F8" s="43" t="s">
        <v>74</v>
      </c>
      <c r="G8" s="43" t="s">
        <v>75</v>
      </c>
      <c r="H8" s="43" t="s">
        <v>76</v>
      </c>
      <c r="I8" s="66" t="s">
        <v>376</v>
      </c>
      <c r="J8" s="43" t="s">
        <v>74</v>
      </c>
      <c r="K8" s="43" t="s">
        <v>75</v>
      </c>
      <c r="L8" s="43" t="s">
        <v>76</v>
      </c>
      <c r="M8" s="43" t="s">
        <v>77</v>
      </c>
      <c r="N8" s="43" t="s">
        <v>74</v>
      </c>
      <c r="O8" s="43" t="s">
        <v>75</v>
      </c>
      <c r="P8" s="43" t="s">
        <v>76</v>
      </c>
      <c r="Q8" s="66" t="s">
        <v>376</v>
      </c>
    </row>
    <row r="9" spans="1:17" s="8" customFormat="1" ht="12.75">
      <c r="A9" s="6">
        <v>1</v>
      </c>
      <c r="B9" s="34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</row>
    <row r="10" spans="1:17" s="10" customFormat="1" ht="15.75">
      <c r="A10" s="9">
        <v>1</v>
      </c>
      <c r="B10" s="74" t="s">
        <v>12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</row>
    <row r="11" spans="1:17" s="5" customFormat="1" ht="45">
      <c r="A11" s="11" t="s">
        <v>26</v>
      </c>
      <c r="B11" s="35" t="s">
        <v>90</v>
      </c>
      <c r="C11" s="1" t="s">
        <v>25</v>
      </c>
      <c r="D11" s="12">
        <v>2019</v>
      </c>
      <c r="E11" s="12">
        <v>2024</v>
      </c>
      <c r="F11" s="12"/>
      <c r="G11" s="12">
        <v>197473.9</v>
      </c>
      <c r="H11" s="13">
        <v>85409.92</v>
      </c>
      <c r="I11" s="12"/>
      <c r="J11" s="12"/>
      <c r="K11" s="12">
        <v>197473.9</v>
      </c>
      <c r="L11" s="13">
        <v>83190.58</v>
      </c>
      <c r="M11" s="12"/>
      <c r="N11" s="12"/>
      <c r="O11" s="13">
        <f>K11</f>
        <v>197473.9</v>
      </c>
      <c r="P11" s="13">
        <f>L11</f>
        <v>83190.58</v>
      </c>
      <c r="Q11" s="12"/>
    </row>
    <row r="12" spans="1:17" ht="45">
      <c r="A12" s="11" t="s">
        <v>27</v>
      </c>
      <c r="B12" s="12" t="s">
        <v>15</v>
      </c>
      <c r="C12" s="1" t="s">
        <v>25</v>
      </c>
      <c r="D12" s="12">
        <v>2019</v>
      </c>
      <c r="E12" s="12">
        <v>2024</v>
      </c>
      <c r="F12" s="12">
        <f>SUM(F13)</f>
        <v>0</v>
      </c>
      <c r="G12" s="12">
        <f aca="true" t="shared" si="0" ref="G12:Q12">SUM(G13)</f>
        <v>0</v>
      </c>
      <c r="H12" s="12">
        <v>28.7</v>
      </c>
      <c r="I12" s="12">
        <f t="shared" si="0"/>
        <v>0</v>
      </c>
      <c r="J12" s="12">
        <f t="shared" si="0"/>
        <v>0</v>
      </c>
      <c r="K12" s="12">
        <f t="shared" si="0"/>
        <v>0</v>
      </c>
      <c r="L12" s="12">
        <v>28.7</v>
      </c>
      <c r="M12" s="12">
        <f t="shared" si="0"/>
        <v>0</v>
      </c>
      <c r="N12" s="12">
        <f t="shared" si="0"/>
        <v>0</v>
      </c>
      <c r="O12" s="12">
        <f t="shared" si="0"/>
        <v>0</v>
      </c>
      <c r="P12" s="13">
        <f aca="true" t="shared" si="1" ref="P12:P20">L12</f>
        <v>28.7</v>
      </c>
      <c r="Q12" s="12">
        <f t="shared" si="0"/>
        <v>0</v>
      </c>
    </row>
    <row r="13" spans="1:17" s="5" customFormat="1" ht="45">
      <c r="A13" s="14" t="s">
        <v>28</v>
      </c>
      <c r="B13" s="43" t="s">
        <v>189</v>
      </c>
      <c r="C13" s="1" t="s">
        <v>25</v>
      </c>
      <c r="D13" s="43">
        <v>2019</v>
      </c>
      <c r="E13" s="43">
        <v>2024</v>
      </c>
      <c r="F13" s="43"/>
      <c r="G13" s="43"/>
      <c r="H13" s="43">
        <v>28.7</v>
      </c>
      <c r="I13" s="43"/>
      <c r="J13" s="43"/>
      <c r="K13" s="43"/>
      <c r="L13" s="43">
        <v>28.7</v>
      </c>
      <c r="M13" s="43"/>
      <c r="N13" s="43"/>
      <c r="O13" s="43"/>
      <c r="P13" s="13">
        <f>L13</f>
        <v>28.7</v>
      </c>
      <c r="Q13" s="43"/>
    </row>
    <row r="14" spans="1:17" ht="45">
      <c r="A14" s="11" t="s">
        <v>29</v>
      </c>
      <c r="B14" s="12" t="s">
        <v>16</v>
      </c>
      <c r="C14" s="1" t="s">
        <v>25</v>
      </c>
      <c r="D14" s="12">
        <v>2019</v>
      </c>
      <c r="E14" s="12">
        <v>2024</v>
      </c>
      <c r="F14" s="41">
        <f>SUM(F15:F16)</f>
        <v>0</v>
      </c>
      <c r="G14" s="41">
        <f>SUM(G15:G16)</f>
        <v>8875.8</v>
      </c>
      <c r="H14" s="41">
        <f>SUM(H15:H16)</f>
        <v>0</v>
      </c>
      <c r="I14" s="41">
        <f>SUM(I15:I16)</f>
        <v>0</v>
      </c>
      <c r="J14" s="41">
        <f aca="true" t="shared" si="2" ref="J14:Q14">SUM(J15:J16)</f>
        <v>0</v>
      </c>
      <c r="K14" s="41">
        <f t="shared" si="2"/>
        <v>8250</v>
      </c>
      <c r="L14" s="41">
        <f t="shared" si="2"/>
        <v>0</v>
      </c>
      <c r="M14" s="41">
        <f t="shared" si="2"/>
        <v>0</v>
      </c>
      <c r="N14" s="41">
        <f t="shared" si="2"/>
        <v>0</v>
      </c>
      <c r="O14" s="41">
        <f t="shared" si="2"/>
        <v>8250</v>
      </c>
      <c r="P14" s="13">
        <f t="shared" si="1"/>
        <v>0</v>
      </c>
      <c r="Q14" s="41">
        <f t="shared" si="2"/>
        <v>0</v>
      </c>
    </row>
    <row r="15" spans="1:17" s="5" customFormat="1" ht="45">
      <c r="A15" s="14" t="s">
        <v>30</v>
      </c>
      <c r="B15" s="43" t="s">
        <v>20</v>
      </c>
      <c r="C15" s="1" t="s">
        <v>25</v>
      </c>
      <c r="D15" s="43">
        <v>2019</v>
      </c>
      <c r="E15" s="43">
        <v>2024</v>
      </c>
      <c r="F15" s="43"/>
      <c r="G15" s="32">
        <v>8875.8</v>
      </c>
      <c r="H15" s="32"/>
      <c r="I15" s="43"/>
      <c r="J15" s="43"/>
      <c r="K15" s="32">
        <v>8250</v>
      </c>
      <c r="L15" s="15"/>
      <c r="M15" s="15"/>
      <c r="N15" s="15"/>
      <c r="O15" s="15">
        <v>8250</v>
      </c>
      <c r="P15" s="13">
        <f t="shared" si="1"/>
        <v>0</v>
      </c>
      <c r="Q15" s="43"/>
    </row>
    <row r="16" spans="1:17" s="5" customFormat="1" ht="60">
      <c r="A16" s="14" t="s">
        <v>280</v>
      </c>
      <c r="B16" s="43" t="s">
        <v>279</v>
      </c>
      <c r="C16" s="1" t="s">
        <v>25</v>
      </c>
      <c r="D16" s="43">
        <v>2020</v>
      </c>
      <c r="E16" s="43">
        <v>2020</v>
      </c>
      <c r="F16" s="43"/>
      <c r="G16" s="32">
        <v>0</v>
      </c>
      <c r="H16" s="32"/>
      <c r="I16" s="43"/>
      <c r="J16" s="43"/>
      <c r="K16" s="32">
        <v>0</v>
      </c>
      <c r="L16" s="15"/>
      <c r="M16" s="15"/>
      <c r="N16" s="15"/>
      <c r="O16" s="40">
        <v>0</v>
      </c>
      <c r="P16" s="13">
        <f t="shared" si="1"/>
        <v>0</v>
      </c>
      <c r="Q16" s="43"/>
    </row>
    <row r="17" spans="1:17" ht="45">
      <c r="A17" s="11" t="s">
        <v>31</v>
      </c>
      <c r="B17" s="12" t="s">
        <v>17</v>
      </c>
      <c r="C17" s="1" t="s">
        <v>25</v>
      </c>
      <c r="D17" s="12">
        <v>2019</v>
      </c>
      <c r="E17" s="12">
        <v>2024</v>
      </c>
      <c r="F17" s="12">
        <f>SUM(F18:F20)</f>
        <v>0</v>
      </c>
      <c r="G17" s="12">
        <f aca="true" t="shared" si="3" ref="G17:Q17">SUM(G18:G20)</f>
        <v>0</v>
      </c>
      <c r="H17" s="12">
        <f t="shared" si="3"/>
        <v>21.9</v>
      </c>
      <c r="I17" s="12">
        <f t="shared" si="3"/>
        <v>0</v>
      </c>
      <c r="J17" s="12">
        <f t="shared" si="3"/>
        <v>0</v>
      </c>
      <c r="K17" s="12">
        <f t="shared" si="3"/>
        <v>0</v>
      </c>
      <c r="L17" s="12">
        <f t="shared" si="3"/>
        <v>21.9</v>
      </c>
      <c r="M17" s="12">
        <f t="shared" si="3"/>
        <v>0</v>
      </c>
      <c r="N17" s="12">
        <f t="shared" si="3"/>
        <v>0</v>
      </c>
      <c r="O17" s="12">
        <f t="shared" si="3"/>
        <v>0</v>
      </c>
      <c r="P17" s="13">
        <f t="shared" si="1"/>
        <v>21.9</v>
      </c>
      <c r="Q17" s="12">
        <f t="shared" si="3"/>
        <v>0</v>
      </c>
    </row>
    <row r="18" spans="1:17" s="5" customFormat="1" ht="45">
      <c r="A18" s="14" t="s">
        <v>32</v>
      </c>
      <c r="B18" s="36" t="s">
        <v>91</v>
      </c>
      <c r="C18" s="1" t="s">
        <v>25</v>
      </c>
      <c r="D18" s="43">
        <v>2019</v>
      </c>
      <c r="E18" s="43">
        <v>2024</v>
      </c>
      <c r="F18" s="43"/>
      <c r="G18" s="43"/>
      <c r="H18" s="43">
        <v>0</v>
      </c>
      <c r="I18" s="43"/>
      <c r="J18" s="43"/>
      <c r="K18" s="43"/>
      <c r="L18" s="43"/>
      <c r="M18" s="43"/>
      <c r="N18" s="43"/>
      <c r="O18" s="43">
        <v>0</v>
      </c>
      <c r="P18" s="13">
        <f t="shared" si="1"/>
        <v>0</v>
      </c>
      <c r="Q18" s="43"/>
    </row>
    <row r="19" spans="1:17" ht="45">
      <c r="A19" s="14" t="s">
        <v>33</v>
      </c>
      <c r="B19" s="36" t="s">
        <v>92</v>
      </c>
      <c r="C19" s="1" t="s">
        <v>25</v>
      </c>
      <c r="D19" s="43">
        <v>2019</v>
      </c>
      <c r="E19" s="43">
        <v>2024</v>
      </c>
      <c r="F19" s="43"/>
      <c r="G19" s="43"/>
      <c r="H19" s="43">
        <v>21.9</v>
      </c>
      <c r="I19" s="43"/>
      <c r="J19" s="43"/>
      <c r="K19" s="43"/>
      <c r="L19" s="43">
        <v>21.9</v>
      </c>
      <c r="M19" s="43"/>
      <c r="N19" s="43"/>
      <c r="O19" s="43"/>
      <c r="P19" s="13">
        <f t="shared" si="1"/>
        <v>21.9</v>
      </c>
      <c r="Q19" s="43"/>
    </row>
    <row r="20" spans="1:17" ht="47.25">
      <c r="A20" s="14" t="s">
        <v>34</v>
      </c>
      <c r="B20" s="36" t="s">
        <v>93</v>
      </c>
      <c r="C20" s="1" t="s">
        <v>25</v>
      </c>
      <c r="D20" s="43">
        <v>2019</v>
      </c>
      <c r="E20" s="43">
        <v>2024</v>
      </c>
      <c r="F20" s="43"/>
      <c r="G20" s="43"/>
      <c r="H20" s="43">
        <v>0</v>
      </c>
      <c r="I20" s="43"/>
      <c r="J20" s="43"/>
      <c r="K20" s="43"/>
      <c r="L20" s="43">
        <v>0</v>
      </c>
      <c r="M20" s="43"/>
      <c r="N20" s="43"/>
      <c r="O20" s="43">
        <f>K20</f>
        <v>0</v>
      </c>
      <c r="P20" s="13">
        <f t="shared" si="1"/>
        <v>0</v>
      </c>
      <c r="Q20" s="43"/>
    </row>
    <row r="21" spans="1:17" ht="45">
      <c r="A21" s="11" t="s">
        <v>35</v>
      </c>
      <c r="B21" s="35" t="s">
        <v>94</v>
      </c>
      <c r="C21" s="1" t="s">
        <v>25</v>
      </c>
      <c r="D21" s="12">
        <v>2019</v>
      </c>
      <c r="E21" s="12">
        <v>2024</v>
      </c>
      <c r="F21" s="13">
        <f>SUM(F22:F31)</f>
        <v>0</v>
      </c>
      <c r="G21" s="12">
        <f aca="true" t="shared" si="4" ref="G21:Q21">SUM(G22:G31)</f>
        <v>6697.8</v>
      </c>
      <c r="H21" s="13">
        <f t="shared" si="4"/>
        <v>3973.38712</v>
      </c>
      <c r="I21" s="12">
        <f t="shared" si="4"/>
        <v>0</v>
      </c>
      <c r="J21" s="12">
        <f t="shared" si="4"/>
        <v>0</v>
      </c>
      <c r="K21" s="13">
        <f t="shared" si="4"/>
        <v>6697.8</v>
      </c>
      <c r="L21" s="13">
        <f t="shared" si="4"/>
        <v>3972.63565</v>
      </c>
      <c r="M21" s="12">
        <f t="shared" si="4"/>
        <v>0</v>
      </c>
      <c r="N21" s="12">
        <f t="shared" si="4"/>
        <v>0</v>
      </c>
      <c r="O21" s="13">
        <f t="shared" si="4"/>
        <v>6697.8</v>
      </c>
      <c r="P21" s="13">
        <f t="shared" si="4"/>
        <v>3972.63565</v>
      </c>
      <c r="Q21" s="12">
        <f t="shared" si="4"/>
        <v>0</v>
      </c>
    </row>
    <row r="22" spans="1:17" ht="54">
      <c r="A22" s="25" t="s">
        <v>78</v>
      </c>
      <c r="B22" s="36" t="s">
        <v>95</v>
      </c>
      <c r="C22" s="17" t="s">
        <v>25</v>
      </c>
      <c r="D22" s="16">
        <v>2019</v>
      </c>
      <c r="E22" s="16">
        <v>2024</v>
      </c>
      <c r="F22" s="16"/>
      <c r="G22" s="27"/>
      <c r="H22" s="31"/>
      <c r="I22" s="16"/>
      <c r="J22" s="16"/>
      <c r="K22" s="27"/>
      <c r="L22" s="18"/>
      <c r="M22" s="18"/>
      <c r="N22" s="43"/>
      <c r="O22" s="43">
        <f aca="true" t="shared" si="5" ref="O22:O31">K22</f>
        <v>0</v>
      </c>
      <c r="P22" s="43">
        <f aca="true" t="shared" si="6" ref="P22:P31">L22</f>
        <v>0</v>
      </c>
      <c r="Q22" s="43"/>
    </row>
    <row r="23" spans="1:17" ht="47.25">
      <c r="A23" s="25" t="s">
        <v>190</v>
      </c>
      <c r="B23" s="36" t="s">
        <v>96</v>
      </c>
      <c r="C23" s="1" t="s">
        <v>25</v>
      </c>
      <c r="D23" s="16">
        <v>2019</v>
      </c>
      <c r="E23" s="16">
        <v>2024</v>
      </c>
      <c r="F23" s="18"/>
      <c r="G23" s="18"/>
      <c r="H23" s="18"/>
      <c r="I23" s="18"/>
      <c r="J23" s="18"/>
      <c r="K23" s="18"/>
      <c r="L23" s="18"/>
      <c r="M23" s="18"/>
      <c r="N23" s="18"/>
      <c r="O23" s="43">
        <f t="shared" si="5"/>
        <v>0</v>
      </c>
      <c r="P23" s="15">
        <f t="shared" si="6"/>
        <v>0</v>
      </c>
      <c r="Q23" s="18"/>
    </row>
    <row r="24" spans="1:17" s="5" customFormat="1" ht="45">
      <c r="A24" s="25" t="s">
        <v>191</v>
      </c>
      <c r="B24" s="36" t="s">
        <v>97</v>
      </c>
      <c r="C24" s="1" t="s">
        <v>25</v>
      </c>
      <c r="D24" s="16">
        <v>2019</v>
      </c>
      <c r="E24" s="43">
        <v>2024</v>
      </c>
      <c r="F24" s="43"/>
      <c r="G24" s="43"/>
      <c r="H24" s="43">
        <v>353.5</v>
      </c>
      <c r="I24" s="43"/>
      <c r="J24" s="43"/>
      <c r="K24" s="43"/>
      <c r="L24" s="43">
        <v>353.5</v>
      </c>
      <c r="M24" s="43"/>
      <c r="N24" s="43"/>
      <c r="O24" s="43">
        <f t="shared" si="5"/>
        <v>0</v>
      </c>
      <c r="P24" s="43">
        <f t="shared" si="6"/>
        <v>353.5</v>
      </c>
      <c r="Q24" s="43"/>
    </row>
    <row r="25" spans="1:17" s="5" customFormat="1" ht="45">
      <c r="A25" s="25" t="s">
        <v>192</v>
      </c>
      <c r="B25" s="36" t="s">
        <v>98</v>
      </c>
      <c r="C25" s="1" t="s">
        <v>25</v>
      </c>
      <c r="D25" s="16">
        <v>2019</v>
      </c>
      <c r="E25" s="43">
        <v>2024</v>
      </c>
      <c r="F25" s="43"/>
      <c r="G25" s="43"/>
      <c r="H25" s="43"/>
      <c r="I25" s="43"/>
      <c r="J25" s="43"/>
      <c r="K25" s="15"/>
      <c r="L25" s="15"/>
      <c r="M25" s="43"/>
      <c r="N25" s="15">
        <f>J25</f>
        <v>0</v>
      </c>
      <c r="O25" s="15">
        <f>K25</f>
        <v>0</v>
      </c>
      <c r="P25" s="43">
        <f t="shared" si="6"/>
        <v>0</v>
      </c>
      <c r="Q25" s="43"/>
    </row>
    <row r="26" spans="1:17" s="5" customFormat="1" ht="54" customHeight="1">
      <c r="A26" s="25" t="s">
        <v>193</v>
      </c>
      <c r="B26" s="36" t="s">
        <v>99</v>
      </c>
      <c r="C26" s="1" t="s">
        <v>25</v>
      </c>
      <c r="D26" s="16">
        <v>2019</v>
      </c>
      <c r="E26" s="43">
        <v>2024</v>
      </c>
      <c r="F26" s="15"/>
      <c r="G26" s="15"/>
      <c r="H26" s="15">
        <v>32.5</v>
      </c>
      <c r="I26" s="43"/>
      <c r="J26" s="15"/>
      <c r="K26" s="15"/>
      <c r="L26" s="15">
        <v>32.5</v>
      </c>
      <c r="M26" s="43"/>
      <c r="N26" s="15">
        <f>J26</f>
        <v>0</v>
      </c>
      <c r="O26" s="15">
        <f>K26</f>
        <v>0</v>
      </c>
      <c r="P26" s="43">
        <f>L26</f>
        <v>32.5</v>
      </c>
      <c r="Q26" s="43"/>
    </row>
    <row r="27" spans="1:17" ht="63">
      <c r="A27" s="25" t="s">
        <v>194</v>
      </c>
      <c r="B27" s="36" t="s">
        <v>100</v>
      </c>
      <c r="C27" s="1" t="s">
        <v>25</v>
      </c>
      <c r="D27" s="16">
        <v>2019</v>
      </c>
      <c r="E27" s="43">
        <v>2024</v>
      </c>
      <c r="F27" s="43"/>
      <c r="G27" s="43"/>
      <c r="H27" s="15">
        <v>643.885</v>
      </c>
      <c r="I27" s="43"/>
      <c r="J27" s="43"/>
      <c r="K27" s="43"/>
      <c r="L27" s="15">
        <v>643.885</v>
      </c>
      <c r="M27" s="43"/>
      <c r="N27" s="43"/>
      <c r="O27" s="43">
        <f t="shared" si="5"/>
        <v>0</v>
      </c>
      <c r="P27" s="15">
        <f t="shared" si="6"/>
        <v>643.885</v>
      </c>
      <c r="Q27" s="43"/>
    </row>
    <row r="28" spans="1:17" ht="45">
      <c r="A28" s="25" t="s">
        <v>195</v>
      </c>
      <c r="B28" s="36" t="s">
        <v>101</v>
      </c>
      <c r="C28" s="1" t="s">
        <v>25</v>
      </c>
      <c r="D28" s="16">
        <v>2019</v>
      </c>
      <c r="E28" s="43">
        <v>2024</v>
      </c>
      <c r="F28" s="43"/>
      <c r="G28" s="43"/>
      <c r="H28" s="15">
        <v>1479.4812</v>
      </c>
      <c r="I28" s="15"/>
      <c r="J28" s="15"/>
      <c r="K28" s="15"/>
      <c r="L28" s="15">
        <v>1478.72973</v>
      </c>
      <c r="M28" s="15"/>
      <c r="N28" s="15"/>
      <c r="O28" s="15">
        <f t="shared" si="5"/>
        <v>0</v>
      </c>
      <c r="P28" s="15">
        <f t="shared" si="6"/>
        <v>1478.72973</v>
      </c>
      <c r="Q28" s="43"/>
    </row>
    <row r="29" spans="1:17" ht="45">
      <c r="A29" s="25" t="s">
        <v>196</v>
      </c>
      <c r="B29" s="36" t="s">
        <v>102</v>
      </c>
      <c r="C29" s="1" t="s">
        <v>25</v>
      </c>
      <c r="D29" s="16">
        <v>2019</v>
      </c>
      <c r="E29" s="43">
        <v>2024</v>
      </c>
      <c r="F29" s="43"/>
      <c r="G29" s="15">
        <v>795.6</v>
      </c>
      <c r="H29" s="15">
        <v>1136.42092</v>
      </c>
      <c r="I29" s="15"/>
      <c r="J29" s="15">
        <v>0</v>
      </c>
      <c r="K29" s="15">
        <v>795.6</v>
      </c>
      <c r="L29" s="15">
        <v>1136.42092</v>
      </c>
      <c r="M29" s="15"/>
      <c r="N29" s="15"/>
      <c r="O29" s="15">
        <f t="shared" si="5"/>
        <v>795.6</v>
      </c>
      <c r="P29" s="15">
        <f t="shared" si="6"/>
        <v>1136.42092</v>
      </c>
      <c r="Q29" s="43"/>
    </row>
    <row r="30" spans="1:17" ht="63">
      <c r="A30" s="25" t="s">
        <v>197</v>
      </c>
      <c r="B30" s="36" t="s">
        <v>103</v>
      </c>
      <c r="C30" s="1" t="s">
        <v>25</v>
      </c>
      <c r="D30" s="16">
        <v>2019</v>
      </c>
      <c r="E30" s="43">
        <v>2024</v>
      </c>
      <c r="F30" s="43"/>
      <c r="G30" s="43">
        <v>5699.8</v>
      </c>
      <c r="H30" s="43">
        <v>300</v>
      </c>
      <c r="I30" s="43"/>
      <c r="J30" s="43"/>
      <c r="K30" s="48">
        <v>5699.8</v>
      </c>
      <c r="L30" s="48">
        <v>300</v>
      </c>
      <c r="M30" s="43"/>
      <c r="N30" s="43"/>
      <c r="O30" s="15">
        <f t="shared" si="5"/>
        <v>5699.8</v>
      </c>
      <c r="P30" s="43">
        <f t="shared" si="6"/>
        <v>300</v>
      </c>
      <c r="Q30" s="43"/>
    </row>
    <row r="31" spans="1:17" ht="67.5" customHeight="1">
      <c r="A31" s="25" t="s">
        <v>264</v>
      </c>
      <c r="B31" s="36" t="s">
        <v>276</v>
      </c>
      <c r="C31" s="1" t="s">
        <v>25</v>
      </c>
      <c r="D31" s="16">
        <v>2020</v>
      </c>
      <c r="E31" s="43">
        <v>2024</v>
      </c>
      <c r="F31" s="43"/>
      <c r="G31" s="43">
        <v>202.4</v>
      </c>
      <c r="H31" s="43">
        <v>27.6</v>
      </c>
      <c r="I31" s="43"/>
      <c r="J31" s="43"/>
      <c r="K31" s="48">
        <v>202.4</v>
      </c>
      <c r="L31" s="43">
        <v>27.6</v>
      </c>
      <c r="M31" s="43"/>
      <c r="N31" s="43"/>
      <c r="O31" s="15">
        <f t="shared" si="5"/>
        <v>202.4</v>
      </c>
      <c r="P31" s="43">
        <f t="shared" si="6"/>
        <v>27.6</v>
      </c>
      <c r="Q31" s="43"/>
    </row>
    <row r="32" spans="1:17" ht="47.25">
      <c r="A32" s="11" t="s">
        <v>35</v>
      </c>
      <c r="B32" s="35" t="s">
        <v>265</v>
      </c>
      <c r="C32" s="1" t="s">
        <v>25</v>
      </c>
      <c r="D32" s="12">
        <v>2020</v>
      </c>
      <c r="E32" s="12">
        <v>2024</v>
      </c>
      <c r="F32" s="43"/>
      <c r="G32" s="12">
        <v>0</v>
      </c>
      <c r="H32" s="12"/>
      <c r="I32" s="12"/>
      <c r="J32" s="12"/>
      <c r="K32" s="12">
        <v>0</v>
      </c>
      <c r="L32" s="12"/>
      <c r="M32" s="12"/>
      <c r="N32" s="12"/>
      <c r="O32" s="12">
        <f>K32</f>
        <v>0</v>
      </c>
      <c r="P32" s="12">
        <f>L32</f>
        <v>0</v>
      </c>
      <c r="Q32" s="12"/>
    </row>
    <row r="33" spans="1:21" ht="15.75">
      <c r="A33" s="19"/>
      <c r="B33" s="20" t="s">
        <v>61</v>
      </c>
      <c r="C33" s="2"/>
      <c r="D33" s="20"/>
      <c r="E33" s="20"/>
      <c r="F33" s="21">
        <f>SUM(F11,F12,F14,F17,F21,F32)</f>
        <v>0</v>
      </c>
      <c r="G33" s="21">
        <f>SUM(G11,G12,G14,G17,G21,G32)</f>
        <v>213047.49999999997</v>
      </c>
      <c r="H33" s="21">
        <f aca="true" t="shared" si="7" ref="H33:P33">SUM(H11,H12,H14,H17,H21,H32)</f>
        <v>89433.90711999999</v>
      </c>
      <c r="I33" s="21">
        <f t="shared" si="7"/>
        <v>0</v>
      </c>
      <c r="J33" s="21">
        <f t="shared" si="7"/>
        <v>0</v>
      </c>
      <c r="K33" s="21">
        <f t="shared" si="7"/>
        <v>212421.69999999998</v>
      </c>
      <c r="L33" s="21">
        <f t="shared" si="7"/>
        <v>87213.81564999999</v>
      </c>
      <c r="M33" s="21">
        <f t="shared" si="7"/>
        <v>0</v>
      </c>
      <c r="N33" s="21">
        <f t="shared" si="7"/>
        <v>0</v>
      </c>
      <c r="O33" s="21">
        <f t="shared" si="7"/>
        <v>212421.69999999998</v>
      </c>
      <c r="P33" s="21">
        <f t="shared" si="7"/>
        <v>87213.81564999999</v>
      </c>
      <c r="Q33" s="20">
        <f>SUM(Q11,Q12,Q14,Q17,Q21,Q32)</f>
        <v>0</v>
      </c>
      <c r="R33" s="27">
        <f>SUM(F33:H33)</f>
        <v>302481.40712</v>
      </c>
      <c r="S33" s="27">
        <f>SUM(J33:L33)</f>
        <v>299635.51564999996</v>
      </c>
      <c r="T33" s="49">
        <f>S33/R33</f>
        <v>0.9905915160303688</v>
      </c>
      <c r="U33" s="27"/>
    </row>
    <row r="34" spans="1:19" ht="15.75">
      <c r="A34" s="9"/>
      <c r="B34" s="74" t="s">
        <v>13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27"/>
      <c r="S34" s="27"/>
    </row>
    <row r="35" spans="1:23" ht="45">
      <c r="A35" s="11" t="s">
        <v>36</v>
      </c>
      <c r="B35" s="35" t="s">
        <v>104</v>
      </c>
      <c r="C35" s="1" t="s">
        <v>25</v>
      </c>
      <c r="D35" s="12">
        <v>2019</v>
      </c>
      <c r="E35" s="12">
        <v>2024</v>
      </c>
      <c r="F35" s="12"/>
      <c r="G35" s="16"/>
      <c r="H35" s="18">
        <v>47778.89</v>
      </c>
      <c r="I35" s="12"/>
      <c r="J35" s="12"/>
      <c r="K35" s="16"/>
      <c r="L35" s="13">
        <v>45134.78</v>
      </c>
      <c r="M35" s="12"/>
      <c r="N35" s="12"/>
      <c r="O35" s="15">
        <f aca="true" t="shared" si="8" ref="O35:P37">K35</f>
        <v>0</v>
      </c>
      <c r="P35" s="15">
        <f t="shared" si="8"/>
        <v>45134.78</v>
      </c>
      <c r="Q35" s="12"/>
      <c r="V35" s="27"/>
      <c r="W35" s="27"/>
    </row>
    <row r="36" spans="1:23" ht="45">
      <c r="A36" s="11" t="s">
        <v>37</v>
      </c>
      <c r="B36" s="35" t="s">
        <v>105</v>
      </c>
      <c r="C36" s="1" t="s">
        <v>25</v>
      </c>
      <c r="D36" s="43">
        <v>2019</v>
      </c>
      <c r="E36" s="43">
        <v>2024</v>
      </c>
      <c r="F36" s="43"/>
      <c r="G36" s="43"/>
      <c r="H36" s="15">
        <v>68294.9</v>
      </c>
      <c r="I36" s="43"/>
      <c r="J36" s="43"/>
      <c r="K36" s="43"/>
      <c r="L36" s="15">
        <v>66819.3</v>
      </c>
      <c r="M36" s="43"/>
      <c r="N36" s="43"/>
      <c r="O36" s="43">
        <f t="shared" si="8"/>
        <v>0</v>
      </c>
      <c r="P36" s="15">
        <f t="shared" si="8"/>
        <v>66819.3</v>
      </c>
      <c r="Q36" s="43"/>
      <c r="R36" s="27"/>
      <c r="S36" s="27"/>
      <c r="V36" s="27"/>
      <c r="W36" s="27"/>
    </row>
    <row r="37" spans="1:23" ht="78.75">
      <c r="A37" s="11" t="s">
        <v>38</v>
      </c>
      <c r="B37" s="35" t="s">
        <v>106</v>
      </c>
      <c r="C37" s="1" t="s">
        <v>25</v>
      </c>
      <c r="D37" s="43">
        <v>2019</v>
      </c>
      <c r="E37" s="15">
        <v>2024</v>
      </c>
      <c r="F37" s="15"/>
      <c r="G37" s="15"/>
      <c r="H37" s="15">
        <v>2562.3</v>
      </c>
      <c r="I37" s="15"/>
      <c r="J37" s="15"/>
      <c r="K37" s="15"/>
      <c r="L37" s="15">
        <v>2562.3</v>
      </c>
      <c r="M37" s="15"/>
      <c r="N37" s="43"/>
      <c r="O37" s="43">
        <f t="shared" si="8"/>
        <v>0</v>
      </c>
      <c r="P37" s="15">
        <f t="shared" si="8"/>
        <v>2562.3</v>
      </c>
      <c r="Q37" s="43"/>
      <c r="V37" s="27"/>
      <c r="W37" s="27"/>
    </row>
    <row r="38" spans="1:23" ht="45">
      <c r="A38" s="11" t="s">
        <v>39</v>
      </c>
      <c r="B38" s="35" t="s">
        <v>107</v>
      </c>
      <c r="C38" s="1" t="s">
        <v>25</v>
      </c>
      <c r="D38" s="12">
        <v>2019</v>
      </c>
      <c r="E38" s="12">
        <v>2024</v>
      </c>
      <c r="F38" s="12">
        <f>SUM(F39:F52)</f>
        <v>0</v>
      </c>
      <c r="G38" s="13">
        <f>SUM(G39:G55)</f>
        <v>6937.099999999999</v>
      </c>
      <c r="H38" s="13">
        <f aca="true" t="shared" si="9" ref="H38:Q38">SUM(H39:H55)</f>
        <v>11972.48911</v>
      </c>
      <c r="I38" s="13">
        <f t="shared" si="9"/>
        <v>0</v>
      </c>
      <c r="J38" s="13">
        <f t="shared" si="9"/>
        <v>0</v>
      </c>
      <c r="K38" s="13">
        <f>SUM(K39:K55)</f>
        <v>6937.099999999999</v>
      </c>
      <c r="L38" s="13">
        <f>SUM(L39:L55)</f>
        <v>11972.48911</v>
      </c>
      <c r="M38" s="13">
        <f t="shared" si="9"/>
        <v>0</v>
      </c>
      <c r="N38" s="13">
        <f t="shared" si="9"/>
        <v>0</v>
      </c>
      <c r="O38" s="13">
        <f t="shared" si="9"/>
        <v>6937.099999999999</v>
      </c>
      <c r="P38" s="13">
        <f t="shared" si="9"/>
        <v>11972.48911</v>
      </c>
      <c r="Q38" s="13">
        <f t="shared" si="9"/>
        <v>0</v>
      </c>
      <c r="V38" s="27"/>
      <c r="W38" s="27"/>
    </row>
    <row r="39" spans="1:23" ht="45">
      <c r="A39" s="14" t="s">
        <v>40</v>
      </c>
      <c r="B39" s="36" t="s">
        <v>21</v>
      </c>
      <c r="C39" s="1" t="s">
        <v>25</v>
      </c>
      <c r="D39" s="43">
        <v>2019</v>
      </c>
      <c r="E39" s="43">
        <v>2024</v>
      </c>
      <c r="F39" s="43"/>
      <c r="G39" s="43">
        <v>3126.7</v>
      </c>
      <c r="H39" s="32">
        <v>3645.27111</v>
      </c>
      <c r="I39" s="31"/>
      <c r="J39" s="15"/>
      <c r="K39" s="48">
        <v>3126.7</v>
      </c>
      <c r="L39" s="32">
        <v>3645.27111</v>
      </c>
      <c r="M39" s="43"/>
      <c r="N39" s="43"/>
      <c r="O39" s="43">
        <f aca="true" t="shared" si="10" ref="O39:O51">K39</f>
        <v>3126.7</v>
      </c>
      <c r="P39" s="15">
        <f aca="true" t="shared" si="11" ref="P39:P50">L39</f>
        <v>3645.27111</v>
      </c>
      <c r="Q39" s="43"/>
      <c r="V39" s="27"/>
      <c r="W39" s="27"/>
    </row>
    <row r="40" spans="1:23" ht="63">
      <c r="A40" s="14" t="s">
        <v>41</v>
      </c>
      <c r="B40" s="36" t="s">
        <v>108</v>
      </c>
      <c r="C40" s="1" t="s">
        <v>25</v>
      </c>
      <c r="D40" s="43">
        <v>2019</v>
      </c>
      <c r="E40" s="43">
        <v>2024</v>
      </c>
      <c r="F40" s="43"/>
      <c r="G40" s="43"/>
      <c r="H40" s="32">
        <f>621.311+997</f>
        <v>1618.3110000000001</v>
      </c>
      <c r="I40" s="15"/>
      <c r="J40" s="15"/>
      <c r="K40" s="15"/>
      <c r="L40" s="32">
        <f>621.311+997</f>
        <v>1618.3110000000001</v>
      </c>
      <c r="M40" s="15"/>
      <c r="N40" s="15"/>
      <c r="O40" s="15">
        <f t="shared" si="10"/>
        <v>0</v>
      </c>
      <c r="P40" s="15">
        <f t="shared" si="11"/>
        <v>1618.3110000000001</v>
      </c>
      <c r="Q40" s="43"/>
      <c r="V40" s="27"/>
      <c r="W40" s="27"/>
    </row>
    <row r="41" spans="1:23" s="26" customFormat="1" ht="54">
      <c r="A41" s="25" t="s">
        <v>42</v>
      </c>
      <c r="B41" s="36" t="s">
        <v>109</v>
      </c>
      <c r="C41" s="17" t="s">
        <v>25</v>
      </c>
      <c r="D41" s="16">
        <v>2021</v>
      </c>
      <c r="E41" s="16">
        <v>2024</v>
      </c>
      <c r="F41" s="16"/>
      <c r="G41" s="16">
        <v>3608</v>
      </c>
      <c r="H41" s="18">
        <v>492</v>
      </c>
      <c r="I41" s="16"/>
      <c r="J41" s="16"/>
      <c r="K41" s="16">
        <v>3608</v>
      </c>
      <c r="L41" s="18">
        <v>492</v>
      </c>
      <c r="M41" s="16"/>
      <c r="N41" s="16"/>
      <c r="O41" s="16">
        <f t="shared" si="10"/>
        <v>3608</v>
      </c>
      <c r="P41" s="16">
        <f t="shared" si="11"/>
        <v>492</v>
      </c>
      <c r="Q41" s="16"/>
      <c r="V41" s="27"/>
      <c r="W41" s="27"/>
    </row>
    <row r="42" spans="1:23" ht="45">
      <c r="A42" s="14" t="s">
        <v>43</v>
      </c>
      <c r="B42" s="36" t="s">
        <v>110</v>
      </c>
      <c r="C42" s="1" t="s">
        <v>25</v>
      </c>
      <c r="D42" s="43">
        <v>2022</v>
      </c>
      <c r="E42" s="43">
        <v>2024</v>
      </c>
      <c r="F42" s="43"/>
      <c r="G42" s="43"/>
      <c r="H42" s="43"/>
      <c r="I42" s="43"/>
      <c r="J42" s="43"/>
      <c r="K42" s="43"/>
      <c r="L42" s="43"/>
      <c r="M42" s="43"/>
      <c r="N42" s="43"/>
      <c r="O42" s="43">
        <f t="shared" si="10"/>
        <v>0</v>
      </c>
      <c r="P42" s="43">
        <f t="shared" si="11"/>
        <v>0</v>
      </c>
      <c r="Q42" s="43"/>
      <c r="V42" s="27"/>
      <c r="W42" s="27"/>
    </row>
    <row r="43" spans="1:23" ht="45">
      <c r="A43" s="14" t="s">
        <v>44</v>
      </c>
      <c r="B43" s="36" t="s">
        <v>111</v>
      </c>
      <c r="C43" s="1" t="s">
        <v>25</v>
      </c>
      <c r="D43" s="43">
        <v>2022</v>
      </c>
      <c r="E43" s="43">
        <v>2024</v>
      </c>
      <c r="F43" s="43"/>
      <c r="G43" s="43"/>
      <c r="H43" s="15">
        <v>0</v>
      </c>
      <c r="I43" s="43"/>
      <c r="J43" s="43"/>
      <c r="K43" s="43"/>
      <c r="L43" s="15">
        <v>0</v>
      </c>
      <c r="M43" s="43"/>
      <c r="N43" s="43"/>
      <c r="O43" s="43">
        <f t="shared" si="10"/>
        <v>0</v>
      </c>
      <c r="P43" s="43">
        <f t="shared" si="11"/>
        <v>0</v>
      </c>
      <c r="Q43" s="43"/>
      <c r="V43" s="27"/>
      <c r="W43" s="27"/>
    </row>
    <row r="44" spans="1:23" ht="45">
      <c r="A44" s="14" t="s">
        <v>45</v>
      </c>
      <c r="B44" s="36" t="s">
        <v>112</v>
      </c>
      <c r="C44" s="1" t="s">
        <v>25</v>
      </c>
      <c r="D44" s="43">
        <v>2019</v>
      </c>
      <c r="E44" s="43">
        <v>2024</v>
      </c>
      <c r="F44" s="43"/>
      <c r="G44" s="43"/>
      <c r="H44" s="15">
        <v>755.899</v>
      </c>
      <c r="I44" s="43"/>
      <c r="J44" s="43"/>
      <c r="K44" s="43"/>
      <c r="L44" s="15">
        <v>755.899</v>
      </c>
      <c r="M44" s="43"/>
      <c r="N44" s="43"/>
      <c r="O44" s="43">
        <f t="shared" si="10"/>
        <v>0</v>
      </c>
      <c r="P44" s="15">
        <f>L44</f>
        <v>755.899</v>
      </c>
      <c r="Q44" s="43"/>
      <c r="V44" s="27"/>
      <c r="W44" s="27"/>
    </row>
    <row r="45" spans="1:23" ht="45">
      <c r="A45" s="14" t="s">
        <v>198</v>
      </c>
      <c r="B45" s="36" t="s">
        <v>113</v>
      </c>
      <c r="C45" s="1" t="s">
        <v>25</v>
      </c>
      <c r="D45" s="43">
        <v>2019</v>
      </c>
      <c r="E45" s="43">
        <v>2024</v>
      </c>
      <c r="F45" s="43"/>
      <c r="G45" s="43"/>
      <c r="H45" s="15">
        <v>265.84</v>
      </c>
      <c r="I45" s="43"/>
      <c r="J45" s="43"/>
      <c r="K45" s="43"/>
      <c r="L45" s="15">
        <v>265.84</v>
      </c>
      <c r="M45" s="15"/>
      <c r="N45" s="15"/>
      <c r="O45" s="15">
        <f t="shared" si="10"/>
        <v>0</v>
      </c>
      <c r="P45" s="15">
        <f t="shared" si="11"/>
        <v>265.84</v>
      </c>
      <c r="Q45" s="43"/>
      <c r="V45" s="27"/>
      <c r="W45" s="27"/>
    </row>
    <row r="46" spans="1:23" ht="78" customHeight="1">
      <c r="A46" s="14" t="s">
        <v>79</v>
      </c>
      <c r="B46" s="36" t="s">
        <v>114</v>
      </c>
      <c r="C46" s="1" t="s">
        <v>25</v>
      </c>
      <c r="D46" s="43">
        <v>2019</v>
      </c>
      <c r="E46" s="43">
        <v>2024</v>
      </c>
      <c r="F46" s="43"/>
      <c r="G46" s="43"/>
      <c r="H46" s="43"/>
      <c r="I46" s="43"/>
      <c r="J46" s="43"/>
      <c r="K46" s="43"/>
      <c r="L46" s="43"/>
      <c r="M46" s="43"/>
      <c r="N46" s="43"/>
      <c r="O46" s="43">
        <f t="shared" si="10"/>
        <v>0</v>
      </c>
      <c r="P46" s="43">
        <f t="shared" si="11"/>
        <v>0</v>
      </c>
      <c r="Q46" s="43"/>
      <c r="V46" s="27"/>
      <c r="W46" s="27"/>
    </row>
    <row r="47" spans="1:23" s="22" customFormat="1" ht="78.75">
      <c r="A47" s="14" t="s">
        <v>199</v>
      </c>
      <c r="B47" s="36" t="s">
        <v>115</v>
      </c>
      <c r="C47" s="1" t="s">
        <v>25</v>
      </c>
      <c r="D47" s="43">
        <v>2019</v>
      </c>
      <c r="E47" s="43">
        <v>2024</v>
      </c>
      <c r="F47" s="43"/>
      <c r="G47" s="43"/>
      <c r="H47" s="43"/>
      <c r="I47" s="43"/>
      <c r="J47" s="43"/>
      <c r="K47" s="15"/>
      <c r="L47" s="15"/>
      <c r="M47" s="15"/>
      <c r="N47" s="15"/>
      <c r="O47" s="15">
        <f t="shared" si="10"/>
        <v>0</v>
      </c>
      <c r="P47" s="43">
        <f t="shared" si="11"/>
        <v>0</v>
      </c>
      <c r="Q47" s="43"/>
      <c r="V47" s="27"/>
      <c r="W47" s="27"/>
    </row>
    <row r="48" spans="1:23" s="10" customFormat="1" ht="47.25">
      <c r="A48" s="14" t="s">
        <v>200</v>
      </c>
      <c r="B48" s="36" t="s">
        <v>277</v>
      </c>
      <c r="C48" s="1" t="s">
        <v>25</v>
      </c>
      <c r="D48" s="43">
        <v>2019</v>
      </c>
      <c r="E48" s="43">
        <v>2024</v>
      </c>
      <c r="F48" s="43"/>
      <c r="G48" s="43">
        <v>202.4</v>
      </c>
      <c r="H48" s="43">
        <v>27.6</v>
      </c>
      <c r="I48" s="43"/>
      <c r="J48" s="43"/>
      <c r="K48" s="43">
        <v>202.4</v>
      </c>
      <c r="L48" s="43">
        <v>27.6</v>
      </c>
      <c r="M48" s="43"/>
      <c r="N48" s="43"/>
      <c r="O48" s="15">
        <f t="shared" si="10"/>
        <v>202.4</v>
      </c>
      <c r="P48" s="43">
        <f t="shared" si="11"/>
        <v>27.6</v>
      </c>
      <c r="Q48" s="43"/>
      <c r="V48" s="27"/>
      <c r="W48" s="27"/>
    </row>
    <row r="49" spans="1:23" s="5" customFormat="1" ht="45">
      <c r="A49" s="14" t="s">
        <v>201</v>
      </c>
      <c r="B49" s="36" t="s">
        <v>116</v>
      </c>
      <c r="C49" s="1" t="s">
        <v>25</v>
      </c>
      <c r="D49" s="43">
        <v>2022</v>
      </c>
      <c r="E49" s="43">
        <v>2024</v>
      </c>
      <c r="F49" s="43"/>
      <c r="G49" s="43"/>
      <c r="H49" s="43"/>
      <c r="I49" s="43"/>
      <c r="J49" s="43"/>
      <c r="K49" s="43"/>
      <c r="L49" s="15"/>
      <c r="M49" s="43"/>
      <c r="N49" s="43"/>
      <c r="O49" s="43">
        <f t="shared" si="10"/>
        <v>0</v>
      </c>
      <c r="P49" s="43">
        <f t="shared" si="11"/>
        <v>0</v>
      </c>
      <c r="Q49" s="43"/>
      <c r="V49" s="27"/>
      <c r="W49" s="27"/>
    </row>
    <row r="50" spans="1:23" ht="63">
      <c r="A50" s="14" t="s">
        <v>202</v>
      </c>
      <c r="B50" s="36" t="s">
        <v>117</v>
      </c>
      <c r="C50" s="1" t="s">
        <v>25</v>
      </c>
      <c r="D50" s="43">
        <v>2022</v>
      </c>
      <c r="E50" s="43">
        <v>2024</v>
      </c>
      <c r="F50" s="43"/>
      <c r="G50" s="15"/>
      <c r="H50" s="43"/>
      <c r="I50" s="43"/>
      <c r="J50" s="43"/>
      <c r="K50" s="15"/>
      <c r="L50" s="43"/>
      <c r="M50" s="15"/>
      <c r="N50" s="43"/>
      <c r="O50" s="43">
        <f t="shared" si="10"/>
        <v>0</v>
      </c>
      <c r="P50" s="43">
        <f t="shared" si="11"/>
        <v>0</v>
      </c>
      <c r="Q50" s="43"/>
      <c r="V50" s="27"/>
      <c r="W50" s="27"/>
    </row>
    <row r="51" spans="1:23" ht="63">
      <c r="A51" s="14" t="s">
        <v>258</v>
      </c>
      <c r="B51" s="36" t="s">
        <v>259</v>
      </c>
      <c r="C51" s="1" t="s">
        <v>25</v>
      </c>
      <c r="D51" s="43">
        <v>2019</v>
      </c>
      <c r="E51" s="43">
        <v>2024</v>
      </c>
      <c r="F51" s="43"/>
      <c r="G51" s="15"/>
      <c r="H51" s="43"/>
      <c r="I51" s="43"/>
      <c r="J51" s="43"/>
      <c r="K51" s="15"/>
      <c r="L51" s="43"/>
      <c r="M51" s="15"/>
      <c r="N51" s="43"/>
      <c r="O51" s="43">
        <f t="shared" si="10"/>
        <v>0</v>
      </c>
      <c r="P51" s="43"/>
      <c r="Q51" s="43"/>
      <c r="V51" s="27"/>
      <c r="W51" s="27"/>
    </row>
    <row r="52" spans="1:23" ht="47.25">
      <c r="A52" s="14" t="s">
        <v>302</v>
      </c>
      <c r="B52" s="36" t="s">
        <v>300</v>
      </c>
      <c r="C52" s="1"/>
      <c r="D52" s="48">
        <v>2019</v>
      </c>
      <c r="E52" s="48">
        <v>2024</v>
      </c>
      <c r="F52" s="48"/>
      <c r="G52" s="15"/>
      <c r="H52" s="48">
        <v>1368.7</v>
      </c>
      <c r="I52" s="48"/>
      <c r="J52" s="48"/>
      <c r="K52" s="48"/>
      <c r="L52" s="48">
        <v>1368.7</v>
      </c>
      <c r="M52" s="48"/>
      <c r="N52" s="48"/>
      <c r="O52" s="48">
        <f>K52</f>
        <v>0</v>
      </c>
      <c r="P52" s="48">
        <f>L52</f>
        <v>1368.7</v>
      </c>
      <c r="Q52" s="48"/>
      <c r="V52" s="27"/>
      <c r="W52" s="27"/>
    </row>
    <row r="53" spans="1:23" s="10" customFormat="1" ht="15.75">
      <c r="A53" s="14" t="s">
        <v>303</v>
      </c>
      <c r="B53" s="36" t="s">
        <v>301</v>
      </c>
      <c r="C53" s="1"/>
      <c r="D53" s="48">
        <v>2019</v>
      </c>
      <c r="E53" s="48">
        <v>2024</v>
      </c>
      <c r="F53" s="48"/>
      <c r="G53" s="48"/>
      <c r="H53" s="48">
        <v>1050</v>
      </c>
      <c r="I53" s="48"/>
      <c r="J53" s="48"/>
      <c r="K53" s="48"/>
      <c r="L53" s="48">
        <v>1050</v>
      </c>
      <c r="M53" s="48"/>
      <c r="N53" s="48"/>
      <c r="O53" s="48"/>
      <c r="P53" s="48">
        <v>1050</v>
      </c>
      <c r="Q53" s="48"/>
      <c r="V53" s="27"/>
      <c r="W53" s="27"/>
    </row>
    <row r="54" spans="1:23" s="10" customFormat="1" ht="45">
      <c r="A54" s="14" t="s">
        <v>304</v>
      </c>
      <c r="B54" s="36" t="s">
        <v>306</v>
      </c>
      <c r="C54" s="1" t="s">
        <v>25</v>
      </c>
      <c r="D54" s="43">
        <v>2020</v>
      </c>
      <c r="E54" s="43">
        <v>2024</v>
      </c>
      <c r="F54" s="43"/>
      <c r="G54" s="43"/>
      <c r="H54" s="43">
        <v>520</v>
      </c>
      <c r="I54" s="43"/>
      <c r="J54" s="43"/>
      <c r="K54" s="43"/>
      <c r="L54" s="43">
        <v>520</v>
      </c>
      <c r="M54" s="43"/>
      <c r="N54" s="43"/>
      <c r="O54" s="43"/>
      <c r="P54" s="48">
        <f>L54</f>
        <v>520</v>
      </c>
      <c r="Q54" s="43"/>
      <c r="V54" s="27"/>
      <c r="W54" s="27"/>
    </row>
    <row r="55" spans="1:23" s="10" customFormat="1" ht="45">
      <c r="A55" s="14" t="s">
        <v>305</v>
      </c>
      <c r="B55" s="36" t="s">
        <v>299</v>
      </c>
      <c r="C55" s="1" t="s">
        <v>25</v>
      </c>
      <c r="D55" s="43">
        <v>2020</v>
      </c>
      <c r="E55" s="43">
        <v>2024</v>
      </c>
      <c r="F55" s="43"/>
      <c r="G55" s="43"/>
      <c r="H55" s="51">
        <v>2228.868</v>
      </c>
      <c r="I55" s="43"/>
      <c r="J55" s="43"/>
      <c r="K55" s="43"/>
      <c r="L55" s="51">
        <v>2228.868</v>
      </c>
      <c r="M55" s="43"/>
      <c r="N55" s="43"/>
      <c r="O55" s="43"/>
      <c r="P55" s="15">
        <f>L55</f>
        <v>2228.868</v>
      </c>
      <c r="Q55" s="43"/>
      <c r="V55" s="27"/>
      <c r="W55" s="27"/>
    </row>
    <row r="56" spans="1:23" ht="47.25">
      <c r="A56" s="11" t="s">
        <v>46</v>
      </c>
      <c r="B56" s="35" t="s">
        <v>118</v>
      </c>
      <c r="C56" s="1" t="s">
        <v>25</v>
      </c>
      <c r="D56" s="43">
        <v>2019</v>
      </c>
      <c r="E56" s="43">
        <v>2024</v>
      </c>
      <c r="F56" s="12">
        <f>SUM(F57:F60)</f>
        <v>0</v>
      </c>
      <c r="G56" s="13">
        <f>SUM(G57:G60)</f>
        <v>118.937</v>
      </c>
      <c r="H56" s="12">
        <f aca="true" t="shared" si="12" ref="H56:Q56">SUM(H57:H60)</f>
        <v>36.7</v>
      </c>
      <c r="I56" s="12">
        <f t="shared" si="12"/>
        <v>0</v>
      </c>
      <c r="J56" s="12">
        <f t="shared" si="12"/>
        <v>0</v>
      </c>
      <c r="K56" s="13">
        <f>SUM(K57:K60)</f>
        <v>118.937</v>
      </c>
      <c r="L56" s="13">
        <f>SUM(L57:L60)</f>
        <v>31.728</v>
      </c>
      <c r="M56" s="13">
        <f t="shared" si="12"/>
        <v>0</v>
      </c>
      <c r="N56" s="13">
        <f t="shared" si="12"/>
        <v>0</v>
      </c>
      <c r="O56" s="13">
        <f t="shared" si="12"/>
        <v>118.937</v>
      </c>
      <c r="P56" s="13">
        <f t="shared" si="12"/>
        <v>31.728</v>
      </c>
      <c r="Q56" s="12">
        <f t="shared" si="12"/>
        <v>0</v>
      </c>
      <c r="V56" s="27"/>
      <c r="W56" s="27"/>
    </row>
    <row r="57" spans="1:23" s="5" customFormat="1" ht="47.25">
      <c r="A57" s="14" t="s">
        <v>203</v>
      </c>
      <c r="B57" s="36" t="s">
        <v>119</v>
      </c>
      <c r="C57" s="1" t="s">
        <v>25</v>
      </c>
      <c r="D57" s="43">
        <v>2019</v>
      </c>
      <c r="E57" s="43">
        <v>2024</v>
      </c>
      <c r="F57" s="43"/>
      <c r="G57" s="15">
        <v>24.161</v>
      </c>
      <c r="H57" s="43">
        <v>3.3</v>
      </c>
      <c r="I57" s="43"/>
      <c r="J57" s="43"/>
      <c r="K57" s="15">
        <v>24.161</v>
      </c>
      <c r="L57" s="48">
        <v>3.3</v>
      </c>
      <c r="M57" s="43"/>
      <c r="N57" s="43"/>
      <c r="O57" s="15">
        <f aca="true" t="shared" si="13" ref="O57:P60">K57</f>
        <v>24.161</v>
      </c>
      <c r="P57" s="15">
        <f t="shared" si="13"/>
        <v>3.3</v>
      </c>
      <c r="Q57" s="43"/>
      <c r="V57" s="27"/>
      <c r="W57" s="27"/>
    </row>
    <row r="58" spans="1:23" ht="63">
      <c r="A58" s="14" t="s">
        <v>204</v>
      </c>
      <c r="B58" s="36" t="s">
        <v>120</v>
      </c>
      <c r="C58" s="1" t="s">
        <v>25</v>
      </c>
      <c r="D58" s="43">
        <v>2019</v>
      </c>
      <c r="E58" s="43">
        <v>2024</v>
      </c>
      <c r="F58" s="43"/>
      <c r="G58" s="15">
        <v>94.776</v>
      </c>
      <c r="H58" s="15">
        <v>12.9</v>
      </c>
      <c r="I58" s="15"/>
      <c r="J58" s="15"/>
      <c r="K58" s="15">
        <v>94.776</v>
      </c>
      <c r="L58" s="15">
        <v>12.9</v>
      </c>
      <c r="M58" s="43"/>
      <c r="N58" s="43"/>
      <c r="O58" s="15">
        <f t="shared" si="13"/>
        <v>94.776</v>
      </c>
      <c r="P58" s="15">
        <f t="shared" si="13"/>
        <v>12.9</v>
      </c>
      <c r="Q58" s="43"/>
      <c r="V58" s="27"/>
      <c r="W58" s="27"/>
    </row>
    <row r="59" spans="1:23" ht="45">
      <c r="A59" s="14" t="s">
        <v>205</v>
      </c>
      <c r="B59" s="36" t="s">
        <v>121</v>
      </c>
      <c r="C59" s="1" t="s">
        <v>25</v>
      </c>
      <c r="D59" s="43">
        <v>2019</v>
      </c>
      <c r="E59" s="43">
        <v>2024</v>
      </c>
      <c r="F59" s="43"/>
      <c r="G59" s="15"/>
      <c r="H59" s="43">
        <v>20.5</v>
      </c>
      <c r="I59" s="43"/>
      <c r="J59" s="43"/>
      <c r="K59" s="15"/>
      <c r="L59" s="15">
        <v>15.528</v>
      </c>
      <c r="M59" s="43"/>
      <c r="N59" s="43"/>
      <c r="O59" s="43">
        <f t="shared" si="13"/>
        <v>0</v>
      </c>
      <c r="P59" s="15">
        <f t="shared" si="13"/>
        <v>15.528</v>
      </c>
      <c r="Q59" s="43"/>
      <c r="V59" s="27"/>
      <c r="W59" s="27"/>
    </row>
    <row r="60" spans="1:23" s="5" customFormat="1" ht="47.25">
      <c r="A60" s="14" t="s">
        <v>206</v>
      </c>
      <c r="B60" s="36" t="s">
        <v>122</v>
      </c>
      <c r="C60" s="1" t="s">
        <v>25</v>
      </c>
      <c r="D60" s="43">
        <v>2019</v>
      </c>
      <c r="E60" s="43">
        <v>2024</v>
      </c>
      <c r="F60" s="43"/>
      <c r="G60" s="15"/>
      <c r="H60" s="43"/>
      <c r="I60" s="43"/>
      <c r="J60" s="43"/>
      <c r="K60" s="15"/>
      <c r="L60" s="43"/>
      <c r="M60" s="43"/>
      <c r="N60" s="43"/>
      <c r="O60" s="43">
        <f t="shared" si="13"/>
        <v>0</v>
      </c>
      <c r="P60" s="43">
        <f t="shared" si="13"/>
        <v>0</v>
      </c>
      <c r="Q60" s="43"/>
      <c r="V60" s="27"/>
      <c r="W60" s="27"/>
    </row>
    <row r="61" spans="1:23" ht="48" customHeight="1">
      <c r="A61" s="11" t="s">
        <v>207</v>
      </c>
      <c r="B61" s="35" t="s">
        <v>123</v>
      </c>
      <c r="C61" s="1" t="s">
        <v>25</v>
      </c>
      <c r="D61" s="43">
        <v>2019</v>
      </c>
      <c r="E61" s="43">
        <v>2024</v>
      </c>
      <c r="F61" s="12">
        <f>SUM(F62:F76)</f>
        <v>0</v>
      </c>
      <c r="G61" s="13">
        <f>SUM(G62:G76)</f>
        <v>0</v>
      </c>
      <c r="H61" s="13">
        <f aca="true" t="shared" si="14" ref="H61:Q61">SUM(H62:H76)</f>
        <v>1111.3319999999999</v>
      </c>
      <c r="I61" s="13">
        <f t="shared" si="14"/>
        <v>0</v>
      </c>
      <c r="J61" s="13">
        <f t="shared" si="14"/>
        <v>0</v>
      </c>
      <c r="K61" s="13">
        <f t="shared" si="14"/>
        <v>0</v>
      </c>
      <c r="L61" s="13">
        <f t="shared" si="14"/>
        <v>1003.87875</v>
      </c>
      <c r="M61" s="13">
        <f t="shared" si="14"/>
        <v>0</v>
      </c>
      <c r="N61" s="13">
        <f t="shared" si="14"/>
        <v>0</v>
      </c>
      <c r="O61" s="13">
        <f t="shared" si="14"/>
        <v>0</v>
      </c>
      <c r="P61" s="13">
        <f t="shared" si="14"/>
        <v>1003.87875</v>
      </c>
      <c r="Q61" s="12">
        <f t="shared" si="14"/>
        <v>0</v>
      </c>
      <c r="R61" s="4">
        <v>508041</v>
      </c>
      <c r="V61" s="27"/>
      <c r="W61" s="27"/>
    </row>
    <row r="62" spans="1:23" ht="47.25">
      <c r="A62" s="14" t="s">
        <v>208</v>
      </c>
      <c r="B62" s="36" t="s">
        <v>124</v>
      </c>
      <c r="C62" s="1" t="s">
        <v>25</v>
      </c>
      <c r="D62" s="43">
        <v>2019</v>
      </c>
      <c r="E62" s="43">
        <v>2024</v>
      </c>
      <c r="F62" s="43"/>
      <c r="G62" s="15"/>
      <c r="H62" s="43">
        <v>114</v>
      </c>
      <c r="I62" s="43"/>
      <c r="J62" s="43"/>
      <c r="K62" s="15"/>
      <c r="L62" s="15">
        <v>114</v>
      </c>
      <c r="M62" s="43"/>
      <c r="N62" s="43"/>
      <c r="O62" s="43">
        <f aca="true" t="shared" si="15" ref="N62:O79">K62</f>
        <v>0</v>
      </c>
      <c r="P62" s="43">
        <f aca="true" t="shared" si="16" ref="P62:P75">L62</f>
        <v>114</v>
      </c>
      <c r="Q62" s="43"/>
      <c r="V62" s="27"/>
      <c r="W62" s="27"/>
    </row>
    <row r="63" spans="1:23" ht="45">
      <c r="A63" s="14" t="s">
        <v>209</v>
      </c>
      <c r="B63" s="36" t="s">
        <v>125</v>
      </c>
      <c r="C63" s="1" t="s">
        <v>25</v>
      </c>
      <c r="D63" s="43">
        <v>2019</v>
      </c>
      <c r="E63" s="43">
        <v>2024</v>
      </c>
      <c r="F63" s="43"/>
      <c r="G63" s="15"/>
      <c r="H63" s="43">
        <v>50.7</v>
      </c>
      <c r="I63" s="43"/>
      <c r="J63" s="43"/>
      <c r="K63" s="15"/>
      <c r="L63" s="15">
        <v>48.1</v>
      </c>
      <c r="M63" s="43"/>
      <c r="N63" s="43"/>
      <c r="O63" s="43">
        <f t="shared" si="15"/>
        <v>0</v>
      </c>
      <c r="P63" s="15">
        <f t="shared" si="16"/>
        <v>48.1</v>
      </c>
      <c r="Q63" s="43"/>
      <c r="V63" s="27"/>
      <c r="W63" s="27"/>
    </row>
    <row r="64" spans="1:23" ht="45">
      <c r="A64" s="14" t="s">
        <v>210</v>
      </c>
      <c r="B64" s="36" t="s">
        <v>126</v>
      </c>
      <c r="C64" s="1" t="s">
        <v>25</v>
      </c>
      <c r="D64" s="43">
        <v>2019</v>
      </c>
      <c r="E64" s="43">
        <v>2024</v>
      </c>
      <c r="F64" s="43"/>
      <c r="G64" s="15"/>
      <c r="H64" s="15">
        <v>45</v>
      </c>
      <c r="I64" s="43"/>
      <c r="J64" s="43"/>
      <c r="K64" s="15"/>
      <c r="L64" s="43">
        <v>45</v>
      </c>
      <c r="M64" s="43"/>
      <c r="N64" s="43"/>
      <c r="O64" s="43">
        <f t="shared" si="15"/>
        <v>0</v>
      </c>
      <c r="P64" s="43">
        <f t="shared" si="16"/>
        <v>45</v>
      </c>
      <c r="Q64" s="43"/>
      <c r="V64" s="27"/>
      <c r="W64" s="27"/>
    </row>
    <row r="65" spans="1:23" ht="47.25">
      <c r="A65" s="14" t="s">
        <v>211</v>
      </c>
      <c r="B65" s="36" t="s">
        <v>127</v>
      </c>
      <c r="C65" s="1" t="s">
        <v>25</v>
      </c>
      <c r="D65" s="43">
        <v>2019</v>
      </c>
      <c r="E65" s="43">
        <v>2024</v>
      </c>
      <c r="F65" s="43"/>
      <c r="G65" s="15"/>
      <c r="H65" s="15">
        <v>63.7</v>
      </c>
      <c r="I65" s="43"/>
      <c r="J65" s="43"/>
      <c r="K65" s="15"/>
      <c r="L65" s="15">
        <v>63.7</v>
      </c>
      <c r="M65" s="15"/>
      <c r="N65" s="15"/>
      <c r="O65" s="15">
        <f t="shared" si="15"/>
        <v>0</v>
      </c>
      <c r="P65" s="15">
        <f t="shared" si="16"/>
        <v>63.7</v>
      </c>
      <c r="Q65" s="43"/>
      <c r="V65" s="27"/>
      <c r="W65" s="27"/>
    </row>
    <row r="66" spans="1:23" s="5" customFormat="1" ht="45">
      <c r="A66" s="14" t="s">
        <v>212</v>
      </c>
      <c r="B66" s="36" t="s">
        <v>128</v>
      </c>
      <c r="C66" s="1" t="s">
        <v>25</v>
      </c>
      <c r="D66" s="43">
        <v>2019</v>
      </c>
      <c r="E66" s="43">
        <v>2024</v>
      </c>
      <c r="F66" s="43"/>
      <c r="G66" s="15"/>
      <c r="H66" s="15">
        <v>45.4</v>
      </c>
      <c r="I66" s="43"/>
      <c r="J66" s="43"/>
      <c r="K66" s="15"/>
      <c r="L66" s="43">
        <v>45.4</v>
      </c>
      <c r="M66" s="43"/>
      <c r="N66" s="43"/>
      <c r="O66" s="43">
        <f t="shared" si="15"/>
        <v>0</v>
      </c>
      <c r="P66" s="43">
        <f t="shared" si="16"/>
        <v>45.4</v>
      </c>
      <c r="Q66" s="43"/>
      <c r="V66" s="27"/>
      <c r="W66" s="27"/>
    </row>
    <row r="67" spans="1:23" ht="45">
      <c r="A67" s="14" t="s">
        <v>213</v>
      </c>
      <c r="B67" s="36" t="s">
        <v>129</v>
      </c>
      <c r="C67" s="1" t="s">
        <v>25</v>
      </c>
      <c r="D67" s="43">
        <v>2019</v>
      </c>
      <c r="E67" s="43">
        <v>2024</v>
      </c>
      <c r="F67" s="43"/>
      <c r="G67" s="15"/>
      <c r="H67" s="15">
        <v>57.5</v>
      </c>
      <c r="I67" s="43"/>
      <c r="J67" s="43"/>
      <c r="K67" s="15"/>
      <c r="L67" s="43">
        <v>55.8</v>
      </c>
      <c r="M67" s="43"/>
      <c r="N67" s="43"/>
      <c r="O67" s="43">
        <f t="shared" si="15"/>
        <v>0</v>
      </c>
      <c r="P67" s="43">
        <f t="shared" si="16"/>
        <v>55.8</v>
      </c>
      <c r="Q67" s="43"/>
      <c r="V67" s="27"/>
      <c r="W67" s="27"/>
    </row>
    <row r="68" spans="1:23" ht="45">
      <c r="A68" s="14" t="s">
        <v>214</v>
      </c>
      <c r="B68" s="36" t="s">
        <v>130</v>
      </c>
      <c r="C68" s="1" t="s">
        <v>25</v>
      </c>
      <c r="D68" s="43">
        <v>2019</v>
      </c>
      <c r="E68" s="12">
        <v>2024</v>
      </c>
      <c r="F68" s="12"/>
      <c r="G68" s="12"/>
      <c r="H68" s="15">
        <v>43.8</v>
      </c>
      <c r="I68" s="15"/>
      <c r="J68" s="15"/>
      <c r="K68" s="15"/>
      <c r="L68" s="15">
        <v>43.8</v>
      </c>
      <c r="M68" s="15"/>
      <c r="N68" s="15"/>
      <c r="O68" s="15">
        <f t="shared" si="15"/>
        <v>0</v>
      </c>
      <c r="P68" s="15">
        <f t="shared" si="16"/>
        <v>43.8</v>
      </c>
      <c r="Q68" s="12"/>
      <c r="V68" s="27"/>
      <c r="W68" s="27"/>
    </row>
    <row r="69" spans="1:23" ht="45">
      <c r="A69" s="14" t="s">
        <v>215</v>
      </c>
      <c r="B69" s="36" t="s">
        <v>131</v>
      </c>
      <c r="C69" s="1" t="s">
        <v>25</v>
      </c>
      <c r="D69" s="48">
        <v>2019</v>
      </c>
      <c r="E69" s="12">
        <v>2024</v>
      </c>
      <c r="F69" s="12"/>
      <c r="G69" s="12"/>
      <c r="H69" s="18">
        <v>46.6</v>
      </c>
      <c r="I69" s="12"/>
      <c r="J69" s="12"/>
      <c r="K69" s="12"/>
      <c r="L69" s="18">
        <v>46.6</v>
      </c>
      <c r="M69" s="12"/>
      <c r="N69" s="12"/>
      <c r="O69" s="43">
        <f t="shared" si="15"/>
        <v>0</v>
      </c>
      <c r="P69" s="15">
        <f t="shared" si="16"/>
        <v>46.6</v>
      </c>
      <c r="Q69" s="12"/>
      <c r="V69" s="27"/>
      <c r="W69" s="27"/>
    </row>
    <row r="70" spans="1:23" ht="47.25">
      <c r="A70" s="14" t="s">
        <v>216</v>
      </c>
      <c r="B70" s="36" t="s">
        <v>132</v>
      </c>
      <c r="C70" s="1" t="s">
        <v>25</v>
      </c>
      <c r="D70" s="48">
        <v>2019</v>
      </c>
      <c r="E70" s="43">
        <v>2024</v>
      </c>
      <c r="F70" s="43"/>
      <c r="G70" s="43"/>
      <c r="H70" s="43">
        <v>89.2</v>
      </c>
      <c r="I70" s="43"/>
      <c r="J70" s="43"/>
      <c r="K70" s="43"/>
      <c r="L70" s="15">
        <v>53.34</v>
      </c>
      <c r="M70" s="15"/>
      <c r="N70" s="15"/>
      <c r="O70" s="15">
        <f t="shared" si="15"/>
        <v>0</v>
      </c>
      <c r="P70" s="15">
        <f t="shared" si="16"/>
        <v>53.34</v>
      </c>
      <c r="Q70" s="43"/>
      <c r="V70" s="27"/>
      <c r="W70" s="27"/>
    </row>
    <row r="71" spans="1:23" ht="47.25">
      <c r="A71" s="14" t="s">
        <v>217</v>
      </c>
      <c r="B71" s="36" t="s">
        <v>133</v>
      </c>
      <c r="C71" s="1" t="s">
        <v>25</v>
      </c>
      <c r="D71" s="43">
        <v>2019</v>
      </c>
      <c r="E71" s="43">
        <v>2024</v>
      </c>
      <c r="F71" s="43"/>
      <c r="G71" s="43"/>
      <c r="H71" s="15">
        <v>115.332</v>
      </c>
      <c r="I71" s="43"/>
      <c r="J71" s="43"/>
      <c r="K71" s="43"/>
      <c r="L71" s="15">
        <v>99.932</v>
      </c>
      <c r="M71" s="15"/>
      <c r="N71" s="15"/>
      <c r="O71" s="15">
        <f t="shared" si="15"/>
        <v>0</v>
      </c>
      <c r="P71" s="15">
        <f t="shared" si="16"/>
        <v>99.932</v>
      </c>
      <c r="Q71" s="43"/>
      <c r="V71" s="27"/>
      <c r="W71" s="27"/>
    </row>
    <row r="72" spans="1:23" ht="63">
      <c r="A72" s="14" t="s">
        <v>218</v>
      </c>
      <c r="B72" s="36" t="s">
        <v>134</v>
      </c>
      <c r="C72" s="1" t="s">
        <v>25</v>
      </c>
      <c r="D72" s="43">
        <v>2019</v>
      </c>
      <c r="E72" s="43">
        <v>2024</v>
      </c>
      <c r="F72" s="43"/>
      <c r="G72" s="43"/>
      <c r="H72" s="15">
        <v>281.8</v>
      </c>
      <c r="I72" s="43"/>
      <c r="J72" s="43"/>
      <c r="K72" s="43"/>
      <c r="L72" s="15">
        <v>234.9</v>
      </c>
      <c r="M72" s="43"/>
      <c r="N72" s="43"/>
      <c r="O72" s="43">
        <f t="shared" si="15"/>
        <v>0</v>
      </c>
      <c r="P72" s="15">
        <f t="shared" si="16"/>
        <v>234.9</v>
      </c>
      <c r="Q72" s="43"/>
      <c r="V72" s="27"/>
      <c r="W72" s="27"/>
    </row>
    <row r="73" spans="1:23" ht="63">
      <c r="A73" s="14" t="s">
        <v>219</v>
      </c>
      <c r="B73" s="36" t="s">
        <v>135</v>
      </c>
      <c r="C73" s="1" t="s">
        <v>25</v>
      </c>
      <c r="D73" s="43">
        <v>2019</v>
      </c>
      <c r="E73" s="43">
        <v>2024</v>
      </c>
      <c r="F73" s="43"/>
      <c r="G73" s="43"/>
      <c r="H73" s="43">
        <v>72</v>
      </c>
      <c r="I73" s="43"/>
      <c r="J73" s="43"/>
      <c r="K73" s="43"/>
      <c r="L73" s="15">
        <v>71.26675</v>
      </c>
      <c r="M73" s="15"/>
      <c r="N73" s="15"/>
      <c r="O73" s="15">
        <f t="shared" si="15"/>
        <v>0</v>
      </c>
      <c r="P73" s="15">
        <f t="shared" si="16"/>
        <v>71.26675</v>
      </c>
      <c r="Q73" s="43"/>
      <c r="V73" s="27"/>
      <c r="W73" s="27"/>
    </row>
    <row r="74" spans="1:23" ht="45">
      <c r="A74" s="14" t="s">
        <v>220</v>
      </c>
      <c r="B74" s="36" t="s">
        <v>136</v>
      </c>
      <c r="C74" s="1" t="s">
        <v>25</v>
      </c>
      <c r="D74" s="43">
        <v>2019</v>
      </c>
      <c r="E74" s="43">
        <v>2024</v>
      </c>
      <c r="F74" s="43"/>
      <c r="G74" s="43"/>
      <c r="H74" s="43">
        <v>12</v>
      </c>
      <c r="I74" s="43"/>
      <c r="J74" s="43"/>
      <c r="K74" s="43"/>
      <c r="L74" s="15">
        <v>12</v>
      </c>
      <c r="M74" s="15"/>
      <c r="N74" s="15"/>
      <c r="O74" s="15">
        <f t="shared" si="15"/>
        <v>0</v>
      </c>
      <c r="P74" s="15">
        <f t="shared" si="16"/>
        <v>12</v>
      </c>
      <c r="Q74" s="43"/>
      <c r="V74" s="27"/>
      <c r="W74" s="27"/>
    </row>
    <row r="75" spans="1:23" ht="45">
      <c r="A75" s="14" t="s">
        <v>221</v>
      </c>
      <c r="B75" s="36" t="s">
        <v>137</v>
      </c>
      <c r="C75" s="1" t="s">
        <v>25</v>
      </c>
      <c r="D75" s="43">
        <v>2019</v>
      </c>
      <c r="E75" s="43">
        <v>2024</v>
      </c>
      <c r="F75" s="43"/>
      <c r="G75" s="43"/>
      <c r="H75" s="43">
        <v>74.3</v>
      </c>
      <c r="I75" s="43"/>
      <c r="J75" s="50"/>
      <c r="K75" s="50"/>
      <c r="L75" s="15">
        <v>70.04</v>
      </c>
      <c r="M75" s="15"/>
      <c r="N75" s="15"/>
      <c r="O75" s="15">
        <f t="shared" si="15"/>
        <v>0</v>
      </c>
      <c r="P75" s="15">
        <f t="shared" si="16"/>
        <v>70.04</v>
      </c>
      <c r="Q75" s="43"/>
      <c r="V75" s="27"/>
      <c r="W75" s="27"/>
    </row>
    <row r="76" spans="1:23" ht="63">
      <c r="A76" s="14" t="s">
        <v>221</v>
      </c>
      <c r="B76" s="36" t="s">
        <v>272</v>
      </c>
      <c r="C76" s="1" t="s">
        <v>25</v>
      </c>
      <c r="D76" s="43">
        <v>2019</v>
      </c>
      <c r="E76" s="43">
        <v>2024</v>
      </c>
      <c r="F76" s="43"/>
      <c r="G76" s="43"/>
      <c r="H76" s="43"/>
      <c r="I76" s="43"/>
      <c r="J76" s="43"/>
      <c r="K76" s="43"/>
      <c r="L76" s="15"/>
      <c r="M76" s="15"/>
      <c r="N76" s="15"/>
      <c r="O76" s="43">
        <f t="shared" si="15"/>
        <v>0</v>
      </c>
      <c r="P76" s="15">
        <f>L76</f>
        <v>0</v>
      </c>
      <c r="Q76" s="43"/>
      <c r="V76" s="27"/>
      <c r="W76" s="27"/>
    </row>
    <row r="77" spans="1:23" s="5" customFormat="1" ht="47.25" customHeight="1">
      <c r="A77" s="11" t="s">
        <v>282</v>
      </c>
      <c r="B77" s="35" t="s">
        <v>267</v>
      </c>
      <c r="C77" s="1" t="s">
        <v>25</v>
      </c>
      <c r="D77" s="43">
        <v>2020</v>
      </c>
      <c r="E77" s="43">
        <v>2024</v>
      </c>
      <c r="F77" s="13">
        <f>SUM(F78:F79)</f>
        <v>8641.4</v>
      </c>
      <c r="G77" s="13">
        <f>SUM(G78:G79)</f>
        <v>31797.6</v>
      </c>
      <c r="H77" s="13">
        <f aca="true" t="shared" si="17" ref="H77:O77">H78+H79</f>
        <v>0</v>
      </c>
      <c r="I77" s="13">
        <f t="shared" si="17"/>
        <v>0</v>
      </c>
      <c r="J77" s="13">
        <f t="shared" si="17"/>
        <v>7854.68925</v>
      </c>
      <c r="K77" s="13">
        <f t="shared" si="17"/>
        <v>28042.235480000003</v>
      </c>
      <c r="L77" s="13">
        <f t="shared" si="17"/>
        <v>0</v>
      </c>
      <c r="M77" s="13">
        <f t="shared" si="17"/>
        <v>0</v>
      </c>
      <c r="N77" s="13">
        <f t="shared" si="17"/>
        <v>7854.68925</v>
      </c>
      <c r="O77" s="13">
        <f t="shared" si="17"/>
        <v>28042.235480000003</v>
      </c>
      <c r="P77" s="43">
        <f>L77</f>
        <v>0</v>
      </c>
      <c r="Q77" s="12"/>
      <c r="V77" s="27"/>
      <c r="W77" s="27"/>
    </row>
    <row r="78" spans="1:23" s="5" customFormat="1" ht="47.25" customHeight="1">
      <c r="A78" s="11" t="s">
        <v>291</v>
      </c>
      <c r="B78" s="44" t="s">
        <v>292</v>
      </c>
      <c r="C78" s="1"/>
      <c r="D78" s="48">
        <v>2020</v>
      </c>
      <c r="E78" s="48">
        <v>2024</v>
      </c>
      <c r="F78" s="18"/>
      <c r="G78" s="18">
        <v>15774.7</v>
      </c>
      <c r="H78" s="18"/>
      <c r="I78" s="16"/>
      <c r="J78" s="18"/>
      <c r="K78" s="18">
        <v>13478.10878</v>
      </c>
      <c r="L78" s="16"/>
      <c r="M78" s="12"/>
      <c r="N78" s="13"/>
      <c r="O78" s="15">
        <f t="shared" si="15"/>
        <v>13478.10878</v>
      </c>
      <c r="P78" s="43"/>
      <c r="Q78" s="12"/>
      <c r="V78" s="27"/>
      <c r="W78" s="27"/>
    </row>
    <row r="79" spans="1:23" s="5" customFormat="1" ht="47.25" customHeight="1">
      <c r="A79" s="11" t="s">
        <v>293</v>
      </c>
      <c r="B79" s="45" t="s">
        <v>294</v>
      </c>
      <c r="C79" s="1"/>
      <c r="D79" s="48">
        <v>2020</v>
      </c>
      <c r="E79" s="48">
        <v>2024</v>
      </c>
      <c r="F79" s="18">
        <v>8641.4</v>
      </c>
      <c r="G79" s="18">
        <v>16022.9</v>
      </c>
      <c r="H79" s="18"/>
      <c r="I79" s="16"/>
      <c r="J79" s="18">
        <v>7854.68925</v>
      </c>
      <c r="K79" s="18">
        <v>14564.1267</v>
      </c>
      <c r="L79" s="16"/>
      <c r="M79" s="12"/>
      <c r="N79" s="15">
        <f t="shared" si="15"/>
        <v>7854.68925</v>
      </c>
      <c r="O79" s="15">
        <f t="shared" si="15"/>
        <v>14564.1267</v>
      </c>
      <c r="P79" s="43"/>
      <c r="Q79" s="12"/>
      <c r="V79" s="27"/>
      <c r="W79" s="27"/>
    </row>
    <row r="80" spans="1:23" s="5" customFormat="1" ht="63">
      <c r="A80" s="11" t="s">
        <v>283</v>
      </c>
      <c r="B80" s="35" t="s">
        <v>268</v>
      </c>
      <c r="C80" s="1" t="s">
        <v>25</v>
      </c>
      <c r="D80" s="43">
        <v>2020</v>
      </c>
      <c r="E80" s="43">
        <v>2024</v>
      </c>
      <c r="F80" s="12"/>
      <c r="G80" s="12">
        <v>299550.3</v>
      </c>
      <c r="H80" s="12"/>
      <c r="I80" s="12"/>
      <c r="J80" s="12"/>
      <c r="K80" s="13">
        <v>299550.3</v>
      </c>
      <c r="L80" s="13"/>
      <c r="M80" s="13"/>
      <c r="N80" s="13"/>
      <c r="O80" s="13">
        <f>K80</f>
        <v>299550.3</v>
      </c>
      <c r="P80" s="12">
        <f>L80</f>
        <v>0</v>
      </c>
      <c r="Q80" s="12"/>
      <c r="V80" s="27"/>
      <c r="W80" s="27"/>
    </row>
    <row r="81" spans="1:23" s="5" customFormat="1" ht="110.25">
      <c r="A81" s="11" t="s">
        <v>284</v>
      </c>
      <c r="B81" s="35" t="s">
        <v>269</v>
      </c>
      <c r="C81" s="1" t="s">
        <v>25</v>
      </c>
      <c r="D81" s="43">
        <v>2020</v>
      </c>
      <c r="E81" s="43">
        <v>2024</v>
      </c>
      <c r="F81" s="13">
        <v>1018.78862</v>
      </c>
      <c r="G81" s="46">
        <v>501.79134</v>
      </c>
      <c r="H81" s="13">
        <v>207.35181</v>
      </c>
      <c r="I81" s="12"/>
      <c r="J81" s="13">
        <v>1018.78862</v>
      </c>
      <c r="K81" s="46">
        <v>501.79134</v>
      </c>
      <c r="L81" s="13">
        <v>207.35181</v>
      </c>
      <c r="M81" s="12"/>
      <c r="N81" s="13">
        <f>J81</f>
        <v>1018.78862</v>
      </c>
      <c r="O81" s="13">
        <f>K81</f>
        <v>501.79134</v>
      </c>
      <c r="P81" s="13">
        <f>L81</f>
        <v>207.35181</v>
      </c>
      <c r="Q81" s="12"/>
      <c r="V81" s="27"/>
      <c r="W81" s="27"/>
    </row>
    <row r="82" spans="1:23" s="5" customFormat="1" ht="47.25">
      <c r="A82" s="11" t="s">
        <v>285</v>
      </c>
      <c r="B82" s="35" t="s">
        <v>270</v>
      </c>
      <c r="C82" s="1" t="s">
        <v>25</v>
      </c>
      <c r="D82" s="43">
        <v>2020</v>
      </c>
      <c r="E82" s="43">
        <v>2024</v>
      </c>
      <c r="F82" s="13"/>
      <c r="G82" s="13"/>
      <c r="H82" s="13"/>
      <c r="I82" s="12"/>
      <c r="J82" s="13"/>
      <c r="K82" s="13"/>
      <c r="L82" s="13"/>
      <c r="M82" s="12"/>
      <c r="N82" s="13"/>
      <c r="O82" s="13"/>
      <c r="P82" s="13"/>
      <c r="Q82" s="12"/>
      <c r="V82" s="27"/>
      <c r="W82" s="27"/>
    </row>
    <row r="83" spans="1:23" s="5" customFormat="1" ht="63">
      <c r="A83" s="11" t="s">
        <v>286</v>
      </c>
      <c r="B83" s="35" t="s">
        <v>271</v>
      </c>
      <c r="C83" s="1" t="s">
        <v>25</v>
      </c>
      <c r="D83" s="43">
        <v>2020</v>
      </c>
      <c r="E83" s="43">
        <v>2024</v>
      </c>
      <c r="F83" s="12"/>
      <c r="G83" s="13">
        <v>7217.5737</v>
      </c>
      <c r="H83" s="12">
        <v>379.9</v>
      </c>
      <c r="I83" s="12"/>
      <c r="J83" s="12"/>
      <c r="K83" s="13">
        <v>7217.5737</v>
      </c>
      <c r="L83" s="12">
        <v>379.9</v>
      </c>
      <c r="M83" s="12"/>
      <c r="N83" s="12"/>
      <c r="O83" s="12">
        <f>K83</f>
        <v>7217.5737</v>
      </c>
      <c r="P83" s="12">
        <f>L83</f>
        <v>379.9</v>
      </c>
      <c r="Q83" s="12"/>
      <c r="V83" s="27"/>
      <c r="W83" s="27"/>
    </row>
    <row r="84" spans="1:23" s="5" customFormat="1" ht="63">
      <c r="A84" s="11" t="s">
        <v>287</v>
      </c>
      <c r="B84" s="35" t="s">
        <v>281</v>
      </c>
      <c r="C84" s="1" t="s">
        <v>25</v>
      </c>
      <c r="D84" s="43">
        <v>2020</v>
      </c>
      <c r="E84" s="43">
        <v>2024</v>
      </c>
      <c r="F84" s="46">
        <v>13033.54</v>
      </c>
      <c r="G84" s="12"/>
      <c r="H84" s="12"/>
      <c r="I84" s="12"/>
      <c r="J84" s="13">
        <v>12710.66615</v>
      </c>
      <c r="K84" s="12"/>
      <c r="L84" s="12"/>
      <c r="M84" s="12"/>
      <c r="N84" s="13">
        <v>12710.66615</v>
      </c>
      <c r="O84" s="12"/>
      <c r="P84" s="12">
        <f>L84</f>
        <v>0</v>
      </c>
      <c r="Q84" s="12"/>
      <c r="V84" s="27"/>
      <c r="W84" s="27"/>
    </row>
    <row r="85" spans="1:23" s="5" customFormat="1" ht="47.25">
      <c r="A85" s="11" t="s">
        <v>289</v>
      </c>
      <c r="B85" s="35" t="s">
        <v>290</v>
      </c>
      <c r="C85" s="1"/>
      <c r="D85" s="43"/>
      <c r="E85" s="43"/>
      <c r="F85" s="12"/>
      <c r="G85" s="12">
        <v>10768.2</v>
      </c>
      <c r="H85" s="12">
        <v>1468.4</v>
      </c>
      <c r="I85" s="12"/>
      <c r="J85" s="12"/>
      <c r="K85" s="13">
        <v>9094.60675</v>
      </c>
      <c r="L85" s="13">
        <v>1240.17365</v>
      </c>
      <c r="M85" s="12"/>
      <c r="N85" s="12"/>
      <c r="O85" s="13">
        <f>K85</f>
        <v>9094.60675</v>
      </c>
      <c r="P85" s="13">
        <f>L85</f>
        <v>1240.17365</v>
      </c>
      <c r="Q85" s="12"/>
      <c r="V85" s="27"/>
      <c r="W85" s="27"/>
    </row>
    <row r="86" spans="1:23" ht="15.75">
      <c r="A86" s="19"/>
      <c r="B86" s="20" t="s">
        <v>62</v>
      </c>
      <c r="C86" s="1"/>
      <c r="D86" s="43"/>
      <c r="E86" s="43"/>
      <c r="F86" s="13">
        <f aca="true" t="shared" si="18" ref="F86:Q86">SUM(F35,F36,F37,F38,F56,F61,F77,F80,F81,F82,F83,F84,F85)</f>
        <v>22693.72862</v>
      </c>
      <c r="G86" s="13">
        <f t="shared" si="18"/>
        <v>356891.50204</v>
      </c>
      <c r="H86" s="13">
        <f t="shared" si="18"/>
        <v>133812.26291999998</v>
      </c>
      <c r="I86" s="13">
        <f t="shared" si="18"/>
        <v>0</v>
      </c>
      <c r="J86" s="13">
        <f t="shared" si="18"/>
        <v>21584.14402</v>
      </c>
      <c r="K86" s="13">
        <f t="shared" si="18"/>
        <v>351462.54426999995</v>
      </c>
      <c r="L86" s="13">
        <f t="shared" si="18"/>
        <v>129351.90131999999</v>
      </c>
      <c r="M86" s="13">
        <f t="shared" si="18"/>
        <v>0</v>
      </c>
      <c r="N86" s="13">
        <f t="shared" si="18"/>
        <v>21584.14402</v>
      </c>
      <c r="O86" s="13">
        <f t="shared" si="18"/>
        <v>351462.54426999995</v>
      </c>
      <c r="P86" s="13">
        <f t="shared" si="18"/>
        <v>129351.90131999999</v>
      </c>
      <c r="Q86" s="13">
        <f t="shared" si="18"/>
        <v>0</v>
      </c>
      <c r="R86" s="27">
        <f>SUM(F86:H86)</f>
        <v>513397.49358</v>
      </c>
      <c r="S86" s="27">
        <f>SUM(J86:L86)</f>
        <v>502398.58960999997</v>
      </c>
      <c r="T86" s="49">
        <f>S86/R86</f>
        <v>0.9785762413966944</v>
      </c>
      <c r="V86" s="27"/>
      <c r="W86" s="27"/>
    </row>
    <row r="87" spans="1:22" ht="15.75">
      <c r="A87" s="9"/>
      <c r="B87" s="74" t="s">
        <v>138</v>
      </c>
      <c r="C87" s="74" t="s">
        <v>25</v>
      </c>
      <c r="D87" s="74">
        <v>2019</v>
      </c>
      <c r="E87" s="74">
        <v>2024</v>
      </c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27"/>
      <c r="S87" s="27"/>
      <c r="T87" s="27"/>
      <c r="V87" s="27"/>
    </row>
    <row r="88" spans="1:18" ht="45">
      <c r="A88" s="11" t="s">
        <v>47</v>
      </c>
      <c r="B88" s="35" t="s">
        <v>139</v>
      </c>
      <c r="C88" s="1" t="s">
        <v>25</v>
      </c>
      <c r="D88" s="43">
        <v>2019</v>
      </c>
      <c r="E88" s="43">
        <v>2024</v>
      </c>
      <c r="F88" s="12">
        <f>SUM(F89:F92)</f>
        <v>0</v>
      </c>
      <c r="G88" s="12">
        <f aca="true" t="shared" si="19" ref="G88:Q88">SUM(G89:G92)</f>
        <v>0</v>
      </c>
      <c r="H88" s="12">
        <f t="shared" si="19"/>
        <v>67.2</v>
      </c>
      <c r="I88" s="12">
        <f t="shared" si="19"/>
        <v>0</v>
      </c>
      <c r="J88" s="12">
        <f t="shared" si="19"/>
        <v>0</v>
      </c>
      <c r="K88" s="12">
        <f t="shared" si="19"/>
        <v>0</v>
      </c>
      <c r="L88" s="12">
        <f t="shared" si="19"/>
        <v>51.800000000000004</v>
      </c>
      <c r="M88" s="12">
        <f t="shared" si="19"/>
        <v>0</v>
      </c>
      <c r="N88" s="12">
        <f t="shared" si="19"/>
        <v>0</v>
      </c>
      <c r="O88" s="12">
        <f t="shared" si="19"/>
        <v>0</v>
      </c>
      <c r="P88" s="12">
        <f t="shared" si="19"/>
        <v>51.800000000000004</v>
      </c>
      <c r="Q88" s="12">
        <f t="shared" si="19"/>
        <v>0</v>
      </c>
      <c r="R88" s="27"/>
    </row>
    <row r="89" spans="1:20" ht="47.25">
      <c r="A89" s="14" t="s">
        <v>48</v>
      </c>
      <c r="B89" s="36" t="s">
        <v>140</v>
      </c>
      <c r="C89" s="1" t="s">
        <v>25</v>
      </c>
      <c r="D89" s="43">
        <v>2019</v>
      </c>
      <c r="E89" s="43">
        <v>2024</v>
      </c>
      <c r="F89" s="43"/>
      <c r="G89" s="43"/>
      <c r="H89" s="15">
        <v>33.7</v>
      </c>
      <c r="I89" s="43"/>
      <c r="J89" s="43"/>
      <c r="K89" s="43"/>
      <c r="L89" s="15">
        <v>33.7</v>
      </c>
      <c r="M89" s="43"/>
      <c r="N89" s="43"/>
      <c r="O89" s="43">
        <f aca="true" t="shared" si="20" ref="O89:P92">K89</f>
        <v>0</v>
      </c>
      <c r="P89" s="43">
        <f t="shared" si="20"/>
        <v>33.7</v>
      </c>
      <c r="Q89" s="43"/>
      <c r="R89" s="27"/>
      <c r="S89" s="27"/>
      <c r="T89" s="27"/>
    </row>
    <row r="90" spans="1:17" ht="45">
      <c r="A90" s="14" t="s">
        <v>222</v>
      </c>
      <c r="B90" s="36" t="s">
        <v>141</v>
      </c>
      <c r="C90" s="1" t="s">
        <v>25</v>
      </c>
      <c r="D90" s="43">
        <v>2019</v>
      </c>
      <c r="E90" s="43">
        <v>2024</v>
      </c>
      <c r="F90" s="43"/>
      <c r="G90" s="43"/>
      <c r="H90" s="43">
        <v>9.1</v>
      </c>
      <c r="I90" s="43"/>
      <c r="J90" s="43"/>
      <c r="K90" s="43"/>
      <c r="L90" s="43">
        <v>9.1</v>
      </c>
      <c r="M90" s="43"/>
      <c r="N90" s="43"/>
      <c r="O90" s="43">
        <f t="shared" si="20"/>
        <v>0</v>
      </c>
      <c r="P90" s="43">
        <f t="shared" si="20"/>
        <v>9.1</v>
      </c>
      <c r="Q90" s="43"/>
    </row>
    <row r="91" spans="1:17" ht="45">
      <c r="A91" s="14" t="s">
        <v>223</v>
      </c>
      <c r="B91" s="36" t="s">
        <v>142</v>
      </c>
      <c r="C91" s="1" t="s">
        <v>25</v>
      </c>
      <c r="D91" s="43">
        <v>2019</v>
      </c>
      <c r="E91" s="12">
        <v>2024</v>
      </c>
      <c r="F91" s="12"/>
      <c r="G91" s="12"/>
      <c r="H91" s="13">
        <v>9</v>
      </c>
      <c r="I91" s="12"/>
      <c r="J91" s="12"/>
      <c r="K91" s="13"/>
      <c r="L91" s="18">
        <v>9</v>
      </c>
      <c r="M91" s="12"/>
      <c r="N91" s="12"/>
      <c r="O91" s="43">
        <f t="shared" si="20"/>
        <v>0</v>
      </c>
      <c r="P91" s="43">
        <f t="shared" si="20"/>
        <v>9</v>
      </c>
      <c r="Q91" s="12"/>
    </row>
    <row r="92" spans="1:17" ht="45">
      <c r="A92" s="14" t="s">
        <v>224</v>
      </c>
      <c r="B92" s="36" t="s">
        <v>143</v>
      </c>
      <c r="C92" s="1" t="s">
        <v>25</v>
      </c>
      <c r="D92" s="43">
        <v>2019</v>
      </c>
      <c r="E92" s="43">
        <v>2024</v>
      </c>
      <c r="F92" s="43"/>
      <c r="G92" s="15"/>
      <c r="H92" s="15">
        <v>15.4</v>
      </c>
      <c r="I92" s="43"/>
      <c r="J92" s="43"/>
      <c r="K92" s="43"/>
      <c r="L92" s="15">
        <v>0</v>
      </c>
      <c r="M92" s="43"/>
      <c r="N92" s="43"/>
      <c r="O92" s="43">
        <f t="shared" si="20"/>
        <v>0</v>
      </c>
      <c r="P92" s="43">
        <f t="shared" si="20"/>
        <v>0</v>
      </c>
      <c r="Q92" s="43"/>
    </row>
    <row r="93" spans="1:17" ht="45">
      <c r="A93" s="11" t="s">
        <v>49</v>
      </c>
      <c r="B93" s="35" t="s">
        <v>144</v>
      </c>
      <c r="C93" s="1" t="s">
        <v>25</v>
      </c>
      <c r="D93" s="43">
        <v>2019</v>
      </c>
      <c r="E93" s="43">
        <v>2024</v>
      </c>
      <c r="F93" s="13">
        <f>SUM(F94:F99)</f>
        <v>0</v>
      </c>
      <c r="G93" s="13">
        <f>SUM(G94:G99)</f>
        <v>0</v>
      </c>
      <c r="H93" s="13">
        <f>SUM(H94:H99)</f>
        <v>994.8639999999999</v>
      </c>
      <c r="I93" s="13">
        <f aca="true" t="shared" si="21" ref="I93:Q93">SUM(I94:I99)</f>
        <v>0</v>
      </c>
      <c r="J93" s="13">
        <f t="shared" si="21"/>
        <v>0</v>
      </c>
      <c r="K93" s="13">
        <f t="shared" si="21"/>
        <v>0</v>
      </c>
      <c r="L93" s="13">
        <f t="shared" si="21"/>
        <v>994.8639999999999</v>
      </c>
      <c r="M93" s="13">
        <f t="shared" si="21"/>
        <v>0</v>
      </c>
      <c r="N93" s="13">
        <f t="shared" si="21"/>
        <v>0</v>
      </c>
      <c r="O93" s="13">
        <f t="shared" si="21"/>
        <v>0</v>
      </c>
      <c r="P93" s="13">
        <f t="shared" si="21"/>
        <v>994.8639999999999</v>
      </c>
      <c r="Q93" s="13">
        <f t="shared" si="21"/>
        <v>0</v>
      </c>
    </row>
    <row r="94" spans="1:17" ht="45">
      <c r="A94" s="25" t="s">
        <v>50</v>
      </c>
      <c r="B94" s="36" t="s">
        <v>145</v>
      </c>
      <c r="C94" s="1" t="s">
        <v>25</v>
      </c>
      <c r="D94" s="43">
        <v>2019</v>
      </c>
      <c r="E94" s="12">
        <v>2024</v>
      </c>
      <c r="F94" s="12"/>
      <c r="G94" s="12"/>
      <c r="H94" s="13">
        <v>26.3</v>
      </c>
      <c r="I94" s="13"/>
      <c r="J94" s="13"/>
      <c r="K94" s="13"/>
      <c r="L94" s="13">
        <v>26.3</v>
      </c>
      <c r="M94" s="13"/>
      <c r="N94" s="13"/>
      <c r="O94" s="43">
        <f aca="true" t="shared" si="22" ref="O94:P99">K94</f>
        <v>0</v>
      </c>
      <c r="P94" s="15">
        <f t="shared" si="22"/>
        <v>26.3</v>
      </c>
      <c r="Q94" s="12"/>
    </row>
    <row r="95" spans="1:17" s="5" customFormat="1" ht="45">
      <c r="A95" s="25" t="s">
        <v>225</v>
      </c>
      <c r="B95" s="36" t="s">
        <v>146</v>
      </c>
      <c r="C95" s="1" t="s">
        <v>25</v>
      </c>
      <c r="D95" s="43">
        <v>2019</v>
      </c>
      <c r="E95" s="43">
        <v>2024</v>
      </c>
      <c r="F95" s="43"/>
      <c r="G95" s="43"/>
      <c r="H95" s="43">
        <v>2</v>
      </c>
      <c r="I95" s="43"/>
      <c r="J95" s="43"/>
      <c r="K95" s="43"/>
      <c r="L95" s="15">
        <v>2</v>
      </c>
      <c r="M95" s="15"/>
      <c r="N95" s="15"/>
      <c r="O95" s="15">
        <f t="shared" si="22"/>
        <v>0</v>
      </c>
      <c r="P95" s="15">
        <f t="shared" si="22"/>
        <v>2</v>
      </c>
      <c r="Q95" s="43"/>
    </row>
    <row r="96" spans="1:17" s="5" customFormat="1" ht="45">
      <c r="A96" s="25" t="s">
        <v>226</v>
      </c>
      <c r="B96" s="36" t="s">
        <v>147</v>
      </c>
      <c r="C96" s="1" t="s">
        <v>25</v>
      </c>
      <c r="D96" s="43">
        <v>2019</v>
      </c>
      <c r="E96" s="43">
        <v>2024</v>
      </c>
      <c r="F96" s="43"/>
      <c r="G96" s="43"/>
      <c r="H96" s="43">
        <v>2</v>
      </c>
      <c r="I96" s="43"/>
      <c r="J96" s="43"/>
      <c r="K96" s="43"/>
      <c r="L96" s="43">
        <v>2</v>
      </c>
      <c r="M96" s="43"/>
      <c r="N96" s="43"/>
      <c r="O96" s="43">
        <f t="shared" si="22"/>
        <v>0</v>
      </c>
      <c r="P96" s="43">
        <f>L96</f>
        <v>2</v>
      </c>
      <c r="Q96" s="43"/>
    </row>
    <row r="97" spans="1:17" ht="45">
      <c r="A97" s="25" t="s">
        <v>80</v>
      </c>
      <c r="B97" s="36" t="s">
        <v>148</v>
      </c>
      <c r="C97" s="1" t="s">
        <v>25</v>
      </c>
      <c r="D97" s="43">
        <v>2019</v>
      </c>
      <c r="E97" s="12">
        <v>2024</v>
      </c>
      <c r="F97" s="12"/>
      <c r="G97" s="12"/>
      <c r="H97" s="12">
        <v>0</v>
      </c>
      <c r="I97" s="12"/>
      <c r="J97" s="12"/>
      <c r="K97" s="12"/>
      <c r="L97" s="12">
        <v>0</v>
      </c>
      <c r="M97" s="12"/>
      <c r="N97" s="12"/>
      <c r="O97" s="43">
        <f t="shared" si="22"/>
        <v>0</v>
      </c>
      <c r="P97" s="43">
        <f t="shared" si="22"/>
        <v>0</v>
      </c>
      <c r="Q97" s="12"/>
    </row>
    <row r="98" spans="1:17" ht="45">
      <c r="A98" s="25" t="s">
        <v>81</v>
      </c>
      <c r="B98" s="36" t="s">
        <v>149</v>
      </c>
      <c r="C98" s="1" t="s">
        <v>25</v>
      </c>
      <c r="D98" s="43">
        <v>2019</v>
      </c>
      <c r="E98" s="43">
        <v>2024</v>
      </c>
      <c r="F98" s="43"/>
      <c r="G98" s="43"/>
      <c r="H98" s="43">
        <v>0</v>
      </c>
      <c r="I98" s="43"/>
      <c r="J98" s="43"/>
      <c r="K98" s="43"/>
      <c r="L98" s="43">
        <v>0</v>
      </c>
      <c r="M98" s="43"/>
      <c r="N98" s="43"/>
      <c r="O98" s="43">
        <f t="shared" si="22"/>
        <v>0</v>
      </c>
      <c r="P98" s="43">
        <f t="shared" si="22"/>
        <v>0</v>
      </c>
      <c r="Q98" s="43"/>
    </row>
    <row r="99" spans="1:17" ht="47.25">
      <c r="A99" s="25" t="s">
        <v>260</v>
      </c>
      <c r="B99" s="36" t="s">
        <v>261</v>
      </c>
      <c r="C99" s="1" t="s">
        <v>25</v>
      </c>
      <c r="D99" s="43">
        <v>2019</v>
      </c>
      <c r="E99" s="43">
        <v>2024</v>
      </c>
      <c r="F99" s="43"/>
      <c r="G99" s="43"/>
      <c r="H99" s="15">
        <v>964.564</v>
      </c>
      <c r="I99" s="43"/>
      <c r="J99" s="43"/>
      <c r="K99" s="43"/>
      <c r="L99" s="15">
        <v>964.564</v>
      </c>
      <c r="M99" s="15"/>
      <c r="N99" s="15"/>
      <c r="O99" s="15"/>
      <c r="P99" s="15">
        <f t="shared" si="22"/>
        <v>964.564</v>
      </c>
      <c r="Q99" s="43"/>
    </row>
    <row r="100" spans="1:20" ht="15.75">
      <c r="A100" s="19"/>
      <c r="B100" s="20" t="s">
        <v>63</v>
      </c>
      <c r="C100" s="2"/>
      <c r="D100" s="20"/>
      <c r="E100" s="20"/>
      <c r="F100" s="20">
        <f>SUM(F88,F93)</f>
        <v>0</v>
      </c>
      <c r="G100" s="20">
        <f aca="true" t="shared" si="23" ref="G100:Q100">SUM(G88,G93)</f>
        <v>0</v>
      </c>
      <c r="H100" s="21">
        <f t="shared" si="23"/>
        <v>1062.0639999999999</v>
      </c>
      <c r="I100" s="21">
        <f t="shared" si="23"/>
        <v>0</v>
      </c>
      <c r="J100" s="21">
        <f t="shared" si="23"/>
        <v>0</v>
      </c>
      <c r="K100" s="21">
        <f t="shared" si="23"/>
        <v>0</v>
      </c>
      <c r="L100" s="21">
        <f t="shared" si="23"/>
        <v>1046.664</v>
      </c>
      <c r="M100" s="21">
        <f t="shared" si="23"/>
        <v>0</v>
      </c>
      <c r="N100" s="21">
        <f t="shared" si="23"/>
        <v>0</v>
      </c>
      <c r="O100" s="21">
        <f t="shared" si="23"/>
        <v>0</v>
      </c>
      <c r="P100" s="21">
        <f t="shared" si="23"/>
        <v>1046.664</v>
      </c>
      <c r="Q100" s="20">
        <f t="shared" si="23"/>
        <v>0</v>
      </c>
      <c r="R100" s="27">
        <f>SUM(F100:H100)</f>
        <v>1062.0639999999999</v>
      </c>
      <c r="S100" s="27">
        <f>SUM(J100:L100)</f>
        <v>1046.664</v>
      </c>
      <c r="T100" s="49">
        <f>S100/R100</f>
        <v>0.9854999322074753</v>
      </c>
    </row>
    <row r="101" spans="1:17" ht="15.75">
      <c r="A101" s="9"/>
      <c r="B101" s="76" t="s">
        <v>150</v>
      </c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8"/>
    </row>
    <row r="102" spans="1:17" ht="45">
      <c r="A102" s="11" t="s">
        <v>227</v>
      </c>
      <c r="B102" s="35" t="s">
        <v>278</v>
      </c>
      <c r="C102" s="1" t="s">
        <v>25</v>
      </c>
      <c r="D102" s="12">
        <v>2019</v>
      </c>
      <c r="E102" s="12">
        <v>2024</v>
      </c>
      <c r="F102" s="12"/>
      <c r="G102" s="12"/>
      <c r="H102" s="13">
        <v>83527.39</v>
      </c>
      <c r="I102" s="13"/>
      <c r="J102" s="13"/>
      <c r="K102" s="13"/>
      <c r="L102" s="13">
        <v>82065.6</v>
      </c>
      <c r="M102" s="13"/>
      <c r="N102" s="13"/>
      <c r="O102" s="15">
        <f>K102</f>
        <v>0</v>
      </c>
      <c r="P102" s="15">
        <f>L102</f>
        <v>82065.6</v>
      </c>
      <c r="Q102" s="12"/>
    </row>
    <row r="103" spans="1:17" ht="47.25">
      <c r="A103" s="11" t="s">
        <v>51</v>
      </c>
      <c r="B103" s="35" t="s">
        <v>151</v>
      </c>
      <c r="C103" s="1" t="s">
        <v>25</v>
      </c>
      <c r="D103" s="43">
        <v>2019</v>
      </c>
      <c r="E103" s="43">
        <v>2024</v>
      </c>
      <c r="F103" s="13">
        <f>SUM(F104:F111)</f>
        <v>0</v>
      </c>
      <c r="G103" s="13">
        <f aca="true" t="shared" si="24" ref="G103:Q103">SUM(G104:G111)</f>
        <v>1036.5</v>
      </c>
      <c r="H103" s="13">
        <f t="shared" si="24"/>
        <v>1545.8647</v>
      </c>
      <c r="I103" s="13">
        <f t="shared" si="24"/>
        <v>0</v>
      </c>
      <c r="J103" s="13">
        <f t="shared" si="24"/>
        <v>0</v>
      </c>
      <c r="K103" s="13">
        <f t="shared" si="24"/>
        <v>1036.5</v>
      </c>
      <c r="L103" s="13">
        <f t="shared" si="24"/>
        <v>1545.8647</v>
      </c>
      <c r="M103" s="13">
        <f t="shared" si="24"/>
        <v>0</v>
      </c>
      <c r="N103" s="13">
        <f t="shared" si="24"/>
        <v>0</v>
      </c>
      <c r="O103" s="13">
        <f t="shared" si="24"/>
        <v>1036.5</v>
      </c>
      <c r="P103" s="13">
        <f t="shared" si="24"/>
        <v>1545.8647</v>
      </c>
      <c r="Q103" s="13">
        <f t="shared" si="24"/>
        <v>0</v>
      </c>
    </row>
    <row r="104" spans="1:17" ht="45">
      <c r="A104" s="25" t="s">
        <v>82</v>
      </c>
      <c r="B104" s="36" t="s">
        <v>152</v>
      </c>
      <c r="C104" s="1" t="s">
        <v>25</v>
      </c>
      <c r="D104" s="43">
        <v>2019</v>
      </c>
      <c r="E104" s="12">
        <v>2024</v>
      </c>
      <c r="F104" s="13"/>
      <c r="G104" s="13">
        <v>649.4</v>
      </c>
      <c r="H104" s="13">
        <v>105.6847</v>
      </c>
      <c r="I104" s="13"/>
      <c r="J104" s="13"/>
      <c r="K104" s="13">
        <v>649.4</v>
      </c>
      <c r="L104" s="13">
        <v>105.6847</v>
      </c>
      <c r="M104" s="13"/>
      <c r="N104" s="13"/>
      <c r="O104" s="43">
        <f>K104</f>
        <v>649.4</v>
      </c>
      <c r="P104" s="15">
        <f>L104</f>
        <v>105.6847</v>
      </c>
      <c r="Q104" s="13"/>
    </row>
    <row r="105" spans="1:17" ht="45">
      <c r="A105" s="25" t="s">
        <v>228</v>
      </c>
      <c r="B105" s="36" t="s">
        <v>153</v>
      </c>
      <c r="C105" s="1" t="s">
        <v>25</v>
      </c>
      <c r="D105" s="43">
        <v>2019</v>
      </c>
      <c r="E105" s="43">
        <v>2024</v>
      </c>
      <c r="F105" s="43"/>
      <c r="G105" s="15"/>
      <c r="H105" s="15">
        <v>1198</v>
      </c>
      <c r="I105" s="15"/>
      <c r="J105" s="15"/>
      <c r="K105" s="15"/>
      <c r="L105" s="15">
        <v>1198</v>
      </c>
      <c r="M105" s="15"/>
      <c r="N105" s="43"/>
      <c r="O105" s="43"/>
      <c r="P105" s="15">
        <f>L105</f>
        <v>1198</v>
      </c>
      <c r="Q105" s="43"/>
    </row>
    <row r="106" spans="1:17" ht="63">
      <c r="A106" s="25" t="s">
        <v>229</v>
      </c>
      <c r="B106" s="36" t="s">
        <v>154</v>
      </c>
      <c r="C106" s="1" t="s">
        <v>25</v>
      </c>
      <c r="D106" s="43">
        <v>2022</v>
      </c>
      <c r="E106" s="23">
        <v>2024</v>
      </c>
      <c r="F106" s="43"/>
      <c r="G106" s="43"/>
      <c r="H106" s="15"/>
      <c r="I106" s="15"/>
      <c r="J106" s="15"/>
      <c r="K106" s="15"/>
      <c r="L106" s="15"/>
      <c r="M106" s="15"/>
      <c r="N106" s="15"/>
      <c r="O106" s="43"/>
      <c r="P106" s="43"/>
      <c r="Q106" s="43"/>
    </row>
    <row r="107" spans="1:17" ht="63">
      <c r="A107" s="25" t="s">
        <v>230</v>
      </c>
      <c r="B107" s="36" t="s">
        <v>155</v>
      </c>
      <c r="C107" s="1" t="s">
        <v>25</v>
      </c>
      <c r="D107" s="43">
        <v>2022</v>
      </c>
      <c r="E107" s="43">
        <v>2024</v>
      </c>
      <c r="F107" s="43"/>
      <c r="G107" s="43"/>
      <c r="H107" s="43"/>
      <c r="I107" s="43"/>
      <c r="J107" s="43"/>
      <c r="K107" s="43"/>
      <c r="L107" s="15"/>
      <c r="M107" s="43"/>
      <c r="N107" s="43"/>
      <c r="O107" s="43"/>
      <c r="P107" s="43"/>
      <c r="Q107" s="43"/>
    </row>
    <row r="108" spans="1:17" s="5" customFormat="1" ht="45">
      <c r="A108" s="25" t="s">
        <v>231</v>
      </c>
      <c r="B108" s="36" t="s">
        <v>156</v>
      </c>
      <c r="C108" s="1" t="s">
        <v>25</v>
      </c>
      <c r="D108" s="43">
        <v>2019</v>
      </c>
      <c r="E108" s="43">
        <v>2024</v>
      </c>
      <c r="F108" s="43"/>
      <c r="G108" s="15"/>
      <c r="H108" s="43">
        <v>221.78</v>
      </c>
      <c r="I108" s="43"/>
      <c r="J108" s="43"/>
      <c r="K108" s="15"/>
      <c r="L108" s="15">
        <v>221.78</v>
      </c>
      <c r="M108" s="15"/>
      <c r="N108" s="15"/>
      <c r="O108" s="15">
        <f>K108</f>
        <v>0</v>
      </c>
      <c r="P108" s="15">
        <f>L108</f>
        <v>221.78</v>
      </c>
      <c r="Q108" s="43"/>
    </row>
    <row r="109" spans="1:17" ht="45">
      <c r="A109" s="25" t="s">
        <v>232</v>
      </c>
      <c r="B109" s="36" t="s">
        <v>157</v>
      </c>
      <c r="C109" s="1" t="s">
        <v>25</v>
      </c>
      <c r="D109" s="43">
        <v>2019</v>
      </c>
      <c r="E109" s="43">
        <v>2024</v>
      </c>
      <c r="F109" s="43"/>
      <c r="G109" s="15"/>
      <c r="H109" s="43"/>
      <c r="I109" s="43"/>
      <c r="J109" s="43"/>
      <c r="K109" s="15"/>
      <c r="L109" s="15"/>
      <c r="M109" s="27"/>
      <c r="N109" s="15"/>
      <c r="O109" s="15"/>
      <c r="P109" s="15"/>
      <c r="Q109" s="43"/>
    </row>
    <row r="110" spans="1:17" ht="47.25">
      <c r="A110" s="25" t="s">
        <v>262</v>
      </c>
      <c r="B110" s="36" t="s">
        <v>263</v>
      </c>
      <c r="C110" s="1" t="s">
        <v>25</v>
      </c>
      <c r="D110" s="43">
        <v>2019</v>
      </c>
      <c r="E110" s="43">
        <v>2024</v>
      </c>
      <c r="F110" s="43"/>
      <c r="G110" s="15"/>
      <c r="H110" s="15"/>
      <c r="I110" s="43"/>
      <c r="J110" s="43"/>
      <c r="K110" s="15"/>
      <c r="L110" s="15"/>
      <c r="M110" s="15"/>
      <c r="N110" s="15"/>
      <c r="O110" s="15"/>
      <c r="P110" s="15"/>
      <c r="Q110" s="43"/>
    </row>
    <row r="111" spans="1:17" ht="63">
      <c r="A111" s="14" t="s">
        <v>296</v>
      </c>
      <c r="B111" s="36" t="s">
        <v>297</v>
      </c>
      <c r="C111" s="1" t="s">
        <v>25</v>
      </c>
      <c r="D111" s="47">
        <v>2021</v>
      </c>
      <c r="E111" s="47">
        <v>2024</v>
      </c>
      <c r="F111" s="47"/>
      <c r="G111" s="47">
        <v>387.1</v>
      </c>
      <c r="H111" s="15">
        <v>20.4</v>
      </c>
      <c r="I111" s="47"/>
      <c r="J111" s="47"/>
      <c r="K111" s="15">
        <v>387.1</v>
      </c>
      <c r="L111" s="15">
        <v>20.4</v>
      </c>
      <c r="M111" s="15"/>
      <c r="N111" s="15"/>
      <c r="O111" s="47">
        <f>K111</f>
        <v>387.1</v>
      </c>
      <c r="P111" s="47">
        <f>L111</f>
        <v>20.4</v>
      </c>
      <c r="Q111" s="47"/>
    </row>
    <row r="112" spans="1:17" ht="45">
      <c r="A112" s="11" t="s">
        <v>52</v>
      </c>
      <c r="B112" s="35" t="s">
        <v>158</v>
      </c>
      <c r="C112" s="1" t="s">
        <v>25</v>
      </c>
      <c r="D112" s="43">
        <v>2019</v>
      </c>
      <c r="E112" s="12">
        <v>2024</v>
      </c>
      <c r="F112" s="12">
        <f>SUM(F113:F116)</f>
        <v>0</v>
      </c>
      <c r="G112" s="12">
        <f aca="true" t="shared" si="25" ref="G112:Q112">SUM(G113:G116)</f>
        <v>0</v>
      </c>
      <c r="H112" s="12">
        <f t="shared" si="25"/>
        <v>87.5</v>
      </c>
      <c r="I112" s="12">
        <f t="shared" si="25"/>
        <v>0</v>
      </c>
      <c r="J112" s="12">
        <f t="shared" si="25"/>
        <v>0</v>
      </c>
      <c r="K112" s="12">
        <f t="shared" si="25"/>
        <v>0</v>
      </c>
      <c r="L112" s="12">
        <f t="shared" si="25"/>
        <v>87.5</v>
      </c>
      <c r="M112" s="12">
        <f t="shared" si="25"/>
        <v>0</v>
      </c>
      <c r="N112" s="12">
        <f t="shared" si="25"/>
        <v>0</v>
      </c>
      <c r="O112" s="12">
        <f t="shared" si="25"/>
        <v>0</v>
      </c>
      <c r="P112" s="12">
        <f t="shared" si="25"/>
        <v>87.5</v>
      </c>
      <c r="Q112" s="12">
        <f t="shared" si="25"/>
        <v>0</v>
      </c>
    </row>
    <row r="113" spans="1:17" s="5" customFormat="1" ht="45">
      <c r="A113" s="14" t="s">
        <v>83</v>
      </c>
      <c r="B113" s="36" t="s">
        <v>159</v>
      </c>
      <c r="C113" s="1" t="s">
        <v>25</v>
      </c>
      <c r="D113" s="43">
        <v>2024</v>
      </c>
      <c r="E113" s="23">
        <v>2024</v>
      </c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</row>
    <row r="114" spans="1:17" ht="45">
      <c r="A114" s="14" t="s">
        <v>233</v>
      </c>
      <c r="B114" s="36" t="s">
        <v>160</v>
      </c>
      <c r="C114" s="1" t="s">
        <v>25</v>
      </c>
      <c r="D114" s="43">
        <v>2019</v>
      </c>
      <c r="E114" s="23">
        <v>2024</v>
      </c>
      <c r="F114" s="43"/>
      <c r="G114" s="43"/>
      <c r="H114" s="43">
        <v>32.6</v>
      </c>
      <c r="I114" s="43"/>
      <c r="J114" s="43"/>
      <c r="K114" s="43"/>
      <c r="L114" s="43">
        <v>32.6</v>
      </c>
      <c r="M114" s="43"/>
      <c r="N114" s="43"/>
      <c r="O114" s="43">
        <f>K114</f>
        <v>0</v>
      </c>
      <c r="P114" s="43">
        <f>L114</f>
        <v>32.6</v>
      </c>
      <c r="Q114" s="43"/>
    </row>
    <row r="115" spans="1:17" ht="45">
      <c r="A115" s="14" t="s">
        <v>234</v>
      </c>
      <c r="B115" s="36" t="s">
        <v>161</v>
      </c>
      <c r="C115" s="1" t="s">
        <v>25</v>
      </c>
      <c r="D115" s="23">
        <v>2019</v>
      </c>
      <c r="E115" s="23">
        <v>2024</v>
      </c>
      <c r="F115" s="43"/>
      <c r="G115" s="43"/>
      <c r="H115" s="43">
        <v>54.9</v>
      </c>
      <c r="I115" s="43"/>
      <c r="J115" s="43"/>
      <c r="K115" s="43"/>
      <c r="L115" s="15">
        <v>54.9</v>
      </c>
      <c r="M115" s="15"/>
      <c r="N115" s="15"/>
      <c r="O115" s="15">
        <f>K115</f>
        <v>0</v>
      </c>
      <c r="P115" s="15">
        <f>L115</f>
        <v>54.9</v>
      </c>
      <c r="Q115" s="43"/>
    </row>
    <row r="116" spans="1:17" ht="45">
      <c r="A116" s="14" t="s">
        <v>234</v>
      </c>
      <c r="B116" s="36" t="s">
        <v>274</v>
      </c>
      <c r="C116" s="1" t="s">
        <v>25</v>
      </c>
      <c r="D116" s="23">
        <v>2019</v>
      </c>
      <c r="E116" s="23">
        <v>2024</v>
      </c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</row>
    <row r="117" spans="1:17" s="5" customFormat="1" ht="47.25">
      <c r="A117" s="11" t="s">
        <v>295</v>
      </c>
      <c r="B117" s="35" t="s">
        <v>273</v>
      </c>
      <c r="C117" s="1" t="s">
        <v>25</v>
      </c>
      <c r="D117" s="12">
        <v>2020</v>
      </c>
      <c r="E117" s="42">
        <v>2024</v>
      </c>
      <c r="F117" s="12"/>
      <c r="G117" s="12"/>
      <c r="H117" s="13">
        <v>10496.118</v>
      </c>
      <c r="I117" s="13"/>
      <c r="J117" s="13"/>
      <c r="K117" s="13"/>
      <c r="L117" s="13">
        <v>10441.465</v>
      </c>
      <c r="M117" s="13"/>
      <c r="N117" s="13"/>
      <c r="O117" s="13">
        <f>K117</f>
        <v>0</v>
      </c>
      <c r="P117" s="13">
        <f>L117</f>
        <v>10441.465</v>
      </c>
      <c r="Q117" s="12"/>
    </row>
    <row r="118" spans="1:20" s="5" customFormat="1" ht="15.75">
      <c r="A118" s="14"/>
      <c r="B118" s="20" t="s">
        <v>64</v>
      </c>
      <c r="C118" s="1"/>
      <c r="D118" s="23"/>
      <c r="E118" s="23"/>
      <c r="F118" s="12">
        <f>SUM(F102:F103,F112,F117)</f>
        <v>0</v>
      </c>
      <c r="G118" s="12">
        <f aca="true" t="shared" si="26" ref="G118:Q118">SUM(G102:G103,G112,G117)</f>
        <v>1036.5</v>
      </c>
      <c r="H118" s="13">
        <f t="shared" si="26"/>
        <v>95656.8727</v>
      </c>
      <c r="I118" s="12">
        <f t="shared" si="26"/>
        <v>0</v>
      </c>
      <c r="J118" s="12">
        <f t="shared" si="26"/>
        <v>0</v>
      </c>
      <c r="K118" s="12">
        <f t="shared" si="26"/>
        <v>1036.5</v>
      </c>
      <c r="L118" s="13">
        <f t="shared" si="26"/>
        <v>94140.42970000001</v>
      </c>
      <c r="M118" s="13">
        <f t="shared" si="26"/>
        <v>0</v>
      </c>
      <c r="N118" s="13">
        <f t="shared" si="26"/>
        <v>0</v>
      </c>
      <c r="O118" s="13">
        <f t="shared" si="26"/>
        <v>1036.5</v>
      </c>
      <c r="P118" s="13">
        <f t="shared" si="26"/>
        <v>94140.42970000001</v>
      </c>
      <c r="Q118" s="12">
        <f t="shared" si="26"/>
        <v>0</v>
      </c>
      <c r="R118" s="27">
        <f>SUM(F118:H118)</f>
        <v>96693.3727</v>
      </c>
      <c r="S118" s="27">
        <f>SUM(J118:L118)</f>
        <v>95176.92970000001</v>
      </c>
      <c r="T118" s="49">
        <f>S118/R118</f>
        <v>0.9843169913546722</v>
      </c>
    </row>
    <row r="119" spans="1:17" ht="15.75">
      <c r="A119" s="14"/>
      <c r="B119" s="76" t="s">
        <v>162</v>
      </c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8"/>
    </row>
    <row r="120" spans="1:17" s="22" customFormat="1" ht="47.25">
      <c r="A120" s="11" t="s">
        <v>235</v>
      </c>
      <c r="B120" s="35" t="s">
        <v>163</v>
      </c>
      <c r="C120" s="1" t="s">
        <v>25</v>
      </c>
      <c r="D120" s="23">
        <v>2019</v>
      </c>
      <c r="E120" s="23">
        <v>2024</v>
      </c>
      <c r="F120" s="43"/>
      <c r="G120" s="43">
        <v>5416.1</v>
      </c>
      <c r="H120" s="43"/>
      <c r="I120" s="43"/>
      <c r="J120" s="43"/>
      <c r="K120" s="43">
        <v>5416.1</v>
      </c>
      <c r="L120" s="43"/>
      <c r="M120" s="43"/>
      <c r="N120" s="43">
        <f aca="true" t="shared" si="27" ref="N120:O122">J120</f>
        <v>0</v>
      </c>
      <c r="O120" s="43">
        <f t="shared" si="27"/>
        <v>5416.1</v>
      </c>
      <c r="P120" s="43">
        <f>L120</f>
        <v>0</v>
      </c>
      <c r="Q120" s="43"/>
    </row>
    <row r="121" spans="1:17" s="10" customFormat="1" ht="110.25">
      <c r="A121" s="11" t="s">
        <v>236</v>
      </c>
      <c r="B121" s="35" t="s">
        <v>164</v>
      </c>
      <c r="C121" s="1" t="s">
        <v>25</v>
      </c>
      <c r="D121" s="23">
        <v>2019</v>
      </c>
      <c r="E121" s="23">
        <v>2024</v>
      </c>
      <c r="F121" s="43">
        <v>484.3</v>
      </c>
      <c r="G121" s="43">
        <v>35660.9</v>
      </c>
      <c r="H121" s="43"/>
      <c r="I121" s="43"/>
      <c r="J121" s="15">
        <v>484.26</v>
      </c>
      <c r="K121" s="43">
        <v>35198.2</v>
      </c>
      <c r="L121" s="15"/>
      <c r="M121" s="15"/>
      <c r="N121" s="15">
        <f t="shared" si="27"/>
        <v>484.26</v>
      </c>
      <c r="O121" s="43">
        <f t="shared" si="27"/>
        <v>35198.2</v>
      </c>
      <c r="P121" s="43">
        <f>L121</f>
        <v>0</v>
      </c>
      <c r="Q121" s="43"/>
    </row>
    <row r="122" spans="1:17" s="5" customFormat="1" ht="83.25" customHeight="1">
      <c r="A122" s="11" t="s">
        <v>237</v>
      </c>
      <c r="B122" s="35" t="s">
        <v>165</v>
      </c>
      <c r="C122" s="1" t="s">
        <v>25</v>
      </c>
      <c r="D122" s="43">
        <v>2019</v>
      </c>
      <c r="E122" s="12">
        <v>2024</v>
      </c>
      <c r="F122" s="18">
        <v>258.25071</v>
      </c>
      <c r="G122" s="18">
        <v>10575.97086</v>
      </c>
      <c r="H122" s="16"/>
      <c r="I122" s="16"/>
      <c r="J122" s="18">
        <v>258.25071</v>
      </c>
      <c r="K122" s="18">
        <v>6210.93729</v>
      </c>
      <c r="L122" s="18"/>
      <c r="M122" s="18"/>
      <c r="N122" s="18">
        <f t="shared" si="27"/>
        <v>258.25071</v>
      </c>
      <c r="O122" s="18">
        <f t="shared" si="27"/>
        <v>6210.93729</v>
      </c>
      <c r="P122" s="16">
        <f>L122</f>
        <v>0</v>
      </c>
      <c r="Q122" s="12"/>
    </row>
    <row r="123" spans="1:20" ht="15.75">
      <c r="A123" s="14"/>
      <c r="B123" s="20" t="s">
        <v>65</v>
      </c>
      <c r="C123" s="1"/>
      <c r="D123" s="43"/>
      <c r="E123" s="12"/>
      <c r="F123" s="41">
        <f>SUM(F120:F122)</f>
        <v>742.55071</v>
      </c>
      <c r="G123" s="41">
        <f aca="true" t="shared" si="28" ref="G123:Q123">SUM(G120:G122)</f>
        <v>51652.97086</v>
      </c>
      <c r="H123" s="12">
        <f t="shared" si="28"/>
        <v>0</v>
      </c>
      <c r="I123" s="12">
        <f t="shared" si="28"/>
        <v>0</v>
      </c>
      <c r="J123" s="41">
        <f t="shared" si="28"/>
        <v>742.51071</v>
      </c>
      <c r="K123" s="41">
        <f t="shared" si="28"/>
        <v>46825.23729</v>
      </c>
      <c r="L123" s="13">
        <f t="shared" si="28"/>
        <v>0</v>
      </c>
      <c r="M123" s="13">
        <f t="shared" si="28"/>
        <v>0</v>
      </c>
      <c r="N123" s="41">
        <f t="shared" si="28"/>
        <v>742.51071</v>
      </c>
      <c r="O123" s="41">
        <f t="shared" si="28"/>
        <v>46825.23729</v>
      </c>
      <c r="P123" s="12">
        <f t="shared" si="28"/>
        <v>0</v>
      </c>
      <c r="Q123" s="12">
        <f t="shared" si="28"/>
        <v>0</v>
      </c>
      <c r="R123" s="27">
        <f>SUM(F123:H123)</f>
        <v>52395.521570000004</v>
      </c>
      <c r="S123" s="27">
        <f>SUM(J123:L123)</f>
        <v>47567.748</v>
      </c>
      <c r="T123" s="49">
        <f>S123/R123</f>
        <v>0.9078590416635105</v>
      </c>
    </row>
    <row r="124" spans="1:17" s="5" customFormat="1" ht="15.75">
      <c r="A124" s="9"/>
      <c r="B124" s="74" t="s">
        <v>14</v>
      </c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</row>
    <row r="125" spans="1:17" ht="45">
      <c r="A125" s="11" t="s">
        <v>53</v>
      </c>
      <c r="B125" s="35" t="s">
        <v>166</v>
      </c>
      <c r="C125" s="1" t="s">
        <v>25</v>
      </c>
      <c r="D125" s="43">
        <v>2019</v>
      </c>
      <c r="E125" s="12">
        <v>2024</v>
      </c>
      <c r="F125" s="12">
        <f>SUM(F126:F127)</f>
        <v>0</v>
      </c>
      <c r="G125" s="41">
        <f aca="true" t="shared" si="29" ref="G125:Q125">SUM(G126:G127)</f>
        <v>2949.0688099999998</v>
      </c>
      <c r="H125" s="41">
        <f t="shared" si="29"/>
        <v>4597.36267</v>
      </c>
      <c r="I125" s="12">
        <f t="shared" si="29"/>
        <v>0</v>
      </c>
      <c r="J125" s="12">
        <f t="shared" si="29"/>
        <v>0</v>
      </c>
      <c r="K125" s="41">
        <f t="shared" si="29"/>
        <v>2949.0688099999998</v>
      </c>
      <c r="L125" s="41">
        <f t="shared" si="29"/>
        <v>4531.45452</v>
      </c>
      <c r="M125" s="41">
        <f t="shared" si="29"/>
        <v>0</v>
      </c>
      <c r="N125" s="41">
        <f t="shared" si="29"/>
        <v>0</v>
      </c>
      <c r="O125" s="41">
        <f t="shared" si="29"/>
        <v>2949.0688099999998</v>
      </c>
      <c r="P125" s="41">
        <f t="shared" si="29"/>
        <v>4531.45452</v>
      </c>
      <c r="Q125" s="12">
        <f t="shared" si="29"/>
        <v>0</v>
      </c>
    </row>
    <row r="126" spans="1:19" ht="47.25">
      <c r="A126" s="14" t="s">
        <v>54</v>
      </c>
      <c r="B126" s="36" t="s">
        <v>22</v>
      </c>
      <c r="C126" s="1" t="s">
        <v>25</v>
      </c>
      <c r="D126" s="43">
        <v>2019</v>
      </c>
      <c r="E126" s="43">
        <v>2024</v>
      </c>
      <c r="F126" s="43"/>
      <c r="G126" s="40">
        <v>2443.50332</v>
      </c>
      <c r="H126" s="40">
        <v>3815.38176</v>
      </c>
      <c r="I126" s="40"/>
      <c r="J126" s="40"/>
      <c r="K126" s="40">
        <v>2443.50332</v>
      </c>
      <c r="L126" s="40">
        <v>3750.38261</v>
      </c>
      <c r="M126" s="40"/>
      <c r="N126" s="40"/>
      <c r="O126" s="40">
        <f>K126</f>
        <v>2443.50332</v>
      </c>
      <c r="P126" s="40">
        <f>L126</f>
        <v>3750.38261</v>
      </c>
      <c r="Q126" s="43"/>
      <c r="S126" s="4">
        <v>2802749.9800000004</v>
      </c>
    </row>
    <row r="127" spans="1:17" ht="47.25">
      <c r="A127" s="14" t="s">
        <v>238</v>
      </c>
      <c r="B127" s="36" t="s">
        <v>23</v>
      </c>
      <c r="C127" s="1" t="s">
        <v>25</v>
      </c>
      <c r="D127" s="43">
        <v>2019</v>
      </c>
      <c r="E127" s="43">
        <v>2024</v>
      </c>
      <c r="F127" s="43"/>
      <c r="G127" s="40">
        <v>505.56549</v>
      </c>
      <c r="H127" s="40">
        <v>781.98091</v>
      </c>
      <c r="I127" s="40"/>
      <c r="J127" s="40"/>
      <c r="K127" s="40">
        <v>505.56549</v>
      </c>
      <c r="L127" s="40">
        <v>781.07191</v>
      </c>
      <c r="M127" s="40"/>
      <c r="N127" s="40"/>
      <c r="O127" s="40">
        <f>K127</f>
        <v>505.56549</v>
      </c>
      <c r="P127" s="40">
        <f>L127</f>
        <v>781.07191</v>
      </c>
      <c r="Q127" s="43"/>
    </row>
    <row r="128" spans="1:17" ht="45">
      <c r="A128" s="11" t="s">
        <v>55</v>
      </c>
      <c r="B128" s="35" t="s">
        <v>18</v>
      </c>
      <c r="C128" s="1" t="s">
        <v>25</v>
      </c>
      <c r="D128" s="43">
        <v>2019</v>
      </c>
      <c r="E128" s="43">
        <v>2024</v>
      </c>
      <c r="F128" s="12">
        <f>SUM(F129:F131)</f>
        <v>0</v>
      </c>
      <c r="G128" s="12">
        <f aca="true" t="shared" si="30" ref="G128:Q128">SUM(G129:G131)</f>
        <v>0</v>
      </c>
      <c r="H128" s="13">
        <f>SUM(H129:H131)</f>
        <v>1114.9</v>
      </c>
      <c r="I128" s="13">
        <f t="shared" si="30"/>
        <v>0</v>
      </c>
      <c r="J128" s="13">
        <f t="shared" si="30"/>
        <v>0</v>
      </c>
      <c r="K128" s="13">
        <f t="shared" si="30"/>
        <v>0</v>
      </c>
      <c r="L128" s="13">
        <f t="shared" si="30"/>
        <v>1114.9</v>
      </c>
      <c r="M128" s="13">
        <f t="shared" si="30"/>
        <v>0</v>
      </c>
      <c r="N128" s="13">
        <f t="shared" si="30"/>
        <v>0</v>
      </c>
      <c r="O128" s="13">
        <f t="shared" si="30"/>
        <v>0</v>
      </c>
      <c r="P128" s="13">
        <f t="shared" si="30"/>
        <v>1114.9</v>
      </c>
      <c r="Q128" s="12">
        <f t="shared" si="30"/>
        <v>0</v>
      </c>
    </row>
    <row r="129" spans="1:17" ht="47.25">
      <c r="A129" s="14" t="s">
        <v>239</v>
      </c>
      <c r="B129" s="36" t="s">
        <v>85</v>
      </c>
      <c r="C129" s="1" t="s">
        <v>25</v>
      </c>
      <c r="D129" s="43">
        <v>2019</v>
      </c>
      <c r="E129" s="43">
        <v>2024</v>
      </c>
      <c r="F129" s="43"/>
      <c r="G129" s="43"/>
      <c r="H129" s="43"/>
      <c r="I129" s="43"/>
      <c r="J129" s="43"/>
      <c r="K129" s="43"/>
      <c r="L129" s="43"/>
      <c r="M129" s="15"/>
      <c r="N129" s="15"/>
      <c r="O129" s="15">
        <f aca="true" t="shared" si="31" ref="O129:P131">K129</f>
        <v>0</v>
      </c>
      <c r="P129" s="15">
        <f t="shared" si="31"/>
        <v>0</v>
      </c>
      <c r="Q129" s="43"/>
    </row>
    <row r="130" spans="1:17" s="5" customFormat="1" ht="47.25">
      <c r="A130" s="14" t="s">
        <v>240</v>
      </c>
      <c r="B130" s="36" t="s">
        <v>167</v>
      </c>
      <c r="C130" s="1" t="s">
        <v>25</v>
      </c>
      <c r="D130" s="43">
        <v>2019</v>
      </c>
      <c r="E130" s="43">
        <v>2024</v>
      </c>
      <c r="F130" s="43"/>
      <c r="G130" s="43"/>
      <c r="H130" s="15">
        <v>1114.9</v>
      </c>
      <c r="I130" s="15"/>
      <c r="J130" s="15"/>
      <c r="K130" s="15"/>
      <c r="L130" s="15">
        <v>1114.9</v>
      </c>
      <c r="M130" s="15"/>
      <c r="N130" s="15"/>
      <c r="O130" s="15">
        <f t="shared" si="31"/>
        <v>0</v>
      </c>
      <c r="P130" s="15">
        <f t="shared" si="31"/>
        <v>1114.9</v>
      </c>
      <c r="Q130" s="43"/>
    </row>
    <row r="131" spans="1:17" s="5" customFormat="1" ht="63">
      <c r="A131" s="14" t="s">
        <v>240</v>
      </c>
      <c r="B131" s="36" t="s">
        <v>266</v>
      </c>
      <c r="C131" s="1" t="s">
        <v>25</v>
      </c>
      <c r="D131" s="43">
        <v>2019</v>
      </c>
      <c r="E131" s="43">
        <v>2024</v>
      </c>
      <c r="F131" s="43"/>
      <c r="G131" s="43"/>
      <c r="H131" s="15"/>
      <c r="I131" s="43"/>
      <c r="J131" s="43"/>
      <c r="K131" s="43"/>
      <c r="L131" s="15"/>
      <c r="M131" s="43"/>
      <c r="N131" s="43"/>
      <c r="O131" s="43">
        <f t="shared" si="31"/>
        <v>0</v>
      </c>
      <c r="P131" s="43">
        <f t="shared" si="31"/>
        <v>0</v>
      </c>
      <c r="Q131" s="43"/>
    </row>
    <row r="132" spans="1:17" ht="47.25">
      <c r="A132" s="11" t="s">
        <v>56</v>
      </c>
      <c r="B132" s="35" t="s">
        <v>168</v>
      </c>
      <c r="C132" s="1" t="s">
        <v>25</v>
      </c>
      <c r="D132" s="43">
        <v>2019</v>
      </c>
      <c r="E132" s="43">
        <v>2024</v>
      </c>
      <c r="F132" s="12">
        <f>SUM(F133:F134)</f>
        <v>0</v>
      </c>
      <c r="G132" s="41">
        <f aca="true" t="shared" si="32" ref="G132:Q132">SUM(G133:G134)</f>
        <v>286.85593</v>
      </c>
      <c r="H132" s="13">
        <f>SUM(H133:H134)</f>
        <v>2515.44623</v>
      </c>
      <c r="I132" s="13">
        <f t="shared" si="32"/>
        <v>0</v>
      </c>
      <c r="J132" s="13">
        <f t="shared" si="32"/>
        <v>0</v>
      </c>
      <c r="K132" s="13">
        <f t="shared" si="32"/>
        <v>286.85593</v>
      </c>
      <c r="L132" s="13">
        <f t="shared" si="32"/>
        <v>2361.06775</v>
      </c>
      <c r="M132" s="13">
        <f t="shared" si="32"/>
        <v>0</v>
      </c>
      <c r="N132" s="13">
        <f t="shared" si="32"/>
        <v>0</v>
      </c>
      <c r="O132" s="13">
        <f t="shared" si="32"/>
        <v>286.85593</v>
      </c>
      <c r="P132" s="13">
        <f t="shared" si="32"/>
        <v>2361.06775</v>
      </c>
      <c r="Q132" s="12">
        <f t="shared" si="32"/>
        <v>0</v>
      </c>
    </row>
    <row r="133" spans="1:17" ht="47.25">
      <c r="A133" s="25" t="s">
        <v>57</v>
      </c>
      <c r="B133" s="36" t="s">
        <v>169</v>
      </c>
      <c r="C133" s="1" t="s">
        <v>25</v>
      </c>
      <c r="D133" s="43">
        <v>2019</v>
      </c>
      <c r="E133" s="12">
        <v>2024</v>
      </c>
      <c r="F133" s="12"/>
      <c r="G133" s="12"/>
      <c r="H133" s="13">
        <v>2476.32951</v>
      </c>
      <c r="I133" s="13"/>
      <c r="J133" s="13"/>
      <c r="K133" s="13"/>
      <c r="L133" s="13">
        <v>2321.95103</v>
      </c>
      <c r="M133" s="13"/>
      <c r="N133" s="13"/>
      <c r="O133" s="43">
        <f>K133</f>
        <v>0</v>
      </c>
      <c r="P133" s="15">
        <f>L133</f>
        <v>2321.95103</v>
      </c>
      <c r="Q133" s="12"/>
    </row>
    <row r="134" spans="1:17" ht="47.25">
      <c r="A134" s="25" t="s">
        <v>84</v>
      </c>
      <c r="B134" s="36" t="s">
        <v>170</v>
      </c>
      <c r="C134" s="1" t="s">
        <v>25</v>
      </c>
      <c r="D134" s="43">
        <v>2019</v>
      </c>
      <c r="E134" s="23">
        <v>2024</v>
      </c>
      <c r="F134" s="43"/>
      <c r="G134" s="40">
        <v>286.85593</v>
      </c>
      <c r="H134" s="40">
        <v>39.11672</v>
      </c>
      <c r="I134" s="43"/>
      <c r="J134" s="43"/>
      <c r="K134" s="40">
        <v>286.85593</v>
      </c>
      <c r="L134" s="40">
        <v>39.11672</v>
      </c>
      <c r="M134" s="15"/>
      <c r="N134" s="15"/>
      <c r="O134" s="40">
        <f>K134</f>
        <v>286.85593</v>
      </c>
      <c r="P134" s="40">
        <f>L134</f>
        <v>39.11672</v>
      </c>
      <c r="Q134" s="43"/>
    </row>
    <row r="135" spans="1:17" ht="47.25">
      <c r="A135" s="11" t="s">
        <v>58</v>
      </c>
      <c r="B135" s="35" t="s">
        <v>19</v>
      </c>
      <c r="C135" s="1" t="s">
        <v>25</v>
      </c>
      <c r="D135" s="43">
        <v>2019</v>
      </c>
      <c r="E135" s="23">
        <v>2024</v>
      </c>
      <c r="F135" s="12">
        <f>SUM(F136:F138)</f>
        <v>0</v>
      </c>
      <c r="G135" s="12">
        <f aca="true" t="shared" si="33" ref="G135:Q135">SUM(G136:G138)</f>
        <v>9</v>
      </c>
      <c r="H135" s="12">
        <f t="shared" si="33"/>
        <v>37.2</v>
      </c>
      <c r="I135" s="12">
        <f t="shared" si="33"/>
        <v>0</v>
      </c>
      <c r="J135" s="12">
        <f t="shared" si="33"/>
        <v>0</v>
      </c>
      <c r="K135" s="12">
        <f t="shared" si="33"/>
        <v>9</v>
      </c>
      <c r="L135" s="12">
        <f t="shared" si="33"/>
        <v>37.2</v>
      </c>
      <c r="M135" s="12">
        <f t="shared" si="33"/>
        <v>0</v>
      </c>
      <c r="N135" s="12">
        <f t="shared" si="33"/>
        <v>0</v>
      </c>
      <c r="O135" s="12">
        <f t="shared" si="33"/>
        <v>9</v>
      </c>
      <c r="P135" s="12">
        <f t="shared" si="33"/>
        <v>37.2</v>
      </c>
      <c r="Q135" s="12">
        <f t="shared" si="33"/>
        <v>0</v>
      </c>
    </row>
    <row r="136" spans="1:17" ht="45">
      <c r="A136" s="14" t="s">
        <v>241</v>
      </c>
      <c r="B136" s="36" t="s">
        <v>171</v>
      </c>
      <c r="C136" s="1" t="s">
        <v>25</v>
      </c>
      <c r="D136" s="43">
        <v>2019</v>
      </c>
      <c r="E136" s="43">
        <v>2024</v>
      </c>
      <c r="F136" s="43"/>
      <c r="G136" s="43"/>
      <c r="H136" s="43">
        <v>36</v>
      </c>
      <c r="I136" s="43"/>
      <c r="J136" s="43"/>
      <c r="K136" s="43"/>
      <c r="L136" s="43">
        <v>36</v>
      </c>
      <c r="M136" s="43"/>
      <c r="N136" s="43"/>
      <c r="O136" s="43">
        <f aca="true" t="shared" si="34" ref="O136:P139">K136</f>
        <v>0</v>
      </c>
      <c r="P136" s="43">
        <f t="shared" si="34"/>
        <v>36</v>
      </c>
      <c r="Q136" s="43"/>
    </row>
    <row r="137" spans="1:17" s="5" customFormat="1" ht="45">
      <c r="A137" s="14" t="s">
        <v>242</v>
      </c>
      <c r="B137" s="36" t="s">
        <v>172</v>
      </c>
      <c r="C137" s="1" t="s">
        <v>25</v>
      </c>
      <c r="D137" s="43">
        <v>2019</v>
      </c>
      <c r="E137" s="43">
        <v>2024</v>
      </c>
      <c r="F137" s="43"/>
      <c r="G137" s="43"/>
      <c r="H137" s="15">
        <v>0</v>
      </c>
      <c r="I137" s="43"/>
      <c r="J137" s="43"/>
      <c r="K137" s="43"/>
      <c r="L137" s="15">
        <v>0</v>
      </c>
      <c r="M137" s="43"/>
      <c r="N137" s="43"/>
      <c r="O137" s="43">
        <f t="shared" si="34"/>
        <v>0</v>
      </c>
      <c r="P137" s="43">
        <f t="shared" si="34"/>
        <v>0</v>
      </c>
      <c r="Q137" s="43"/>
    </row>
    <row r="138" spans="1:17" ht="45">
      <c r="A138" s="14" t="s">
        <v>243</v>
      </c>
      <c r="B138" s="36" t="s">
        <v>173</v>
      </c>
      <c r="C138" s="1" t="s">
        <v>25</v>
      </c>
      <c r="D138" s="43">
        <v>2019</v>
      </c>
      <c r="E138" s="43">
        <v>2024</v>
      </c>
      <c r="F138" s="43"/>
      <c r="G138" s="43">
        <v>9</v>
      </c>
      <c r="H138" s="43">
        <v>1.2</v>
      </c>
      <c r="I138" s="43"/>
      <c r="J138" s="43"/>
      <c r="K138" s="43">
        <v>9</v>
      </c>
      <c r="L138" s="43">
        <v>1.2</v>
      </c>
      <c r="M138" s="43"/>
      <c r="N138" s="43"/>
      <c r="O138" s="43">
        <f t="shared" si="34"/>
        <v>9</v>
      </c>
      <c r="P138" s="43">
        <f t="shared" si="34"/>
        <v>1.2</v>
      </c>
      <c r="Q138" s="43"/>
    </row>
    <row r="139" spans="1:17" ht="63">
      <c r="A139" s="11" t="s">
        <v>86</v>
      </c>
      <c r="B139" s="20" t="s">
        <v>174</v>
      </c>
      <c r="C139" s="1" t="s">
        <v>25</v>
      </c>
      <c r="D139" s="43">
        <v>2019</v>
      </c>
      <c r="E139" s="43">
        <v>2024</v>
      </c>
      <c r="F139" s="12"/>
      <c r="G139" s="12"/>
      <c r="H139" s="18">
        <v>1415.59369</v>
      </c>
      <c r="I139" s="18"/>
      <c r="J139" s="18"/>
      <c r="K139" s="18"/>
      <c r="L139" s="18">
        <v>1414.86088</v>
      </c>
      <c r="M139" s="18"/>
      <c r="N139" s="18"/>
      <c r="O139" s="18">
        <f t="shared" si="34"/>
        <v>0</v>
      </c>
      <c r="P139" s="18">
        <f t="shared" si="34"/>
        <v>1414.86088</v>
      </c>
      <c r="Q139" s="12"/>
    </row>
    <row r="140" spans="1:20" ht="15.75">
      <c r="A140" s="14"/>
      <c r="B140" s="20" t="s">
        <v>66</v>
      </c>
      <c r="C140" s="1"/>
      <c r="D140" s="43"/>
      <c r="E140" s="43"/>
      <c r="F140" s="12">
        <f>SUM(F125,F128,F132,F135,F139)</f>
        <v>0</v>
      </c>
      <c r="G140" s="13">
        <f>SUM(G125,G128,G132,G135,G139)</f>
        <v>3244.92474</v>
      </c>
      <c r="H140" s="13">
        <f>SUM(H125,H128,H132,H135,H139)</f>
        <v>9680.50259</v>
      </c>
      <c r="I140" s="13">
        <f aca="true" t="shared" si="35" ref="I140:Q140">SUM(I125,I128,I132,I135,I139)</f>
        <v>0</v>
      </c>
      <c r="J140" s="13">
        <f t="shared" si="35"/>
        <v>0</v>
      </c>
      <c r="K140" s="13">
        <f t="shared" si="35"/>
        <v>3244.92474</v>
      </c>
      <c r="L140" s="13">
        <f t="shared" si="35"/>
        <v>9459.48315</v>
      </c>
      <c r="M140" s="13">
        <f t="shared" si="35"/>
        <v>0</v>
      </c>
      <c r="N140" s="13">
        <f t="shared" si="35"/>
        <v>0</v>
      </c>
      <c r="O140" s="13">
        <f t="shared" si="35"/>
        <v>3244.92474</v>
      </c>
      <c r="P140" s="13">
        <f t="shared" si="35"/>
        <v>9459.48315</v>
      </c>
      <c r="Q140" s="12">
        <f t="shared" si="35"/>
        <v>0</v>
      </c>
      <c r="R140" s="27">
        <f>SUM(F140:H140)</f>
        <v>12925.42733</v>
      </c>
      <c r="S140" s="27">
        <f>SUM(J140:L140)</f>
        <v>12704.40789</v>
      </c>
      <c r="T140" s="49">
        <f>S140/R140</f>
        <v>0.9829004152545879</v>
      </c>
    </row>
    <row r="141" spans="1:17" s="22" customFormat="1" ht="15.75">
      <c r="A141" s="9"/>
      <c r="B141" s="74" t="s">
        <v>257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</row>
    <row r="142" spans="1:17" s="10" customFormat="1" ht="63">
      <c r="A142" s="11" t="s">
        <v>59</v>
      </c>
      <c r="B142" s="35" t="s">
        <v>175</v>
      </c>
      <c r="C142" s="1" t="s">
        <v>25</v>
      </c>
      <c r="D142" s="43">
        <v>2019</v>
      </c>
      <c r="E142" s="12">
        <v>2024</v>
      </c>
      <c r="F142" s="12">
        <f>SUM(F143:F144)</f>
        <v>0</v>
      </c>
      <c r="G142" s="12">
        <f aca="true" t="shared" si="36" ref="G142:Q142">SUM(G143:G144)</f>
        <v>0</v>
      </c>
      <c r="H142" s="12">
        <f t="shared" si="36"/>
        <v>15</v>
      </c>
      <c r="I142" s="12">
        <f t="shared" si="36"/>
        <v>0</v>
      </c>
      <c r="J142" s="12">
        <f t="shared" si="36"/>
        <v>0</v>
      </c>
      <c r="K142" s="12">
        <f t="shared" si="36"/>
        <v>0</v>
      </c>
      <c r="L142" s="12">
        <f t="shared" si="36"/>
        <v>15</v>
      </c>
      <c r="M142" s="12">
        <f t="shared" si="36"/>
        <v>0</v>
      </c>
      <c r="N142" s="12">
        <f t="shared" si="36"/>
        <v>0</v>
      </c>
      <c r="O142" s="12">
        <f t="shared" si="36"/>
        <v>0</v>
      </c>
      <c r="P142" s="12">
        <f t="shared" si="36"/>
        <v>15</v>
      </c>
      <c r="Q142" s="12">
        <f t="shared" si="36"/>
        <v>0</v>
      </c>
    </row>
    <row r="143" spans="1:17" s="5" customFormat="1" ht="45">
      <c r="A143" s="14" t="s">
        <v>244</v>
      </c>
      <c r="B143" s="36" t="s">
        <v>24</v>
      </c>
      <c r="C143" s="1" t="s">
        <v>25</v>
      </c>
      <c r="D143" s="43">
        <v>2019</v>
      </c>
      <c r="E143" s="43">
        <v>2024</v>
      </c>
      <c r="F143" s="43"/>
      <c r="G143" s="15"/>
      <c r="H143" s="15">
        <v>15</v>
      </c>
      <c r="I143" s="43"/>
      <c r="J143" s="15"/>
      <c r="K143" s="15"/>
      <c r="L143" s="15">
        <v>15</v>
      </c>
      <c r="M143" s="15"/>
      <c r="N143" s="15"/>
      <c r="O143" s="43">
        <f>K143</f>
        <v>0</v>
      </c>
      <c r="P143" s="43">
        <f>L143</f>
        <v>15</v>
      </c>
      <c r="Q143" s="43"/>
    </row>
    <row r="144" spans="1:17" s="5" customFormat="1" ht="94.5">
      <c r="A144" s="14" t="s">
        <v>245</v>
      </c>
      <c r="B144" s="36" t="s">
        <v>176</v>
      </c>
      <c r="C144" s="1" t="s">
        <v>25</v>
      </c>
      <c r="D144" s="43">
        <v>2020</v>
      </c>
      <c r="E144" s="43">
        <v>2024</v>
      </c>
      <c r="F144" s="43"/>
      <c r="G144" s="15"/>
      <c r="H144" s="15">
        <v>0</v>
      </c>
      <c r="I144" s="43"/>
      <c r="J144" s="43"/>
      <c r="K144" s="15"/>
      <c r="L144" s="15">
        <v>0</v>
      </c>
      <c r="M144" s="43"/>
      <c r="N144" s="43"/>
      <c r="O144" s="43">
        <f>K144</f>
        <v>0</v>
      </c>
      <c r="P144" s="43">
        <f>L144</f>
        <v>0</v>
      </c>
      <c r="Q144" s="43"/>
    </row>
    <row r="145" spans="1:17" s="5" customFormat="1" ht="45">
      <c r="A145" s="11" t="s">
        <v>60</v>
      </c>
      <c r="B145" s="37" t="s">
        <v>177</v>
      </c>
      <c r="C145" s="1" t="s">
        <v>25</v>
      </c>
      <c r="D145" s="43">
        <v>2019</v>
      </c>
      <c r="E145" s="12">
        <v>2024</v>
      </c>
      <c r="F145" s="12">
        <f>SUM(F146:F152)</f>
        <v>0</v>
      </c>
      <c r="G145" s="12">
        <f>SUM(G146:G153)</f>
        <v>246.4</v>
      </c>
      <c r="H145" s="12">
        <f aca="true" t="shared" si="37" ref="H145:Q145">SUM(H146:H153)</f>
        <v>686.1</v>
      </c>
      <c r="I145" s="12">
        <f t="shared" si="37"/>
        <v>0</v>
      </c>
      <c r="J145" s="12">
        <f t="shared" si="37"/>
        <v>0</v>
      </c>
      <c r="K145" s="12">
        <f t="shared" si="37"/>
        <v>246.4</v>
      </c>
      <c r="L145" s="12">
        <f t="shared" si="37"/>
        <v>591.406</v>
      </c>
      <c r="M145" s="12">
        <f t="shared" si="37"/>
        <v>0</v>
      </c>
      <c r="N145" s="12">
        <f t="shared" si="37"/>
        <v>0</v>
      </c>
      <c r="O145" s="12">
        <f t="shared" si="37"/>
        <v>246.4</v>
      </c>
      <c r="P145" s="12">
        <f t="shared" si="37"/>
        <v>591.406</v>
      </c>
      <c r="Q145" s="12">
        <f t="shared" si="37"/>
        <v>0</v>
      </c>
    </row>
    <row r="146" spans="1:17" s="5" customFormat="1" ht="45">
      <c r="A146" s="14" t="s">
        <v>246</v>
      </c>
      <c r="B146" s="38" t="s">
        <v>178</v>
      </c>
      <c r="C146" s="1" t="s">
        <v>25</v>
      </c>
      <c r="D146" s="43">
        <v>2019</v>
      </c>
      <c r="E146" s="43">
        <v>2024</v>
      </c>
      <c r="F146" s="43"/>
      <c r="G146" s="43">
        <v>246.4</v>
      </c>
      <c r="H146" s="43">
        <v>404.5</v>
      </c>
      <c r="I146" s="43"/>
      <c r="J146" s="43"/>
      <c r="K146" s="43">
        <v>246.4</v>
      </c>
      <c r="L146" s="15">
        <v>400.006</v>
      </c>
      <c r="M146" s="15"/>
      <c r="N146" s="15"/>
      <c r="O146" s="15">
        <f aca="true" t="shared" si="38" ref="O146:O152">K146</f>
        <v>246.4</v>
      </c>
      <c r="P146" s="15">
        <f aca="true" t="shared" si="39" ref="P146:P152">L146</f>
        <v>400.006</v>
      </c>
      <c r="Q146" s="43"/>
    </row>
    <row r="147" spans="1:17" s="5" customFormat="1" ht="47.25">
      <c r="A147" s="14" t="s">
        <v>247</v>
      </c>
      <c r="B147" s="38" t="s">
        <v>179</v>
      </c>
      <c r="C147" s="1" t="s">
        <v>25</v>
      </c>
      <c r="D147" s="43">
        <v>2019</v>
      </c>
      <c r="E147" s="43">
        <v>2024</v>
      </c>
      <c r="F147" s="43"/>
      <c r="G147" s="15"/>
      <c r="H147" s="43">
        <v>26.2</v>
      </c>
      <c r="I147" s="43"/>
      <c r="J147" s="43"/>
      <c r="K147" s="15"/>
      <c r="L147" s="15">
        <v>10.8</v>
      </c>
      <c r="M147" s="15"/>
      <c r="N147" s="15"/>
      <c r="O147" s="43">
        <f t="shared" si="38"/>
        <v>0</v>
      </c>
      <c r="P147" s="43">
        <f t="shared" si="39"/>
        <v>10.8</v>
      </c>
      <c r="Q147" s="43"/>
    </row>
    <row r="148" spans="1:17" s="5" customFormat="1" ht="47.25">
      <c r="A148" s="14" t="s">
        <v>248</v>
      </c>
      <c r="B148" s="38" t="s">
        <v>180</v>
      </c>
      <c r="C148" s="1" t="s">
        <v>25</v>
      </c>
      <c r="D148" s="43">
        <v>2019</v>
      </c>
      <c r="E148" s="43">
        <v>2024</v>
      </c>
      <c r="F148" s="43"/>
      <c r="G148" s="15"/>
      <c r="H148" s="43">
        <v>82.4</v>
      </c>
      <c r="I148" s="43"/>
      <c r="J148" s="43"/>
      <c r="K148" s="15"/>
      <c r="L148" s="15">
        <v>72.6</v>
      </c>
      <c r="M148" s="15"/>
      <c r="N148" s="15"/>
      <c r="O148" s="43">
        <f t="shared" si="38"/>
        <v>0</v>
      </c>
      <c r="P148" s="48">
        <f t="shared" si="39"/>
        <v>72.6</v>
      </c>
      <c r="Q148" s="43"/>
    </row>
    <row r="149" spans="1:17" s="22" customFormat="1" ht="45">
      <c r="A149" s="14" t="s">
        <v>249</v>
      </c>
      <c r="B149" s="38" t="s">
        <v>181</v>
      </c>
      <c r="C149" s="1" t="s">
        <v>25</v>
      </c>
      <c r="D149" s="43">
        <v>2019</v>
      </c>
      <c r="E149" s="12">
        <v>2024</v>
      </c>
      <c r="F149" s="12"/>
      <c r="G149" s="13"/>
      <c r="H149" s="18">
        <v>0</v>
      </c>
      <c r="I149" s="13"/>
      <c r="J149" s="13"/>
      <c r="K149" s="13"/>
      <c r="L149" s="18">
        <v>0</v>
      </c>
      <c r="M149" s="13"/>
      <c r="N149" s="13"/>
      <c r="O149" s="43">
        <f t="shared" si="38"/>
        <v>0</v>
      </c>
      <c r="P149" s="15">
        <f t="shared" si="39"/>
        <v>0</v>
      </c>
      <c r="Q149" s="12"/>
    </row>
    <row r="150" spans="1:17" s="10" customFormat="1" ht="45">
      <c r="A150" s="14" t="s">
        <v>250</v>
      </c>
      <c r="B150" s="38" t="s">
        <v>182</v>
      </c>
      <c r="C150" s="1" t="s">
        <v>25</v>
      </c>
      <c r="D150" s="43">
        <v>2019</v>
      </c>
      <c r="E150" s="12">
        <v>2024</v>
      </c>
      <c r="F150" s="43"/>
      <c r="G150" s="15"/>
      <c r="H150" s="43">
        <v>0</v>
      </c>
      <c r="I150" s="43"/>
      <c r="J150" s="43"/>
      <c r="K150" s="15"/>
      <c r="L150" s="15">
        <v>0</v>
      </c>
      <c r="M150" s="43"/>
      <c r="N150" s="43"/>
      <c r="O150" s="43">
        <f t="shared" si="38"/>
        <v>0</v>
      </c>
      <c r="P150" s="43">
        <f t="shared" si="39"/>
        <v>0</v>
      </c>
      <c r="Q150" s="43"/>
    </row>
    <row r="151" spans="1:17" s="5" customFormat="1" ht="45">
      <c r="A151" s="14" t="s">
        <v>251</v>
      </c>
      <c r="B151" s="38" t="s">
        <v>183</v>
      </c>
      <c r="C151" s="1" t="s">
        <v>25</v>
      </c>
      <c r="D151" s="43">
        <v>2019</v>
      </c>
      <c r="E151" s="12">
        <v>2024</v>
      </c>
      <c r="F151" s="43"/>
      <c r="G151" s="15"/>
      <c r="H151" s="43">
        <v>56</v>
      </c>
      <c r="I151" s="43"/>
      <c r="J151" s="43"/>
      <c r="K151" s="15"/>
      <c r="L151" s="15">
        <v>0</v>
      </c>
      <c r="M151" s="43"/>
      <c r="N151" s="43"/>
      <c r="O151" s="43">
        <f t="shared" si="38"/>
        <v>0</v>
      </c>
      <c r="P151" s="15">
        <f t="shared" si="39"/>
        <v>0</v>
      </c>
      <c r="Q151" s="43"/>
    </row>
    <row r="152" spans="1:17" ht="45">
      <c r="A152" s="14" t="s">
        <v>252</v>
      </c>
      <c r="B152" s="38" t="s">
        <v>184</v>
      </c>
      <c r="C152" s="1" t="s">
        <v>25</v>
      </c>
      <c r="D152" s="43">
        <v>2019</v>
      </c>
      <c r="E152" s="12">
        <v>2024</v>
      </c>
      <c r="F152" s="43"/>
      <c r="G152" s="15"/>
      <c r="H152" s="43">
        <v>75</v>
      </c>
      <c r="I152" s="43"/>
      <c r="J152" s="43"/>
      <c r="K152" s="15"/>
      <c r="L152" s="43">
        <v>75</v>
      </c>
      <c r="M152" s="43"/>
      <c r="N152" s="43"/>
      <c r="O152" s="43">
        <f t="shared" si="38"/>
        <v>0</v>
      </c>
      <c r="P152" s="43">
        <f t="shared" si="39"/>
        <v>75</v>
      </c>
      <c r="Q152" s="43"/>
    </row>
    <row r="153" spans="1:17" ht="47.25">
      <c r="A153" s="14" t="s">
        <v>252</v>
      </c>
      <c r="B153" s="38" t="s">
        <v>275</v>
      </c>
      <c r="C153" s="1" t="s">
        <v>25</v>
      </c>
      <c r="D153" s="43">
        <v>2019</v>
      </c>
      <c r="E153" s="12">
        <v>2024</v>
      </c>
      <c r="F153" s="43"/>
      <c r="G153" s="15"/>
      <c r="H153" s="43">
        <v>42</v>
      </c>
      <c r="I153" s="43"/>
      <c r="J153" s="43"/>
      <c r="K153" s="15"/>
      <c r="L153" s="43">
        <v>33</v>
      </c>
      <c r="M153" s="43"/>
      <c r="N153" s="43"/>
      <c r="O153" s="43">
        <f>K153</f>
        <v>0</v>
      </c>
      <c r="P153" s="43">
        <f>L153</f>
        <v>33</v>
      </c>
      <c r="Q153" s="43"/>
    </row>
    <row r="154" spans="1:17" ht="45">
      <c r="A154" s="11" t="s">
        <v>253</v>
      </c>
      <c r="B154" s="37" t="s">
        <v>185</v>
      </c>
      <c r="C154" s="1" t="s">
        <v>25</v>
      </c>
      <c r="D154" s="43">
        <v>2019</v>
      </c>
      <c r="E154" s="12">
        <v>2024</v>
      </c>
      <c r="F154" s="12">
        <f>SUM(F155:F157)</f>
        <v>0</v>
      </c>
      <c r="G154" s="12">
        <f aca="true" t="shared" si="40" ref="G154:Q154">SUM(G155:G157)</f>
        <v>0</v>
      </c>
      <c r="H154" s="43">
        <f t="shared" si="40"/>
        <v>120.81</v>
      </c>
      <c r="I154" s="43">
        <f t="shared" si="40"/>
        <v>0</v>
      </c>
      <c r="J154" s="43">
        <f t="shared" si="40"/>
        <v>0</v>
      </c>
      <c r="K154" s="43">
        <f t="shared" si="40"/>
        <v>0</v>
      </c>
      <c r="L154" s="43">
        <f t="shared" si="40"/>
        <v>119.50999999999999</v>
      </c>
      <c r="M154" s="12">
        <f t="shared" si="40"/>
        <v>0</v>
      </c>
      <c r="N154" s="12">
        <f t="shared" si="40"/>
        <v>0</v>
      </c>
      <c r="O154" s="12">
        <f t="shared" si="40"/>
        <v>0</v>
      </c>
      <c r="P154" s="12">
        <f t="shared" si="40"/>
        <v>119.50999999999999</v>
      </c>
      <c r="Q154" s="12">
        <f t="shared" si="40"/>
        <v>0</v>
      </c>
    </row>
    <row r="155" spans="1:17" ht="47.25">
      <c r="A155" s="14" t="s">
        <v>254</v>
      </c>
      <c r="B155" s="38" t="s">
        <v>186</v>
      </c>
      <c r="C155" s="1" t="s">
        <v>25</v>
      </c>
      <c r="D155" s="43">
        <v>2019</v>
      </c>
      <c r="E155" s="43">
        <v>2024</v>
      </c>
      <c r="F155" s="43"/>
      <c r="G155" s="43"/>
      <c r="H155" s="43"/>
      <c r="I155" s="43"/>
      <c r="J155" s="43"/>
      <c r="K155" s="43"/>
      <c r="L155" s="43">
        <v>0</v>
      </c>
      <c r="M155" s="43"/>
      <c r="N155" s="43"/>
      <c r="O155" s="43">
        <f aca="true" t="shared" si="41" ref="O155:P157">K155</f>
        <v>0</v>
      </c>
      <c r="P155" s="43">
        <f t="shared" si="41"/>
        <v>0</v>
      </c>
      <c r="Q155" s="43"/>
    </row>
    <row r="156" spans="1:17" ht="45">
      <c r="A156" s="14" t="s">
        <v>255</v>
      </c>
      <c r="B156" s="38" t="s">
        <v>187</v>
      </c>
      <c r="C156" s="1" t="s">
        <v>25</v>
      </c>
      <c r="D156" s="43">
        <v>2019</v>
      </c>
      <c r="E156" s="43">
        <v>2024</v>
      </c>
      <c r="F156" s="12"/>
      <c r="G156" s="12"/>
      <c r="H156" s="43">
        <v>100.91</v>
      </c>
      <c r="I156" s="43"/>
      <c r="J156" s="43"/>
      <c r="K156" s="43"/>
      <c r="L156" s="15">
        <v>100.91</v>
      </c>
      <c r="M156" s="13"/>
      <c r="N156" s="13"/>
      <c r="O156" s="15">
        <f t="shared" si="41"/>
        <v>0</v>
      </c>
      <c r="P156" s="15">
        <f t="shared" si="41"/>
        <v>100.91</v>
      </c>
      <c r="Q156" s="12"/>
    </row>
    <row r="157" spans="1:17" ht="45">
      <c r="A157" s="14" t="s">
        <v>256</v>
      </c>
      <c r="B157" s="38" t="s">
        <v>188</v>
      </c>
      <c r="C157" s="1" t="s">
        <v>25</v>
      </c>
      <c r="D157" s="43">
        <v>2019</v>
      </c>
      <c r="E157" s="43">
        <v>2024</v>
      </c>
      <c r="F157" s="20"/>
      <c r="G157" s="21"/>
      <c r="H157" s="15">
        <v>19.9</v>
      </c>
      <c r="I157" s="15"/>
      <c r="J157" s="15"/>
      <c r="K157" s="15"/>
      <c r="L157" s="15">
        <v>18.6</v>
      </c>
      <c r="M157" s="21"/>
      <c r="N157" s="21"/>
      <c r="O157" s="15">
        <f t="shared" si="41"/>
        <v>0</v>
      </c>
      <c r="P157" s="15">
        <f t="shared" si="41"/>
        <v>18.6</v>
      </c>
      <c r="Q157" s="20"/>
    </row>
    <row r="158" spans="1:20" ht="15.75">
      <c r="A158" s="19"/>
      <c r="B158" s="20" t="s">
        <v>67</v>
      </c>
      <c r="C158" s="2"/>
      <c r="D158" s="20"/>
      <c r="E158" s="20"/>
      <c r="F158" s="20">
        <f>SUM(F142,F145,F154)</f>
        <v>0</v>
      </c>
      <c r="G158" s="20">
        <f aca="true" t="shared" si="42" ref="G158:Q158">SUM(G142,G145,G154)</f>
        <v>246.4</v>
      </c>
      <c r="H158" s="20">
        <f t="shared" si="42"/>
        <v>821.9100000000001</v>
      </c>
      <c r="I158" s="20">
        <f t="shared" si="42"/>
        <v>0</v>
      </c>
      <c r="J158" s="20">
        <f t="shared" si="42"/>
        <v>0</v>
      </c>
      <c r="K158" s="20">
        <f t="shared" si="42"/>
        <v>246.4</v>
      </c>
      <c r="L158" s="21">
        <f t="shared" si="42"/>
        <v>725.9159999999999</v>
      </c>
      <c r="M158" s="21">
        <f t="shared" si="42"/>
        <v>0</v>
      </c>
      <c r="N158" s="21">
        <f t="shared" si="42"/>
        <v>0</v>
      </c>
      <c r="O158" s="21">
        <f t="shared" si="42"/>
        <v>246.4</v>
      </c>
      <c r="P158" s="21">
        <f t="shared" si="42"/>
        <v>725.9159999999999</v>
      </c>
      <c r="Q158" s="20">
        <f t="shared" si="42"/>
        <v>0</v>
      </c>
      <c r="R158" s="27">
        <f>SUM(F158:H158)</f>
        <v>1068.3100000000002</v>
      </c>
      <c r="S158" s="27">
        <f>SUM(J158:L158)</f>
        <v>972.3159999999999</v>
      </c>
      <c r="T158" s="49">
        <f>S158/R158</f>
        <v>0.9101440593086274</v>
      </c>
    </row>
    <row r="159" spans="1:17" s="5" customFormat="1" ht="15.75">
      <c r="A159" s="19"/>
      <c r="B159" s="20" t="s">
        <v>68</v>
      </c>
      <c r="C159" s="2"/>
      <c r="D159" s="20"/>
      <c r="E159" s="20"/>
      <c r="F159" s="21">
        <f aca="true" t="shared" si="43" ref="F159:Q159">SUM(F33,F86,F100,F118,F123,F140,F158)</f>
        <v>23436.27933</v>
      </c>
      <c r="G159" s="21">
        <f t="shared" si="43"/>
        <v>626119.79764</v>
      </c>
      <c r="H159" s="21">
        <f t="shared" si="43"/>
        <v>330467.5193299999</v>
      </c>
      <c r="I159" s="21">
        <f t="shared" si="43"/>
        <v>0</v>
      </c>
      <c r="J159" s="21">
        <f t="shared" si="43"/>
        <v>22326.65473</v>
      </c>
      <c r="K159" s="21">
        <f t="shared" si="43"/>
        <v>615237.3062999999</v>
      </c>
      <c r="L159" s="21">
        <f t="shared" si="43"/>
        <v>321938.20982</v>
      </c>
      <c r="M159" s="21">
        <f t="shared" si="43"/>
        <v>0</v>
      </c>
      <c r="N159" s="21">
        <f t="shared" si="43"/>
        <v>22326.65473</v>
      </c>
      <c r="O159" s="21">
        <f t="shared" si="43"/>
        <v>615237.3062999999</v>
      </c>
      <c r="P159" s="21">
        <f t="shared" si="43"/>
        <v>321938.20982</v>
      </c>
      <c r="Q159" s="21">
        <f t="shared" si="43"/>
        <v>0</v>
      </c>
    </row>
    <row r="160" spans="6:17" ht="15">
      <c r="F160" s="31"/>
      <c r="G160" s="31"/>
      <c r="H160" s="31"/>
      <c r="I160" s="31"/>
      <c r="J160" s="27"/>
      <c r="K160" s="27"/>
      <c r="L160" s="31"/>
      <c r="M160" s="31"/>
      <c r="N160" s="31"/>
      <c r="O160" s="31"/>
      <c r="P160" s="31"/>
      <c r="Q160" s="31"/>
    </row>
    <row r="161" spans="2:17" ht="15">
      <c r="B161" s="33" t="s">
        <v>307</v>
      </c>
      <c r="E161" s="4" t="s">
        <v>319</v>
      </c>
      <c r="F161" s="31"/>
      <c r="G161" s="31"/>
      <c r="H161" s="31"/>
      <c r="I161" s="31"/>
      <c r="J161" s="27"/>
      <c r="K161" s="27"/>
      <c r="L161" s="31"/>
      <c r="M161" s="31"/>
      <c r="N161" s="31"/>
      <c r="O161" s="31"/>
      <c r="P161" s="31"/>
      <c r="Q161" s="31"/>
    </row>
    <row r="162" spans="6:17" ht="15">
      <c r="F162" s="31"/>
      <c r="G162" s="31"/>
      <c r="H162" s="31"/>
      <c r="I162" s="31"/>
      <c r="J162" s="27"/>
      <c r="K162" s="27"/>
      <c r="L162" s="31"/>
      <c r="M162" s="31"/>
      <c r="N162" s="31"/>
      <c r="O162" s="31"/>
      <c r="P162" s="31"/>
      <c r="Q162" s="31"/>
    </row>
    <row r="163" spans="1:17" ht="15">
      <c r="A163" s="3" t="s">
        <v>69</v>
      </c>
      <c r="F163" s="31"/>
      <c r="G163" s="31"/>
      <c r="H163" s="31"/>
      <c r="I163" s="31"/>
      <c r="J163" s="27"/>
      <c r="K163" s="27"/>
      <c r="L163" s="31"/>
      <c r="M163" s="31"/>
      <c r="N163" s="31"/>
      <c r="O163" s="31"/>
      <c r="P163" s="31"/>
      <c r="Q163" s="31"/>
    </row>
    <row r="164" spans="1:17" ht="15">
      <c r="A164" s="3" t="s">
        <v>70</v>
      </c>
      <c r="F164" s="31"/>
      <c r="G164" s="31"/>
      <c r="H164" s="31"/>
      <c r="I164" s="31"/>
      <c r="J164" s="27"/>
      <c r="K164" s="27"/>
      <c r="L164" s="31"/>
      <c r="M164" s="31"/>
      <c r="N164" s="31"/>
      <c r="O164" s="31"/>
      <c r="P164" s="31"/>
      <c r="Q164" s="31"/>
    </row>
    <row r="165" spans="2:17" ht="15">
      <c r="B165" s="4"/>
      <c r="F165" s="31"/>
      <c r="G165" s="31"/>
      <c r="H165" s="31"/>
      <c r="I165" s="79" t="s">
        <v>71</v>
      </c>
      <c r="J165" s="80"/>
      <c r="K165" s="80"/>
      <c r="L165" s="80"/>
      <c r="M165" s="79" t="s">
        <v>316</v>
      </c>
      <c r="N165" s="80"/>
      <c r="O165" s="80"/>
      <c r="P165" s="80"/>
      <c r="Q165" s="81" t="s">
        <v>317</v>
      </c>
    </row>
    <row r="166" spans="7:17" ht="15">
      <c r="G166" s="5"/>
      <c r="H166" s="5"/>
      <c r="I166" s="52" t="s">
        <v>315</v>
      </c>
      <c r="J166" s="53" t="s">
        <v>74</v>
      </c>
      <c r="K166" s="53" t="s">
        <v>75</v>
      </c>
      <c r="L166" s="53" t="s">
        <v>76</v>
      </c>
      <c r="M166" s="52" t="s">
        <v>315</v>
      </c>
      <c r="N166" s="53" t="s">
        <v>74</v>
      </c>
      <c r="O166" s="53" t="s">
        <v>75</v>
      </c>
      <c r="P166" s="53" t="s">
        <v>76</v>
      </c>
      <c r="Q166" s="82"/>
    </row>
    <row r="167" spans="1:17" ht="15">
      <c r="A167" s="4"/>
      <c r="G167" s="5" t="s">
        <v>308</v>
      </c>
      <c r="H167" s="5"/>
      <c r="I167" s="54">
        <f>SUM(J167:L167)</f>
        <v>302481.40712</v>
      </c>
      <c r="J167" s="54">
        <f>F33</f>
        <v>0</v>
      </c>
      <c r="K167" s="54">
        <f>G33</f>
        <v>213047.49999999997</v>
      </c>
      <c r="L167" s="54">
        <f>H33</f>
        <v>89433.90711999999</v>
      </c>
      <c r="M167" s="54">
        <f>SUM(N167:P167)</f>
        <v>299635.51564999996</v>
      </c>
      <c r="N167" s="54">
        <f>J33</f>
        <v>0</v>
      </c>
      <c r="O167" s="54">
        <f>K33</f>
        <v>212421.69999999998</v>
      </c>
      <c r="P167" s="54">
        <f>L33</f>
        <v>87213.81564999999</v>
      </c>
      <c r="Q167" s="55">
        <f>M167/I167</f>
        <v>0.9905915160303688</v>
      </c>
    </row>
    <row r="168" spans="1:17" ht="15">
      <c r="A168" s="4"/>
      <c r="G168" s="5" t="s">
        <v>309</v>
      </c>
      <c r="H168" s="5"/>
      <c r="I168" s="54">
        <f aca="true" t="shared" si="44" ref="I168:I173">SUM(J168:L168)</f>
        <v>513397.49358</v>
      </c>
      <c r="J168" s="54">
        <f>F86</f>
        <v>22693.72862</v>
      </c>
      <c r="K168" s="54">
        <f>G86</f>
        <v>356891.50204</v>
      </c>
      <c r="L168" s="54">
        <f>H86</f>
        <v>133812.26291999998</v>
      </c>
      <c r="M168" s="54">
        <f aca="true" t="shared" si="45" ref="M168:M173">SUM(N168:P168)</f>
        <v>502398.58960999997</v>
      </c>
      <c r="N168" s="54">
        <f>J86</f>
        <v>21584.14402</v>
      </c>
      <c r="O168" s="54">
        <f>K86</f>
        <v>351462.54426999995</v>
      </c>
      <c r="P168" s="54">
        <f>L86</f>
        <v>129351.90131999999</v>
      </c>
      <c r="Q168" s="55">
        <f aca="true" t="shared" si="46" ref="Q168:Q174">M168/I168</f>
        <v>0.9785762413966944</v>
      </c>
    </row>
    <row r="169" spans="7:17" ht="15">
      <c r="G169" s="5" t="s">
        <v>310</v>
      </c>
      <c r="H169" s="5"/>
      <c r="I169" s="54">
        <f t="shared" si="44"/>
        <v>1062.0639999999999</v>
      </c>
      <c r="J169" s="54">
        <f>F100</f>
        <v>0</v>
      </c>
      <c r="K169" s="54">
        <f>G100</f>
        <v>0</v>
      </c>
      <c r="L169" s="54">
        <f>H100</f>
        <v>1062.0639999999999</v>
      </c>
      <c r="M169" s="54">
        <f t="shared" si="45"/>
        <v>1046.664</v>
      </c>
      <c r="N169" s="54">
        <f>J100</f>
        <v>0</v>
      </c>
      <c r="O169" s="54">
        <f>K100</f>
        <v>0</v>
      </c>
      <c r="P169" s="54">
        <f>L100</f>
        <v>1046.664</v>
      </c>
      <c r="Q169" s="55">
        <f t="shared" si="46"/>
        <v>0.9854999322074753</v>
      </c>
    </row>
    <row r="170" spans="1:17" s="5" customFormat="1" ht="15.75">
      <c r="A170" s="3"/>
      <c r="B170" s="39"/>
      <c r="C170" s="28" t="s">
        <v>71</v>
      </c>
      <c r="D170" s="28" t="s">
        <v>73</v>
      </c>
      <c r="E170" s="28"/>
      <c r="F170" s="4"/>
      <c r="G170" s="5" t="s">
        <v>311</v>
      </c>
      <c r="I170" s="54">
        <f t="shared" si="44"/>
        <v>96693.3727</v>
      </c>
      <c r="J170" s="54">
        <f>F118</f>
        <v>0</v>
      </c>
      <c r="K170" s="54">
        <f>G118</f>
        <v>1036.5</v>
      </c>
      <c r="L170" s="54">
        <f>H118</f>
        <v>95656.8727</v>
      </c>
      <c r="M170" s="54">
        <f t="shared" si="45"/>
        <v>95176.92970000001</v>
      </c>
      <c r="N170" s="54">
        <f>J118</f>
        <v>0</v>
      </c>
      <c r="O170" s="54">
        <f>K118</f>
        <v>1036.5</v>
      </c>
      <c r="P170" s="54">
        <f>L118</f>
        <v>94140.42970000001</v>
      </c>
      <c r="Q170" s="55">
        <f t="shared" si="46"/>
        <v>0.9843169913546722</v>
      </c>
    </row>
    <row r="171" spans="1:17" s="24" customFormat="1" ht="15.75">
      <c r="A171" s="3"/>
      <c r="B171" s="39" t="s">
        <v>72</v>
      </c>
      <c r="C171" s="29">
        <f>F159+G159+H159</f>
        <v>980023.5963</v>
      </c>
      <c r="D171" s="29">
        <f>J159+K159+L159</f>
        <v>959502.1708499999</v>
      </c>
      <c r="E171" s="30">
        <f>D171/C171</f>
        <v>0.9790602741327076</v>
      </c>
      <c r="F171" s="27"/>
      <c r="G171" s="5" t="s">
        <v>312</v>
      </c>
      <c r="H171" s="5"/>
      <c r="I171" s="54">
        <f t="shared" si="44"/>
        <v>52395.521570000004</v>
      </c>
      <c r="J171" s="54">
        <f>F123</f>
        <v>742.55071</v>
      </c>
      <c r="K171" s="54">
        <f>G123</f>
        <v>51652.97086</v>
      </c>
      <c r="L171" s="54">
        <f>H123</f>
        <v>0</v>
      </c>
      <c r="M171" s="54">
        <f t="shared" si="45"/>
        <v>47567.748</v>
      </c>
      <c r="N171" s="54">
        <f>J123</f>
        <v>742.51071</v>
      </c>
      <c r="O171" s="54">
        <f>K123</f>
        <v>46825.23729</v>
      </c>
      <c r="P171" s="54">
        <f>L123</f>
        <v>0</v>
      </c>
      <c r="Q171" s="55">
        <f t="shared" si="46"/>
        <v>0.9078590416635105</v>
      </c>
    </row>
    <row r="172" spans="1:17" s="10" customFormat="1" ht="15.75">
      <c r="A172" s="3"/>
      <c r="B172" s="39" t="s">
        <v>74</v>
      </c>
      <c r="C172" s="29">
        <f>F159</f>
        <v>23436.27933</v>
      </c>
      <c r="D172" s="29">
        <f>J159</f>
        <v>22326.65473</v>
      </c>
      <c r="E172" s="30">
        <f>D172/C172</f>
        <v>0.9526535511727064</v>
      </c>
      <c r="F172" s="27"/>
      <c r="G172" s="5" t="s">
        <v>313</v>
      </c>
      <c r="H172" s="5"/>
      <c r="I172" s="54">
        <f t="shared" si="44"/>
        <v>12925.42733</v>
      </c>
      <c r="J172" s="54">
        <f>F140</f>
        <v>0</v>
      </c>
      <c r="K172" s="54">
        <f>G140</f>
        <v>3244.92474</v>
      </c>
      <c r="L172" s="54">
        <f>H140</f>
        <v>9680.50259</v>
      </c>
      <c r="M172" s="54">
        <f t="shared" si="45"/>
        <v>12704.40789</v>
      </c>
      <c r="N172" s="54">
        <f>J140</f>
        <v>0</v>
      </c>
      <c r="O172" s="54">
        <f>K140</f>
        <v>3244.92474</v>
      </c>
      <c r="P172" s="54">
        <f>L140</f>
        <v>9459.48315</v>
      </c>
      <c r="Q172" s="55">
        <f t="shared" si="46"/>
        <v>0.9829004152545879</v>
      </c>
    </row>
    <row r="173" spans="1:17" s="5" customFormat="1" ht="15.75">
      <c r="A173" s="3"/>
      <c r="B173" s="39" t="s">
        <v>75</v>
      </c>
      <c r="C173" s="29">
        <f>G159</f>
        <v>626119.79764</v>
      </c>
      <c r="D173" s="29">
        <f>K159</f>
        <v>615237.3062999999</v>
      </c>
      <c r="E173" s="30">
        <f>D173/C173</f>
        <v>0.9826191547032711</v>
      </c>
      <c r="F173" s="27"/>
      <c r="G173" s="5" t="s">
        <v>314</v>
      </c>
      <c r="I173" s="54">
        <f t="shared" si="44"/>
        <v>1068.3100000000002</v>
      </c>
      <c r="J173" s="54">
        <f>F158</f>
        <v>0</v>
      </c>
      <c r="K173" s="54">
        <f>G158</f>
        <v>246.4</v>
      </c>
      <c r="L173" s="54">
        <f>H158</f>
        <v>821.9100000000001</v>
      </c>
      <c r="M173" s="54">
        <f t="shared" si="45"/>
        <v>972.3159999999999</v>
      </c>
      <c r="N173" s="54">
        <f>J158</f>
        <v>0</v>
      </c>
      <c r="O173" s="54">
        <f>K158</f>
        <v>246.4</v>
      </c>
      <c r="P173" s="54">
        <f>L158</f>
        <v>725.9159999999999</v>
      </c>
      <c r="Q173" s="55">
        <f t="shared" si="46"/>
        <v>0.9101440593086274</v>
      </c>
    </row>
    <row r="174" spans="2:17" ht="15.75">
      <c r="B174" s="39" t="s">
        <v>76</v>
      </c>
      <c r="C174" s="29">
        <f>H159</f>
        <v>330467.5193299999</v>
      </c>
      <c r="D174" s="29">
        <f>L159</f>
        <v>321938.20982</v>
      </c>
      <c r="E174" s="30">
        <f>D174/C174</f>
        <v>0.9741901729788981</v>
      </c>
      <c r="F174" s="27"/>
      <c r="G174" s="5" t="s">
        <v>318</v>
      </c>
      <c r="H174" s="5"/>
      <c r="I174" s="54">
        <f aca="true" t="shared" si="47" ref="I174:P174">SUM(I167:I173)</f>
        <v>980023.5963000001</v>
      </c>
      <c r="J174" s="54">
        <f t="shared" si="47"/>
        <v>23436.27933</v>
      </c>
      <c r="K174" s="54">
        <f t="shared" si="47"/>
        <v>626119.79764</v>
      </c>
      <c r="L174" s="54">
        <f t="shared" si="47"/>
        <v>330467.5193299999</v>
      </c>
      <c r="M174" s="54">
        <f t="shared" si="47"/>
        <v>959502.1708499999</v>
      </c>
      <c r="N174" s="54">
        <f t="shared" si="47"/>
        <v>22326.65473</v>
      </c>
      <c r="O174" s="54">
        <f t="shared" si="47"/>
        <v>615237.3062999999</v>
      </c>
      <c r="P174" s="54">
        <f t="shared" si="47"/>
        <v>321938.20982</v>
      </c>
      <c r="Q174" s="55">
        <f t="shared" si="46"/>
        <v>0.9790602741327075</v>
      </c>
    </row>
    <row r="175" spans="3:4" ht="15">
      <c r="C175" s="27"/>
      <c r="D175" s="27"/>
    </row>
    <row r="176" spans="1:17" s="5" customFormat="1" ht="15">
      <c r="A176" s="3"/>
      <c r="B176" s="33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4:5" ht="15">
      <c r="D177" s="27"/>
      <c r="E177" s="27"/>
    </row>
    <row r="180" spans="1:17" s="5" customFormat="1" ht="15">
      <c r="A180" s="3"/>
      <c r="B180" s="33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4" spans="1:17" s="5" customFormat="1" ht="15">
      <c r="A184" s="3"/>
      <c r="B184" s="33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6" spans="1:17" s="5" customFormat="1" ht="15">
      <c r="A186" s="3"/>
      <c r="B186" s="3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s="22" customFormat="1" ht="15.75">
      <c r="A187" s="3"/>
      <c r="B187" s="33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s="10" customFormat="1" ht="15.75">
      <c r="A188" s="3"/>
      <c r="B188" s="33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s="5" customFormat="1" ht="15">
      <c r="A189" s="3"/>
      <c r="B189" s="33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1" spans="1:17" s="5" customFormat="1" ht="15">
      <c r="A191" s="3"/>
      <c r="B191" s="33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s="26" customFormat="1" ht="15">
      <c r="A192" s="3"/>
      <c r="B192" s="33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4" spans="1:17" s="5" customFormat="1" ht="15">
      <c r="A194" s="3"/>
      <c r="B194" s="33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9" spans="1:17" s="22" customFormat="1" ht="15.75">
      <c r="A199" s="3"/>
      <c r="B199" s="33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s="22" customFormat="1" ht="15.75">
      <c r="A200" s="3"/>
      <c r="B200" s="33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</sheetData>
  <sheetProtection/>
  <mergeCells count="19">
    <mergeCell ref="I165:L165"/>
    <mergeCell ref="M165:P165"/>
    <mergeCell ref="Q165:Q166"/>
    <mergeCell ref="B124:Q124"/>
    <mergeCell ref="B141:Q141"/>
    <mergeCell ref="B119:Q119"/>
    <mergeCell ref="B87:Q87"/>
    <mergeCell ref="C3:M3"/>
    <mergeCell ref="B10:Q10"/>
    <mergeCell ref="B34:Q34"/>
    <mergeCell ref="B101:Q101"/>
    <mergeCell ref="F7:I7"/>
    <mergeCell ref="A7:A8"/>
    <mergeCell ref="B7:B8"/>
    <mergeCell ref="C7:C8"/>
    <mergeCell ref="D7:D8"/>
    <mergeCell ref="J7:M7"/>
    <mergeCell ref="N7:Q7"/>
    <mergeCell ref="E7:E8"/>
  </mergeCells>
  <printOptions/>
  <pageMargins left="0.5905511811023623" right="0.1968503937007874" top="0.5511811023622047" bottom="0.5905511811023623" header="0.31496062992125984" footer="0.31496062992125984"/>
  <pageSetup horizontalDpi="180" verticalDpi="180" orientation="landscape" paperSize="9" scale="56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tabSelected="1" view="pageBreakPreview" zoomScale="60" zoomScalePageLayoutView="0" workbookViewId="0" topLeftCell="A1">
      <selection activeCell="B11" sqref="B11"/>
    </sheetView>
  </sheetViews>
  <sheetFormatPr defaultColWidth="9.140625" defaultRowHeight="15"/>
  <cols>
    <col min="2" max="2" width="79.7109375" style="0" customWidth="1"/>
    <col min="3" max="3" width="12.140625" style="0" customWidth="1"/>
    <col min="4" max="4" width="15.140625" style="0" customWidth="1"/>
    <col min="5" max="5" width="14.28125" style="0" customWidth="1"/>
    <col min="6" max="6" width="13.28125" style="0" customWidth="1"/>
    <col min="7" max="7" width="54.140625" style="0" customWidth="1"/>
  </cols>
  <sheetData>
    <row r="1" spans="2:7" s="56" customFormat="1" ht="48.75" customHeight="1">
      <c r="B1" s="86" t="s">
        <v>320</v>
      </c>
      <c r="C1" s="87"/>
      <c r="D1" s="87"/>
      <c r="E1" s="87"/>
      <c r="F1" s="87"/>
      <c r="G1" s="87"/>
    </row>
    <row r="2" spans="2:4" s="56" customFormat="1" ht="12" customHeight="1">
      <c r="B2" s="57"/>
      <c r="D2" s="56" t="s">
        <v>372</v>
      </c>
    </row>
    <row r="3" s="56" customFormat="1" ht="15.75">
      <c r="B3" s="57"/>
    </row>
    <row r="4" spans="1:7" s="56" customFormat="1" ht="15.75">
      <c r="A4" s="88" t="s">
        <v>321</v>
      </c>
      <c r="B4" s="91" t="s">
        <v>322</v>
      </c>
      <c r="C4" s="88" t="s">
        <v>323</v>
      </c>
      <c r="D4" s="96" t="s">
        <v>324</v>
      </c>
      <c r="E4" s="97"/>
      <c r="F4" s="98"/>
      <c r="G4" s="88" t="s">
        <v>325</v>
      </c>
    </row>
    <row r="5" spans="1:7" s="56" customFormat="1" ht="15.75">
      <c r="A5" s="89"/>
      <c r="B5" s="92"/>
      <c r="C5" s="94"/>
      <c r="D5" s="88" t="s">
        <v>381</v>
      </c>
      <c r="E5" s="99" t="s">
        <v>373</v>
      </c>
      <c r="F5" s="100"/>
      <c r="G5" s="89"/>
    </row>
    <row r="6" spans="1:7" s="56" customFormat="1" ht="38.25" customHeight="1">
      <c r="A6" s="90"/>
      <c r="B6" s="93"/>
      <c r="C6" s="95"/>
      <c r="D6" s="90"/>
      <c r="E6" s="58" t="s">
        <v>71</v>
      </c>
      <c r="F6" s="58" t="s">
        <v>326</v>
      </c>
      <c r="G6" s="90"/>
    </row>
    <row r="7" spans="1:7" s="56" customFormat="1" ht="15.75">
      <c r="A7" s="58">
        <v>1</v>
      </c>
      <c r="B7" s="59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</row>
    <row r="8" spans="1:7" s="60" customFormat="1" ht="15.75">
      <c r="A8" s="83" t="s">
        <v>327</v>
      </c>
      <c r="B8" s="84"/>
      <c r="C8" s="84"/>
      <c r="D8" s="84"/>
      <c r="E8" s="84"/>
      <c r="F8" s="84"/>
      <c r="G8" s="85"/>
    </row>
    <row r="9" spans="1:7" ht="102" customHeight="1">
      <c r="A9" s="61">
        <v>1</v>
      </c>
      <c r="B9" s="62" t="s">
        <v>328</v>
      </c>
      <c r="C9" s="63" t="s">
        <v>329</v>
      </c>
      <c r="D9" s="63">
        <v>100</v>
      </c>
      <c r="E9" s="63">
        <v>100</v>
      </c>
      <c r="F9" s="63">
        <v>100</v>
      </c>
      <c r="G9" s="63"/>
    </row>
    <row r="10" spans="1:7" ht="110.25">
      <c r="A10" s="61">
        <v>2</v>
      </c>
      <c r="B10" s="62" t="s">
        <v>330</v>
      </c>
      <c r="C10" s="63" t="s">
        <v>329</v>
      </c>
      <c r="D10" s="63">
        <v>100</v>
      </c>
      <c r="E10" s="63">
        <v>100</v>
      </c>
      <c r="F10" s="63">
        <v>100</v>
      </c>
      <c r="G10" s="63"/>
    </row>
    <row r="11" spans="1:7" ht="94.5">
      <c r="A11" s="61">
        <v>3</v>
      </c>
      <c r="B11" s="62" t="s">
        <v>331</v>
      </c>
      <c r="C11" s="63" t="s">
        <v>329</v>
      </c>
      <c r="D11" s="63">
        <v>55</v>
      </c>
      <c r="E11" s="63">
        <v>58</v>
      </c>
      <c r="F11" s="63">
        <v>58</v>
      </c>
      <c r="G11" s="62"/>
    </row>
    <row r="12" spans="1:7" ht="78.75">
      <c r="A12" s="61">
        <v>4</v>
      </c>
      <c r="B12" s="62" t="s">
        <v>332</v>
      </c>
      <c r="C12" s="63" t="s">
        <v>329</v>
      </c>
      <c r="D12" s="63">
        <v>0.73</v>
      </c>
      <c r="E12" s="63">
        <v>0.75</v>
      </c>
      <c r="F12" s="63">
        <v>0.808</v>
      </c>
      <c r="G12" s="61" t="s">
        <v>377</v>
      </c>
    </row>
    <row r="13" spans="1:7" s="60" customFormat="1" ht="15.75">
      <c r="A13" s="83" t="s">
        <v>333</v>
      </c>
      <c r="B13" s="84"/>
      <c r="C13" s="84"/>
      <c r="D13" s="84"/>
      <c r="E13" s="84"/>
      <c r="F13" s="84"/>
      <c r="G13" s="85"/>
    </row>
    <row r="14" spans="1:7" ht="79.5" thickBot="1">
      <c r="A14" s="61">
        <v>5</v>
      </c>
      <c r="B14" s="64" t="s">
        <v>334</v>
      </c>
      <c r="C14" s="63" t="s">
        <v>329</v>
      </c>
      <c r="D14" s="63">
        <v>100</v>
      </c>
      <c r="E14" s="63">
        <v>100</v>
      </c>
      <c r="F14" s="63">
        <v>100</v>
      </c>
      <c r="G14" s="63"/>
    </row>
    <row r="15" spans="1:7" ht="63.75" thickBot="1">
      <c r="A15" s="61">
        <v>6</v>
      </c>
      <c r="B15" s="64" t="s">
        <v>335</v>
      </c>
      <c r="C15" s="63" t="s">
        <v>329</v>
      </c>
      <c r="D15" s="63">
        <v>97</v>
      </c>
      <c r="E15" s="63">
        <v>100</v>
      </c>
      <c r="F15" s="63">
        <v>100</v>
      </c>
      <c r="G15" s="65"/>
    </row>
    <row r="16" spans="1:7" ht="31.5">
      <c r="A16" s="61">
        <v>7</v>
      </c>
      <c r="B16" s="62" t="s">
        <v>336</v>
      </c>
      <c r="C16" s="63" t="s">
        <v>329</v>
      </c>
      <c r="D16" s="63">
        <v>100</v>
      </c>
      <c r="E16" s="63">
        <v>100</v>
      </c>
      <c r="F16" s="63">
        <v>100</v>
      </c>
      <c r="G16" s="63"/>
    </row>
    <row r="17" spans="1:7" ht="63">
      <c r="A17" s="61">
        <v>8</v>
      </c>
      <c r="B17" s="62" t="s">
        <v>337</v>
      </c>
      <c r="C17" s="63" t="s">
        <v>329</v>
      </c>
      <c r="D17" s="63">
        <v>100</v>
      </c>
      <c r="E17" s="63">
        <v>100</v>
      </c>
      <c r="F17" s="63">
        <v>100</v>
      </c>
      <c r="G17" s="63"/>
    </row>
    <row r="18" spans="1:7" ht="47.25">
      <c r="A18" s="61">
        <v>9</v>
      </c>
      <c r="B18" s="62" t="s">
        <v>338</v>
      </c>
      <c r="C18" s="63" t="s">
        <v>329</v>
      </c>
      <c r="D18" s="63">
        <v>80</v>
      </c>
      <c r="E18" s="63">
        <v>82</v>
      </c>
      <c r="F18" s="63">
        <v>98</v>
      </c>
      <c r="G18" s="62" t="s">
        <v>380</v>
      </c>
    </row>
    <row r="19" spans="1:7" ht="31.5">
      <c r="A19" s="61">
        <v>10</v>
      </c>
      <c r="B19" s="62" t="s">
        <v>339</v>
      </c>
      <c r="C19" s="63" t="s">
        <v>340</v>
      </c>
      <c r="D19" s="63">
        <v>69</v>
      </c>
      <c r="E19" s="63">
        <v>71</v>
      </c>
      <c r="F19" s="63">
        <v>72</v>
      </c>
      <c r="G19" s="62"/>
    </row>
    <row r="20" spans="1:7" s="60" customFormat="1" ht="15.75">
      <c r="A20" s="83" t="s">
        <v>341</v>
      </c>
      <c r="B20" s="84"/>
      <c r="C20" s="84"/>
      <c r="D20" s="84"/>
      <c r="E20" s="84"/>
      <c r="F20" s="84"/>
      <c r="G20" s="85"/>
    </row>
    <row r="21" spans="1:7" ht="63">
      <c r="A21" s="61">
        <v>11</v>
      </c>
      <c r="B21" s="62" t="s">
        <v>342</v>
      </c>
      <c r="C21" s="63" t="s">
        <v>329</v>
      </c>
      <c r="D21" s="63">
        <v>20</v>
      </c>
      <c r="E21" s="63">
        <v>35</v>
      </c>
      <c r="F21" s="63">
        <v>45</v>
      </c>
      <c r="G21" s="62" t="s">
        <v>354</v>
      </c>
    </row>
    <row r="22" spans="1:7" ht="63">
      <c r="A22" s="61">
        <v>12</v>
      </c>
      <c r="B22" s="62" t="s">
        <v>343</v>
      </c>
      <c r="C22" s="63" t="s">
        <v>329</v>
      </c>
      <c r="D22" s="63">
        <v>20</v>
      </c>
      <c r="E22" s="63">
        <v>40</v>
      </c>
      <c r="F22" s="63">
        <v>41</v>
      </c>
      <c r="G22" s="62" t="s">
        <v>378</v>
      </c>
    </row>
    <row r="23" spans="1:7" ht="31.5">
      <c r="A23" s="61">
        <v>13</v>
      </c>
      <c r="B23" s="62" t="s">
        <v>344</v>
      </c>
      <c r="C23" s="63" t="s">
        <v>340</v>
      </c>
      <c r="D23" s="63">
        <v>9</v>
      </c>
      <c r="E23" s="63">
        <v>9</v>
      </c>
      <c r="F23" s="63">
        <v>10</v>
      </c>
      <c r="G23" s="62" t="s">
        <v>379</v>
      </c>
    </row>
    <row r="24" spans="1:7" s="60" customFormat="1" ht="15.75">
      <c r="A24" s="83" t="s">
        <v>345</v>
      </c>
      <c r="B24" s="84"/>
      <c r="C24" s="84"/>
      <c r="D24" s="84"/>
      <c r="E24" s="84"/>
      <c r="F24" s="84"/>
      <c r="G24" s="85"/>
    </row>
    <row r="25" spans="1:7" ht="63">
      <c r="A25" s="61">
        <v>14</v>
      </c>
      <c r="B25" s="62" t="s">
        <v>346</v>
      </c>
      <c r="C25" s="63" t="s">
        <v>329</v>
      </c>
      <c r="D25" s="63">
        <v>76</v>
      </c>
      <c r="E25" s="63">
        <v>77</v>
      </c>
      <c r="F25" s="63">
        <v>83</v>
      </c>
      <c r="G25" s="62" t="s">
        <v>347</v>
      </c>
    </row>
    <row r="26" spans="1:7" ht="63">
      <c r="A26" s="61" t="s">
        <v>348</v>
      </c>
      <c r="B26" s="62" t="s">
        <v>349</v>
      </c>
      <c r="C26" s="63" t="s">
        <v>329</v>
      </c>
      <c r="D26" s="63">
        <v>35</v>
      </c>
      <c r="E26" s="63">
        <v>35</v>
      </c>
      <c r="F26" s="61">
        <v>35</v>
      </c>
      <c r="G26" s="62" t="s">
        <v>350</v>
      </c>
    </row>
    <row r="27" spans="1:7" ht="47.25">
      <c r="A27" s="61">
        <v>15</v>
      </c>
      <c r="B27" s="62" t="s">
        <v>351</v>
      </c>
      <c r="C27" s="63" t="s">
        <v>329</v>
      </c>
      <c r="D27" s="63">
        <v>10</v>
      </c>
      <c r="E27" s="63">
        <v>12</v>
      </c>
      <c r="F27" s="63">
        <v>15</v>
      </c>
      <c r="G27" s="62" t="s">
        <v>352</v>
      </c>
    </row>
    <row r="28" spans="1:7" ht="63">
      <c r="A28" s="61">
        <v>16</v>
      </c>
      <c r="B28" s="62" t="s">
        <v>353</v>
      </c>
      <c r="C28" s="63" t="s">
        <v>329</v>
      </c>
      <c r="D28" s="63">
        <v>25</v>
      </c>
      <c r="E28" s="63">
        <v>35</v>
      </c>
      <c r="F28" s="63">
        <v>40</v>
      </c>
      <c r="G28" s="62" t="s">
        <v>354</v>
      </c>
    </row>
    <row r="29" spans="1:7" s="60" customFormat="1" ht="15.75">
      <c r="A29" s="83" t="s">
        <v>355</v>
      </c>
      <c r="B29" s="84"/>
      <c r="C29" s="84"/>
      <c r="D29" s="84"/>
      <c r="E29" s="84"/>
      <c r="F29" s="84"/>
      <c r="G29" s="85"/>
    </row>
    <row r="30" spans="1:7" ht="63">
      <c r="A30" s="61">
        <v>17</v>
      </c>
      <c r="B30" s="62" t="s">
        <v>356</v>
      </c>
      <c r="C30" s="63" t="s">
        <v>329</v>
      </c>
      <c r="D30" s="63">
        <v>1.6</v>
      </c>
      <c r="E30" s="63">
        <v>1.5</v>
      </c>
      <c r="F30" s="63">
        <v>1.5</v>
      </c>
      <c r="G30" s="62"/>
    </row>
    <row r="31" spans="1:7" ht="47.25">
      <c r="A31" s="61">
        <v>18</v>
      </c>
      <c r="B31" s="62" t="s">
        <v>357</v>
      </c>
      <c r="C31" s="63" t="s">
        <v>329</v>
      </c>
      <c r="D31" s="63">
        <v>100</v>
      </c>
      <c r="E31" s="63">
        <v>100</v>
      </c>
      <c r="F31" s="63">
        <v>100</v>
      </c>
      <c r="G31" s="63"/>
    </row>
    <row r="32" spans="1:7" ht="78.75">
      <c r="A32" s="61">
        <v>19</v>
      </c>
      <c r="B32" s="62" t="s">
        <v>358</v>
      </c>
      <c r="C32" s="63" t="s">
        <v>329</v>
      </c>
      <c r="D32" s="63">
        <v>100</v>
      </c>
      <c r="E32" s="63">
        <v>100</v>
      </c>
      <c r="F32" s="63">
        <v>57.1</v>
      </c>
      <c r="G32" s="62" t="s">
        <v>374</v>
      </c>
    </row>
    <row r="33" spans="1:7" s="60" customFormat="1" ht="15.75">
      <c r="A33" s="83" t="s">
        <v>359</v>
      </c>
      <c r="B33" s="84"/>
      <c r="C33" s="84"/>
      <c r="D33" s="84"/>
      <c r="E33" s="84"/>
      <c r="F33" s="84"/>
      <c r="G33" s="85"/>
    </row>
    <row r="34" spans="1:7" ht="63">
      <c r="A34" s="61">
        <v>20</v>
      </c>
      <c r="B34" s="62" t="s">
        <v>360</v>
      </c>
      <c r="C34" s="63" t="s">
        <v>329</v>
      </c>
      <c r="D34" s="63">
        <v>49</v>
      </c>
      <c r="E34" s="63">
        <v>50</v>
      </c>
      <c r="F34" s="63">
        <v>67</v>
      </c>
      <c r="G34" s="61"/>
    </row>
    <row r="35" spans="1:7" ht="47.25">
      <c r="A35" s="61">
        <v>21</v>
      </c>
      <c r="B35" s="62" t="s">
        <v>361</v>
      </c>
      <c r="C35" s="63" t="s">
        <v>329</v>
      </c>
      <c r="D35" s="63">
        <v>55.1</v>
      </c>
      <c r="E35" s="63">
        <v>55.2</v>
      </c>
      <c r="F35" s="63">
        <v>55.2</v>
      </c>
      <c r="G35" s="61"/>
    </row>
    <row r="36" spans="1:7" ht="47.25">
      <c r="A36" s="61">
        <v>22</v>
      </c>
      <c r="B36" s="62" t="s">
        <v>362</v>
      </c>
      <c r="C36" s="63" t="s">
        <v>329</v>
      </c>
      <c r="D36" s="63">
        <v>61</v>
      </c>
      <c r="E36" s="63">
        <v>65</v>
      </c>
      <c r="F36" s="63">
        <v>72</v>
      </c>
      <c r="G36" s="61"/>
    </row>
    <row r="37" spans="1:7" s="60" customFormat="1" ht="15.75">
      <c r="A37" s="83" t="s">
        <v>363</v>
      </c>
      <c r="B37" s="84"/>
      <c r="C37" s="84"/>
      <c r="D37" s="84"/>
      <c r="E37" s="84"/>
      <c r="F37" s="84"/>
      <c r="G37" s="85"/>
    </row>
    <row r="38" spans="1:7" ht="63">
      <c r="A38" s="61">
        <v>23</v>
      </c>
      <c r="B38" s="62" t="s">
        <v>364</v>
      </c>
      <c r="C38" s="63" t="s">
        <v>329</v>
      </c>
      <c r="D38" s="63">
        <v>100</v>
      </c>
      <c r="E38" s="63">
        <v>100</v>
      </c>
      <c r="F38" s="63">
        <v>100</v>
      </c>
      <c r="G38" s="63"/>
    </row>
    <row r="39" spans="1:7" ht="63">
      <c r="A39" s="61">
        <v>24</v>
      </c>
      <c r="B39" s="62" t="s">
        <v>365</v>
      </c>
      <c r="C39" s="63" t="s">
        <v>329</v>
      </c>
      <c r="D39" s="63">
        <v>100</v>
      </c>
      <c r="E39" s="63">
        <v>100</v>
      </c>
      <c r="F39" s="63">
        <v>100</v>
      </c>
      <c r="G39" s="63"/>
    </row>
    <row r="40" spans="1:7" ht="47.25">
      <c r="A40" s="61">
        <v>25</v>
      </c>
      <c r="B40" s="62" t="s">
        <v>366</v>
      </c>
      <c r="C40" s="63" t="s">
        <v>329</v>
      </c>
      <c r="D40" s="63">
        <v>4</v>
      </c>
      <c r="E40" s="63">
        <v>4</v>
      </c>
      <c r="F40" s="63">
        <v>22</v>
      </c>
      <c r="G40" s="62"/>
    </row>
    <row r="41" spans="1:7" ht="31.5">
      <c r="A41" s="61">
        <v>26</v>
      </c>
      <c r="B41" s="62" t="s">
        <v>367</v>
      </c>
      <c r="C41" s="63" t="s">
        <v>329</v>
      </c>
      <c r="D41" s="63">
        <v>39</v>
      </c>
      <c r="E41" s="63">
        <v>42</v>
      </c>
      <c r="F41" s="63">
        <v>63</v>
      </c>
      <c r="G41" s="62"/>
    </row>
    <row r="42" spans="1:7" ht="63">
      <c r="A42" s="61">
        <v>27</v>
      </c>
      <c r="B42" s="62" t="s">
        <v>368</v>
      </c>
      <c r="C42" s="63" t="s">
        <v>340</v>
      </c>
      <c r="D42" s="63">
        <v>17</v>
      </c>
      <c r="E42" s="63">
        <v>18</v>
      </c>
      <c r="F42" s="61">
        <v>16</v>
      </c>
      <c r="G42" s="62" t="s">
        <v>375</v>
      </c>
    </row>
    <row r="43" spans="1:7" ht="47.25">
      <c r="A43" s="61">
        <v>28</v>
      </c>
      <c r="B43" s="62" t="s">
        <v>369</v>
      </c>
      <c r="C43" s="63" t="s">
        <v>329</v>
      </c>
      <c r="D43" s="63">
        <v>24</v>
      </c>
      <c r="E43" s="63">
        <v>25</v>
      </c>
      <c r="F43" s="63">
        <v>27</v>
      </c>
      <c r="G43" s="62"/>
    </row>
    <row r="44" spans="1:7" ht="63">
      <c r="A44" s="61">
        <v>29</v>
      </c>
      <c r="B44" s="62" t="s">
        <v>370</v>
      </c>
      <c r="C44" s="63" t="s">
        <v>329</v>
      </c>
      <c r="D44" s="63">
        <v>10</v>
      </c>
      <c r="E44" s="63">
        <v>11</v>
      </c>
      <c r="F44" s="63">
        <v>16.9</v>
      </c>
      <c r="G44" s="62" t="s">
        <v>371</v>
      </c>
    </row>
  </sheetData>
  <sheetProtection/>
  <mergeCells count="15">
    <mergeCell ref="B1:G1"/>
    <mergeCell ref="A4:A6"/>
    <mergeCell ref="B4:B6"/>
    <mergeCell ref="C4:C6"/>
    <mergeCell ref="D4:F4"/>
    <mergeCell ref="G4:G6"/>
    <mergeCell ref="D5:D6"/>
    <mergeCell ref="E5:F5"/>
    <mergeCell ref="A37:G37"/>
    <mergeCell ref="A8:G8"/>
    <mergeCell ref="A13:G13"/>
    <mergeCell ref="A20:G20"/>
    <mergeCell ref="A24:G24"/>
    <mergeCell ref="A29:G29"/>
    <mergeCell ref="A33:G33"/>
  </mergeCells>
  <printOptions/>
  <pageMargins left="0.7086614173228347" right="0.7086614173228347" top="0.65" bottom="0.51" header="0.31496062992125984" footer="0.31496062992125984"/>
  <pageSetup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2022-02-17T12:37:00Z</dcterms:modified>
  <cp:category/>
  <cp:version/>
  <cp:contentType/>
  <cp:contentStatus/>
</cp:coreProperties>
</file>