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4000" windowHeight="8910" tabRatio="879"/>
  </bookViews>
  <sheets>
    <sheet name="о-ДОУ" sheetId="34" r:id="rId1"/>
    <sheet name="о-школы" sheetId="44" r:id="rId2"/>
    <sheet name="о-доп.образ." sheetId="45" r:id="rId3"/>
    <sheet name="о-кадры" sheetId="46" r:id="rId4"/>
    <sheet name="озд-3" sheetId="41" r:id="rId5"/>
    <sheet name="шк. спорт" sheetId="47" r:id="rId6"/>
  </sheets>
  <definedNames>
    <definedName name="_xlnm.Print_Area" localSheetId="2">'о-доп.образ.'!$A$1:$W$32</definedName>
    <definedName name="_xlnm.Print_Area" localSheetId="0">'о-ДОУ'!$A$1:$W$33</definedName>
    <definedName name="_xlnm.Print_Area" localSheetId="4">'озд-3'!$A$1:$P$27</definedName>
    <definedName name="_xlnm.Print_Area" localSheetId="3">'о-кадры'!$A$1:$W$31</definedName>
    <definedName name="_xlnm.Print_Area" localSheetId="1">'о-школы'!$A$1:$W$38</definedName>
    <definedName name="_xlnm.Print_Area" localSheetId="5">'шк. спорт'!$A$1:$W$32</definedName>
  </definedNames>
  <calcPr calcId="171027"/>
</workbook>
</file>

<file path=xl/calcChain.xml><?xml version="1.0" encoding="utf-8"?>
<calcChain xmlns="http://schemas.openxmlformats.org/spreadsheetml/2006/main">
  <c r="I19" i="41" l="1"/>
  <c r="J19" i="41"/>
  <c r="V16" i="47"/>
  <c r="V17" i="47" s="1"/>
  <c r="V15" i="47" s="1"/>
  <c r="R17" i="47"/>
  <c r="R15" i="47" s="1"/>
  <c r="Q17" i="47"/>
  <c r="P17" i="47"/>
  <c r="N17" i="47"/>
  <c r="N15" i="47" s="1"/>
  <c r="M17" i="47"/>
  <c r="M15" i="47" s="1"/>
  <c r="K17" i="47"/>
  <c r="J17" i="47"/>
  <c r="J15" i="47" s="1"/>
  <c r="I17" i="47"/>
  <c r="G17" i="47"/>
  <c r="G15" i="47" s="1"/>
  <c r="F17" i="47"/>
  <c r="E17" i="47"/>
  <c r="E15" i="47" s="1"/>
  <c r="D17" i="47"/>
  <c r="D15" i="47" s="1"/>
  <c r="U16" i="47"/>
  <c r="U17" i="47" s="1"/>
  <c r="U15" i="47" s="1"/>
  <c r="T16" i="47"/>
  <c r="T17" i="47" s="1"/>
  <c r="T15" i="47" s="1"/>
  <c r="O16" i="47"/>
  <c r="O17" i="47" s="1"/>
  <c r="O15" i="47" s="1"/>
  <c r="L16" i="47"/>
  <c r="L17" i="47" s="1"/>
  <c r="L15" i="47" s="1"/>
  <c r="H16" i="47"/>
  <c r="H17" i="47" s="1"/>
  <c r="H15" i="47" s="1"/>
  <c r="D16" i="47"/>
  <c r="Q15" i="47"/>
  <c r="P15" i="47"/>
  <c r="K15" i="47"/>
  <c r="I15" i="47"/>
  <c r="F15" i="47"/>
  <c r="U16" i="34" l="1"/>
  <c r="O19" i="44"/>
  <c r="T19" i="44"/>
  <c r="U19" i="44"/>
  <c r="L19" i="44"/>
  <c r="H19" i="44"/>
  <c r="D19" i="44"/>
  <c r="J14" i="41" l="1"/>
  <c r="D15" i="41"/>
  <c r="D14" i="41"/>
  <c r="T18" i="34"/>
  <c r="U18" i="34"/>
  <c r="O18" i="34"/>
  <c r="L18" i="34"/>
  <c r="H18" i="34"/>
  <c r="V15" i="34"/>
  <c r="G15" i="34"/>
  <c r="I15" i="34"/>
  <c r="J15" i="34"/>
  <c r="K15" i="34"/>
  <c r="M15" i="34"/>
  <c r="N15" i="34"/>
  <c r="P15" i="34"/>
  <c r="Q15" i="34"/>
  <c r="R15" i="34"/>
  <c r="F15" i="34"/>
  <c r="D18" i="34"/>
  <c r="H14" i="41" l="1"/>
  <c r="T17" i="44"/>
  <c r="U17" i="44"/>
  <c r="O17" i="44"/>
  <c r="L17" i="44"/>
  <c r="H17" i="44"/>
  <c r="D17" i="44"/>
  <c r="H15" i="41" l="1"/>
  <c r="K18" i="41" l="1"/>
  <c r="G18" i="41"/>
  <c r="M13" i="41"/>
  <c r="M19" i="41" s="1"/>
  <c r="L13" i="41"/>
  <c r="L19" i="41" s="1"/>
  <c r="F13" i="41"/>
  <c r="C13" i="41"/>
  <c r="B13" i="41"/>
  <c r="V16" i="46"/>
  <c r="R16" i="46"/>
  <c r="Q16" i="46"/>
  <c r="P16" i="46"/>
  <c r="N16" i="46"/>
  <c r="M16" i="46"/>
  <c r="K16" i="46"/>
  <c r="J16" i="46"/>
  <c r="I16" i="46"/>
  <c r="G16" i="46"/>
  <c r="F16" i="46"/>
  <c r="E16" i="46"/>
  <c r="U15" i="46"/>
  <c r="U16" i="46" s="1"/>
  <c r="T15" i="46"/>
  <c r="T16" i="46" s="1"/>
  <c r="O15" i="46"/>
  <c r="O16" i="46" s="1"/>
  <c r="L15" i="46"/>
  <c r="L16" i="46" s="1"/>
  <c r="H15" i="46"/>
  <c r="H16" i="46" s="1"/>
  <c r="D15" i="46"/>
  <c r="D16" i="46" s="1"/>
  <c r="V17" i="45"/>
  <c r="V15" i="45" s="1"/>
  <c r="R17" i="45"/>
  <c r="R15" i="45" s="1"/>
  <c r="Q17" i="45"/>
  <c r="Q15" i="45" s="1"/>
  <c r="P17" i="45"/>
  <c r="N17" i="45"/>
  <c r="N15" i="45" s="1"/>
  <c r="M17" i="45"/>
  <c r="M15" i="45" s="1"/>
  <c r="K17" i="45"/>
  <c r="K15" i="45" s="1"/>
  <c r="J17" i="45"/>
  <c r="J15" i="45" s="1"/>
  <c r="I17" i="45"/>
  <c r="I15" i="45" s="1"/>
  <c r="G17" i="45"/>
  <c r="G15" i="45" s="1"/>
  <c r="F17" i="45"/>
  <c r="F15" i="45" s="1"/>
  <c r="E17" i="45"/>
  <c r="E15" i="45" s="1"/>
  <c r="U16" i="45"/>
  <c r="U17" i="45" s="1"/>
  <c r="U15" i="45" s="1"/>
  <c r="T16" i="45"/>
  <c r="T17" i="45" s="1"/>
  <c r="T15" i="45" s="1"/>
  <c r="O16" i="45"/>
  <c r="O17" i="45" s="1"/>
  <c r="O15" i="45" s="1"/>
  <c r="L16" i="45"/>
  <c r="L17" i="45" s="1"/>
  <c r="L15" i="45" s="1"/>
  <c r="H16" i="45"/>
  <c r="H17" i="45" s="1"/>
  <c r="H15" i="45" s="1"/>
  <c r="D16" i="45"/>
  <c r="D17" i="45" s="1"/>
  <c r="D15" i="45" s="1"/>
  <c r="P15" i="45"/>
  <c r="W24" i="44"/>
  <c r="V24" i="44"/>
  <c r="R24" i="44"/>
  <c r="Q24" i="44"/>
  <c r="P24" i="44"/>
  <c r="M24" i="44"/>
  <c r="K24" i="44"/>
  <c r="J24" i="44"/>
  <c r="I24" i="44"/>
  <c r="G24" i="44"/>
  <c r="F24" i="44"/>
  <c r="E24" i="44"/>
  <c r="U23" i="44"/>
  <c r="T23" i="44"/>
  <c r="O23" i="44"/>
  <c r="L23" i="44"/>
  <c r="H23" i="44"/>
  <c r="D23" i="44"/>
  <c r="U22" i="44"/>
  <c r="T22" i="44"/>
  <c r="O22" i="44"/>
  <c r="L22" i="44"/>
  <c r="H22" i="44"/>
  <c r="D22" i="44"/>
  <c r="U21" i="44"/>
  <c r="T21" i="44"/>
  <c r="O21" i="44"/>
  <c r="L21" i="44"/>
  <c r="H21" i="44"/>
  <c r="D21" i="44"/>
  <c r="U20" i="44"/>
  <c r="T20" i="44"/>
  <c r="O20" i="44"/>
  <c r="L20" i="44"/>
  <c r="H20" i="44"/>
  <c r="D20" i="44"/>
  <c r="U18" i="44"/>
  <c r="T18" i="44"/>
  <c r="O18" i="44"/>
  <c r="L18" i="44"/>
  <c r="H18" i="44"/>
  <c r="D18" i="44"/>
  <c r="U16" i="44"/>
  <c r="T16" i="44"/>
  <c r="O16" i="44"/>
  <c r="L16" i="44"/>
  <c r="H16" i="44"/>
  <c r="D16" i="44"/>
  <c r="W15" i="44"/>
  <c r="V15" i="44"/>
  <c r="R15" i="44"/>
  <c r="Q15" i="44"/>
  <c r="P15" i="44"/>
  <c r="M15" i="44"/>
  <c r="K15" i="44"/>
  <c r="J15" i="44"/>
  <c r="I15" i="44"/>
  <c r="G15" i="44"/>
  <c r="F15" i="44"/>
  <c r="E15" i="44"/>
  <c r="V19" i="34"/>
  <c r="R19" i="34"/>
  <c r="Q19" i="34"/>
  <c r="N19" i="34"/>
  <c r="M19" i="34"/>
  <c r="K19" i="34"/>
  <c r="J19" i="34"/>
  <c r="I19" i="34"/>
  <c r="E19" i="34"/>
  <c r="U17" i="34"/>
  <c r="U15" i="34" s="1"/>
  <c r="U19" i="34" s="1"/>
  <c r="T17" i="34"/>
  <c r="O17" i="34"/>
  <c r="L17" i="34"/>
  <c r="H17" i="34"/>
  <c r="D17" i="34"/>
  <c r="T16" i="34"/>
  <c r="O16" i="34"/>
  <c r="L16" i="34"/>
  <c r="L15" i="34" s="1"/>
  <c r="L19" i="34" s="1"/>
  <c r="H16" i="34"/>
  <c r="D16" i="34"/>
  <c r="P19" i="34"/>
  <c r="G19" i="34"/>
  <c r="T15" i="34" l="1"/>
  <c r="H15" i="34"/>
  <c r="H19" i="34" s="1"/>
  <c r="D24" i="44"/>
  <c r="O15" i="34"/>
  <c r="O19" i="34" s="1"/>
  <c r="D15" i="34"/>
  <c r="D19" i="34" s="1"/>
  <c r="O15" i="44"/>
  <c r="J15" i="41"/>
  <c r="G15" i="41" s="1"/>
  <c r="U15" i="44"/>
  <c r="H24" i="44"/>
  <c r="T15" i="44"/>
  <c r="D15" i="44"/>
  <c r="H15" i="44"/>
  <c r="G14" i="41"/>
  <c r="H13" i="41"/>
  <c r="U24" i="44"/>
  <c r="O24" i="44"/>
  <c r="T24" i="44"/>
  <c r="N24" i="44"/>
  <c r="N15" i="44"/>
  <c r="L15" i="44"/>
  <c r="F19" i="34"/>
  <c r="T19" i="34"/>
  <c r="G13" i="41" l="1"/>
  <c r="G19" i="41" s="1"/>
  <c r="H19" i="41"/>
  <c r="L24" i="44"/>
  <c r="K14" i="41" l="1"/>
  <c r="N13" i="41"/>
  <c r="K15" i="41"/>
  <c r="K13" i="41" l="1"/>
  <c r="K19" i="41" s="1"/>
  <c r="N19" i="41"/>
</calcChain>
</file>

<file path=xl/comments1.xml><?xml version="1.0" encoding="utf-8"?>
<comments xmlns="http://schemas.openxmlformats.org/spreadsheetml/2006/main">
  <authors>
    <author>Елена Витальевна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0410170490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04101S0490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0410170490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04101S0490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0410170490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04101S0490</t>
        </r>
      </text>
    </comment>
  </commentList>
</comments>
</file>

<file path=xl/comments2.xml><?xml version="1.0" encoding="utf-8"?>
<comments xmlns="http://schemas.openxmlformats.org/spreadsheetml/2006/main">
  <authors>
    <author>Елена Витальевна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доп эк 414
на 01.10.2015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эк 483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Елена Витальевна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04301S0570</t>
        </r>
      </text>
    </comment>
  </commentList>
</comments>
</file>

<file path=xl/comments4.xml><?xml version="1.0" encoding="utf-8"?>
<comments xmlns="http://schemas.openxmlformats.org/spreadsheetml/2006/main">
  <authors>
    <author>Елена Витальевна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0705 0450170840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0705 04501S0840</t>
        </r>
      </text>
    </comment>
  </commentList>
</comments>
</file>

<file path=xl/comments5.xml><?xml version="1.0" encoding="utf-8"?>
<comments xmlns="http://schemas.openxmlformats.org/spreadsheetml/2006/main">
  <authors>
    <author>Елена Витальевна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0707 04601S0600
</t>
        </r>
      </text>
    </comment>
  </commentList>
</comments>
</file>

<file path=xl/comments6.xml><?xml version="1.0" encoding="utf-8"?>
<comments xmlns="http://schemas.openxmlformats.org/spreadsheetml/2006/main">
  <authors>
    <author>Елена Витальевна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04301S0570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04301S0570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</commentList>
</comments>
</file>

<file path=xl/sharedStrings.xml><?xml version="1.0" encoding="utf-8"?>
<sst xmlns="http://schemas.openxmlformats.org/spreadsheetml/2006/main" count="362" uniqueCount="107">
  <si>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</si>
  <si>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</si>
  <si>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</si>
  <si>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</si>
  <si>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</si>
  <si>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…</t>
  </si>
  <si>
    <t>Главный распорядитель бюджетных средств:</t>
  </si>
  <si>
    <t>квартальная</t>
  </si>
  <si>
    <t>Итого</t>
  </si>
  <si>
    <t>чел.</t>
  </si>
  <si>
    <t>план</t>
  </si>
  <si>
    <t>факт</t>
  </si>
  <si>
    <t>в том числе: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</si>
  <si>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</si>
  <si>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</si>
  <si>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</si>
  <si>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</si>
  <si>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</si>
  <si>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</si>
  <si>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</si>
  <si>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</si>
  <si>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</si>
  <si>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</si>
  <si>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</si>
  <si>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</si>
  <si>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</si>
  <si>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</si>
  <si>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(форма о-1)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</si>
  <si>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</si>
  <si>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</si>
  <si>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</si>
  <si>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</si>
  <si>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Всего, в т.ч.</t>
  </si>
  <si>
    <t>Наименование стационарного оздоровительного лагеря</t>
  </si>
  <si>
    <t>Наименование летней оздоровительной площадки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</si>
  <si>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</si>
  <si>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</si>
  <si>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</si>
  <si>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</si>
  <si>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</si>
  <si>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</si>
  <si>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</si>
  <si>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</si>
  <si>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>Приложение 2 
к приказу Комитета финансов
Ленинградской области
от 18 июня 2015 года № 18-02/01-05-47</t>
  </si>
  <si>
    <t xml:space="preserve">Плановые назначения </t>
  </si>
  <si>
    <t xml:space="preserve">Исполнено на отчетную дату </t>
  </si>
  <si>
    <t>местгый бюджет</t>
  </si>
  <si>
    <t>рублей</t>
  </si>
  <si>
    <t>Т.А. Большакова</t>
  </si>
  <si>
    <t>начальник отдела экономики и финансов</t>
  </si>
  <si>
    <t>комитет образования администрации Сланцевского муниципального района</t>
  </si>
  <si>
    <t>Сланцевский</t>
  </si>
  <si>
    <t>Е.В. Зайцева</t>
  </si>
  <si>
    <t>(813-74)2-31-56</t>
  </si>
  <si>
    <t>Т.А.Большакова</t>
  </si>
  <si>
    <t>"Современное образование Ленинградской области" подпрограмма «Развитие дошкольного образования детей    Ленинградской области»  КЦСР 5217049</t>
  </si>
  <si>
    <t>Предусмотрено соглашением на 2016 год</t>
  </si>
  <si>
    <t>ФБ</t>
  </si>
  <si>
    <t>ОБ</t>
  </si>
  <si>
    <t>МБ</t>
  </si>
  <si>
    <t xml:space="preserve">основное мероприятие  «Развитие инфраструктуры дошкольного образования» </t>
  </si>
  <si>
    <t xml:space="preserve">Ремонтные работы  </t>
  </si>
  <si>
    <t>Количество организаций</t>
  </si>
  <si>
    <r>
      <t>Оснащение современным игровым и развивающим оборудованием и т.д.</t>
    </r>
    <r>
      <rPr>
        <b/>
        <sz val="10"/>
        <rFont val="Times New Roman"/>
        <family val="1"/>
        <charset val="204"/>
      </rPr>
      <t xml:space="preserve"> </t>
    </r>
  </si>
  <si>
    <t>Количество комплектов</t>
  </si>
  <si>
    <t xml:space="preserve">Е.В. Зайцева </t>
  </si>
  <si>
    <t>"Современное образование Ленинградской области" подпрограмма  «Развитие начального общего, основного общего, среднего общего образования детей Ленинградской области»</t>
  </si>
  <si>
    <t xml:space="preserve">основное мероприятие «Развитие инфраструктуры общего образования» </t>
  </si>
  <si>
    <t xml:space="preserve">мероприятие «Ремонтные работы» </t>
  </si>
  <si>
    <t>учреждений</t>
  </si>
  <si>
    <t xml:space="preserve">мероприятие «Приобретение современного компьютерного, учебно-лабораторного оборудования, пособий, материалов и предметов учебного инвентаря для МОО, внедряющих ФГОС НОО, СОО </t>
  </si>
  <si>
    <t>комплекты</t>
  </si>
  <si>
    <t xml:space="preserve">«Техническое сопровождение электронного и дистанционного обучения по адресам проживания детей - инвалидов» </t>
  </si>
  <si>
    <t xml:space="preserve"> «Организация электронного и дистанционного обучения детей – инвалидов, обучающихся в МОО»,</t>
  </si>
  <si>
    <t xml:space="preserve">«Подключение рабочих мест детей - инвалидов к сети «Интернет», оплата услуг связи» </t>
  </si>
  <si>
    <t>школ</t>
  </si>
  <si>
    <t>Приобретение компьютерного, телекоммуникационного и специализированного оборудования для оснащения рабочих мест детей - инвалидов</t>
  </si>
  <si>
    <t>мест</t>
  </si>
  <si>
    <t>"Современное образование Ленинградской области" подпрограмма   «Развитие дополнительного образования детей Ленинградской области»</t>
  </si>
  <si>
    <t>основного мероприятия «Развитие инфраструктуры дополнительного образования»</t>
  </si>
  <si>
    <t xml:space="preserve">"Современное образование Ленинградской области" подпрограмма «Развитие кадрового  потенциала социальной сферы» 
</t>
  </si>
  <si>
    <t>Наимено-вание муниципального образования, района (городского округа)</t>
  </si>
  <si>
    <t xml:space="preserve">основного мероприятия «Развитие кадрового потенциала системы дошкольного, общего и дополнительного образования детей  </t>
  </si>
  <si>
    <t>чел</t>
  </si>
  <si>
    <t xml:space="preserve">Содержание муниципальных загородных лагерей </t>
  </si>
  <si>
    <t xml:space="preserve">С-витаминизация </t>
  </si>
  <si>
    <t>2 компл.</t>
  </si>
  <si>
    <t>Утверждено ассигнований на 2016год</t>
  </si>
  <si>
    <t xml:space="preserve">Мероприятие  «Проведение мероприятий по созданию условий для занятий физической культурой и спортом в ОО, расположенных в сельской местности» </t>
  </si>
  <si>
    <t>Утверждено ассигнований на 2017 год</t>
  </si>
  <si>
    <t>«Оснащение учебно-материальной базы дошкольных образовательных организаций – региональных инновационных площадок»</t>
  </si>
  <si>
    <t>Предусмотрено соглашением на 2017 год</t>
  </si>
  <si>
    <t>«Приобретение современного компьютерного, учебно-лабораторного оборудования, пособий, материалов и предметов учебного инвентаря для ОО, реализующих образовательные программы профильного обучения»</t>
  </si>
  <si>
    <t>на "01" июля 2017  года</t>
  </si>
  <si>
    <t>на "01"  июля  2017  года</t>
  </si>
  <si>
    <t>на "01"  июля   2017  года</t>
  </si>
  <si>
    <t>на "01"июля 2017  года</t>
  </si>
  <si>
    <t>М.А. Щербакова</t>
  </si>
  <si>
    <t>Е.В. Бакашова</t>
  </si>
  <si>
    <t>1 компл.</t>
  </si>
  <si>
    <t>ГРБС</t>
  </si>
  <si>
    <t>2 учр.</t>
  </si>
  <si>
    <t>Загородный стационарный оздоровительный лагерь «Салют» МУДО «Сланцевский дом творчества»</t>
  </si>
  <si>
    <t>основное мероприятие «Развитие инфраструктуры общего образования»</t>
  </si>
  <si>
    <t>"Современное образование Ленинградской области" подпрограмма   «Развитие общего образования детей Ленинградской области»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</si>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</sst>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9" fillId="0" borderId="0"/>
  </cellStyleXfs>
  <cellXfs count="127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0" xfId="1" applyFont="1"/>
    <xf numFmtId="0" fontId="2" fillId="0" borderId="2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/>
    <xf numFmtId="0" fontId="1" fillId="0" borderId="0" xfId="1" applyFont="1"/>
    <xf numFmtId="0" fontId="4" fillId="0" borderId="0" xfId="1" applyFont="1"/>
    <xf numFmtId="0" fontId="1" fillId="0" borderId="0" xfId="1" applyFont="1" applyAlignment="1"/>
    <xf numFmtId="0" fontId="2" fillId="0" borderId="0" xfId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vertical="top"/>
    </xf>
    <xf numFmtId="164" fontId="2" fillId="0" borderId="0" xfId="1" applyNumberFormat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wrapText="1"/>
    </xf>
    <xf numFmtId="0" fontId="10" fillId="0" borderId="4" xfId="0" applyFont="1" applyBorder="1"/>
    <xf numFmtId="0" fontId="10" fillId="0" borderId="0" xfId="0" applyFont="1"/>
    <xf numFmtId="0" fontId="7" fillId="0" borderId="0" xfId="1" applyFont="1"/>
    <xf numFmtId="0" fontId="4" fillId="0" borderId="0" xfId="1" applyFont="1" applyAlignment="1">
      <alignment horizontal="left" vertical="center" indent="3"/>
    </xf>
    <xf numFmtId="0" fontId="4" fillId="0" borderId="0" xfId="1" applyFont="1" applyAlignment="1">
      <alignment vertical="center"/>
    </xf>
    <xf numFmtId="165" fontId="2" fillId="0" borderId="0" xfId="1" applyNumberFormat="1" applyFont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center" indent="3"/>
    </xf>
    <xf numFmtId="0" fontId="8" fillId="0" borderId="2" xfId="1" applyFont="1" applyBorder="1"/>
    <xf numFmtId="0" fontId="2" fillId="0" borderId="0" xfId="1" applyFont="1" applyBorder="1" applyAlignment="1">
      <alignment vertical="center"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horizontal="right"/>
    </xf>
    <xf numFmtId="0" fontId="10" fillId="0" borderId="2" xfId="0" applyFont="1" applyBorder="1"/>
    <xf numFmtId="164" fontId="2" fillId="0" borderId="1" xfId="1" applyNumberFormat="1" applyFont="1" applyBorder="1" applyAlignment="1">
      <alignment horizontal="left"/>
    </xf>
    <xf numFmtId="0" fontId="10" fillId="0" borderId="1" xfId="0" applyFont="1" applyBorder="1"/>
    <xf numFmtId="0" fontId="2" fillId="0" borderId="4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wrapText="1"/>
    </xf>
    <xf numFmtId="0" fontId="2" fillId="0" borderId="0" xfId="1" applyFont="1"/>
    <xf numFmtId="0" fontId="10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0" fillId="0" borderId="4" xfId="0" applyFont="1" applyBorder="1" applyAlignment="1">
      <alignment horizontal="center" vertical="top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5" fontId="3" fillId="0" borderId="4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2" fontId="10" fillId="0" borderId="4" xfId="0" applyNumberFormat="1" applyFont="1" applyBorder="1"/>
    <xf numFmtId="0" fontId="10" fillId="0" borderId="4" xfId="0" applyFont="1" applyBorder="1" applyAlignment="1">
      <alignment wrapText="1"/>
    </xf>
    <xf numFmtId="0" fontId="10" fillId="2" borderId="4" xfId="0" applyFont="1" applyFill="1" applyBorder="1"/>
    <xf numFmtId="0" fontId="12" fillId="0" borderId="4" xfId="0" applyFont="1" applyBorder="1" applyAlignment="1">
      <alignment horizontal="left"/>
    </xf>
    <xf numFmtId="2" fontId="3" fillId="0" borderId="4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0" fontId="2" fillId="0" borderId="0" xfId="1" applyFont="1"/>
    <xf numFmtId="2" fontId="10" fillId="0" borderId="1" xfId="0" applyNumberFormat="1" applyFont="1" applyBorder="1"/>
    <xf numFmtId="2" fontId="10" fillId="0" borderId="2" xfId="0" applyNumberFormat="1" applyFont="1" applyBorder="1"/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1" fillId="0" borderId="0" xfId="1" applyFont="1" applyAlignment="1"/>
    <xf numFmtId="0" fontId="2" fillId="0" borderId="0" xfId="1" applyFont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wrapText="1"/>
    </xf>
    <xf numFmtId="0" fontId="0" fillId="0" borderId="4" xfId="0" applyBorder="1"/>
    <xf numFmtId="2" fontId="0" fillId="0" borderId="4" xfId="0" applyNumberFormat="1" applyBorder="1"/>
    <xf numFmtId="0" fontId="13" fillId="0" borderId="4" xfId="0" applyFont="1" applyBorder="1"/>
    <xf numFmtId="0" fontId="2" fillId="0" borderId="0" xfId="1" applyFont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5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23</xdr:col>
      <xdr:colOff>9525</xdr:colOff>
      <xdr:row>33</xdr:row>
      <xdr:rowOff>85725</xdr:rowOff>
    </xdr:to>
    <xdr:grpSp>
      <xdr:nvGrpSpPr>
        <xdr:cNvPr id="50" name="Группа 19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0" y="9382125"/>
          <a:ext cx="17373600" cy="1695450"/>
          <a:chOff x="209550" y="1975083"/>
          <a:chExt cx="8106913" cy="1565406"/>
        </a:xfrm>
      </xdr:grpSpPr>
      <xdr:sp macro="" textlink="">
        <xdr:nvSpPr>
          <xdr:cNvPr id="51" name="26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209550" y="2106999"/>
            <a:ext cx="1360251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я 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2" name="273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1251347" y="2326860"/>
            <a:ext cx="691499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3" name="275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 flipV="1">
            <a:off x="1151262" y="2282888"/>
            <a:ext cx="96445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274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509806" y="2872113"/>
            <a:ext cx="2925222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"___05_"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_июля   2017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5" name="277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2115721" y="2309271"/>
            <a:ext cx="1446688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56" name="27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>
            <a:off x="2265849" y="2326860"/>
            <a:ext cx="1319307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26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3589705" y="1975083"/>
            <a:ext cx="2515782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 о.Председатель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58" name="275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 flipV="1">
            <a:off x="5827977" y="2274093"/>
            <a:ext cx="108274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273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6059993" y="2300476"/>
            <a:ext cx="700597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0" name="27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CxnSpPr/>
        </xdr:nvCxnSpPr>
        <xdr:spPr>
          <a:xfrm>
            <a:off x="6997156" y="2318065"/>
            <a:ext cx="1246517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277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6883423" y="2318065"/>
            <a:ext cx="1433040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2" name="267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1214953" y="2608281"/>
            <a:ext cx="350299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63" name="267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3867214" y="2599487"/>
            <a:ext cx="1401195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64" name="275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CxnSpPr/>
        </xdr:nvCxnSpPr>
        <xdr:spPr>
          <a:xfrm>
            <a:off x="4713391" y="2784169"/>
            <a:ext cx="1014501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273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4813476" y="2784169"/>
            <a:ext cx="80978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6" name="278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>
            <a:off x="5814329" y="2784169"/>
            <a:ext cx="147398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27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5873471" y="2792964"/>
            <a:ext cx="1437590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8" name="2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241395" y="3276657"/>
            <a:ext cx="878021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69" name="273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4176569" y="3382190"/>
            <a:ext cx="673301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70" name="273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/>
        </xdr:nvSpPr>
        <xdr:spPr>
          <a:xfrm>
            <a:off x="1665337" y="3382190"/>
            <a:ext cx="827979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71" name="27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5286607" y="3382190"/>
            <a:ext cx="1423942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72" name="27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>
            <a:off x="7261018" y="3382190"/>
            <a:ext cx="677851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73" name="275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 flipV="1">
            <a:off x="919246" y="3373395"/>
            <a:ext cx="7342625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76200</xdr:rowOff>
    </xdr:from>
    <xdr:to>
      <xdr:col>23</xdr:col>
      <xdr:colOff>9525</xdr:colOff>
      <xdr:row>37</xdr:row>
      <xdr:rowOff>152400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8582025"/>
          <a:ext cx="16583025" cy="1695450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09550" y="2106999"/>
            <a:ext cx="1357576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254498" y="2326860"/>
            <a:ext cx="685212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V="1">
            <a:off x="1155999" y="2282888"/>
            <a:ext cx="959297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05048" y="2872113"/>
            <a:ext cx="2933563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"___05 июля  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2017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15296" y="2309271"/>
            <a:ext cx="1451793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2265186" y="2326860"/>
            <a:ext cx="132331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3592784" y="1975083"/>
            <a:ext cx="2513871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5824005" y="2274093"/>
            <a:ext cx="108349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6059546" y="2300476"/>
            <a:ext cx="706625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>
            <a:off x="6997430" y="2318065"/>
            <a:ext cx="1246229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6881801" y="2318065"/>
            <a:ext cx="1434662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1211672" y="2608281"/>
            <a:ext cx="351171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866868" y="2599487"/>
            <a:ext cx="1400402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4706253" y="2784169"/>
            <a:ext cx="102353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804752" y="2784169"/>
            <a:ext cx="813689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5811157" y="2784169"/>
            <a:ext cx="147748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5875396" y="2792964"/>
            <a:ext cx="1443228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239528" y="3276657"/>
            <a:ext cx="882210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4179496" y="3382190"/>
            <a:ext cx="672364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1669908" y="3382190"/>
            <a:ext cx="830819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5288683" y="3382190"/>
            <a:ext cx="1421815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7262950" y="3382190"/>
            <a:ext cx="676647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V="1">
            <a:off x="916175" y="3373395"/>
            <a:ext cx="7340332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123825</xdr:rowOff>
    </xdr:from>
    <xdr:to>
      <xdr:col>23</xdr:col>
      <xdr:colOff>19050</xdr:colOff>
      <xdr:row>31</xdr:row>
      <xdr:rowOff>38100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9525" y="4867275"/>
          <a:ext cx="16097250" cy="1724025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9550" y="2106999"/>
            <a:ext cx="1361924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252923" y="2326860"/>
            <a:ext cx="687887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 flipV="1">
            <a:off x="1155972" y="2282888"/>
            <a:ext cx="9602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09635" y="2872113"/>
            <a:ext cx="2926983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"___05"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_июля 2017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2116244" y="2309271"/>
            <a:ext cx="1449642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>
            <a:off x="2273212" y="2326860"/>
            <a:ext cx="13157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4507653" y="1975083"/>
            <a:ext cx="1597414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V="1">
            <a:off x="5828065" y="2274093"/>
            <a:ext cx="1080306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6063517" y="2300476"/>
            <a:ext cx="706354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6991472" y="2318065"/>
            <a:ext cx="125574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6885288" y="2318065"/>
            <a:ext cx="1431175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1215989" y="2608281"/>
            <a:ext cx="350869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3865971" y="2599487"/>
            <a:ext cx="1403475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>
            <a:off x="4710826" y="2784169"/>
            <a:ext cx="10156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4803160" y="2784169"/>
            <a:ext cx="82177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>
            <a:off x="5814215" y="2784169"/>
            <a:ext cx="147734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5874232" y="2792964"/>
            <a:ext cx="1440408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41867" y="3276657"/>
            <a:ext cx="877172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4184523" y="3382190"/>
            <a:ext cx="664804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663808" y="3382190"/>
            <a:ext cx="83562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5283296" y="3382190"/>
            <a:ext cx="1431175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7263857" y="3382190"/>
            <a:ext cx="669420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CxnSpPr/>
        </xdr:nvCxnSpPr>
        <xdr:spPr>
          <a:xfrm flipV="1">
            <a:off x="915904" y="3373395"/>
            <a:ext cx="7345159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142875</xdr:rowOff>
    </xdr:from>
    <xdr:to>
      <xdr:col>23</xdr:col>
      <xdr:colOff>9525</xdr:colOff>
      <xdr:row>30</xdr:row>
      <xdr:rowOff>57150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6236449"/>
          <a:ext cx="14235764" cy="1645861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9550" y="2106999"/>
            <a:ext cx="1363618" cy="28142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256717" y="2326860"/>
            <a:ext cx="684686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 flipV="1">
            <a:off x="1153151" y="2282888"/>
            <a:ext cx="96086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08741" y="2872113"/>
            <a:ext cx="2922861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"___05  июля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_ 2017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2114013" y="2309271"/>
            <a:ext cx="1455677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>
            <a:off x="2275115" y="2326860"/>
            <a:ext cx="131758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3598458" y="1975083"/>
            <a:ext cx="2508598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5825126" y="2274093"/>
            <a:ext cx="1081689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061027" y="2300476"/>
            <a:ext cx="707701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>
            <a:off x="6993120" y="2318065"/>
            <a:ext cx="1248545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6883801" y="2318065"/>
            <a:ext cx="1432662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216441" y="2608281"/>
            <a:ext cx="350974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3868880" y="2599487"/>
            <a:ext cx="1398140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4714669" y="2784169"/>
            <a:ext cx="101264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/>
        </xdr:nvSpPr>
        <xdr:spPr>
          <a:xfrm>
            <a:off x="4812481" y="2784169"/>
            <a:ext cx="805513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CxnSpPr/>
        </xdr:nvCxnSpPr>
        <xdr:spPr>
          <a:xfrm>
            <a:off x="5813619" y="2784169"/>
            <a:ext cx="147869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5876909" y="2792964"/>
            <a:ext cx="1438416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244072" y="3276657"/>
            <a:ext cx="874557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/>
        </xdr:nvSpPr>
        <xdr:spPr>
          <a:xfrm>
            <a:off x="4179578" y="3382190"/>
            <a:ext cx="673179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1670981" y="3382190"/>
            <a:ext cx="828528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5278528" y="3382190"/>
            <a:ext cx="1438416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>
            <a:off x="7263542" y="3382190"/>
            <a:ext cx="673179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 flipV="1">
            <a:off x="917251" y="3373395"/>
            <a:ext cx="7341676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15</xdr:col>
      <xdr:colOff>962025</xdr:colOff>
      <xdr:row>25</xdr:row>
      <xdr:rowOff>28575</xdr:rowOff>
    </xdr:to>
    <xdr:grpSp>
      <xdr:nvGrpSpPr>
        <xdr:cNvPr id="26" name="Группа 19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>
          <a:grpSpLocks/>
        </xdr:cNvGrpSpPr>
      </xdr:nvGrpSpPr>
      <xdr:grpSpPr bwMode="auto">
        <a:xfrm>
          <a:off x="0" y="6105525"/>
          <a:ext cx="14001750" cy="1238250"/>
          <a:chOff x="209550" y="1975083"/>
          <a:chExt cx="8106913" cy="1640545"/>
        </a:xfrm>
      </xdr:grpSpPr>
      <xdr:sp macro="" textlink="">
        <xdr:nvSpPr>
          <xdr:cNvPr id="27" name="26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209550" y="2104910"/>
            <a:ext cx="1362082" cy="46329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</a:t>
            </a:r>
          </a:p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8" name="273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1253813" y="2329157"/>
            <a:ext cx="691131" cy="177037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9" name="275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 flipV="1">
            <a:off x="1157963" y="2281948"/>
            <a:ext cx="95850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274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512235" y="2872072"/>
            <a:ext cx="2915865" cy="224247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"__05_"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_июля_ 2017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1" name="277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/>
        </xdr:nvSpPr>
        <xdr:spPr>
          <a:xfrm>
            <a:off x="2116465" y="2317355"/>
            <a:ext cx="1447843" cy="14163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2" name="278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CxnSpPr/>
        </xdr:nvCxnSpPr>
        <xdr:spPr>
          <a:xfrm>
            <a:off x="2267808" y="2293750"/>
            <a:ext cx="132172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267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/>
        </xdr:nvSpPr>
        <xdr:spPr>
          <a:xfrm>
            <a:off x="3594577" y="1975083"/>
            <a:ext cx="2517330" cy="48390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 Председателя комитета финансов</a:t>
            </a:r>
          </a:p>
        </xdr:txBody>
      </xdr:sp>
      <xdr:cxnSp macro="">
        <xdr:nvCxnSpPr>
          <xdr:cNvPr id="34" name="275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CxnSpPr/>
        </xdr:nvCxnSpPr>
        <xdr:spPr>
          <a:xfrm flipV="1">
            <a:off x="5824357" y="2270145"/>
            <a:ext cx="1089666" cy="11802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273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/>
        </xdr:nvSpPr>
        <xdr:spPr>
          <a:xfrm>
            <a:off x="6061460" y="2293750"/>
            <a:ext cx="706265" cy="15343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6" name="278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CxnSpPr/>
        </xdr:nvCxnSpPr>
        <xdr:spPr>
          <a:xfrm>
            <a:off x="6994739" y="2340960"/>
            <a:ext cx="125109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277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/>
        </xdr:nvSpPr>
        <xdr:spPr>
          <a:xfrm>
            <a:off x="6888799" y="2317355"/>
            <a:ext cx="1427664" cy="15343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38" name="267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/>
        </xdr:nvSpPr>
        <xdr:spPr>
          <a:xfrm>
            <a:off x="1218500" y="2612417"/>
            <a:ext cx="343043" cy="16523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39" name="267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/>
        </xdr:nvSpPr>
        <xdr:spPr>
          <a:xfrm>
            <a:off x="3861949" y="2600615"/>
            <a:ext cx="1402440" cy="1888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40" name="27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CxnSpPr/>
        </xdr:nvCxnSpPr>
        <xdr:spPr>
          <a:xfrm>
            <a:off x="4714512" y="2789454"/>
            <a:ext cx="100895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273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/>
        </xdr:nvSpPr>
        <xdr:spPr>
          <a:xfrm>
            <a:off x="4810362" y="2789454"/>
            <a:ext cx="812205" cy="1180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42" name="278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CxnSpPr/>
        </xdr:nvCxnSpPr>
        <xdr:spPr>
          <a:xfrm>
            <a:off x="5809222" y="2789454"/>
            <a:ext cx="148315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277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/>
        </xdr:nvSpPr>
        <xdr:spPr>
          <a:xfrm>
            <a:off x="5874804" y="2789454"/>
            <a:ext cx="1437754" cy="17703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44" name="267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/>
        </xdr:nvSpPr>
        <xdr:spPr>
          <a:xfrm>
            <a:off x="239818" y="3273356"/>
            <a:ext cx="882831" cy="1180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45" name="273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/>
        </xdr:nvSpPr>
        <xdr:spPr>
          <a:xfrm>
            <a:off x="4184813" y="3379578"/>
            <a:ext cx="665907" cy="2360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46" name="273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SpPr/>
        </xdr:nvSpPr>
        <xdr:spPr>
          <a:xfrm>
            <a:off x="1672527" y="3379578"/>
            <a:ext cx="822294" cy="1298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47" name="277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/>
        </xdr:nvSpPr>
        <xdr:spPr>
          <a:xfrm>
            <a:off x="5279524" y="3379578"/>
            <a:ext cx="1437754" cy="16523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48" name="273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/>
        </xdr:nvSpPr>
        <xdr:spPr>
          <a:xfrm>
            <a:off x="7267155" y="3379578"/>
            <a:ext cx="670952" cy="14163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49" name="275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CxnSpPr/>
        </xdr:nvCxnSpPr>
        <xdr:spPr>
          <a:xfrm flipV="1">
            <a:off x="915815" y="3438591"/>
            <a:ext cx="7345156" cy="11802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123825</xdr:rowOff>
    </xdr:from>
    <xdr:to>
      <xdr:col>23</xdr:col>
      <xdr:colOff>19050</xdr:colOff>
      <xdr:row>31</xdr:row>
      <xdr:rowOff>38100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9525" y="5353050"/>
          <a:ext cx="13668375" cy="1724025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9550" y="2106999"/>
            <a:ext cx="1361924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1252923" y="2326860"/>
            <a:ext cx="687887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 flipV="1">
            <a:off x="1155972" y="2282888"/>
            <a:ext cx="9602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509635" y="2872113"/>
            <a:ext cx="2926983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"___05"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_июля 2017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2116244" y="2309271"/>
            <a:ext cx="1449642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/>
        </xdr:nvCxnSpPr>
        <xdr:spPr>
          <a:xfrm>
            <a:off x="2273212" y="2326860"/>
            <a:ext cx="13157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4507653" y="1975083"/>
            <a:ext cx="1597414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V="1">
            <a:off x="5828065" y="2274093"/>
            <a:ext cx="1080306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6063517" y="2300476"/>
            <a:ext cx="706354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CxnSpPr/>
        </xdr:nvCxnSpPr>
        <xdr:spPr>
          <a:xfrm>
            <a:off x="6991472" y="2318065"/>
            <a:ext cx="125574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6885288" y="2318065"/>
            <a:ext cx="1431175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215989" y="2608281"/>
            <a:ext cx="350869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3865971" y="2599487"/>
            <a:ext cx="1403475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CxnSpPr/>
        </xdr:nvCxnSpPr>
        <xdr:spPr>
          <a:xfrm>
            <a:off x="4710826" y="2784169"/>
            <a:ext cx="10156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4803160" y="2784169"/>
            <a:ext cx="82177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CxnSpPr/>
        </xdr:nvCxnSpPr>
        <xdr:spPr>
          <a:xfrm>
            <a:off x="5814215" y="2784169"/>
            <a:ext cx="147734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/>
        </xdr:nvSpPr>
        <xdr:spPr>
          <a:xfrm>
            <a:off x="5874232" y="2792964"/>
            <a:ext cx="1440408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/>
        </xdr:nvSpPr>
        <xdr:spPr>
          <a:xfrm>
            <a:off x="241867" y="3276657"/>
            <a:ext cx="877172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/>
        </xdr:nvSpPr>
        <xdr:spPr>
          <a:xfrm>
            <a:off x="4184523" y="3382190"/>
            <a:ext cx="664804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/>
        </xdr:nvSpPr>
        <xdr:spPr>
          <a:xfrm>
            <a:off x="1663808" y="3382190"/>
            <a:ext cx="83562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/>
        </xdr:nvSpPr>
        <xdr:spPr>
          <a:xfrm>
            <a:off x="5283296" y="3382190"/>
            <a:ext cx="1431175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7263857" y="3382190"/>
            <a:ext cx="669420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CxnSpPr/>
        </xdr:nvCxnSpPr>
        <xdr:spPr>
          <a:xfrm flipV="1">
            <a:off x="915904" y="3373395"/>
            <a:ext cx="7345159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96"/>
  <sheetViews>
    <sheetView tabSelected="1" zoomScaleNormal="100" workbookViewId="0">
      <selection activeCell="A4" sqref="A4:W4"/>
    </sheetView>
  </sheetViews>
  <sheetFormatPr defaultColWidth="9.140625" defaultRowHeight="12.75" x14ac:dyDescent="0.2"/>
  <cols>
    <col min="1" max="1" width="12.42578125" style="1" customWidth="1"/>
    <col min="2" max="2" width="18.28515625" style="1" customWidth="1"/>
    <col min="3" max="3" width="13.140625" style="1" customWidth="1"/>
    <col min="4" max="4" width="10.42578125" style="1" bestFit="1" customWidth="1"/>
    <col min="5" max="5" width="9.28515625" style="1" bestFit="1" customWidth="1"/>
    <col min="6" max="6" width="11.5703125" style="1" bestFit="1" customWidth="1"/>
    <col min="7" max="7" width="10" style="1" bestFit="1" customWidth="1"/>
    <col min="8" max="8" width="10.42578125" style="1" bestFit="1" customWidth="1"/>
    <col min="9" max="9" width="9.28515625" style="1" bestFit="1" customWidth="1"/>
    <col min="10" max="10" width="10.42578125" style="1" bestFit="1" customWidth="1"/>
    <col min="11" max="11" width="9.7109375" style="1" bestFit="1" customWidth="1"/>
    <col min="12" max="12" width="12" style="1" bestFit="1" customWidth="1"/>
    <col min="13" max="13" width="9.28515625" style="1" bestFit="1" customWidth="1"/>
    <col min="14" max="14" width="10.42578125" style="1" bestFit="1" customWidth="1"/>
    <col min="15" max="15" width="12" style="1" bestFit="1" customWidth="1"/>
    <col min="16" max="16" width="9.28515625" style="1" bestFit="1" customWidth="1"/>
    <col min="17" max="17" width="11.42578125" style="1" bestFit="1" customWidth="1"/>
    <col min="18" max="18" width="14.7109375" style="1" bestFit="1" customWidth="1"/>
    <col min="19" max="19" width="12.85546875" style="1" customWidth="1"/>
    <col min="20" max="21" width="9.28515625" style="1" bestFit="1" customWidth="1"/>
    <col min="22" max="22" width="11.140625" style="1" customWidth="1"/>
    <col min="23" max="23" width="13.7109375" style="1" customWidth="1"/>
    <col min="24" max="16384" width="9.140625" style="1"/>
  </cols>
  <sheetData>
    <row r="1" spans="1:46" ht="57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109" t="s">
        <v>43</v>
      </c>
      <c r="T1" s="109"/>
      <c r="U1" s="110"/>
      <c r="V1" s="110"/>
      <c r="W1" s="110"/>
    </row>
    <row r="2" spans="1:46" ht="15" customHeight="1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8" customHeight="1" x14ac:dyDescent="0.2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 customHeight="1" x14ac:dyDescent="0.2">
      <c r="A5" s="107" t="s">
        <v>55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customHeight="1" x14ac:dyDescent="0.2">
      <c r="A6" s="108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46" s="20" customFormat="1" ht="51" x14ac:dyDescent="0.2">
      <c r="A7" s="16" t="s">
        <v>6</v>
      </c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46" s="20" customFormat="1" ht="26.2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90" customHeight="1" x14ac:dyDescent="0.2">
      <c r="A11" s="99" t="s">
        <v>14</v>
      </c>
      <c r="B11" s="99">
        <v>0</v>
      </c>
      <c r="C11" s="99" t="s">
        <v>15</v>
      </c>
      <c r="D11" s="99" t="s">
        <v>89</v>
      </c>
      <c r="E11" s="99"/>
      <c r="F11" s="99"/>
      <c r="G11" s="99"/>
      <c r="H11" s="99" t="s">
        <v>91</v>
      </c>
      <c r="I11" s="99"/>
      <c r="J11" s="99"/>
      <c r="K11" s="99"/>
      <c r="L11" s="99" t="s">
        <v>16</v>
      </c>
      <c r="M11" s="99"/>
      <c r="N11" s="99"/>
      <c r="O11" s="99" t="s">
        <v>17</v>
      </c>
      <c r="P11" s="99"/>
      <c r="Q11" s="99"/>
      <c r="R11" s="99"/>
      <c r="S11" s="103" t="s">
        <v>41</v>
      </c>
      <c r="T11" s="100" t="s">
        <v>3</v>
      </c>
      <c r="U11" s="101"/>
      <c r="V11" s="102"/>
      <c r="W11" s="103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44.25" customHeight="1" x14ac:dyDescent="0.2">
      <c r="A12" s="99"/>
      <c r="B12" s="99"/>
      <c r="C12" s="99"/>
      <c r="D12" s="99" t="s">
        <v>19</v>
      </c>
      <c r="E12" s="100" t="s">
        <v>12</v>
      </c>
      <c r="F12" s="101"/>
      <c r="G12" s="102"/>
      <c r="H12" s="99" t="s">
        <v>19</v>
      </c>
      <c r="I12" s="100" t="s">
        <v>12</v>
      </c>
      <c r="J12" s="101"/>
      <c r="K12" s="102"/>
      <c r="L12" s="99" t="s">
        <v>20</v>
      </c>
      <c r="M12" s="100" t="s">
        <v>12</v>
      </c>
      <c r="N12" s="101"/>
      <c r="O12" s="99" t="s">
        <v>20</v>
      </c>
      <c r="P12" s="100" t="s">
        <v>12</v>
      </c>
      <c r="Q12" s="101"/>
      <c r="R12" s="102"/>
      <c r="S12" s="113"/>
      <c r="T12" s="103" t="s">
        <v>57</v>
      </c>
      <c r="U12" s="99" t="s">
        <v>58</v>
      </c>
      <c r="V12" s="99" t="s">
        <v>59</v>
      </c>
      <c r="W12" s="1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99"/>
      <c r="B13" s="99"/>
      <c r="C13" s="99"/>
      <c r="D13" s="99"/>
      <c r="E13" s="47" t="s">
        <v>57</v>
      </c>
      <c r="F13" s="47" t="s">
        <v>58</v>
      </c>
      <c r="G13" s="47" t="s">
        <v>59</v>
      </c>
      <c r="H13" s="99"/>
      <c r="I13" s="47" t="s">
        <v>57</v>
      </c>
      <c r="J13" s="47" t="s">
        <v>58</v>
      </c>
      <c r="K13" s="47" t="s">
        <v>59</v>
      </c>
      <c r="L13" s="99"/>
      <c r="M13" s="47" t="s">
        <v>57</v>
      </c>
      <c r="N13" s="47" t="s">
        <v>58</v>
      </c>
      <c r="O13" s="99"/>
      <c r="P13" s="47" t="s">
        <v>57</v>
      </c>
      <c r="Q13" s="47" t="s">
        <v>58</v>
      </c>
      <c r="R13" s="47" t="s">
        <v>59</v>
      </c>
      <c r="S13" s="104"/>
      <c r="T13" s="104"/>
      <c r="U13" s="99"/>
      <c r="V13" s="99"/>
      <c r="W13" s="10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76.5" x14ac:dyDescent="0.2">
      <c r="A15" s="111" t="s">
        <v>51</v>
      </c>
      <c r="B15" s="51" t="s">
        <v>60</v>
      </c>
      <c r="C15" s="52"/>
      <c r="D15" s="53">
        <f>SUM(E15:G15)</f>
        <v>1514200</v>
      </c>
      <c r="E15" s="53">
        <v>0</v>
      </c>
      <c r="F15" s="53">
        <f>SUM(F16:F18)</f>
        <v>1376500</v>
      </c>
      <c r="G15" s="53">
        <f t="shared" ref="G15:R15" si="0">SUM(G16:G18)</f>
        <v>137700</v>
      </c>
      <c r="H15" s="53">
        <f t="shared" si="0"/>
        <v>1514200</v>
      </c>
      <c r="I15" s="53">
        <f t="shared" si="0"/>
        <v>0</v>
      </c>
      <c r="J15" s="53">
        <f t="shared" si="0"/>
        <v>1376500</v>
      </c>
      <c r="K15" s="53">
        <f t="shared" si="0"/>
        <v>137700</v>
      </c>
      <c r="L15" s="53">
        <f t="shared" si="0"/>
        <v>1376500</v>
      </c>
      <c r="M15" s="53">
        <f t="shared" si="0"/>
        <v>0</v>
      </c>
      <c r="N15" s="53">
        <f t="shared" si="0"/>
        <v>1376500</v>
      </c>
      <c r="O15" s="53">
        <f t="shared" si="0"/>
        <v>1444165</v>
      </c>
      <c r="P15" s="53">
        <f t="shared" si="0"/>
        <v>0</v>
      </c>
      <c r="Q15" s="53">
        <f t="shared" si="0"/>
        <v>1306465</v>
      </c>
      <c r="R15" s="53">
        <f t="shared" si="0"/>
        <v>137700</v>
      </c>
      <c r="S15" s="53"/>
      <c r="T15" s="53">
        <f t="shared" ref="T15" si="1">SUM(T16:T18)</f>
        <v>0</v>
      </c>
      <c r="U15" s="53">
        <f t="shared" ref="U15" si="2">SUM(U16:U18)</f>
        <v>70035</v>
      </c>
      <c r="V15" s="53">
        <f t="shared" ref="V15" si="3">SUM(V16:V18)</f>
        <v>0</v>
      </c>
      <c r="W15" s="54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ht="25.5" x14ac:dyDescent="0.2">
      <c r="A16" s="112"/>
      <c r="B16" s="45" t="s">
        <v>61</v>
      </c>
      <c r="C16" s="56" t="s">
        <v>62</v>
      </c>
      <c r="D16" s="57">
        <f>SUM(E16:G16)</f>
        <v>964200</v>
      </c>
      <c r="E16" s="58">
        <v>0</v>
      </c>
      <c r="F16" s="58">
        <v>876500</v>
      </c>
      <c r="G16" s="59">
        <v>87700</v>
      </c>
      <c r="H16" s="58">
        <f>SUM(I16:K16)</f>
        <v>964200</v>
      </c>
      <c r="I16" s="58">
        <v>0</v>
      </c>
      <c r="J16" s="58">
        <v>876500</v>
      </c>
      <c r="K16" s="59">
        <v>87700</v>
      </c>
      <c r="L16" s="58">
        <f>SUM(M16:N16)</f>
        <v>876500</v>
      </c>
      <c r="M16" s="58">
        <v>0</v>
      </c>
      <c r="N16" s="58">
        <v>876500</v>
      </c>
      <c r="O16" s="58">
        <f>SUM(P16:R16)</f>
        <v>894165</v>
      </c>
      <c r="P16" s="58">
        <v>0</v>
      </c>
      <c r="Q16" s="60">
        <v>806465</v>
      </c>
      <c r="R16" s="59">
        <v>87700</v>
      </c>
      <c r="S16" s="61"/>
      <c r="T16" s="53">
        <f t="shared" ref="T16:U17" si="4">M16-P16</f>
        <v>0</v>
      </c>
      <c r="U16" s="53">
        <f>N16-Q16</f>
        <v>70035</v>
      </c>
      <c r="V16" s="58">
        <v>0</v>
      </c>
      <c r="W16" s="62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63.75" x14ac:dyDescent="0.2">
      <c r="A17" s="112"/>
      <c r="B17" s="45" t="s">
        <v>63</v>
      </c>
      <c r="C17" s="56" t="s">
        <v>64</v>
      </c>
      <c r="D17" s="57">
        <f>SUM(E17:G17)</f>
        <v>275000</v>
      </c>
      <c r="E17" s="58">
        <v>0</v>
      </c>
      <c r="F17" s="58">
        <v>250000</v>
      </c>
      <c r="G17" s="58">
        <v>25000</v>
      </c>
      <c r="H17" s="58">
        <f>SUM(I17:K17)</f>
        <v>275000</v>
      </c>
      <c r="I17" s="58">
        <v>0</v>
      </c>
      <c r="J17" s="58">
        <v>250000</v>
      </c>
      <c r="K17" s="58">
        <v>25000</v>
      </c>
      <c r="L17" s="58">
        <f>SUM(M17:N17)</f>
        <v>250000</v>
      </c>
      <c r="M17" s="58">
        <v>0</v>
      </c>
      <c r="N17" s="58">
        <v>250000</v>
      </c>
      <c r="O17" s="58">
        <f>SUM(P17:R17)</f>
        <v>275000</v>
      </c>
      <c r="P17" s="58">
        <v>0</v>
      </c>
      <c r="Q17" s="58">
        <v>250000</v>
      </c>
      <c r="R17" s="58">
        <v>25000</v>
      </c>
      <c r="S17" s="61" t="s">
        <v>86</v>
      </c>
      <c r="T17" s="53">
        <f t="shared" si="4"/>
        <v>0</v>
      </c>
      <c r="U17" s="53">
        <f t="shared" si="4"/>
        <v>0</v>
      </c>
      <c r="V17" s="58">
        <v>0</v>
      </c>
      <c r="W17" s="62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02" x14ac:dyDescent="0.2">
      <c r="A18" s="7" t="s">
        <v>5</v>
      </c>
      <c r="B18" s="82" t="s">
        <v>90</v>
      </c>
      <c r="C18" s="56" t="s">
        <v>64</v>
      </c>
      <c r="D18" s="57">
        <f>SUM(E18:G18)</f>
        <v>275000</v>
      </c>
      <c r="E18" s="58">
        <v>0</v>
      </c>
      <c r="F18" s="58">
        <v>250000</v>
      </c>
      <c r="G18" s="58">
        <v>25000</v>
      </c>
      <c r="H18" s="58">
        <f>SUM(I18:K18)</f>
        <v>275000</v>
      </c>
      <c r="I18" s="58">
        <v>0</v>
      </c>
      <c r="J18" s="58">
        <v>250000</v>
      </c>
      <c r="K18" s="58">
        <v>25000</v>
      </c>
      <c r="L18" s="58">
        <f>SUM(M18:N18)</f>
        <v>250000</v>
      </c>
      <c r="M18" s="58"/>
      <c r="N18" s="58">
        <v>250000</v>
      </c>
      <c r="O18" s="58">
        <f>SUM(P18:R18)</f>
        <v>275000</v>
      </c>
      <c r="P18" s="58">
        <v>0</v>
      </c>
      <c r="Q18" s="58">
        <v>250000</v>
      </c>
      <c r="R18" s="58">
        <v>25000</v>
      </c>
      <c r="S18" s="61" t="s">
        <v>99</v>
      </c>
      <c r="T18" s="53">
        <f t="shared" ref="T18" si="5">M18-P18</f>
        <v>0</v>
      </c>
      <c r="U18" s="53">
        <f t="shared" ref="U18" si="6">N18-Q18</f>
        <v>0</v>
      </c>
      <c r="V18" s="58">
        <v>0</v>
      </c>
      <c r="W18" s="62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5" customFormat="1" x14ac:dyDescent="0.2">
      <c r="A19" s="33" t="s">
        <v>8</v>
      </c>
      <c r="B19" s="63"/>
      <c r="C19" s="63"/>
      <c r="D19" s="64">
        <f>D15</f>
        <v>1514200</v>
      </c>
      <c r="E19" s="64">
        <f t="shared" ref="E19:V19" si="7">E15</f>
        <v>0</v>
      </c>
      <c r="F19" s="64">
        <f t="shared" si="7"/>
        <v>1376500</v>
      </c>
      <c r="G19" s="64">
        <f t="shared" si="7"/>
        <v>137700</v>
      </c>
      <c r="H19" s="64">
        <f t="shared" si="7"/>
        <v>1514200</v>
      </c>
      <c r="I19" s="64">
        <f t="shared" si="7"/>
        <v>0</v>
      </c>
      <c r="J19" s="64">
        <f t="shared" si="7"/>
        <v>1376500</v>
      </c>
      <c r="K19" s="64">
        <f t="shared" si="7"/>
        <v>137700</v>
      </c>
      <c r="L19" s="64">
        <f t="shared" si="7"/>
        <v>1376500</v>
      </c>
      <c r="M19" s="64">
        <f t="shared" si="7"/>
        <v>0</v>
      </c>
      <c r="N19" s="64">
        <f t="shared" si="7"/>
        <v>1376500</v>
      </c>
      <c r="O19" s="64">
        <f t="shared" si="7"/>
        <v>1444165</v>
      </c>
      <c r="P19" s="64">
        <f t="shared" si="7"/>
        <v>0</v>
      </c>
      <c r="Q19" s="64">
        <f t="shared" si="7"/>
        <v>1306465</v>
      </c>
      <c r="R19" s="64">
        <f t="shared" si="7"/>
        <v>137700</v>
      </c>
      <c r="S19" s="64"/>
      <c r="T19" s="64">
        <f t="shared" si="7"/>
        <v>0</v>
      </c>
      <c r="U19" s="64">
        <f t="shared" si="7"/>
        <v>70035</v>
      </c>
      <c r="V19" s="64">
        <f t="shared" si="7"/>
        <v>0</v>
      </c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x14ac:dyDescent="0.2">
      <c r="A20" s="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97" t="s">
        <v>24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x14ac:dyDescent="0.2">
      <c r="A22" s="97" t="s">
        <v>25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x14ac:dyDescent="0.2">
      <c r="A23" s="49"/>
      <c r="B23" s="25"/>
      <c r="C23" s="2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9" customFormat="1" x14ac:dyDescent="0.2">
      <c r="A24" s="26"/>
      <c r="B24" s="26"/>
      <c r="C24" s="26"/>
      <c r="D24" s="26"/>
      <c r="E24" s="26"/>
      <c r="F24" s="26"/>
      <c r="G24" s="26"/>
      <c r="H24" s="27"/>
      <c r="I24" s="27"/>
      <c r="J24" s="27"/>
      <c r="K24" s="27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46" s="9" customFormat="1" x14ac:dyDescent="0.2">
      <c r="A25" s="49"/>
      <c r="B25" s="8"/>
      <c r="C25" s="8"/>
      <c r="D25" s="8"/>
      <c r="E25" s="8"/>
      <c r="F25" s="8" t="s">
        <v>97</v>
      </c>
      <c r="G25" s="8"/>
      <c r="H25" s="12"/>
      <c r="I25" s="12"/>
      <c r="J25" s="12"/>
      <c r="K25" s="12"/>
      <c r="L25" s="49"/>
      <c r="M25" s="49"/>
      <c r="N25" s="4"/>
      <c r="O25" s="49"/>
      <c r="P25" s="49"/>
      <c r="Q25" s="8"/>
      <c r="R25" s="8"/>
      <c r="S25" s="8"/>
      <c r="T25" s="8"/>
      <c r="U25" s="8"/>
      <c r="V25" s="8" t="s">
        <v>98</v>
      </c>
      <c r="W25" s="8"/>
    </row>
    <row r="26" spans="1:46" s="9" customForma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2"/>
      <c r="R26" s="2"/>
      <c r="S26" s="2"/>
      <c r="T26" s="2"/>
      <c r="U26" s="2"/>
      <c r="V26" s="2"/>
      <c r="W26" s="49"/>
    </row>
    <row r="27" spans="1:46" s="9" customForma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26"/>
      <c r="M27" s="26"/>
      <c r="N27" s="26"/>
      <c r="O27" s="26"/>
      <c r="P27" s="26"/>
      <c r="Q27" s="26"/>
      <c r="R27" s="26"/>
      <c r="S27" s="26"/>
      <c r="T27" s="27"/>
      <c r="U27" s="2"/>
      <c r="V27" s="2"/>
      <c r="W27" s="49"/>
    </row>
    <row r="28" spans="1:46" s="9" customForma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8"/>
      <c r="P28" s="8"/>
      <c r="Q28" s="8"/>
      <c r="R28" s="8" t="s">
        <v>48</v>
      </c>
      <c r="S28" s="8"/>
      <c r="T28" s="4"/>
      <c r="U28" s="2"/>
      <c r="V28" s="2"/>
      <c r="W28" s="49"/>
    </row>
    <row r="29" spans="1:46" s="9" customFormat="1" ht="12.75" customHeight="1" x14ac:dyDescent="0.2">
      <c r="A29" s="49"/>
      <c r="B29" s="49"/>
      <c r="C29" s="49"/>
      <c r="D29" s="49"/>
      <c r="E29" s="49"/>
      <c r="F29" s="49"/>
      <c r="G29" s="2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9"/>
    </row>
    <row r="30" spans="1:46" s="11" customFormat="1" ht="12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  <c r="P30" s="26"/>
      <c r="Q30" s="26"/>
      <c r="R30" s="26"/>
      <c r="S30" s="26"/>
      <c r="T30" s="26"/>
      <c r="U30" s="26"/>
      <c r="V30" s="26"/>
      <c r="W30" s="26"/>
    </row>
    <row r="31" spans="1:46" s="11" customForma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6"/>
      <c r="Q31" s="26"/>
      <c r="R31" s="26"/>
      <c r="S31" s="26"/>
      <c r="T31" s="26"/>
      <c r="U31" s="26"/>
      <c r="V31" s="26"/>
      <c r="W31" s="26"/>
    </row>
    <row r="32" spans="1:46" x14ac:dyDescent="0.2">
      <c r="A32" s="49"/>
      <c r="B32" s="29"/>
      <c r="C32" s="29" t="s">
        <v>49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 t="s">
        <v>65</v>
      </c>
      <c r="Q32" s="49"/>
      <c r="R32" s="49"/>
      <c r="S32" s="49"/>
      <c r="T32" s="49"/>
      <c r="U32" s="49"/>
      <c r="V32" s="49" t="s">
        <v>53</v>
      </c>
      <c r="W32" s="4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1"/>
      <c r="C33" s="2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1"/>
      <c r="C34" s="2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22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22"/>
      <c r="C48" s="2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</sheetData>
  <mergeCells count="30">
    <mergeCell ref="A15:A17"/>
    <mergeCell ref="D12:D13"/>
    <mergeCell ref="E12:G12"/>
    <mergeCell ref="H12:H13"/>
    <mergeCell ref="W11:W13"/>
    <mergeCell ref="I12:K12"/>
    <mergeCell ref="L12:L13"/>
    <mergeCell ref="M12:N12"/>
    <mergeCell ref="S11:S13"/>
    <mergeCell ref="A3:W3"/>
    <mergeCell ref="A4:W4"/>
    <mergeCell ref="A5:W5"/>
    <mergeCell ref="A6:W6"/>
    <mergeCell ref="S1:W1"/>
    <mergeCell ref="A22:W22"/>
    <mergeCell ref="B7:W7"/>
    <mergeCell ref="A11:A13"/>
    <mergeCell ref="B11:B13"/>
    <mergeCell ref="C11:C13"/>
    <mergeCell ref="D11:G11"/>
    <mergeCell ref="H11:K11"/>
    <mergeCell ref="L11:N11"/>
    <mergeCell ref="O11:R11"/>
    <mergeCell ref="T11:V11"/>
    <mergeCell ref="A21:W21"/>
    <mergeCell ref="O12:O13"/>
    <mergeCell ref="P12:R12"/>
    <mergeCell ref="T12:T13"/>
    <mergeCell ref="U12:U13"/>
    <mergeCell ref="V12:V13"/>
  </mergeCells>
  <pageMargins left="0.25" right="0.28999999999999998" top="0.75" bottom="0.75" header="0.3" footer="0.3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01"/>
  <sheetViews>
    <sheetView zoomScaleNormal="100" workbookViewId="0">
      <selection activeCell="H11" sqref="H11:K11"/>
    </sheetView>
  </sheetViews>
  <sheetFormatPr defaultRowHeight="12.75" x14ac:dyDescent="0.2"/>
  <cols>
    <col min="1" max="1" width="14.42578125" style="1" customWidth="1"/>
    <col min="2" max="2" width="32" style="1" customWidth="1"/>
    <col min="3" max="16" width="9.140625" style="1"/>
    <col min="17" max="17" width="11.28515625" style="1" customWidth="1"/>
    <col min="18" max="18" width="10.140625" style="1" customWidth="1"/>
    <col min="19" max="20" width="9.140625" style="1"/>
    <col min="21" max="21" width="12.28515625" style="1" customWidth="1"/>
    <col min="22" max="22" width="9.140625" style="1"/>
    <col min="23" max="23" width="13" style="1" customWidth="1"/>
    <col min="24" max="16384" width="9.140625" style="1"/>
  </cols>
  <sheetData>
    <row r="1" spans="1:46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109" t="s">
        <v>43</v>
      </c>
      <c r="W1" s="109"/>
    </row>
    <row r="2" spans="1:46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08" t="s">
        <v>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46" s="20" customFormat="1" ht="14.25" x14ac:dyDescent="0.2">
      <c r="A7" s="74" t="s">
        <v>100</v>
      </c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46" s="20" customFormat="1" ht="1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99" t="s">
        <v>14</v>
      </c>
      <c r="B11" s="99" t="s">
        <v>42</v>
      </c>
      <c r="C11" s="99" t="s">
        <v>15</v>
      </c>
      <c r="D11" s="99" t="s">
        <v>89</v>
      </c>
      <c r="E11" s="99"/>
      <c r="F11" s="99"/>
      <c r="G11" s="99"/>
      <c r="H11" s="99" t="s">
        <v>91</v>
      </c>
      <c r="I11" s="99"/>
      <c r="J11" s="99"/>
      <c r="K11" s="99"/>
      <c r="L11" s="99" t="s">
        <v>16</v>
      </c>
      <c r="M11" s="99"/>
      <c r="N11" s="99"/>
      <c r="O11" s="99" t="s">
        <v>17</v>
      </c>
      <c r="P11" s="99"/>
      <c r="Q11" s="99"/>
      <c r="R11" s="99"/>
      <c r="S11" s="103" t="s">
        <v>41</v>
      </c>
      <c r="T11" s="100" t="s">
        <v>3</v>
      </c>
      <c r="U11" s="101"/>
      <c r="V11" s="102"/>
      <c r="W11" s="103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99"/>
      <c r="B12" s="99"/>
      <c r="C12" s="99"/>
      <c r="D12" s="99" t="s">
        <v>19</v>
      </c>
      <c r="E12" s="100" t="s">
        <v>12</v>
      </c>
      <c r="F12" s="101"/>
      <c r="G12" s="102"/>
      <c r="H12" s="99" t="s">
        <v>19</v>
      </c>
      <c r="I12" s="100" t="s">
        <v>12</v>
      </c>
      <c r="J12" s="101"/>
      <c r="K12" s="102"/>
      <c r="L12" s="99" t="s">
        <v>20</v>
      </c>
      <c r="M12" s="100" t="s">
        <v>12</v>
      </c>
      <c r="N12" s="101"/>
      <c r="O12" s="99" t="s">
        <v>20</v>
      </c>
      <c r="P12" s="100" t="s">
        <v>12</v>
      </c>
      <c r="Q12" s="101"/>
      <c r="R12" s="102"/>
      <c r="S12" s="113"/>
      <c r="T12" s="103" t="s">
        <v>57</v>
      </c>
      <c r="U12" s="99" t="s">
        <v>58</v>
      </c>
      <c r="V12" s="99" t="s">
        <v>59</v>
      </c>
      <c r="W12" s="1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99"/>
      <c r="B13" s="99"/>
      <c r="C13" s="99"/>
      <c r="D13" s="99"/>
      <c r="E13" s="47" t="s">
        <v>57</v>
      </c>
      <c r="F13" s="47" t="s">
        <v>58</v>
      </c>
      <c r="G13" s="47" t="s">
        <v>59</v>
      </c>
      <c r="H13" s="99"/>
      <c r="I13" s="47" t="s">
        <v>57</v>
      </c>
      <c r="J13" s="47" t="s">
        <v>58</v>
      </c>
      <c r="K13" s="47" t="s">
        <v>59</v>
      </c>
      <c r="L13" s="99"/>
      <c r="M13" s="47" t="s">
        <v>57</v>
      </c>
      <c r="N13" s="47" t="s">
        <v>58</v>
      </c>
      <c r="O13" s="99"/>
      <c r="P13" s="47" t="s">
        <v>57</v>
      </c>
      <c r="Q13" s="47" t="s">
        <v>58</v>
      </c>
      <c r="R13" s="47" t="s">
        <v>59</v>
      </c>
      <c r="S13" s="104"/>
      <c r="T13" s="104"/>
      <c r="U13" s="99"/>
      <c r="V13" s="99"/>
      <c r="W13" s="10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 x14ac:dyDescent="0.2">
      <c r="A15" s="65" t="s">
        <v>51</v>
      </c>
      <c r="B15" s="51" t="s">
        <v>67</v>
      </c>
      <c r="C15" s="51"/>
      <c r="D15" s="51">
        <f t="shared" ref="D15:R15" si="0">SUM(D16:D23)</f>
        <v>4655500</v>
      </c>
      <c r="E15" s="51">
        <f t="shared" si="0"/>
        <v>0</v>
      </c>
      <c r="F15" s="51">
        <f t="shared" si="0"/>
        <v>4208500</v>
      </c>
      <c r="G15" s="51">
        <f t="shared" si="0"/>
        <v>447000</v>
      </c>
      <c r="H15" s="51">
        <f t="shared" si="0"/>
        <v>4655500</v>
      </c>
      <c r="I15" s="51">
        <f t="shared" si="0"/>
        <v>0</v>
      </c>
      <c r="J15" s="51">
        <f t="shared" si="0"/>
        <v>4208500</v>
      </c>
      <c r="K15" s="51">
        <f t="shared" si="0"/>
        <v>447000</v>
      </c>
      <c r="L15" s="51">
        <f t="shared" si="0"/>
        <v>4208500</v>
      </c>
      <c r="M15" s="51">
        <f t="shared" si="0"/>
        <v>0</v>
      </c>
      <c r="N15" s="51">
        <f t="shared" si="0"/>
        <v>4208500</v>
      </c>
      <c r="O15" s="51">
        <f t="shared" si="0"/>
        <v>1099052</v>
      </c>
      <c r="P15" s="51">
        <f t="shared" si="0"/>
        <v>0</v>
      </c>
      <c r="Q15" s="51">
        <f t="shared" si="0"/>
        <v>695200</v>
      </c>
      <c r="R15" s="51">
        <f t="shared" si="0"/>
        <v>403852</v>
      </c>
      <c r="S15" s="51"/>
      <c r="T15" s="51">
        <f>SUM(T16:T23)</f>
        <v>0</v>
      </c>
      <c r="U15" s="51">
        <f>SUM(U16:U23)</f>
        <v>3513300</v>
      </c>
      <c r="V15" s="51">
        <f>SUM(V16:V23)</f>
        <v>0</v>
      </c>
      <c r="W15" s="51">
        <f>SUM(W16:W23)</f>
        <v>0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ht="25.5" x14ac:dyDescent="0.2">
      <c r="A16" s="7"/>
      <c r="B16" s="47" t="s">
        <v>68</v>
      </c>
      <c r="C16" s="47" t="s">
        <v>69</v>
      </c>
      <c r="D16" s="47">
        <f>SUM(E16:G16)</f>
        <v>3574000</v>
      </c>
      <c r="E16" s="47">
        <v>0</v>
      </c>
      <c r="F16" s="47">
        <v>3249000</v>
      </c>
      <c r="G16" s="47">
        <v>325000</v>
      </c>
      <c r="H16" s="47">
        <f>SUM(I16:K16)</f>
        <v>3574000</v>
      </c>
      <c r="I16" s="47">
        <v>0</v>
      </c>
      <c r="J16" s="47">
        <v>3249000</v>
      </c>
      <c r="K16" s="47">
        <v>325000</v>
      </c>
      <c r="L16" s="47">
        <f>SUM(M16:N16)</f>
        <v>3249000</v>
      </c>
      <c r="M16" s="47">
        <v>0</v>
      </c>
      <c r="N16" s="47">
        <v>3249000</v>
      </c>
      <c r="O16" s="47">
        <f>SUM(P16:R16)</f>
        <v>325000</v>
      </c>
      <c r="P16" s="47"/>
      <c r="Q16" s="47">
        <v>0</v>
      </c>
      <c r="R16" s="47">
        <v>325000</v>
      </c>
      <c r="S16" s="47"/>
      <c r="T16" s="47">
        <f>M16-P16</f>
        <v>0</v>
      </c>
      <c r="U16" s="47">
        <f>N16-Q16</f>
        <v>3249000</v>
      </c>
      <c r="V16" s="47">
        <v>0</v>
      </c>
      <c r="W16" s="4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63.75" hidden="1" x14ac:dyDescent="0.2">
      <c r="A17" s="7"/>
      <c r="B17" s="79" t="s">
        <v>88</v>
      </c>
      <c r="C17" s="79" t="s">
        <v>75</v>
      </c>
      <c r="D17" s="79">
        <f>SUM(E17:G17)</f>
        <v>0</v>
      </c>
      <c r="E17" s="79"/>
      <c r="F17" s="79"/>
      <c r="G17" s="79"/>
      <c r="H17" s="79">
        <f>SUM(I17:K17)</f>
        <v>0</v>
      </c>
      <c r="I17" s="79"/>
      <c r="J17" s="79"/>
      <c r="K17" s="79"/>
      <c r="L17" s="79">
        <f>SUM(M17:N17)</f>
        <v>0</v>
      </c>
      <c r="M17" s="79"/>
      <c r="N17" s="79"/>
      <c r="O17" s="79">
        <f>SUM(P17:R17)</f>
        <v>0</v>
      </c>
      <c r="P17" s="79"/>
      <c r="Q17" s="79"/>
      <c r="R17" s="79"/>
      <c r="S17" s="79"/>
      <c r="T17" s="79">
        <f>M17-P17</f>
        <v>0</v>
      </c>
      <c r="U17" s="79">
        <f>N17-Q17</f>
        <v>0</v>
      </c>
      <c r="V17" s="79">
        <v>0</v>
      </c>
      <c r="W17" s="7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76.5" x14ac:dyDescent="0.2">
      <c r="A18" s="7"/>
      <c r="B18" s="47" t="s">
        <v>70</v>
      </c>
      <c r="C18" s="47" t="s">
        <v>71</v>
      </c>
      <c r="D18" s="47">
        <f t="shared" ref="D18:D23" si="1">SUM(E18:G18)</f>
        <v>440000</v>
      </c>
      <c r="E18" s="47"/>
      <c r="F18" s="47">
        <v>400000</v>
      </c>
      <c r="G18" s="47">
        <v>40000</v>
      </c>
      <c r="H18" s="47">
        <f t="shared" ref="H18:H23" si="2">SUM(I18:K18)</f>
        <v>440000</v>
      </c>
      <c r="I18" s="47"/>
      <c r="J18" s="47">
        <v>400000</v>
      </c>
      <c r="K18" s="47">
        <v>40000</v>
      </c>
      <c r="L18" s="47">
        <f t="shared" ref="L18:L23" si="3">SUM(M18:N18)</f>
        <v>400000</v>
      </c>
      <c r="M18" s="47">
        <v>0</v>
      </c>
      <c r="N18" s="47">
        <v>400000</v>
      </c>
      <c r="O18" s="47">
        <f t="shared" ref="O18:O23" si="4">SUM(P18:R18)</f>
        <v>440000</v>
      </c>
      <c r="P18" s="47">
        <v>0</v>
      </c>
      <c r="Q18" s="47">
        <v>400000</v>
      </c>
      <c r="R18" s="47">
        <v>40000</v>
      </c>
      <c r="S18" s="86" t="s">
        <v>86</v>
      </c>
      <c r="T18" s="47">
        <f t="shared" ref="T18:U23" si="5">M18-P18</f>
        <v>0</v>
      </c>
      <c r="U18" s="47">
        <f t="shared" si="5"/>
        <v>0</v>
      </c>
      <c r="V18" s="47">
        <v>0</v>
      </c>
      <c r="W18" s="44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89.25" x14ac:dyDescent="0.2">
      <c r="A19" s="7"/>
      <c r="B19" s="85" t="s">
        <v>92</v>
      </c>
      <c r="C19" s="84" t="s">
        <v>71</v>
      </c>
      <c r="D19" s="84">
        <f t="shared" si="1"/>
        <v>275000</v>
      </c>
      <c r="E19" s="84"/>
      <c r="F19" s="84">
        <v>250000</v>
      </c>
      <c r="G19" s="84">
        <v>25000</v>
      </c>
      <c r="H19" s="84">
        <f t="shared" si="2"/>
        <v>275000</v>
      </c>
      <c r="I19" s="84"/>
      <c r="J19" s="84">
        <v>250000</v>
      </c>
      <c r="K19" s="84">
        <v>25000</v>
      </c>
      <c r="L19" s="84">
        <f t="shared" si="3"/>
        <v>250000</v>
      </c>
      <c r="M19" s="84">
        <v>0</v>
      </c>
      <c r="N19" s="84">
        <v>250000</v>
      </c>
      <c r="O19" s="85">
        <f t="shared" si="4"/>
        <v>275000</v>
      </c>
      <c r="P19" s="84">
        <v>0</v>
      </c>
      <c r="Q19" s="84">
        <v>250000</v>
      </c>
      <c r="R19" s="84">
        <v>25000</v>
      </c>
      <c r="S19" s="86" t="s">
        <v>99</v>
      </c>
      <c r="T19" s="85">
        <f t="shared" ref="T19" si="6">M19-P19</f>
        <v>0</v>
      </c>
      <c r="U19" s="85">
        <f t="shared" ref="U19" si="7">N19-Q19</f>
        <v>0</v>
      </c>
      <c r="V19" s="85">
        <v>0</v>
      </c>
      <c r="W19" s="8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51" x14ac:dyDescent="0.2">
      <c r="A20" s="7"/>
      <c r="B20" s="47" t="s">
        <v>72</v>
      </c>
      <c r="C20" s="47" t="s">
        <v>9</v>
      </c>
      <c r="D20" s="47">
        <f t="shared" si="1"/>
        <v>29700</v>
      </c>
      <c r="E20" s="47"/>
      <c r="F20" s="47">
        <v>27000</v>
      </c>
      <c r="G20" s="47">
        <v>2700</v>
      </c>
      <c r="H20" s="47">
        <f t="shared" si="2"/>
        <v>29700</v>
      </c>
      <c r="I20" s="47"/>
      <c r="J20" s="84">
        <v>27000</v>
      </c>
      <c r="K20" s="84">
        <v>2700</v>
      </c>
      <c r="L20" s="47">
        <f t="shared" si="3"/>
        <v>27000</v>
      </c>
      <c r="M20" s="47"/>
      <c r="N20" s="84">
        <v>27000</v>
      </c>
      <c r="O20" s="47">
        <f t="shared" si="4"/>
        <v>5000</v>
      </c>
      <c r="P20" s="47"/>
      <c r="Q20" s="84">
        <v>4500</v>
      </c>
      <c r="R20" s="84">
        <v>500</v>
      </c>
      <c r="S20" s="47"/>
      <c r="T20" s="47">
        <f t="shared" si="5"/>
        <v>0</v>
      </c>
      <c r="U20" s="47">
        <f t="shared" si="5"/>
        <v>22500</v>
      </c>
      <c r="V20" s="47">
        <v>0</v>
      </c>
      <c r="W20" s="4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38.25" x14ac:dyDescent="0.2">
      <c r="A21" s="7" t="s">
        <v>5</v>
      </c>
      <c r="B21" s="47" t="s">
        <v>73</v>
      </c>
      <c r="C21" s="47" t="s">
        <v>9</v>
      </c>
      <c r="D21" s="47">
        <f t="shared" si="1"/>
        <v>112200</v>
      </c>
      <c r="E21" s="47"/>
      <c r="F21" s="47">
        <v>102000</v>
      </c>
      <c r="G21" s="47">
        <v>10200</v>
      </c>
      <c r="H21" s="47">
        <f t="shared" si="2"/>
        <v>112200</v>
      </c>
      <c r="I21" s="47"/>
      <c r="J21" s="84">
        <v>102000</v>
      </c>
      <c r="K21" s="84">
        <v>10200</v>
      </c>
      <c r="L21" s="47">
        <f t="shared" si="3"/>
        <v>102000</v>
      </c>
      <c r="M21" s="47"/>
      <c r="N21" s="84">
        <v>102000</v>
      </c>
      <c r="O21" s="47">
        <f t="shared" si="4"/>
        <v>44255</v>
      </c>
      <c r="P21" s="47"/>
      <c r="Q21" s="84">
        <v>40700</v>
      </c>
      <c r="R21" s="84">
        <v>3555</v>
      </c>
      <c r="S21" s="47"/>
      <c r="T21" s="47">
        <f t="shared" si="5"/>
        <v>0</v>
      </c>
      <c r="U21" s="47">
        <f t="shared" si="5"/>
        <v>61300</v>
      </c>
      <c r="V21" s="79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38.25" x14ac:dyDescent="0.2">
      <c r="A22" s="7"/>
      <c r="B22" s="47" t="s">
        <v>74</v>
      </c>
      <c r="C22" s="47" t="s">
        <v>9</v>
      </c>
      <c r="D22" s="47">
        <f t="shared" si="1"/>
        <v>26600</v>
      </c>
      <c r="E22" s="47"/>
      <c r="F22" s="47">
        <v>500</v>
      </c>
      <c r="G22" s="47">
        <v>26100</v>
      </c>
      <c r="H22" s="47">
        <f t="shared" si="2"/>
        <v>26600</v>
      </c>
      <c r="I22" s="47"/>
      <c r="J22" s="84">
        <v>500</v>
      </c>
      <c r="K22" s="84">
        <v>26100</v>
      </c>
      <c r="L22" s="47">
        <f t="shared" si="3"/>
        <v>500</v>
      </c>
      <c r="M22" s="47"/>
      <c r="N22" s="84">
        <v>500</v>
      </c>
      <c r="O22" s="66">
        <f t="shared" si="4"/>
        <v>9797</v>
      </c>
      <c r="P22" s="47"/>
      <c r="Q22" s="84">
        <v>0</v>
      </c>
      <c r="R22" s="84">
        <v>9797</v>
      </c>
      <c r="S22" s="47"/>
      <c r="T22" s="47">
        <f t="shared" si="5"/>
        <v>0</v>
      </c>
      <c r="U22" s="47">
        <f t="shared" si="5"/>
        <v>500</v>
      </c>
      <c r="V22" s="79"/>
      <c r="W22" s="8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63.75" x14ac:dyDescent="0.2">
      <c r="A23" s="7"/>
      <c r="B23" s="47" t="s">
        <v>76</v>
      </c>
      <c r="C23" s="47" t="s">
        <v>77</v>
      </c>
      <c r="D23" s="47">
        <f t="shared" si="1"/>
        <v>198000</v>
      </c>
      <c r="E23" s="47"/>
      <c r="F23" s="47">
        <v>180000</v>
      </c>
      <c r="G23" s="47">
        <v>18000</v>
      </c>
      <c r="H23" s="47">
        <f t="shared" si="2"/>
        <v>198000</v>
      </c>
      <c r="I23" s="47"/>
      <c r="J23" s="47">
        <v>180000</v>
      </c>
      <c r="K23" s="47">
        <v>18000</v>
      </c>
      <c r="L23" s="47">
        <f t="shared" si="3"/>
        <v>180000</v>
      </c>
      <c r="M23" s="47"/>
      <c r="N23" s="84">
        <v>180000</v>
      </c>
      <c r="O23" s="47">
        <f t="shared" si="4"/>
        <v>0</v>
      </c>
      <c r="P23" s="47"/>
      <c r="Q23" s="84">
        <v>0</v>
      </c>
      <c r="R23" s="84">
        <v>0</v>
      </c>
      <c r="S23" s="47"/>
      <c r="T23" s="47">
        <f t="shared" si="5"/>
        <v>0</v>
      </c>
      <c r="U23" s="47">
        <f t="shared" si="5"/>
        <v>180000</v>
      </c>
      <c r="V23" s="79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5" customFormat="1" x14ac:dyDescent="0.2">
      <c r="A24" s="33" t="s">
        <v>8</v>
      </c>
      <c r="B24" s="63"/>
      <c r="C24" s="63"/>
      <c r="D24" s="51">
        <f t="shared" ref="D24:R24" si="8">SUM(D16:D23)</f>
        <v>4655500</v>
      </c>
      <c r="E24" s="51">
        <f t="shared" si="8"/>
        <v>0</v>
      </c>
      <c r="F24" s="51">
        <f t="shared" si="8"/>
        <v>4208500</v>
      </c>
      <c r="G24" s="51">
        <f t="shared" si="8"/>
        <v>447000</v>
      </c>
      <c r="H24" s="51">
        <f t="shared" si="8"/>
        <v>4655500</v>
      </c>
      <c r="I24" s="51">
        <f t="shared" si="8"/>
        <v>0</v>
      </c>
      <c r="J24" s="51">
        <f t="shared" si="8"/>
        <v>4208500</v>
      </c>
      <c r="K24" s="51">
        <f t="shared" si="8"/>
        <v>447000</v>
      </c>
      <c r="L24" s="51">
        <f t="shared" si="8"/>
        <v>4208500</v>
      </c>
      <c r="M24" s="51">
        <f t="shared" si="8"/>
        <v>0</v>
      </c>
      <c r="N24" s="51">
        <f t="shared" si="8"/>
        <v>4208500</v>
      </c>
      <c r="O24" s="51">
        <f t="shared" si="8"/>
        <v>1099052</v>
      </c>
      <c r="P24" s="51">
        <f t="shared" si="8"/>
        <v>0</v>
      </c>
      <c r="Q24" s="73">
        <f t="shared" si="8"/>
        <v>695200</v>
      </c>
      <c r="R24" s="73">
        <f t="shared" si="8"/>
        <v>403852</v>
      </c>
      <c r="S24" s="51"/>
      <c r="T24" s="51">
        <f>SUM(T16:T23)</f>
        <v>0</v>
      </c>
      <c r="U24" s="51">
        <f>SUM(U16:U23)</f>
        <v>3513300</v>
      </c>
      <c r="V24" s="51">
        <f>SUM(V16:V23)</f>
        <v>0</v>
      </c>
      <c r="W24" s="51">
        <f>SUM(W16:W23)</f>
        <v>0</v>
      </c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1:46" x14ac:dyDescent="0.2">
      <c r="A25" s="4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x14ac:dyDescent="0.2">
      <c r="A26" s="97" t="s">
        <v>24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x14ac:dyDescent="0.2">
      <c r="A27" s="97" t="s">
        <v>25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x14ac:dyDescent="0.2">
      <c r="A28" s="49"/>
      <c r="B28" s="25"/>
      <c r="C28" s="2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9" customFormat="1" x14ac:dyDescent="0.2">
      <c r="A29" s="26"/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6"/>
      <c r="M29" s="26"/>
      <c r="N29" s="26"/>
      <c r="O29" s="26"/>
      <c r="P29" s="26"/>
      <c r="Q29" s="26"/>
      <c r="R29" s="26"/>
      <c r="S29" s="26"/>
      <c r="T29" s="8" t="s">
        <v>98</v>
      </c>
      <c r="U29" s="26"/>
      <c r="V29" s="26"/>
      <c r="W29" s="26"/>
    </row>
    <row r="30" spans="1:46" s="9" customFormat="1" x14ac:dyDescent="0.2">
      <c r="A30" s="49"/>
      <c r="B30" s="8"/>
      <c r="C30" s="8"/>
      <c r="D30" s="8"/>
      <c r="E30" s="8"/>
      <c r="F30" s="8" t="s">
        <v>97</v>
      </c>
      <c r="G30" s="8"/>
      <c r="H30" s="12"/>
      <c r="I30" s="12"/>
      <c r="J30" s="12"/>
      <c r="K30" s="12"/>
      <c r="L30" s="49"/>
      <c r="M30" s="49"/>
      <c r="N30" s="4"/>
      <c r="O30" s="49"/>
      <c r="P30" s="49"/>
      <c r="Q30" s="8"/>
      <c r="R30" s="8"/>
      <c r="S30" s="8"/>
      <c r="T30" s="8"/>
      <c r="U30" s="8"/>
      <c r="W30" s="8"/>
    </row>
    <row r="31" spans="1:46" s="9" customForma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"/>
      <c r="R31" s="2"/>
      <c r="S31" s="2"/>
      <c r="T31" s="2"/>
      <c r="U31" s="2"/>
      <c r="V31" s="2"/>
      <c r="W31" s="49"/>
    </row>
    <row r="32" spans="1:46" s="9" customForma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6"/>
      <c r="M32" s="26"/>
      <c r="N32" s="26"/>
      <c r="O32" s="26"/>
      <c r="P32" s="26"/>
      <c r="Q32" s="26"/>
      <c r="R32" s="26"/>
      <c r="S32" s="26"/>
      <c r="T32" s="27"/>
      <c r="U32" s="2"/>
      <c r="V32" s="2"/>
      <c r="W32" s="49"/>
    </row>
    <row r="33" spans="1:46" s="9" customForma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8"/>
      <c r="P33" s="8"/>
      <c r="Q33" s="8"/>
      <c r="R33" s="8" t="s">
        <v>48</v>
      </c>
      <c r="S33" s="8"/>
      <c r="T33" s="4"/>
      <c r="U33" s="2"/>
      <c r="V33" s="2"/>
      <c r="W33" s="49"/>
    </row>
    <row r="34" spans="1:46" s="9" customFormat="1" x14ac:dyDescent="0.2">
      <c r="A34" s="49"/>
      <c r="B34" s="49"/>
      <c r="C34" s="49"/>
      <c r="D34" s="49"/>
      <c r="E34" s="49"/>
      <c r="F34" s="49"/>
      <c r="G34" s="2"/>
      <c r="H34" s="49"/>
      <c r="I34" s="49"/>
      <c r="J34" s="4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9"/>
    </row>
    <row r="35" spans="1:46" s="11" customForma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26"/>
      <c r="Q35" s="26"/>
      <c r="R35" s="26"/>
      <c r="S35" s="26"/>
      <c r="T35" s="26"/>
      <c r="U35" s="26"/>
      <c r="V35" s="26"/>
      <c r="W35" s="26"/>
    </row>
    <row r="36" spans="1:46" s="11" customForma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26"/>
      <c r="Q36" s="26"/>
      <c r="R36" s="26"/>
      <c r="S36" s="26"/>
      <c r="T36" s="26"/>
      <c r="U36" s="26"/>
      <c r="V36" s="26"/>
      <c r="W36" s="26"/>
    </row>
    <row r="37" spans="1:46" x14ac:dyDescent="0.2">
      <c r="A37" s="49"/>
      <c r="B37" s="29"/>
      <c r="C37" s="29" t="s">
        <v>49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 t="s">
        <v>65</v>
      </c>
      <c r="Q37" s="49"/>
      <c r="R37" s="49"/>
      <c r="S37" s="49"/>
      <c r="T37" s="49"/>
      <c r="U37" s="49"/>
      <c r="V37" s="49" t="s">
        <v>53</v>
      </c>
      <c r="W37" s="4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x14ac:dyDescent="0.2">
      <c r="B38" s="21"/>
      <c r="C38" s="2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x14ac:dyDescent="0.2">
      <c r="B39" s="21"/>
      <c r="C39" s="2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x14ac:dyDescent="0.2">
      <c r="B47" s="22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x14ac:dyDescent="0.2">
      <c r="B48" s="22"/>
      <c r="C48" s="2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22"/>
      <c r="C49" s="2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22"/>
      <c r="C50" s="2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22"/>
      <c r="C51" s="2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22"/>
      <c r="C52" s="2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22"/>
      <c r="C53" s="2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2:46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2:46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2:46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2:46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</sheetData>
  <mergeCells count="29">
    <mergeCell ref="B7:W7"/>
    <mergeCell ref="V1:W1"/>
    <mergeCell ref="A3:W3"/>
    <mergeCell ref="A4:W4"/>
    <mergeCell ref="A5:W5"/>
    <mergeCell ref="A6:W6"/>
    <mergeCell ref="H12:H13"/>
    <mergeCell ref="I12:K12"/>
    <mergeCell ref="L12:L13"/>
    <mergeCell ref="M12:N12"/>
    <mergeCell ref="D11:G11"/>
    <mergeCell ref="H11:K11"/>
    <mergeCell ref="L11:N11"/>
    <mergeCell ref="A27:W27"/>
    <mergeCell ref="O12:O13"/>
    <mergeCell ref="P12:R12"/>
    <mergeCell ref="T12:T13"/>
    <mergeCell ref="U12:U13"/>
    <mergeCell ref="V12:V13"/>
    <mergeCell ref="A26:W26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</mergeCells>
  <pageMargins left="0.21" right="0.19" top="0.74803149606299213" bottom="0.74803149606299213" header="0.31496062992125984" footer="0.31496062992125984"/>
  <pageSetup paperSize="9" scale="57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opLeftCell="B7" zoomScaleNormal="100" workbookViewId="0">
      <selection activeCell="K15" sqref="K15"/>
    </sheetView>
  </sheetViews>
  <sheetFormatPr defaultRowHeight="12.75" x14ac:dyDescent="0.2"/>
  <cols>
    <col min="1" max="1" width="13.140625" style="1" customWidth="1"/>
    <col min="2" max="2" width="30" style="1" customWidth="1"/>
    <col min="3" max="3" width="11.42578125" style="1" customWidth="1"/>
    <col min="4" max="22" width="9.140625" style="1"/>
    <col min="23" max="23" width="13" style="1" customWidth="1"/>
    <col min="24" max="16384" width="9.140625" style="1"/>
  </cols>
  <sheetData>
    <row r="1" spans="1:46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109" t="s">
        <v>43</v>
      </c>
      <c r="W1" s="109"/>
    </row>
    <row r="2" spans="1:46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4" t="s">
        <v>78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08" t="s">
        <v>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46" s="20" customFormat="1" ht="51" x14ac:dyDescent="0.2">
      <c r="A7" s="16" t="s">
        <v>6</v>
      </c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46" s="20" customFormat="1" ht="26.2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99" t="s">
        <v>14</v>
      </c>
      <c r="B11" s="99" t="s">
        <v>42</v>
      </c>
      <c r="C11" s="99" t="s">
        <v>15</v>
      </c>
      <c r="D11" s="99" t="s">
        <v>89</v>
      </c>
      <c r="E11" s="99"/>
      <c r="F11" s="99"/>
      <c r="G11" s="99"/>
      <c r="H11" s="99" t="s">
        <v>91</v>
      </c>
      <c r="I11" s="99"/>
      <c r="J11" s="99"/>
      <c r="K11" s="99"/>
      <c r="L11" s="99" t="s">
        <v>16</v>
      </c>
      <c r="M11" s="99"/>
      <c r="N11" s="99"/>
      <c r="O11" s="99" t="s">
        <v>17</v>
      </c>
      <c r="P11" s="99"/>
      <c r="Q11" s="99"/>
      <c r="R11" s="99"/>
      <c r="S11" s="103" t="s">
        <v>41</v>
      </c>
      <c r="T11" s="100" t="s">
        <v>3</v>
      </c>
      <c r="U11" s="101"/>
      <c r="V11" s="102"/>
      <c r="W11" s="103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99"/>
      <c r="B12" s="99"/>
      <c r="C12" s="99"/>
      <c r="D12" s="99" t="s">
        <v>19</v>
      </c>
      <c r="E12" s="100" t="s">
        <v>12</v>
      </c>
      <c r="F12" s="101"/>
      <c r="G12" s="102"/>
      <c r="H12" s="99" t="s">
        <v>19</v>
      </c>
      <c r="I12" s="100" t="s">
        <v>12</v>
      </c>
      <c r="J12" s="101"/>
      <c r="K12" s="102"/>
      <c r="L12" s="99" t="s">
        <v>20</v>
      </c>
      <c r="M12" s="100" t="s">
        <v>12</v>
      </c>
      <c r="N12" s="101"/>
      <c r="O12" s="99" t="s">
        <v>20</v>
      </c>
      <c r="P12" s="100" t="s">
        <v>12</v>
      </c>
      <c r="Q12" s="101"/>
      <c r="R12" s="102"/>
      <c r="S12" s="113"/>
      <c r="T12" s="103" t="s">
        <v>21</v>
      </c>
      <c r="U12" s="99" t="s">
        <v>22</v>
      </c>
      <c r="V12" s="99" t="s">
        <v>23</v>
      </c>
      <c r="W12" s="1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8.25" x14ac:dyDescent="0.2">
      <c r="A13" s="99"/>
      <c r="B13" s="99"/>
      <c r="C13" s="99"/>
      <c r="D13" s="99"/>
      <c r="E13" s="47" t="s">
        <v>21</v>
      </c>
      <c r="F13" s="47" t="s">
        <v>22</v>
      </c>
      <c r="G13" s="47" t="s">
        <v>23</v>
      </c>
      <c r="H13" s="99"/>
      <c r="I13" s="47" t="s">
        <v>21</v>
      </c>
      <c r="J13" s="47" t="s">
        <v>22</v>
      </c>
      <c r="K13" s="47" t="s">
        <v>23</v>
      </c>
      <c r="L13" s="99"/>
      <c r="M13" s="47" t="s">
        <v>21</v>
      </c>
      <c r="N13" s="47" t="s">
        <v>22</v>
      </c>
      <c r="O13" s="99"/>
      <c r="P13" s="47" t="s">
        <v>21</v>
      </c>
      <c r="Q13" s="47" t="s">
        <v>22</v>
      </c>
      <c r="R13" s="47" t="s">
        <v>23</v>
      </c>
      <c r="S13" s="104"/>
      <c r="T13" s="104"/>
      <c r="U13" s="99"/>
      <c r="V13" s="99"/>
      <c r="W13" s="10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 x14ac:dyDescent="0.2">
      <c r="A15" s="115" t="s">
        <v>51</v>
      </c>
      <c r="B15" s="51" t="s">
        <v>79</v>
      </c>
      <c r="C15" s="51"/>
      <c r="D15" s="51">
        <f>D17</f>
        <v>609700</v>
      </c>
      <c r="E15" s="51">
        <f t="shared" ref="E15:V15" si="0">E17</f>
        <v>0</v>
      </c>
      <c r="F15" s="51">
        <f t="shared" si="0"/>
        <v>554200</v>
      </c>
      <c r="G15" s="51">
        <f t="shared" si="0"/>
        <v>55500</v>
      </c>
      <c r="H15" s="51">
        <f t="shared" si="0"/>
        <v>609700</v>
      </c>
      <c r="I15" s="51">
        <f t="shared" si="0"/>
        <v>0</v>
      </c>
      <c r="J15" s="51">
        <f t="shared" si="0"/>
        <v>554200</v>
      </c>
      <c r="K15" s="51">
        <f t="shared" si="0"/>
        <v>55500</v>
      </c>
      <c r="L15" s="51">
        <f t="shared" si="0"/>
        <v>554200</v>
      </c>
      <c r="M15" s="51">
        <f t="shared" si="0"/>
        <v>0</v>
      </c>
      <c r="N15" s="51">
        <f t="shared" si="0"/>
        <v>554200</v>
      </c>
      <c r="O15" s="51">
        <f t="shared" si="0"/>
        <v>609700</v>
      </c>
      <c r="P15" s="51">
        <f t="shared" si="0"/>
        <v>0</v>
      </c>
      <c r="Q15" s="51">
        <f t="shared" si="0"/>
        <v>554200</v>
      </c>
      <c r="R15" s="51">
        <f t="shared" si="0"/>
        <v>55500</v>
      </c>
      <c r="S15" s="51"/>
      <c r="T15" s="51">
        <f t="shared" si="0"/>
        <v>0</v>
      </c>
      <c r="U15" s="51">
        <f t="shared" si="0"/>
        <v>0</v>
      </c>
      <c r="V15" s="51">
        <f t="shared" si="0"/>
        <v>0</v>
      </c>
      <c r="W15" s="67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x14ac:dyDescent="0.2">
      <c r="A16" s="116"/>
      <c r="B16" s="47" t="s">
        <v>68</v>
      </c>
      <c r="C16" s="47" t="s">
        <v>69</v>
      </c>
      <c r="D16" s="47">
        <f>SUM(E16:G16)</f>
        <v>609700</v>
      </c>
      <c r="E16" s="47">
        <v>0</v>
      </c>
      <c r="F16" s="47">
        <v>554200</v>
      </c>
      <c r="G16" s="47">
        <v>55500</v>
      </c>
      <c r="H16" s="47">
        <f>SUM(I16:K16)</f>
        <v>609700</v>
      </c>
      <c r="I16" s="47">
        <v>0</v>
      </c>
      <c r="J16" s="47">
        <v>554200</v>
      </c>
      <c r="K16" s="47">
        <v>55500</v>
      </c>
      <c r="L16" s="47">
        <f>SUM(M16:N16)</f>
        <v>554200</v>
      </c>
      <c r="M16" s="47">
        <v>0</v>
      </c>
      <c r="N16" s="47">
        <v>554200</v>
      </c>
      <c r="O16" s="47">
        <f>SUM(P16:R16)</f>
        <v>609700</v>
      </c>
      <c r="P16" s="47">
        <v>0</v>
      </c>
      <c r="Q16" s="47">
        <v>554200</v>
      </c>
      <c r="R16" s="47">
        <v>55500</v>
      </c>
      <c r="S16" s="86" t="s">
        <v>101</v>
      </c>
      <c r="T16" s="47">
        <f>M16-P16</f>
        <v>0</v>
      </c>
      <c r="U16" s="47">
        <f>N16-Q16</f>
        <v>0</v>
      </c>
      <c r="V16" s="47">
        <v>0</v>
      </c>
      <c r="W16" s="4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">
      <c r="A17" s="32" t="s">
        <v>8</v>
      </c>
      <c r="B17" s="42"/>
      <c r="C17" s="42"/>
      <c r="D17" s="51">
        <f t="shared" ref="D17:R17" si="1">SUM(D16:D16)</f>
        <v>609700</v>
      </c>
      <c r="E17" s="51">
        <f t="shared" si="1"/>
        <v>0</v>
      </c>
      <c r="F17" s="51">
        <f t="shared" si="1"/>
        <v>554200</v>
      </c>
      <c r="G17" s="51">
        <f t="shared" si="1"/>
        <v>55500</v>
      </c>
      <c r="H17" s="51">
        <f t="shared" si="1"/>
        <v>609700</v>
      </c>
      <c r="I17" s="51">
        <f t="shared" si="1"/>
        <v>0</v>
      </c>
      <c r="J17" s="51">
        <f t="shared" si="1"/>
        <v>554200</v>
      </c>
      <c r="K17" s="51">
        <f t="shared" si="1"/>
        <v>55500</v>
      </c>
      <c r="L17" s="51">
        <f t="shared" si="1"/>
        <v>554200</v>
      </c>
      <c r="M17" s="51">
        <f t="shared" si="1"/>
        <v>0</v>
      </c>
      <c r="N17" s="51">
        <f t="shared" si="1"/>
        <v>554200</v>
      </c>
      <c r="O17" s="51">
        <f t="shared" si="1"/>
        <v>609700</v>
      </c>
      <c r="P17" s="51">
        <f t="shared" si="1"/>
        <v>0</v>
      </c>
      <c r="Q17" s="51">
        <f t="shared" si="1"/>
        <v>554200</v>
      </c>
      <c r="R17" s="51">
        <f t="shared" si="1"/>
        <v>55500</v>
      </c>
      <c r="S17" s="51"/>
      <c r="T17" s="51">
        <f>SUM(T16:T16)</f>
        <v>0</v>
      </c>
      <c r="U17" s="51">
        <f>SUM(U16:U16)</f>
        <v>0</v>
      </c>
      <c r="V17" s="51">
        <f>SUM(V16:V16)</f>
        <v>0</v>
      </c>
      <c r="W17" s="6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97" t="s">
        <v>24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97" t="s">
        <v>25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49"/>
      <c r="B21" s="25"/>
      <c r="C21" s="2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9" customFormat="1" x14ac:dyDescent="0.2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46" s="9" customFormat="1" ht="15" x14ac:dyDescent="0.25">
      <c r="A23" s="49"/>
      <c r="B23" s="8"/>
      <c r="C23" s="8"/>
      <c r="D23" s="8"/>
      <c r="E23" s="8"/>
      <c r="F23" s="8" t="s">
        <v>97</v>
      </c>
      <c r="G23" s="8"/>
      <c r="H23" s="12"/>
      <c r="I23" s="12"/>
      <c r="J23" s="12"/>
      <c r="K23" s="12"/>
      <c r="L23" s="49"/>
      <c r="M23" s="49"/>
      <c r="N23" s="4"/>
      <c r="O23" s="49"/>
      <c r="P23" s="49"/>
      <c r="Q23" s="8"/>
      <c r="R23" s="8"/>
      <c r="S23" s="8"/>
      <c r="T23" s="8"/>
      <c r="U23" s="8"/>
      <c r="V23" s="87" t="s">
        <v>98</v>
      </c>
      <c r="W23" s="8"/>
    </row>
    <row r="24" spans="1:46" s="9" customForma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"/>
      <c r="R24" s="2"/>
      <c r="S24" s="2"/>
      <c r="T24" s="2"/>
      <c r="U24" s="2"/>
      <c r="V24" s="2"/>
      <c r="W24" s="49"/>
    </row>
    <row r="25" spans="1:46" s="9" customForma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49"/>
    </row>
    <row r="26" spans="1:46" s="9" customForma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8"/>
      <c r="P26" s="8"/>
      <c r="Q26" s="8"/>
      <c r="R26" s="8" t="s">
        <v>48</v>
      </c>
      <c r="S26" s="8"/>
      <c r="T26" s="4"/>
      <c r="U26" s="2"/>
      <c r="V26" s="2"/>
      <c r="W26" s="49"/>
    </row>
    <row r="27" spans="1:46" s="9" customFormat="1" x14ac:dyDescent="0.2">
      <c r="A27" s="49"/>
      <c r="B27" s="49"/>
      <c r="C27" s="49"/>
      <c r="D27" s="49"/>
      <c r="E27" s="49"/>
      <c r="F27" s="49"/>
      <c r="G27" s="2"/>
      <c r="H27" s="49"/>
      <c r="I27" s="49"/>
      <c r="J27" s="4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9"/>
    </row>
    <row r="28" spans="1:46" s="11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s="11" customForma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x14ac:dyDescent="0.2">
      <c r="A30" s="49"/>
      <c r="B30" s="29"/>
      <c r="C30" s="29" t="s">
        <v>49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 t="s">
        <v>65</v>
      </c>
      <c r="Q30" s="49"/>
      <c r="R30" s="49"/>
      <c r="S30" s="49"/>
      <c r="T30" s="49"/>
      <c r="U30" s="49"/>
      <c r="V30" s="49" t="s">
        <v>53</v>
      </c>
      <c r="W30" s="4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mergeCells count="30">
    <mergeCell ref="D11:G11"/>
    <mergeCell ref="H11:K11"/>
    <mergeCell ref="L11:N11"/>
    <mergeCell ref="B7:W7"/>
    <mergeCell ref="V1:W1"/>
    <mergeCell ref="A3:W3"/>
    <mergeCell ref="A4:W4"/>
    <mergeCell ref="A5:W5"/>
    <mergeCell ref="A6:W6"/>
    <mergeCell ref="E12:G12"/>
    <mergeCell ref="H12:H13"/>
    <mergeCell ref="I12:K12"/>
    <mergeCell ref="L12:L13"/>
    <mergeCell ref="M12:N12"/>
    <mergeCell ref="A19:W19"/>
    <mergeCell ref="A20:W20"/>
    <mergeCell ref="O12:O13"/>
    <mergeCell ref="P12:R12"/>
    <mergeCell ref="T12:T13"/>
    <mergeCell ref="U12:U13"/>
    <mergeCell ref="V12:V13"/>
    <mergeCell ref="A15:A16"/>
    <mergeCell ref="A11:A13"/>
    <mergeCell ref="B11:B13"/>
    <mergeCell ref="C11:C13"/>
    <mergeCell ref="O11:R11"/>
    <mergeCell ref="S11:S13"/>
    <mergeCell ref="T11:V11"/>
    <mergeCell ref="W11:W13"/>
    <mergeCell ref="D12:D13"/>
  </mergeCells>
  <pageMargins left="0.27" right="0.23" top="0.74803149606299213" bottom="0.74803149606299213" header="0.31496062992125984" footer="0.31496062992125984"/>
  <pageSetup paperSize="9" scale="59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93"/>
  <sheetViews>
    <sheetView view="pageBreakPreview" topLeftCell="A7" zoomScale="60" zoomScaleNormal="100" workbookViewId="0">
      <selection activeCell="M15" sqref="M15"/>
    </sheetView>
  </sheetViews>
  <sheetFormatPr defaultRowHeight="12.75" x14ac:dyDescent="0.2"/>
  <cols>
    <col min="1" max="1" width="12.7109375" style="1" customWidth="1"/>
    <col min="2" max="2" width="14.5703125" style="1" customWidth="1"/>
    <col min="3" max="4" width="9.140625" style="1"/>
    <col min="5" max="5" width="6.42578125" style="1" customWidth="1"/>
    <col min="6" max="6" width="7.42578125" style="1" customWidth="1"/>
    <col min="7" max="7" width="8" style="1" customWidth="1"/>
    <col min="8" max="8" width="9.140625" style="1"/>
    <col min="9" max="9" width="7.140625" style="1" customWidth="1"/>
    <col min="10" max="10" width="7.28515625" style="1" customWidth="1"/>
    <col min="11" max="11" width="7.42578125" style="1" customWidth="1"/>
    <col min="12" max="12" width="12.85546875" style="1" customWidth="1"/>
    <col min="13" max="13" width="7.5703125" style="1" customWidth="1"/>
    <col min="14" max="15" width="9.140625" style="1"/>
    <col min="16" max="16" width="6.85546875" style="1" customWidth="1"/>
    <col min="17" max="17" width="7" style="1" customWidth="1"/>
    <col min="18" max="18" width="6.42578125" style="1" customWidth="1"/>
    <col min="19" max="19" width="9.140625" style="1"/>
    <col min="20" max="20" width="6.85546875" style="1" customWidth="1"/>
    <col min="21" max="22" width="8" style="1" customWidth="1"/>
    <col min="23" max="16384" width="9.140625" style="1"/>
  </cols>
  <sheetData>
    <row r="1" spans="1:46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109" t="s">
        <v>43</v>
      </c>
      <c r="W1" s="109"/>
    </row>
    <row r="2" spans="1:46" ht="25.5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08" t="s">
        <v>96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46" s="20" customFormat="1" ht="51" x14ac:dyDescent="0.2">
      <c r="A7" s="16" t="s">
        <v>6</v>
      </c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46" s="20" customFormat="1" ht="26.2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48" customHeight="1" x14ac:dyDescent="0.2">
      <c r="A11" s="99" t="s">
        <v>81</v>
      </c>
      <c r="B11" s="99" t="s">
        <v>42</v>
      </c>
      <c r="C11" s="99" t="s">
        <v>15</v>
      </c>
      <c r="D11" s="99" t="s">
        <v>89</v>
      </c>
      <c r="E11" s="99"/>
      <c r="F11" s="99"/>
      <c r="G11" s="99"/>
      <c r="H11" s="99" t="s">
        <v>91</v>
      </c>
      <c r="I11" s="99"/>
      <c r="J11" s="99"/>
      <c r="K11" s="99"/>
      <c r="L11" s="99" t="s">
        <v>16</v>
      </c>
      <c r="M11" s="99"/>
      <c r="N11" s="99"/>
      <c r="O11" s="99" t="s">
        <v>17</v>
      </c>
      <c r="P11" s="99"/>
      <c r="Q11" s="99"/>
      <c r="R11" s="99"/>
      <c r="S11" s="103" t="s">
        <v>41</v>
      </c>
      <c r="T11" s="100" t="s">
        <v>3</v>
      </c>
      <c r="U11" s="101"/>
      <c r="V11" s="102"/>
      <c r="W11" s="103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99"/>
      <c r="B12" s="99"/>
      <c r="C12" s="99"/>
      <c r="D12" s="99" t="s">
        <v>19</v>
      </c>
      <c r="E12" s="100" t="s">
        <v>12</v>
      </c>
      <c r="F12" s="101"/>
      <c r="G12" s="102"/>
      <c r="H12" s="99" t="s">
        <v>19</v>
      </c>
      <c r="I12" s="100" t="s">
        <v>12</v>
      </c>
      <c r="J12" s="101"/>
      <c r="K12" s="102"/>
      <c r="L12" s="99" t="s">
        <v>20</v>
      </c>
      <c r="M12" s="100" t="s">
        <v>12</v>
      </c>
      <c r="N12" s="101"/>
      <c r="O12" s="99" t="s">
        <v>20</v>
      </c>
      <c r="P12" s="100" t="s">
        <v>12</v>
      </c>
      <c r="Q12" s="101"/>
      <c r="R12" s="102"/>
      <c r="S12" s="113"/>
      <c r="T12" s="100" t="s">
        <v>12</v>
      </c>
      <c r="U12" s="101"/>
      <c r="V12" s="102"/>
      <c r="W12" s="1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25.5" x14ac:dyDescent="0.2">
      <c r="A13" s="99"/>
      <c r="B13" s="99"/>
      <c r="C13" s="99"/>
      <c r="D13" s="99"/>
      <c r="E13" s="47" t="s">
        <v>57</v>
      </c>
      <c r="F13" s="47" t="s">
        <v>58</v>
      </c>
      <c r="G13" s="47" t="s">
        <v>59</v>
      </c>
      <c r="H13" s="99"/>
      <c r="I13" s="47" t="s">
        <v>57</v>
      </c>
      <c r="J13" s="47" t="s">
        <v>58</v>
      </c>
      <c r="K13" s="47" t="s">
        <v>59</v>
      </c>
      <c r="L13" s="99"/>
      <c r="M13" s="47" t="s">
        <v>57</v>
      </c>
      <c r="N13" s="47" t="s">
        <v>22</v>
      </c>
      <c r="O13" s="99"/>
      <c r="P13" s="47" t="s">
        <v>57</v>
      </c>
      <c r="Q13" s="47" t="s">
        <v>58</v>
      </c>
      <c r="R13" s="47" t="s">
        <v>59</v>
      </c>
      <c r="S13" s="104"/>
      <c r="T13" s="47" t="s">
        <v>57</v>
      </c>
      <c r="U13" s="47" t="s">
        <v>58</v>
      </c>
      <c r="V13" s="47" t="s">
        <v>59</v>
      </c>
      <c r="W13" s="10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40.25" x14ac:dyDescent="0.2">
      <c r="A15" s="7" t="s">
        <v>51</v>
      </c>
      <c r="B15" s="47" t="s">
        <v>82</v>
      </c>
      <c r="C15" s="47" t="s">
        <v>83</v>
      </c>
      <c r="D15" s="47">
        <f>SUM(E15:G15)</f>
        <v>132000</v>
      </c>
      <c r="E15" s="47">
        <v>0</v>
      </c>
      <c r="F15" s="34">
        <v>120000</v>
      </c>
      <c r="G15" s="47">
        <v>12000</v>
      </c>
      <c r="H15" s="47">
        <f>SUM(I15:K15)</f>
        <v>132000</v>
      </c>
      <c r="I15" s="47">
        <v>0</v>
      </c>
      <c r="J15" s="47">
        <v>120000</v>
      </c>
      <c r="K15" s="47">
        <v>12000</v>
      </c>
      <c r="L15" s="47">
        <f>SUM(M15:N15)</f>
        <v>120000</v>
      </c>
      <c r="M15" s="47">
        <v>0</v>
      </c>
      <c r="N15" s="47">
        <v>120000</v>
      </c>
      <c r="O15" s="47">
        <f>SUM(P15:R15)</f>
        <v>131920</v>
      </c>
      <c r="P15" s="47">
        <v>0</v>
      </c>
      <c r="Q15" s="47">
        <v>120000</v>
      </c>
      <c r="R15" s="34">
        <v>11920</v>
      </c>
      <c r="S15" s="47"/>
      <c r="T15" s="47">
        <f>M15-P15</f>
        <v>0</v>
      </c>
      <c r="U15" s="47">
        <f>N15-Q15</f>
        <v>0</v>
      </c>
      <c r="V15" s="47">
        <v>0</v>
      </c>
      <c r="W15" s="4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5" customFormat="1" x14ac:dyDescent="0.2">
      <c r="A16" s="33" t="s">
        <v>8</v>
      </c>
      <c r="B16" s="63"/>
      <c r="C16" s="63"/>
      <c r="D16" s="63">
        <f>SUM(D15)</f>
        <v>132000</v>
      </c>
      <c r="E16" s="63">
        <f t="shared" ref="E16:V16" si="0">SUM(E15)</f>
        <v>0</v>
      </c>
      <c r="F16" s="63">
        <f t="shared" si="0"/>
        <v>120000</v>
      </c>
      <c r="G16" s="63">
        <f t="shared" si="0"/>
        <v>12000</v>
      </c>
      <c r="H16" s="63">
        <f t="shared" si="0"/>
        <v>132000</v>
      </c>
      <c r="I16" s="63">
        <f t="shared" si="0"/>
        <v>0</v>
      </c>
      <c r="J16" s="63">
        <f t="shared" si="0"/>
        <v>120000</v>
      </c>
      <c r="K16" s="63">
        <f t="shared" si="0"/>
        <v>12000</v>
      </c>
      <c r="L16" s="63">
        <f t="shared" si="0"/>
        <v>120000</v>
      </c>
      <c r="M16" s="63">
        <f t="shared" si="0"/>
        <v>0</v>
      </c>
      <c r="N16" s="63">
        <f t="shared" si="0"/>
        <v>120000</v>
      </c>
      <c r="O16" s="63">
        <f t="shared" si="0"/>
        <v>131920</v>
      </c>
      <c r="P16" s="63">
        <f t="shared" si="0"/>
        <v>0</v>
      </c>
      <c r="Q16" s="63">
        <f t="shared" si="0"/>
        <v>120000</v>
      </c>
      <c r="R16" s="63">
        <f t="shared" si="0"/>
        <v>11920</v>
      </c>
      <c r="S16" s="51"/>
      <c r="T16" s="63">
        <f t="shared" si="0"/>
        <v>0</v>
      </c>
      <c r="U16" s="63">
        <f t="shared" si="0"/>
        <v>0</v>
      </c>
      <c r="V16" s="63">
        <f t="shared" si="0"/>
        <v>0</v>
      </c>
      <c r="W16" s="63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x14ac:dyDescent="0.2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97" t="s">
        <v>25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49"/>
      <c r="B20" s="25"/>
      <c r="C20" s="2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9" customFormat="1" x14ac:dyDescent="0.2">
      <c r="A21" s="26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46" s="9" customFormat="1" ht="15" x14ac:dyDescent="0.25">
      <c r="A22" s="49"/>
      <c r="B22" s="8"/>
      <c r="C22" s="8"/>
      <c r="D22" s="8"/>
      <c r="E22" s="8"/>
      <c r="F22" s="8" t="s">
        <v>97</v>
      </c>
      <c r="G22" s="8"/>
      <c r="H22" s="12"/>
      <c r="I22" s="12"/>
      <c r="J22" s="12"/>
      <c r="K22" s="12"/>
      <c r="L22" s="49"/>
      <c r="M22" s="49"/>
      <c r="N22" s="4"/>
      <c r="O22" s="49"/>
      <c r="P22" s="49"/>
      <c r="Q22" s="8"/>
      <c r="R22" s="8"/>
      <c r="S22" s="8"/>
      <c r="T22" s="8"/>
      <c r="U22" s="8"/>
      <c r="V22" s="87" t="s">
        <v>98</v>
      </c>
      <c r="W22" s="8"/>
    </row>
    <row r="23" spans="1:46" s="9" customForma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2"/>
      <c r="R23" s="2"/>
      <c r="S23" s="2"/>
      <c r="T23" s="2"/>
      <c r="U23" s="2"/>
      <c r="V23" s="2"/>
      <c r="W23" s="49"/>
    </row>
    <row r="24" spans="1:46" s="9" customForma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26"/>
      <c r="M24" s="26"/>
      <c r="N24" s="26"/>
      <c r="O24" s="26"/>
      <c r="P24" s="26"/>
      <c r="Q24" s="26"/>
      <c r="R24" s="26"/>
      <c r="S24" s="26"/>
      <c r="T24" s="27"/>
      <c r="U24" s="2"/>
      <c r="V24" s="2"/>
      <c r="W24" s="49"/>
    </row>
    <row r="25" spans="1:46" s="9" customForma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8"/>
      <c r="P25" s="8"/>
      <c r="Q25" s="8"/>
      <c r="R25" s="8" t="s">
        <v>48</v>
      </c>
      <c r="S25" s="8"/>
      <c r="T25" s="4"/>
      <c r="U25" s="2"/>
      <c r="V25" s="2"/>
      <c r="W25" s="49"/>
    </row>
    <row r="26" spans="1:46" s="9" customFormat="1" x14ac:dyDescent="0.2">
      <c r="A26" s="49"/>
      <c r="B26" s="49"/>
      <c r="C26" s="49"/>
      <c r="D26" s="49"/>
      <c r="E26" s="49"/>
      <c r="F26" s="49"/>
      <c r="G26" s="2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9"/>
    </row>
    <row r="27" spans="1:46" s="11" customForma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26"/>
      <c r="Q27" s="26"/>
      <c r="R27" s="26"/>
      <c r="S27" s="26"/>
      <c r="T27" s="26"/>
      <c r="U27" s="26"/>
      <c r="V27" s="26"/>
      <c r="W27" s="26"/>
    </row>
    <row r="28" spans="1:46" s="11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x14ac:dyDescent="0.2">
      <c r="A29" s="49"/>
      <c r="B29" s="29"/>
      <c r="C29" s="29" t="s">
        <v>49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 t="s">
        <v>65</v>
      </c>
      <c r="Q29" s="49"/>
      <c r="R29" s="49"/>
      <c r="S29" s="49"/>
      <c r="T29" s="49"/>
      <c r="U29" s="49"/>
      <c r="V29" s="49" t="s">
        <v>53</v>
      </c>
      <c r="W29" s="4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x14ac:dyDescent="0.2">
      <c r="B30" s="21"/>
      <c r="C30" s="2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B32" s="22"/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</sheetData>
  <mergeCells count="27">
    <mergeCell ref="B7:W7"/>
    <mergeCell ref="V1:W1"/>
    <mergeCell ref="A3:W3"/>
    <mergeCell ref="A4:W4"/>
    <mergeCell ref="A5:W5"/>
    <mergeCell ref="A6:W6"/>
    <mergeCell ref="H11:K11"/>
    <mergeCell ref="L11:N11"/>
    <mergeCell ref="O12:O13"/>
    <mergeCell ref="P12:R12"/>
    <mergeCell ref="T12:V12"/>
    <mergeCell ref="A18:W18"/>
    <mergeCell ref="A19:W19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D11:G11"/>
  </mergeCells>
  <pageMargins left="0.42" right="0.16" top="0.74803149606299213" bottom="0.74803149606299213" header="0.31496062992125984" footer="0.31496062992125984"/>
  <pageSetup paperSize="9" scale="71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0"/>
  <sheetViews>
    <sheetView topLeftCell="A13" zoomScaleNormal="100" workbookViewId="0">
      <selection activeCell="G30" sqref="G30"/>
    </sheetView>
  </sheetViews>
  <sheetFormatPr defaultRowHeight="15" x14ac:dyDescent="0.25"/>
  <cols>
    <col min="1" max="1" width="43.85546875" customWidth="1"/>
    <col min="2" max="2" width="8.42578125" customWidth="1"/>
    <col min="3" max="3" width="6.42578125" customWidth="1"/>
    <col min="4" max="4" width="10" customWidth="1"/>
    <col min="5" max="5" width="9.7109375" customWidth="1"/>
    <col min="6" max="6" width="11.42578125" bestFit="1" customWidth="1"/>
    <col min="7" max="7" width="10.28515625" bestFit="1" customWidth="1"/>
    <col min="8" max="8" width="11.7109375" customWidth="1"/>
    <col min="9" max="9" width="11.7109375" bestFit="1" customWidth="1"/>
    <col min="10" max="10" width="11.7109375" customWidth="1"/>
    <col min="11" max="11" width="10.28515625" bestFit="1" customWidth="1"/>
    <col min="12" max="12" width="9.7109375" customWidth="1"/>
    <col min="13" max="13" width="11.7109375" bestFit="1" customWidth="1"/>
    <col min="14" max="14" width="11.7109375" customWidth="1"/>
    <col min="15" max="15" width="16.85546875" customWidth="1"/>
    <col min="16" max="16" width="16" customWidth="1"/>
  </cols>
  <sheetData>
    <row r="1" spans="1:23" ht="59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9" t="s">
        <v>43</v>
      </c>
      <c r="P1" s="109"/>
    </row>
    <row r="2" spans="1:2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5" t="s">
        <v>40</v>
      </c>
    </row>
    <row r="3" spans="1:23" ht="15.75" thickBot="1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23" x14ac:dyDescent="0.25">
      <c r="A4" s="121" t="s">
        <v>39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23" x14ac:dyDescent="0.25">
      <c r="A5" s="122" t="s">
        <v>94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3" s="20" customFormat="1" ht="14.25" x14ac:dyDescent="0.2">
      <c r="A6" s="16" t="s">
        <v>6</v>
      </c>
      <c r="B6" s="126" t="s">
        <v>50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68"/>
      <c r="Q6" s="68"/>
      <c r="R6" s="68"/>
      <c r="S6" s="68"/>
      <c r="T6" s="68"/>
      <c r="U6" s="68"/>
      <c r="V6" s="68"/>
      <c r="W6" s="68"/>
    </row>
    <row r="7" spans="1:23" x14ac:dyDescent="0.25">
      <c r="A7" s="17" t="s">
        <v>1</v>
      </c>
      <c r="B7" s="40" t="s">
        <v>7</v>
      </c>
      <c r="C7" s="41"/>
      <c r="D7" s="41"/>
      <c r="E7" s="41"/>
      <c r="F7" s="41"/>
      <c r="G7" s="41"/>
      <c r="H7" s="41"/>
      <c r="I7" s="41"/>
      <c r="J7" s="76"/>
      <c r="K7" s="41"/>
      <c r="L7" s="41"/>
      <c r="M7" s="41"/>
      <c r="N7" s="41"/>
      <c r="O7" s="41"/>
      <c r="P7" s="41"/>
    </row>
    <row r="8" spans="1:23" x14ac:dyDescent="0.25">
      <c r="A8" s="17" t="s">
        <v>2</v>
      </c>
      <c r="B8" s="48" t="s">
        <v>47</v>
      </c>
      <c r="C8" s="39"/>
      <c r="D8" s="39"/>
      <c r="E8" s="39"/>
      <c r="F8" s="39"/>
      <c r="G8" s="39"/>
      <c r="H8" s="39"/>
      <c r="I8" s="39"/>
      <c r="J8" s="39"/>
      <c r="K8" s="39"/>
      <c r="L8" s="77"/>
      <c r="M8" s="39"/>
      <c r="N8" s="39"/>
      <c r="O8" s="39"/>
      <c r="P8" s="39"/>
    </row>
    <row r="9" spans="1:23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3" ht="69" customHeight="1" x14ac:dyDescent="0.25">
      <c r="A10" s="119" t="s">
        <v>28</v>
      </c>
      <c r="B10" s="119" t="s">
        <v>29</v>
      </c>
      <c r="C10" s="119"/>
      <c r="D10" s="119" t="s">
        <v>30</v>
      </c>
      <c r="E10" s="119"/>
      <c r="F10" s="119" t="s">
        <v>31</v>
      </c>
      <c r="G10" s="123" t="s">
        <v>44</v>
      </c>
      <c r="H10" s="124"/>
      <c r="I10" s="124"/>
      <c r="J10" s="125"/>
      <c r="K10" s="123" t="s">
        <v>45</v>
      </c>
      <c r="L10" s="124"/>
      <c r="M10" s="124"/>
      <c r="N10" s="125"/>
      <c r="O10" s="119" t="s">
        <v>33</v>
      </c>
      <c r="P10" s="119" t="s">
        <v>34</v>
      </c>
    </row>
    <row r="11" spans="1:23" ht="44.25" customHeight="1" x14ac:dyDescent="0.25">
      <c r="A11" s="119"/>
      <c r="B11" s="36" t="s">
        <v>10</v>
      </c>
      <c r="C11" s="36" t="s">
        <v>11</v>
      </c>
      <c r="D11" s="36" t="s">
        <v>10</v>
      </c>
      <c r="E11" s="36" t="s">
        <v>11</v>
      </c>
      <c r="F11" s="119"/>
      <c r="G11" s="50" t="s">
        <v>32</v>
      </c>
      <c r="H11" s="50" t="s">
        <v>22</v>
      </c>
      <c r="I11" s="50" t="s">
        <v>21</v>
      </c>
      <c r="J11" s="50" t="s">
        <v>46</v>
      </c>
      <c r="K11" s="50" t="s">
        <v>32</v>
      </c>
      <c r="L11" s="50" t="s">
        <v>22</v>
      </c>
      <c r="M11" s="50" t="s">
        <v>21</v>
      </c>
      <c r="N11" s="50" t="s">
        <v>46</v>
      </c>
      <c r="O11" s="119"/>
      <c r="P11" s="119"/>
    </row>
    <row r="12" spans="1:23" x14ac:dyDescent="0.2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</row>
    <row r="13" spans="1:23" x14ac:dyDescent="0.25">
      <c r="A13" s="37" t="s">
        <v>84</v>
      </c>
      <c r="B13" s="18">
        <f>SUM(B14:B15)</f>
        <v>90</v>
      </c>
      <c r="C13" s="18">
        <f>SUM(C14:C15)</f>
        <v>0</v>
      </c>
      <c r="D13" s="18"/>
      <c r="E13" s="18"/>
      <c r="F13" s="18">
        <f>SUM(F14:F15)</f>
        <v>30</v>
      </c>
      <c r="G13" s="18">
        <f>SUM(H13:J13)</f>
        <v>1247800</v>
      </c>
      <c r="H13" s="69">
        <f>SUM(H14:H15)</f>
        <v>1134000</v>
      </c>
      <c r="I13" s="18">
        <v>0</v>
      </c>
      <c r="J13" s="18">
        <v>113800</v>
      </c>
      <c r="K13" s="18">
        <f>SUM(L13:N13)</f>
        <v>140323</v>
      </c>
      <c r="L13" s="18">
        <f>SUM(L14:L15)</f>
        <v>48150</v>
      </c>
      <c r="M13" s="18">
        <f>SUM(M14:M15)</f>
        <v>0</v>
      </c>
      <c r="N13" s="18">
        <f>SUM(N14:N15)</f>
        <v>92173</v>
      </c>
      <c r="O13" s="70"/>
      <c r="P13" s="18"/>
    </row>
    <row r="14" spans="1:23" ht="44.25" customHeight="1" x14ac:dyDescent="0.25">
      <c r="A14" s="38" t="s">
        <v>36</v>
      </c>
      <c r="B14" s="18">
        <v>60</v>
      </c>
      <c r="C14" s="71"/>
      <c r="D14" s="69">
        <f>21000*0.6</f>
        <v>12600</v>
      </c>
      <c r="E14" s="69">
        <v>12600</v>
      </c>
      <c r="F14" s="18">
        <v>5</v>
      </c>
      <c r="G14" s="69">
        <f>SUM(H14:J14)</f>
        <v>826809</v>
      </c>
      <c r="H14" s="69">
        <f>ROUND(D14*B14,-2)</f>
        <v>756000</v>
      </c>
      <c r="I14" s="18"/>
      <c r="J14" s="69">
        <f>ROUND(J13/90*56,0)</f>
        <v>70809</v>
      </c>
      <c r="K14" s="18">
        <f>SUM(L14:N14)</f>
        <v>30323</v>
      </c>
      <c r="L14" s="18">
        <v>18150</v>
      </c>
      <c r="M14" s="18"/>
      <c r="N14" s="69">
        <v>12173</v>
      </c>
      <c r="O14" s="117" t="s">
        <v>102</v>
      </c>
      <c r="P14" s="18"/>
    </row>
    <row r="15" spans="1:23" ht="48" customHeight="1" x14ac:dyDescent="0.25">
      <c r="A15" s="38" t="s">
        <v>35</v>
      </c>
      <c r="B15" s="18">
        <v>30</v>
      </c>
      <c r="C15" s="71"/>
      <c r="D15" s="69">
        <f>21000*0.6</f>
        <v>12600</v>
      </c>
      <c r="E15" s="69">
        <v>12600</v>
      </c>
      <c r="F15" s="18">
        <v>25</v>
      </c>
      <c r="G15" s="69">
        <f>SUM(H15:J15)</f>
        <v>420991</v>
      </c>
      <c r="H15" s="69">
        <f>ROUND(D15*B15,-2)</f>
        <v>378000</v>
      </c>
      <c r="I15" s="18"/>
      <c r="J15" s="69">
        <f>J13-J14</f>
        <v>42991</v>
      </c>
      <c r="K15" s="18">
        <f>SUM(L15:N15)</f>
        <v>110000</v>
      </c>
      <c r="L15" s="18">
        <v>30000</v>
      </c>
      <c r="M15" s="18"/>
      <c r="N15" s="69">
        <v>80000</v>
      </c>
      <c r="O15" s="118"/>
      <c r="P15" s="18"/>
    </row>
    <row r="16" spans="1:23" x14ac:dyDescent="0.25">
      <c r="A16" s="38" t="s">
        <v>37</v>
      </c>
      <c r="B16" s="18">
        <v>0</v>
      </c>
      <c r="C16" s="18"/>
      <c r="D16" s="18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6.25" x14ac:dyDescent="0.25">
      <c r="A17" s="81" t="s">
        <v>38</v>
      </c>
      <c r="B17" s="18">
        <v>0</v>
      </c>
      <c r="C17" s="18"/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72" t="s">
        <v>85</v>
      </c>
      <c r="B18" s="18"/>
      <c r="C18" s="18"/>
      <c r="D18" s="18"/>
      <c r="E18" s="18"/>
      <c r="F18" s="18"/>
      <c r="G18" s="18">
        <f>SUM(H18:J18)</f>
        <v>39600</v>
      </c>
      <c r="H18" s="18">
        <v>36000</v>
      </c>
      <c r="I18" s="18">
        <v>0</v>
      </c>
      <c r="J18" s="18">
        <v>3600</v>
      </c>
      <c r="K18" s="18">
        <f>SUM(L18:N18)</f>
        <v>39600</v>
      </c>
      <c r="L18" s="18">
        <v>36000</v>
      </c>
      <c r="M18" s="18">
        <v>0</v>
      </c>
      <c r="N18" s="18">
        <v>3600</v>
      </c>
      <c r="O18" s="18"/>
      <c r="P18" s="18"/>
    </row>
    <row r="19" spans="1:16" x14ac:dyDescent="0.25">
      <c r="A19" s="96" t="s">
        <v>106</v>
      </c>
      <c r="B19" s="94"/>
      <c r="C19" s="94"/>
      <c r="D19" s="95"/>
      <c r="E19" s="94"/>
      <c r="F19" s="94"/>
      <c r="G19" s="96">
        <f>SUM(G13,G18)</f>
        <v>1287400</v>
      </c>
      <c r="H19" s="96">
        <f t="shared" ref="H19:N19" si="0">SUM(H13,H18)</f>
        <v>1170000</v>
      </c>
      <c r="I19" s="96">
        <f t="shared" si="0"/>
        <v>0</v>
      </c>
      <c r="J19" s="96">
        <f t="shared" si="0"/>
        <v>117400</v>
      </c>
      <c r="K19" s="96">
        <f t="shared" si="0"/>
        <v>179923</v>
      </c>
      <c r="L19" s="96">
        <f t="shared" si="0"/>
        <v>84150</v>
      </c>
      <c r="M19" s="96">
        <f t="shared" si="0"/>
        <v>0</v>
      </c>
      <c r="N19" s="96">
        <f t="shared" si="0"/>
        <v>95773</v>
      </c>
      <c r="O19" s="94"/>
      <c r="P19" s="94"/>
    </row>
    <row r="20" spans="1:16" x14ac:dyDescent="0.25">
      <c r="B20" t="s">
        <v>97</v>
      </c>
      <c r="O20" t="s">
        <v>98</v>
      </c>
    </row>
    <row r="22" spans="1:16" x14ac:dyDescent="0.25">
      <c r="L22" t="s">
        <v>54</v>
      </c>
    </row>
    <row r="24" spans="1:16" x14ac:dyDescent="0.25">
      <c r="B24" t="s">
        <v>49</v>
      </c>
      <c r="J24" t="s">
        <v>52</v>
      </c>
      <c r="O24" t="s">
        <v>53</v>
      </c>
    </row>
    <row r="30" spans="1:16" ht="21.75" customHeight="1" x14ac:dyDescent="0.25"/>
  </sheetData>
  <mergeCells count="14">
    <mergeCell ref="O14:O15"/>
    <mergeCell ref="O10:O11"/>
    <mergeCell ref="P10:P11"/>
    <mergeCell ref="O1:P1"/>
    <mergeCell ref="A3:P3"/>
    <mergeCell ref="A4:P4"/>
    <mergeCell ref="A5:P5"/>
    <mergeCell ref="A10:A11"/>
    <mergeCell ref="B10:C10"/>
    <mergeCell ref="D10:E10"/>
    <mergeCell ref="F10:F11"/>
    <mergeCell ref="G10:J10"/>
    <mergeCell ref="K10:N10"/>
    <mergeCell ref="B6:O6"/>
  </mergeCells>
  <pageMargins left="0.35" right="0.28999999999999998" top="0.35" bottom="0.75" header="0.3" footer="0.3"/>
  <pageSetup paperSize="9" scale="6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4"/>
  <sheetViews>
    <sheetView topLeftCell="B1" zoomScaleNormal="100" workbookViewId="0">
      <selection activeCell="Y15" sqref="Y15"/>
    </sheetView>
  </sheetViews>
  <sheetFormatPr defaultRowHeight="12.75" x14ac:dyDescent="0.2"/>
  <cols>
    <col min="1" max="1" width="13.140625" style="1" customWidth="1"/>
    <col min="2" max="2" width="30" style="1" customWidth="1"/>
    <col min="3" max="3" width="11.42578125" style="1" customWidth="1"/>
    <col min="4" max="4" width="8" style="1" customWidth="1"/>
    <col min="5" max="5" width="7" style="1" customWidth="1"/>
    <col min="6" max="6" width="8" style="1" customWidth="1"/>
    <col min="7" max="7" width="7" style="1" customWidth="1"/>
    <col min="8" max="8" width="8" style="1" customWidth="1"/>
    <col min="9" max="9" width="7" style="1" customWidth="1"/>
    <col min="10" max="10" width="8" style="1" customWidth="1"/>
    <col min="11" max="11" width="7" style="1" customWidth="1"/>
    <col min="12" max="12" width="8" style="1" customWidth="1"/>
    <col min="13" max="13" width="7" style="1" customWidth="1"/>
    <col min="14" max="14" width="8" style="1" customWidth="1"/>
    <col min="15" max="15" width="8.5703125" style="1" customWidth="1"/>
    <col min="16" max="18" width="4.85546875" style="1" customWidth="1"/>
    <col min="19" max="19" width="9.140625" style="1"/>
    <col min="20" max="20" width="7" style="1" customWidth="1"/>
    <col min="21" max="21" width="8" style="1" customWidth="1"/>
    <col min="22" max="22" width="7" style="1" customWidth="1"/>
    <col min="23" max="23" width="13" style="1" customWidth="1"/>
    <col min="24" max="16384" width="9.140625" style="1"/>
  </cols>
  <sheetData>
    <row r="1" spans="1:46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3"/>
      <c r="S1" s="3"/>
      <c r="T1" s="3"/>
      <c r="U1" s="3"/>
      <c r="V1" s="109" t="s">
        <v>43</v>
      </c>
      <c r="W1" s="109"/>
    </row>
    <row r="2" spans="1:46" x14ac:dyDescent="0.2">
      <c r="A2" s="75"/>
      <c r="B2" s="89"/>
      <c r="C2" s="89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5"/>
      <c r="S2" s="15"/>
      <c r="T2" s="15"/>
      <c r="U2" s="23"/>
      <c r="V2" s="75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4" t="s">
        <v>104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08" t="s">
        <v>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46" s="20" customFormat="1" ht="51" x14ac:dyDescent="0.2">
      <c r="A7" s="74" t="s">
        <v>6</v>
      </c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46" s="20" customFormat="1" ht="26.25" x14ac:dyDescent="0.25">
      <c r="A8" s="17" t="s">
        <v>1</v>
      </c>
      <c r="B8" s="13" t="s">
        <v>7</v>
      </c>
      <c r="C8" s="13"/>
      <c r="D8" s="91"/>
      <c r="E8" s="91"/>
      <c r="F8" s="93"/>
      <c r="G8" s="93"/>
      <c r="H8" s="91"/>
      <c r="I8" s="91"/>
      <c r="J8" s="93"/>
      <c r="K8" s="93"/>
      <c r="L8" s="93"/>
      <c r="M8" s="93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93" t="s">
        <v>47</v>
      </c>
      <c r="C9" s="93"/>
      <c r="D9" s="91"/>
      <c r="E9" s="91"/>
      <c r="F9" s="93"/>
      <c r="G9" s="93"/>
      <c r="H9" s="91"/>
      <c r="I9" s="91"/>
      <c r="J9" s="93"/>
      <c r="K9" s="93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99" t="s">
        <v>14</v>
      </c>
      <c r="B11" s="99" t="s">
        <v>42</v>
      </c>
      <c r="C11" s="99" t="s">
        <v>15</v>
      </c>
      <c r="D11" s="99" t="s">
        <v>87</v>
      </c>
      <c r="E11" s="99"/>
      <c r="F11" s="99"/>
      <c r="G11" s="99"/>
      <c r="H11" s="99" t="s">
        <v>56</v>
      </c>
      <c r="I11" s="99"/>
      <c r="J11" s="99"/>
      <c r="K11" s="99"/>
      <c r="L11" s="99" t="s">
        <v>16</v>
      </c>
      <c r="M11" s="99"/>
      <c r="N11" s="99"/>
      <c r="O11" s="99" t="s">
        <v>17</v>
      </c>
      <c r="P11" s="99"/>
      <c r="Q11" s="99"/>
      <c r="R11" s="99"/>
      <c r="S11" s="103" t="s">
        <v>41</v>
      </c>
      <c r="T11" s="100" t="s">
        <v>3</v>
      </c>
      <c r="U11" s="101"/>
      <c r="V11" s="102"/>
      <c r="W11" s="103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 customHeight="1" x14ac:dyDescent="0.2">
      <c r="A12" s="99"/>
      <c r="B12" s="99"/>
      <c r="C12" s="99"/>
      <c r="D12" s="99" t="s">
        <v>19</v>
      </c>
      <c r="E12" s="100" t="s">
        <v>12</v>
      </c>
      <c r="F12" s="101"/>
      <c r="G12" s="102"/>
      <c r="H12" s="99" t="s">
        <v>19</v>
      </c>
      <c r="I12" s="100" t="s">
        <v>12</v>
      </c>
      <c r="J12" s="101"/>
      <c r="K12" s="102"/>
      <c r="L12" s="99" t="s">
        <v>20</v>
      </c>
      <c r="M12" s="100" t="s">
        <v>12</v>
      </c>
      <c r="N12" s="101"/>
      <c r="O12" s="99" t="s">
        <v>20</v>
      </c>
      <c r="P12" s="100" t="s">
        <v>12</v>
      </c>
      <c r="Q12" s="101"/>
      <c r="R12" s="102"/>
      <c r="S12" s="113"/>
      <c r="T12" s="92" t="s">
        <v>57</v>
      </c>
      <c r="U12" s="92" t="s">
        <v>58</v>
      </c>
      <c r="V12" s="92" t="s">
        <v>59</v>
      </c>
      <c r="W12" s="1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99"/>
      <c r="B13" s="99"/>
      <c r="C13" s="99"/>
      <c r="D13" s="99"/>
      <c r="E13" s="92" t="s">
        <v>57</v>
      </c>
      <c r="F13" s="92" t="s">
        <v>58</v>
      </c>
      <c r="G13" s="92" t="s">
        <v>59</v>
      </c>
      <c r="H13" s="99"/>
      <c r="I13" s="92" t="s">
        <v>57</v>
      </c>
      <c r="J13" s="92" t="s">
        <v>58</v>
      </c>
      <c r="K13" s="92" t="s">
        <v>59</v>
      </c>
      <c r="L13" s="99"/>
      <c r="M13" s="92" t="s">
        <v>57</v>
      </c>
      <c r="N13" s="92" t="s">
        <v>58</v>
      </c>
      <c r="O13" s="99"/>
      <c r="P13" s="92" t="s">
        <v>57</v>
      </c>
      <c r="Q13" s="92" t="s">
        <v>58</v>
      </c>
      <c r="R13" s="92" t="s">
        <v>59</v>
      </c>
      <c r="S13" s="104"/>
      <c r="T13" s="92" t="s">
        <v>57</v>
      </c>
      <c r="U13" s="92" t="s">
        <v>58</v>
      </c>
      <c r="V13" s="92" t="s">
        <v>59</v>
      </c>
      <c r="W13" s="10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92" t="s">
        <v>4</v>
      </c>
      <c r="B14" s="92">
        <v>1</v>
      </c>
      <c r="C14" s="92">
        <v>2</v>
      </c>
      <c r="D14" s="92">
        <v>3</v>
      </c>
      <c r="E14" s="92">
        <v>4</v>
      </c>
      <c r="F14" s="92">
        <v>5</v>
      </c>
      <c r="G14" s="92">
        <v>6</v>
      </c>
      <c r="H14" s="92">
        <v>7</v>
      </c>
      <c r="I14" s="92">
        <v>8</v>
      </c>
      <c r="J14" s="92">
        <v>9</v>
      </c>
      <c r="K14" s="92">
        <v>10</v>
      </c>
      <c r="L14" s="92">
        <v>11</v>
      </c>
      <c r="M14" s="92">
        <v>12</v>
      </c>
      <c r="N14" s="92">
        <v>13</v>
      </c>
      <c r="O14" s="24">
        <v>14</v>
      </c>
      <c r="P14" s="92">
        <v>15</v>
      </c>
      <c r="Q14" s="92">
        <v>16</v>
      </c>
      <c r="R14" s="92">
        <v>17</v>
      </c>
      <c r="S14" s="92">
        <v>18</v>
      </c>
      <c r="T14" s="92">
        <v>19</v>
      </c>
      <c r="U14" s="92">
        <v>20</v>
      </c>
      <c r="V14" s="92">
        <v>21</v>
      </c>
      <c r="W14" s="92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 x14ac:dyDescent="0.2">
      <c r="A15" s="115" t="s">
        <v>51</v>
      </c>
      <c r="B15" s="51" t="s">
        <v>103</v>
      </c>
      <c r="C15" s="51"/>
      <c r="D15" s="51">
        <f>D17</f>
        <v>2730500</v>
      </c>
      <c r="E15" s="51">
        <f t="shared" ref="E15:V15" si="0">E17</f>
        <v>672400</v>
      </c>
      <c r="F15" s="51">
        <f t="shared" si="0"/>
        <v>1690000</v>
      </c>
      <c r="G15" s="51">
        <f t="shared" si="0"/>
        <v>368100</v>
      </c>
      <c r="H15" s="51">
        <f t="shared" si="0"/>
        <v>2730500</v>
      </c>
      <c r="I15" s="51">
        <f t="shared" si="0"/>
        <v>672400</v>
      </c>
      <c r="J15" s="51">
        <f t="shared" si="0"/>
        <v>1690000</v>
      </c>
      <c r="K15" s="51">
        <f t="shared" si="0"/>
        <v>368100</v>
      </c>
      <c r="L15" s="51">
        <f t="shared" si="0"/>
        <v>2362400</v>
      </c>
      <c r="M15" s="51">
        <f t="shared" si="0"/>
        <v>672400</v>
      </c>
      <c r="N15" s="51">
        <f t="shared" si="0"/>
        <v>1690000</v>
      </c>
      <c r="O15" s="51">
        <f t="shared" si="0"/>
        <v>0</v>
      </c>
      <c r="P15" s="51">
        <f t="shared" si="0"/>
        <v>0</v>
      </c>
      <c r="Q15" s="51">
        <f t="shared" si="0"/>
        <v>0</v>
      </c>
      <c r="R15" s="51">
        <f t="shared" si="0"/>
        <v>0</v>
      </c>
      <c r="S15" s="51"/>
      <c r="T15" s="51">
        <f t="shared" si="0"/>
        <v>672400</v>
      </c>
      <c r="U15" s="51">
        <f t="shared" si="0"/>
        <v>1690000</v>
      </c>
      <c r="V15" s="51">
        <f t="shared" si="0"/>
        <v>368100</v>
      </c>
      <c r="W15" s="67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ht="76.5" x14ac:dyDescent="0.2">
      <c r="A16" s="116"/>
      <c r="B16" s="92" t="s">
        <v>105</v>
      </c>
      <c r="C16" s="92" t="s">
        <v>69</v>
      </c>
      <c r="D16" s="92">
        <f>SUM(E16:G16)</f>
        <v>2730500</v>
      </c>
      <c r="E16" s="92">
        <v>672400</v>
      </c>
      <c r="F16" s="92">
        <v>1690000</v>
      </c>
      <c r="G16" s="92">
        <v>368100</v>
      </c>
      <c r="H16" s="92">
        <f>SUM(I16:K16)</f>
        <v>2730500</v>
      </c>
      <c r="I16" s="92">
        <v>672400</v>
      </c>
      <c r="J16" s="92">
        <v>1690000</v>
      </c>
      <c r="K16" s="92">
        <v>368100</v>
      </c>
      <c r="L16" s="92">
        <f>SUM(M16:N16)</f>
        <v>2362400</v>
      </c>
      <c r="M16" s="92">
        <v>672400</v>
      </c>
      <c r="N16" s="92">
        <v>1690000</v>
      </c>
      <c r="O16" s="92">
        <f>SUM(P16:R16)</f>
        <v>0</v>
      </c>
      <c r="P16" s="92">
        <v>0</v>
      </c>
      <c r="Q16" s="92">
        <v>0</v>
      </c>
      <c r="R16" s="92">
        <v>0</v>
      </c>
      <c r="S16" s="92"/>
      <c r="T16" s="92">
        <f>M16-P16</f>
        <v>672400</v>
      </c>
      <c r="U16" s="92">
        <f>N16-Q16</f>
        <v>1690000</v>
      </c>
      <c r="V16" s="92">
        <f>G16-R16</f>
        <v>368100</v>
      </c>
      <c r="W16" s="9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">
      <c r="A17" s="32" t="s">
        <v>8</v>
      </c>
      <c r="B17" s="42"/>
      <c r="C17" s="42"/>
      <c r="D17" s="51">
        <f t="shared" ref="D17:R17" si="1">SUM(D16:D16)</f>
        <v>2730500</v>
      </c>
      <c r="E17" s="51">
        <f t="shared" si="1"/>
        <v>672400</v>
      </c>
      <c r="F17" s="51">
        <f t="shared" si="1"/>
        <v>1690000</v>
      </c>
      <c r="G17" s="51">
        <f t="shared" si="1"/>
        <v>368100</v>
      </c>
      <c r="H17" s="51">
        <f t="shared" si="1"/>
        <v>2730500</v>
      </c>
      <c r="I17" s="51">
        <f t="shared" si="1"/>
        <v>672400</v>
      </c>
      <c r="J17" s="51">
        <f t="shared" si="1"/>
        <v>1690000</v>
      </c>
      <c r="K17" s="51">
        <f t="shared" si="1"/>
        <v>368100</v>
      </c>
      <c r="L17" s="51">
        <f t="shared" si="1"/>
        <v>2362400</v>
      </c>
      <c r="M17" s="51">
        <f t="shared" si="1"/>
        <v>672400</v>
      </c>
      <c r="N17" s="51">
        <f t="shared" si="1"/>
        <v>1690000</v>
      </c>
      <c r="O17" s="51">
        <f t="shared" si="1"/>
        <v>0</v>
      </c>
      <c r="P17" s="51">
        <f t="shared" si="1"/>
        <v>0</v>
      </c>
      <c r="Q17" s="51">
        <f t="shared" si="1"/>
        <v>0</v>
      </c>
      <c r="R17" s="51">
        <f t="shared" si="1"/>
        <v>0</v>
      </c>
      <c r="S17" s="51"/>
      <c r="T17" s="51">
        <f>SUM(T16:T16)</f>
        <v>672400</v>
      </c>
      <c r="U17" s="51">
        <f>SUM(U16:U16)</f>
        <v>1690000</v>
      </c>
      <c r="V17" s="51">
        <f>SUM(V16:V16)</f>
        <v>368100</v>
      </c>
      <c r="W17" s="6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97" t="s">
        <v>24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97" t="s">
        <v>25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75"/>
      <c r="B21" s="25"/>
      <c r="C21" s="2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9" customFormat="1" x14ac:dyDescent="0.2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46" s="9" customFormat="1" ht="15" x14ac:dyDescent="0.25">
      <c r="A23" s="75"/>
      <c r="B23" s="8"/>
      <c r="C23" s="8"/>
      <c r="D23" s="8"/>
      <c r="E23" s="8"/>
      <c r="F23" s="8" t="s">
        <v>97</v>
      </c>
      <c r="G23" s="8"/>
      <c r="H23" s="12"/>
      <c r="I23" s="12"/>
      <c r="J23" s="12"/>
      <c r="K23" s="12"/>
      <c r="L23" s="75"/>
      <c r="M23" s="75"/>
      <c r="N23" s="4"/>
      <c r="O23" s="75"/>
      <c r="P23" s="75"/>
      <c r="Q23" s="8"/>
      <c r="R23" s="8"/>
      <c r="S23" s="8"/>
      <c r="T23" s="8"/>
      <c r="U23" s="8"/>
      <c r="V23" s="87" t="s">
        <v>98</v>
      </c>
      <c r="W23" s="8"/>
    </row>
    <row r="24" spans="1:46" s="9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2"/>
      <c r="R24" s="2"/>
      <c r="S24" s="2"/>
      <c r="T24" s="2"/>
      <c r="U24" s="2"/>
      <c r="V24" s="2"/>
      <c r="W24" s="75"/>
    </row>
    <row r="25" spans="1:46" s="9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75"/>
    </row>
    <row r="26" spans="1:46" s="9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8"/>
      <c r="P26" s="8"/>
      <c r="Q26" s="8"/>
      <c r="R26" s="8" t="s">
        <v>48</v>
      </c>
      <c r="S26" s="8"/>
      <c r="T26" s="4"/>
      <c r="U26" s="2"/>
      <c r="V26" s="2"/>
      <c r="W26" s="75"/>
    </row>
    <row r="27" spans="1:46" s="9" customFormat="1" x14ac:dyDescent="0.2">
      <c r="A27" s="75"/>
      <c r="B27" s="75"/>
      <c r="C27" s="75"/>
      <c r="D27" s="75"/>
      <c r="E27" s="75"/>
      <c r="F27" s="75"/>
      <c r="G27" s="2"/>
      <c r="H27" s="75"/>
      <c r="I27" s="75"/>
      <c r="J27" s="7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5"/>
    </row>
    <row r="28" spans="1:46" s="88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s="88" customForma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x14ac:dyDescent="0.2">
      <c r="A30" s="75"/>
      <c r="B30" s="29"/>
      <c r="C30" s="29" t="s">
        <v>49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 t="s">
        <v>65</v>
      </c>
      <c r="Q30" s="75"/>
      <c r="R30" s="75"/>
      <c r="S30" s="75"/>
      <c r="T30" s="75"/>
      <c r="U30" s="75"/>
      <c r="V30" s="75" t="s">
        <v>53</v>
      </c>
      <c r="W30" s="7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mergeCells count="27">
    <mergeCell ref="B7:W7"/>
    <mergeCell ref="V1:W1"/>
    <mergeCell ref="A3:W3"/>
    <mergeCell ref="A4:W4"/>
    <mergeCell ref="A5:W5"/>
    <mergeCell ref="A6:W6"/>
    <mergeCell ref="L12:L13"/>
    <mergeCell ref="M12:N12"/>
    <mergeCell ref="D11:G11"/>
    <mergeCell ref="H11:K11"/>
    <mergeCell ref="L11:N11"/>
    <mergeCell ref="A19:W19"/>
    <mergeCell ref="A20:W20"/>
    <mergeCell ref="O12:O13"/>
    <mergeCell ref="P12:R12"/>
    <mergeCell ref="A15:A16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2:H13"/>
    <mergeCell ref="I12:K12"/>
  </mergeCells>
  <pageMargins left="0.7" right="0.7" top="0.75" bottom="0.75" header="0.3" footer="0.3"/>
  <pageSetup paperSize="9" scale="54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о-ДОУ</vt:lpstr>
      <vt:lpstr>о-школы</vt:lpstr>
      <vt:lpstr>о-доп.образ.</vt:lpstr>
      <vt:lpstr>о-кадры</vt:lpstr>
      <vt:lpstr>озд-3</vt:lpstr>
      <vt:lpstr>шк. спорт</vt:lpstr>
      <vt:lpstr>'о-доп.образ.'!Область_печати</vt:lpstr>
      <vt:lpstr>'о-ДОУ'!Область_печати</vt:lpstr>
      <vt:lpstr>'озд-3'!Область_печати</vt:lpstr>
      <vt:lpstr>'о-кадры'!Область_печати</vt:lpstr>
      <vt:lpstr>'о-школы'!Область_печати</vt:lpstr>
      <vt:lpstr>'шк. спорт'!Область_печати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Шатов Константин Валерьевич</dc:creator>
  <cp:lastModifiedBy>INFO</cp:lastModifiedBy>
  <cp:lastPrinted>2017-07-07T09:52:25Z</cp:lastPrinted>
  <dcterms:created xsi:type="dcterms:W3CDTF">2015-05-07T14:45:56Z</dcterms:created>
  <dcterms:modified xsi:type="dcterms:W3CDTF">2017-07-13T05:36:55Z</dcterms:modified>
</cp:coreProperties>
</file>