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880" activeTab="1"/>
  </bookViews>
  <sheets>
    <sheet name="Отчет" sheetId="1" r:id="rId1"/>
    <sheet name="Целевые показатели" sheetId="2" r:id="rId2"/>
  </sheets>
  <definedNames>
    <definedName name="_xlnm.Print_Titles" localSheetId="0">'Отчет'!$7:$9</definedName>
    <definedName name="_xlnm.Print_Titles" localSheetId="1">'Целевые показатели'!$5:$8</definedName>
    <definedName name="_xlnm.Print_Area" localSheetId="0">'Отчет'!$A$1:$Q$187</definedName>
    <definedName name="_xlnm.Print_Area" localSheetId="1">'Целевые показатели'!$A$1:$G$46</definedName>
  </definedNames>
  <calcPr fullCalcOnLoad="1"/>
</workbook>
</file>

<file path=xl/sharedStrings.xml><?xml version="1.0" encoding="utf-8"?>
<sst xmlns="http://schemas.openxmlformats.org/spreadsheetml/2006/main" count="626" uniqueCount="418">
  <si>
    <t>№п/п</t>
  </si>
  <si>
    <t>Наименование ВЦП, мероприятия ВЦП/основного мероприятия подпрограммы,мерпориятия основного мероприятия/мероприятия подпрограммы</t>
  </si>
  <si>
    <t>Ответственный исполнитель</t>
  </si>
  <si>
    <t>План расходов на реализацию муниципальной программы в отчетном году, тыс. руб.</t>
  </si>
  <si>
    <t>Фактическое исполнение расходов наотчетную дату (нарастающим итогом), тыс. руб.</t>
  </si>
  <si>
    <t>Выполнено на отчетную дату (нарастающим итогом), тыс. руб.</t>
  </si>
  <si>
    <t>Фактическая дата начала реализации мероприятия (квартал, год</t>
  </si>
  <si>
    <t>Фактическая дата окончания реализации мероприятия (квартал, год</t>
  </si>
  <si>
    <t>ОТЧЕТ</t>
  </si>
  <si>
    <t>о реализации муниципальной программы</t>
  </si>
  <si>
    <t>Наименование муниципальной программы</t>
  </si>
  <si>
    <t>Ответственный исполнитель:</t>
  </si>
  <si>
    <t>комитет образования администрации Сланцевского муниципального района</t>
  </si>
  <si>
    <t xml:space="preserve">«Развитие  образования муниципального образования Сланцевский муниципальный район  Ленинградской области  на 2014-2018 годы </t>
  </si>
  <si>
    <t xml:space="preserve">Отчетный период: </t>
  </si>
  <si>
    <t>Подпрограмма 1.  «Развитие дошкольного образования детей Сланцевского муниципального района  Ленинградской области»</t>
  </si>
  <si>
    <t>Подпрограмма 2. «Развитие начального общего, основного общего и среднего общего образования Сланцевского муниципального района  Ленинградской области»</t>
  </si>
  <si>
    <t>Подпрограмма 3. «Развитие дополнительного образования Сланцевского муниципального района Ленинградской области»</t>
  </si>
  <si>
    <t xml:space="preserve">Подпрограмма 4. «Реализация  государственных гарантий для детей-сирот и детей, оставшихся без попечения родителей» </t>
  </si>
  <si>
    <t xml:space="preserve">Подпрограмма 5. «Развитие кадрового потенциала сферы образования Сланцевского муниципального района  Ленинградской области» </t>
  </si>
  <si>
    <t>Подпрограмма 6. «Развитие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</si>
  <si>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Подпрограмма 7. «Развитие системы оценки качества образования и информационной прозрачности системы образования Сланцевского муниципального района Ленинградской области»</t>
  </si>
  <si>
    <t>Основное мероприятие 1.1. «Расходы на обеспечение деятельности муниципальных казенных организаций»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</si>
  <si>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</si>
  <si>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1.3. «Обеспечение социальной поддержки семей с детьми, посещающими дошкольные образовательные учреждения».</t>
  </si>
  <si>
    <t>Основное мероприятие 1.4. «Обновление  содержания дошкольного образования»</t>
  </si>
  <si>
    <t>Основное мероприятие 1.5. «Реализация программ дошкольного образования»(субвенции)</t>
  </si>
  <si>
    <t>Основное мероприятие 1.6 . «Укрепление материально-технической базы учреждений дошкольного образования».</t>
  </si>
  <si>
    <t>Основное мероприятие 1.7. «Выкуп объектов для организации дошкольного образования».</t>
  </si>
  <si>
    <t>Основное мероприятие 2.2.«Обеспечение деятельности муниципальных бюджетных учреждений</t>
  </si>
  <si>
    <t>Основное мероприятие 2.3. Поощрение победителей муниципальных конкурсов по обеспечению безопасностьи воспитанников и обучающихся</t>
  </si>
  <si>
    <t>Основное мероприятие 2.4. Укрепление материально-технической базы организаций общего образования</t>
  </si>
  <si>
    <t>Основное мероприятие 2.5. Реализация программ начального общего, основного общего, среднего общего образования в  общеобразовательных организациях» (субвенции)</t>
  </si>
  <si>
    <t>Основное мероприятие 2.6. Выплата вознаграждения за классное руководство» (субвенции)</t>
  </si>
  <si>
    <t>Основное мероприятие 2.7. Поддержка талантливой молодежи</t>
  </si>
  <si>
    <t>Основное мероприятие 2.8. Обновление содержания общего образования, создание современной образовательной среды и  развитие сети общеобразовательных организаций</t>
  </si>
  <si>
    <t xml:space="preserve">Основное мероприятие 2.9. Развитие воспитательного потенциала системы общего образования </t>
  </si>
  <si>
    <t>Мероприятие 2.10. Строительство и реконструкция объектов для организации общего образования</t>
  </si>
  <si>
    <t>Основное мероприятие 3.1. Расходы на обеспечение деятельности муниципальных казенных учреждений</t>
  </si>
  <si>
    <t>Основное мероприятие 3.2. Укрепление материально-технической базы организаций дополнительного образования</t>
  </si>
  <si>
    <t>Основное мероприятие 3.3. Развитие системы дополнительного образования</t>
  </si>
  <si>
    <t>Основное мероприятие 3.4. «Развитие физической культуры и спорта в образовательных организациях дополнительного образования детей»</t>
  </si>
  <si>
    <t>Основное мероприятие  4.1. «Организация и осуществление деятельности по опеке и попечительству (субвенции)»</t>
  </si>
  <si>
    <t>Основное мероприятие 4.2.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</si>
  <si>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4.3. 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</si>
  <si>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Основное мероприятие 5.1. «Развитие кадрового потенциала системы дошкольного, общего и дополнительного образования»</t>
  </si>
  <si>
    <t>Основное мероприятие  5.2. «Поощрение лучших учителей»</t>
  </si>
  <si>
    <t>Основное мероприятие 5.3.Единовременная выплата педагогам, удостоенным звания "Заслуженный Учитель Российской Федерации"</t>
  </si>
  <si>
    <t>Основное мероприятие 6.1.Организация отдыха и оздоровления детей и подростков, в том числе находящихся в трудной жизненной ситуации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</si>
  <si>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</si>
  <si>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6.3.  Содержание муниципальных загородных стационарных детских оздоровительных лагерей в каникулярное время</t>
  </si>
  <si>
    <t>Основное мероприятие 6.4.  Проведение мероприятий в рамках летней   оздоровительной кампании детей</t>
  </si>
  <si>
    <t>Основное мероприятие 7.1. Организация функционирования пунктов приема экзаменов</t>
  </si>
  <si>
    <t>Основное мероприятие 7.2.Обеспечение контроля качества образования</t>
  </si>
  <si>
    <t>Основное мероприятие 7.3. Модернизация муниципальной системы государственно-общественной оценки качества образования.</t>
  </si>
  <si>
    <t>Мероприятие 1.1.1.  Текущее содержание казенных учреждений</t>
  </si>
  <si>
    <t>Мероприятие 1.2.1.Пополнение образовательной среды для групп предшкольной подготовки с использованием сетевого взаимодействия</t>
  </si>
  <si>
    <t>Мероприятие 1.3.1. Выплата компенсации  части родительской платы (субвенции)</t>
  </si>
  <si>
    <t>Мероприятие 1.4.1. Создание современных рабочих мест педагогов подготовительных групп ( с приобретением презентационноо оборудования)</t>
  </si>
  <si>
    <t>Мероприятие 1.4.2. Создание современных рабочих мест для методистов, инструкторов по физической культуре, музыкальных руководителей ( с приобретением презентационноо оборудования)</t>
  </si>
  <si>
    <t>Мероприятие 1.4.3. Обеспечение разработки и создания учебно-методических пособий и материалов</t>
  </si>
  <si>
    <t>Мероприятие 1.4.4. Проведение спартакиады для воспитанников ДОУ</t>
  </si>
  <si>
    <t>Мероприятие 1.6.1. Приобретение уличных спортивно-игровых площадок</t>
  </si>
  <si>
    <t>Мероприятие 1.6.2.Приобретение технологичекого оборудования для прачечных</t>
  </si>
  <si>
    <t>Мероприятие 1.6.3.Приобретение технологичекого оборудования для пищеблоков</t>
  </si>
  <si>
    <t>Мероприятие  1.6.4. Приобретение  детской мебели с регулируемой высотой</t>
  </si>
  <si>
    <t>Мероприятие  1.6.5. Приобретение игровой детской мебели</t>
  </si>
  <si>
    <t>Мероприятие  1.6.6. Ремонт помещений прачечной</t>
  </si>
  <si>
    <t>Меропиятие 1.6.7.Ремонт помещений пищеблока</t>
  </si>
  <si>
    <t>Меропиятие 1.6.8.Устройство(восстановление) ограждения ДОУ</t>
  </si>
  <si>
    <t>Меропиятие 1.6.9. Ремонт теневых навесов на территории ДОУ</t>
  </si>
  <si>
    <t>Меропиятие 1.6.10.Мероприятия по пожарной безопасности ДОУ</t>
  </si>
  <si>
    <t>Мероприятие 2.2.1. Субсидии на муниципальное задание</t>
  </si>
  <si>
    <t>Мероприятие 2.2.2. Субсидии на оплату труда воспитателей ГПД</t>
  </si>
  <si>
    <t>Мероприятие 2.3.1.Поощрение победителей конкурса "Маленький пешеход"</t>
  </si>
  <si>
    <t>Мероприятие 2.3.2.Поощрение победителей конкурса "Безопасное колесо", обеспечениие участие в областной конкурсе</t>
  </si>
  <si>
    <t>Мероприятие 2.3.3.Поощрение победителей конкурса "Дорога и мы"</t>
  </si>
  <si>
    <t>Мероприятие 2.3.4.Поощрение победителей конкурса "Дорога без опасности"</t>
  </si>
  <si>
    <t>Мероприятие 2.3.5.Поощрение победителей конкурса "Спасем мир от пожара"</t>
  </si>
  <si>
    <t>Мероприятие 2.3.6. Проведение районного конкурса "Дети -против наркотиков"</t>
  </si>
  <si>
    <t xml:space="preserve">Мероприятие 2.4.1. Ремонтные работы </t>
  </si>
  <si>
    <t>Мероприятие 2.4.2. Приобретение современного компьютерного, учебно-лабораторного оборудования, пособий, материалов и предметов учебного инвентаря для муниципальных общеобразовательных организаций, внедряющих ФГОС начального, основного, среднего (полного) общего образования»</t>
  </si>
  <si>
    <t xml:space="preserve">Мероприятие 2.4.3. Приобретение современного оборудования для столовых, медицинских кабинетов,  спортивных залов, спортивных площадок  муниципальных и государственных образовательных организаций </t>
  </si>
  <si>
    <t xml:space="preserve">Мероприятие 2.4.4. Приобретение цифрового, сетевого, компьютерного и телекоммуникационного оборудования для  муниципальных образовательных организаций </t>
  </si>
  <si>
    <t xml:space="preserve">Мероприятие 2.4.5 Техническое сопровождение электронного и дистанционного обучения по адресам проживания детей-инвалидов </t>
  </si>
  <si>
    <t>Мероприятие 2.4.6 Мероприятия по обеспечению пожарной безопасности</t>
  </si>
  <si>
    <t>Мероприятие 2.7.1. Выплата ежемесячных стипендий главы администрации учащимся "За особые успехи в учении"</t>
  </si>
  <si>
    <t>Мероприятие 2.7.2. Проведение районного фестиваля "ЛИРА"</t>
  </si>
  <si>
    <t>Мероприятие 2.7.3. Проведение слета юных журналистов</t>
  </si>
  <si>
    <t>Мероприятие 2.7.4. Чествование выпускников, окончивших школу с отличием и призеров областных олимпиад</t>
  </si>
  <si>
    <t>Мероприятие 2.7.5. Проведение районного мероприятия "Старт олимпиадам"</t>
  </si>
  <si>
    <t>Мероприятие 2.7.6. Проведение районной конференции старшеклассников</t>
  </si>
  <si>
    <t>Мероприятие 2.7.7. Конкурс школьных музеев общеобразовательных учреждений</t>
  </si>
  <si>
    <t xml:space="preserve">Мероприятие 2.7.8. Фестиваль исследовательских проектов школьников </t>
  </si>
  <si>
    <t>Мероприятие 2.7.9. Интеллектуальный марафон</t>
  </si>
  <si>
    <t>Мероприятие 2.7.10. Проведение конкурса "Лидер года"</t>
  </si>
  <si>
    <t>Мероприятие 2.7.11. Выплата премий победителям и призерам муниципального этапа Всероссийской олимпиады школьников</t>
  </si>
  <si>
    <t>Мероприятие 2.7.12. Обеспечение участия в региональном этапе Всероссийской олимпиады школьников</t>
  </si>
  <si>
    <t>Мероприятие 2.7.13. Оснащение учебно-материальной базы центров по работе с одаренными детьми</t>
  </si>
  <si>
    <t>Мероприятие 2.9.1. Проведение районного конкурса  классных руководителей "Классный, самый классный"  (включая награждение)</t>
  </si>
  <si>
    <t>Мероприятие 2.9.2. Участие в областном родительском собрании</t>
  </si>
  <si>
    <t>Организация строительства пристройки на 400 мест к зданию муниципального образовательного учреждения "Средняя общеобразовательная школа" № 1</t>
  </si>
  <si>
    <t>Организация строительства пристройки на 300 мест  к зданию муниципального образовательного учреждения "Средняя общеобразовательная школа" № 3</t>
  </si>
  <si>
    <t>Мероприятие 3.1.1.  Текущее содержание казенных учреждений</t>
  </si>
  <si>
    <t>Мероприятие 3.2.1. Ремонтные работы</t>
  </si>
  <si>
    <t>Мероприятие 3.2.2. Прибретение оборудования, программного обеспечения</t>
  </si>
  <si>
    <t>Мероприятие 3.2.3. Мероприятия по обеспечению пожарной безопасности</t>
  </si>
  <si>
    <t>Мероприятие 3.3.1. Проведение фестиваля "Жизнь без наркотиков"</t>
  </si>
  <si>
    <t>Мероприятие 3.3.2. Открытый муниципальный конкурс "СлИвКи"</t>
  </si>
  <si>
    <t>Мероприятие 3.3.3. Концертная деятельность (обмен творческим опытом)</t>
  </si>
  <si>
    <t>Мероприятие 3.3.4. Фестиваль-конкурс патриотической песни, посвященный 70-летию Победы</t>
  </si>
  <si>
    <t>Мероприятие 3.4.1. Участие в  региональном этапе всероссийских соревнований школьников "Президентские спортивные игры" и "Президентские состязания"</t>
  </si>
  <si>
    <t>Мероприятие 3.4.2. Выплата премий общеобразовательным учреждениям-победителям Спартакиады школьников, обеспечение участия с областных соревнованиях</t>
  </si>
  <si>
    <t>Мероприятие 5.1.1. Повышение квалификации, профессиональная подготовка, переподготовка</t>
  </si>
  <si>
    <t>Мероприятие 5.1.2. Обновление баннеров социальной рекламы</t>
  </si>
  <si>
    <t>Мероприятие 5.1.3. Единовременные выплаты молодым специалистам</t>
  </si>
  <si>
    <t>Мероприятие 5.1.4. Трансляция передового педагогического опыта</t>
  </si>
  <si>
    <t>Мероприятие 5.1.5. Проведение методических дней</t>
  </si>
  <si>
    <t>Мероприятие 5.1.6.Поощрение победителей спартакиады педагогических работников</t>
  </si>
  <si>
    <t>Мероприятие 5.2.1. Проведение профессионального конкурса "Молодой педагог" (включая поощрение)</t>
  </si>
  <si>
    <t>Мероприятие 5.2.2. Проведение профессионального конкурса "Учитель года" (включая поощрение)</t>
  </si>
  <si>
    <t>Мероприятие 5.2.3. Участие в областном и организация августовского педагогического совета на муниципальном уровне</t>
  </si>
  <si>
    <t>Мероприятие 5.2.5. Обновление Доски почета работников образования</t>
  </si>
  <si>
    <t>Мероприятие 5.2.6. Конкурсный отбор на соискание грантов Администрации Сланцевского муниципального района</t>
  </si>
  <si>
    <t>Мероприятие 6.1.1. Организация отдыха на базе бюджетных муниципальных учрждений, в том числе детей, находящихся в трудной жизненной ситуации</t>
  </si>
  <si>
    <t>Мероприятие 6.1.2. Организация отдыха на базе казенных муниципальных учрждений, в том числе детей, находящихся в трудной жизненной ситуации</t>
  </si>
  <si>
    <t>Мероприятие 6.2.2. Укрепление материально-технической базы загородного оздоровительного лагаря</t>
  </si>
  <si>
    <t>Мероприятие 6.3.1. Содержание муниципальных загородных стационарных детских оздоровительных лагерей в каникулярное время</t>
  </si>
  <si>
    <t xml:space="preserve"> мероприятие 6.4.1.Проведение районного конкурса на лучший оздоровительный лагерь</t>
  </si>
  <si>
    <t xml:space="preserve"> мероприятие 6.4.2.Проведение праздника "Спортивный марафон"</t>
  </si>
  <si>
    <t>Мероприятие 7.1.1. Организация функционирования ППЭ</t>
  </si>
  <si>
    <t>7.3.1. Муниципальный конкурс "Модель государственно-общественного управления образованием"</t>
  </si>
  <si>
    <t>Комитет образования администрации Сланцевсого муниципального района</t>
  </si>
  <si>
    <t>Администрация Сланцевсого муниципального района</t>
  </si>
  <si>
    <t>1.1.</t>
  </si>
  <si>
    <t>1.1.1</t>
  </si>
  <si>
    <t>1.2.</t>
  </si>
  <si>
    <t>1.2.1.</t>
  </si>
  <si>
    <t>1.3.</t>
  </si>
  <si>
    <t>1.3.1.</t>
  </si>
  <si>
    <t>1.4.</t>
  </si>
  <si>
    <t>1.4.1.</t>
  </si>
  <si>
    <t>1.4.2.</t>
  </si>
  <si>
    <t>1.4.3</t>
  </si>
  <si>
    <t>1.4.4.</t>
  </si>
  <si>
    <t>1.6.</t>
  </si>
  <si>
    <t>1.5.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</si>
  <si>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</si>
  <si>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</si>
  <si>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</si>
  <si>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</si>
  <si>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</si>
  <si>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</si>
  <si>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</si>
  <si>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</si>
  <si>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</si>
  <si>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</si>
  <si>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1.7.</t>
  </si>
  <si>
    <t>2.1.</t>
  </si>
  <si>
    <t>2.1.1.</t>
  </si>
  <si>
    <t>2.2.</t>
  </si>
  <si>
    <t>2.2.1</t>
  </si>
  <si>
    <t>2.2.2.</t>
  </si>
  <si>
    <t>2.3.</t>
  </si>
  <si>
    <t>2.3.1</t>
  </si>
  <si>
    <t>2.3.2</t>
  </si>
  <si>
    <t>2.3.3</t>
  </si>
  <si>
    <t>2.3.4</t>
  </si>
  <si>
    <t>2.3.5</t>
  </si>
  <si>
    <t>2.3.6</t>
  </si>
  <si>
    <t>2.4.</t>
  </si>
  <si>
    <t>2.4.1</t>
  </si>
  <si>
    <t>2.4.2</t>
  </si>
  <si>
    <t>2.4.3</t>
  </si>
  <si>
    <t>2.4.4</t>
  </si>
  <si>
    <t>2.4.5</t>
  </si>
  <si>
    <t>2.4.6</t>
  </si>
  <si>
    <t>2.5.</t>
  </si>
  <si>
    <t>2.6.</t>
  </si>
  <si>
    <t>2.7.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</si>
  <si>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</si>
  <si>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</si>
  <si>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</si>
  <si>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</si>
  <si>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</si>
  <si>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</si>
  <si>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</si>
  <si>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</si>
  <si>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</si>
  <si>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2.7.10</t>
  </si>
  <si>
    <t>2.7.11</t>
  </si>
  <si>
    <t>2.7.12</t>
  </si>
  <si>
    <t>2.7.13</t>
  </si>
  <si>
    <t>2.8.</t>
  </si>
  <si>
    <t>2.8.1</t>
  </si>
  <si>
    <t>2.8.2</t>
  </si>
  <si>
    <t>2.9.</t>
  </si>
  <si>
    <t>2.9.1.</t>
  </si>
  <si>
    <t>2.9.2</t>
  </si>
  <si>
    <t>2.10.</t>
  </si>
  <si>
    <t>2.10.1</t>
  </si>
  <si>
    <t>2.10.2</t>
  </si>
  <si>
    <t>3.1.</t>
  </si>
  <si>
    <t>3.1.1</t>
  </si>
  <si>
    <t>3.2.</t>
  </si>
  <si>
    <t>3.2.1</t>
  </si>
  <si>
    <t>3.2.2.</t>
  </si>
  <si>
    <t>3.3.</t>
  </si>
  <si>
    <t>3.2.3.</t>
  </si>
  <si>
    <t>3.3.1</t>
  </si>
  <si>
    <t>3.3.2</t>
  </si>
  <si>
    <t>3.3.3</t>
  </si>
  <si>
    <t>3.3.4</t>
  </si>
  <si>
    <t>3.4.</t>
  </si>
  <si>
    <t>3.4.1.</t>
  </si>
  <si>
    <t>3.4.2.</t>
  </si>
  <si>
    <t>4.1.</t>
  </si>
  <si>
    <t>4.2.</t>
  </si>
  <si>
    <t>4.3.</t>
  </si>
  <si>
    <t>5.1.</t>
  </si>
  <si>
    <t>5.1.1</t>
  </si>
  <si>
    <t>5.1.2</t>
  </si>
  <si>
    <t>5.1.3</t>
  </si>
  <si>
    <t>5.1.4</t>
  </si>
  <si>
    <t>5.1.5</t>
  </si>
  <si>
    <t>5.1.6</t>
  </si>
  <si>
    <t>5.2.</t>
  </si>
  <si>
    <t>5.2.1</t>
  </si>
  <si>
    <t>5.2.2</t>
  </si>
  <si>
    <t>5.2.3</t>
  </si>
  <si>
    <t>5.2.4</t>
  </si>
  <si>
    <t>5.2.5</t>
  </si>
  <si>
    <t>5.2.6</t>
  </si>
  <si>
    <t>5.3.</t>
  </si>
  <si>
    <t>6.1.</t>
  </si>
  <si>
    <t>6.1.1</t>
  </si>
  <si>
    <t>6.1.2.</t>
  </si>
  <si>
    <t>6.2.</t>
  </si>
  <si>
    <t>6.2.1.</t>
  </si>
  <si>
    <t>6.2.2.</t>
  </si>
  <si>
    <t>6.3.</t>
  </si>
  <si>
    <t>6.3.1</t>
  </si>
  <si>
    <t>6.4.</t>
  </si>
  <si>
    <t>6.4.1.</t>
  </si>
  <si>
    <t>6.4.2.</t>
  </si>
  <si>
    <t>7.1.</t>
  </si>
  <si>
    <t>7.1.1.</t>
  </si>
  <si>
    <t>7.2.</t>
  </si>
  <si>
    <t>7.2.1.</t>
  </si>
  <si>
    <t>7.3.1.</t>
  </si>
  <si>
    <t xml:space="preserve"> 1.6.11.Ремонт (субсидии)</t>
  </si>
  <si>
    <t>1.6.11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</si>
  <si>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</si>
  <si>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</si>
  <si>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</si>
  <si>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</si>
  <si>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</si>
  <si>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</si>
  <si>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подпрограмме 7</t>
  </si>
  <si>
    <t>ВСЕГО по программе</t>
  </si>
  <si>
    <t>3 кв. 2014</t>
  </si>
  <si>
    <t>3кв 2014</t>
  </si>
  <si>
    <t>Исп.Зайцева Е.В.</t>
  </si>
  <si>
    <t>2-31-56</t>
  </si>
  <si>
    <t>3-й кв. 2014г.</t>
  </si>
  <si>
    <t>2-й кв. 2014г.</t>
  </si>
  <si>
    <t>Установка системы видеонаблюдения</t>
  </si>
  <si>
    <t xml:space="preserve">1.6.12. </t>
  </si>
  <si>
    <t xml:space="preserve">2.4.7. </t>
  </si>
  <si>
    <t>7.2.2.Обеспечение информирования о предоставляемых образовательных услугах(приобретение информационных стендов)</t>
  </si>
  <si>
    <t>7.2.1.Обеспечение материалами для мониторинга качества образовательного процесса</t>
  </si>
  <si>
    <t>Председатель комитета</t>
  </si>
  <si>
    <t>№ п/п</t>
  </si>
  <si>
    <t>Наименование</t>
  </si>
  <si>
    <t>Единица измерения</t>
  </si>
  <si>
    <t>Год предшествующий отчетному</t>
  </si>
  <si>
    <t>План</t>
  </si>
  <si>
    <t>Факт</t>
  </si>
  <si>
    <t>Обоснование отклонения значения целевого показателя (индикатора)</t>
  </si>
  <si>
    <t>Отчетный год</t>
  </si>
  <si>
    <t>Значение целевого показателя (индикатора программы, подпрограммы, ведромственной целевой программы</t>
  </si>
  <si>
    <t>Доля детей в возрасте от одного года до шести лет, состоящих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лет.</t>
  </si>
  <si>
    <t>%</t>
  </si>
  <si>
    <t>Доля детей дошкольного возраста, получающих образование по программам дошкольного образования (от общего числа детей дошкольного возраста, нуждающихся в этой услуге).</t>
  </si>
  <si>
    <t>Удельный вес численности дошкольников, обучающихся по программам дошкольного образования, соответствующих требованиям стандарта дошкольного образования в общем числе дошкольников, обучающихся по программам дошкольного образования.</t>
  </si>
  <si>
    <t>Доля детей 3-7 лет, которым предоставлена возможность получать услуги дошкольного образования, к численности детей 3-7 лет, скорректированной на численность детей в возрасте 5-7 лет, обучающихся в общеобразовательных организациях.</t>
  </si>
  <si>
    <t>Удельный вес численности детей и молодежи 6,5-18 лет, получающих образование по программам начального общего, среднего общего, основного общего образования в общеобразовательных организациях (в общей численности детей и молодежи 6,5 -18 лет), %</t>
  </si>
  <si>
    <t>Доля обучающихся общеобразовательных организаций, которым предоставлены все основные виды условий обучения (в общей численности обучающихся по основным программам общего образования).</t>
  </si>
  <si>
    <t>Доля общеобразовательных учреждений (от общего числа общеобразовательных учреждений), в которых для учащихся, обучающихся по ФГОС, организованы оборудованные постоянно действующие площадки для занятий исследовательской деятельностью, моделированием и конструированием от общего числа общеобразовательных организаций.</t>
  </si>
  <si>
    <t>Доля образовательных организаций общего образования, внедряющих инновационные воспитательные системы.</t>
  </si>
  <si>
    <t>Доля детей и молодежи в возрасте 5-18 лет, охваченных образовательными программами дополнительного образования детей (в общей численности детей и молодежи данной категории).</t>
  </si>
  <si>
    <t>Доля образовательных организаций, реализующих инновационные программы дополнительного образования детей (в общей численности образовательных организаций дополнительного образования детей).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</si>
  <si>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в семейные детские дома и патронатные семьи), находящихся (выявленных) на учёте в Сланцевском муниципальном районе.</t>
  </si>
  <si>
    <t>Доля учителей в возрасте до 30 лет в общей численности учителей общеобразовательных организаций Сланцевского района Ленинградской области.</t>
  </si>
  <si>
    <t>Доля образовательных организаций, укомплектованных квалифицированными кадрами (в общей численности образовательных организаций).</t>
  </si>
  <si>
    <t>Увеличение численности детей от 6 до 17 лет (включительно), зарегистрированных на территории Сланцевского района Ленинградской области, охваченных организованными формами оздоровления и отдыха.</t>
  </si>
  <si>
    <t>Доля детей и подростков, имеющих после отдыха и оздоровления выраженный оздоровительный эффект.</t>
  </si>
  <si>
    <t>Доля детей-сирот и детей, оставшихся без попечения родителей, охваченных организованными формами оздоровления и отдыха от общего количества детей данной категории.</t>
  </si>
  <si>
    <t>Отношение среднего балла ЕГЭ (в расчете на 1 предмет) в 10 % школ с лучшими результатами ЕГЭ к среднему баллу ЕГЭ (в расчете на один предмет) в 10 % с худшими результатами ЕГЭ.</t>
  </si>
  <si>
    <t>Доля выпускников муниципальных общеобразовательных организаций,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организаций.</t>
  </si>
  <si>
    <t>Уровень информированности населения по реализации мероприятий программы.</t>
  </si>
  <si>
    <t>СВЕДЕНИЯ</t>
  </si>
  <si>
    <t>о фактически достигнутых значениях показателей (индикаторов муниципальной) программы</t>
  </si>
  <si>
    <t>Мероприятие 5.2.4. Участие в областном и проведение праздника, посвященного Международному Дню Учителя на муниципальном уровне</t>
  </si>
  <si>
    <t>ВСЕГО</t>
  </si>
  <si>
    <t>Исполн.</t>
  </si>
  <si>
    <t>ФБ</t>
  </si>
  <si>
    <t>ОБ</t>
  </si>
  <si>
    <t>МБ</t>
  </si>
  <si>
    <t xml:space="preserve">Прочие </t>
  </si>
  <si>
    <t>1.5.1</t>
  </si>
  <si>
    <t>Реализация программ дошкольного образования»(субвенции)</t>
  </si>
  <si>
    <t>Укрепление МТБ ДОУ за счет средств на развитие общественной инфраструктуры муниципальных образований</t>
  </si>
  <si>
    <t>1.6.15</t>
  </si>
  <si>
    <t>Приобретение оборудования для музыкальных,спортивных залов</t>
  </si>
  <si>
    <t xml:space="preserve">1.7.1 </t>
  </si>
  <si>
    <t>Выкуп объектов для организации  дошкольного образования</t>
  </si>
  <si>
    <t>2.1.2</t>
  </si>
  <si>
    <t>Содержание ГПД</t>
  </si>
  <si>
    <t>Укрепление МТБ ОУ за счет средств на развитие общественной инфраструктуры муниципальных образований</t>
  </si>
  <si>
    <t>2.4.8</t>
  </si>
  <si>
    <t xml:space="preserve">Ремонт спортивных залов сельских школ </t>
  </si>
  <si>
    <t>2.4.9</t>
  </si>
  <si>
    <t xml:space="preserve">Экспертиза состояния зданий школ </t>
  </si>
  <si>
    <t>2.4.10</t>
  </si>
  <si>
    <t>3.2.4</t>
  </si>
  <si>
    <t>Укрепление МТБ МОУ ДОД за счет средств на развитие общественной инфраструкуры муниципальных образований</t>
  </si>
  <si>
    <t>3.2.5</t>
  </si>
  <si>
    <t xml:space="preserve">Ремонт спортивных залов </t>
  </si>
  <si>
    <t>3.2.6</t>
  </si>
  <si>
    <t>4.1.1</t>
  </si>
  <si>
    <t>«Организация и осуществление деятельности по опеке и попечительству (субвенции)»</t>
  </si>
  <si>
    <t>4.2.1</t>
  </si>
  <si>
    <t>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</si>
  <si>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4.3.1</t>
  </si>
  <si>
    <t>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</si>
  <si>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6.3.2</t>
  </si>
  <si>
    <t>Основное мероприятие 2.1.Расходы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</si>
  <si>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</t>
  </si>
  <si>
    <t>Мероприятие 6.2.1. Укрепление материально-технической базы оздоровительных лагерей с дневным пребыванием детей</t>
  </si>
  <si>
    <t>7.3</t>
  </si>
  <si>
    <t>Приобретение оборудования, обеспечивающего охрану жизни и укрепление здоровья для дошкольных общеобразовательных организаций</t>
  </si>
  <si>
    <t>1.6.16.</t>
  </si>
  <si>
    <t>1.6.17.</t>
  </si>
  <si>
    <t>Резервные средства</t>
  </si>
  <si>
    <t xml:space="preserve"> Приобретение школьных автобусов</t>
  </si>
  <si>
    <t>2.4.11.</t>
  </si>
  <si>
    <t>Организация электронного и дистанционного обучения обучающихся в муниципальных образовательных организациях</t>
  </si>
  <si>
    <t xml:space="preserve">2.4.12. </t>
  </si>
  <si>
    <t xml:space="preserve">Организация электронного и дистанционного обучения детей-инвалидов, обучающихся в муниципальных общеобразовательных организациях </t>
  </si>
  <si>
    <t xml:space="preserve">2.4.13. </t>
  </si>
  <si>
    <t>Подключение рабочих мест детей-инвалидов к сети "Интернет", оплата услуг связи</t>
  </si>
  <si>
    <t xml:space="preserve">2.4.14. </t>
  </si>
  <si>
    <t>Приобретение компьютерного, телекоммуникац и специализированн оборуд-я для оснащения раб мест детей-инвалидов</t>
  </si>
  <si>
    <t xml:space="preserve">2.4.16. </t>
  </si>
  <si>
    <t>Мероприятие 2.8.1. Приобретение периодический печатной продукции</t>
  </si>
  <si>
    <t>Мероприятие 2.8.2. Обучение родителей детей-инвалидов по вопросам организации электронного и дистанционн обучения детей-инвалидов и методич. обеспечение указанного обучения</t>
  </si>
  <si>
    <t xml:space="preserve">3.2.7. </t>
  </si>
  <si>
    <t>Организация инновационной деятельности по апробации инновационной программы развития дополнительного образования детей</t>
  </si>
  <si>
    <t>6.2.3.</t>
  </si>
  <si>
    <t>Мероприятие 6.2.3. Укрепление МТБ загородного оздоровительного лагеря за счет средств на развитие общественной инфраструктуры муниципальных образований</t>
  </si>
  <si>
    <t>Организация отдыха на базе загородных стационарных детских оздоровительных лагерей в том числе детей, находящихся в трудной жизненной ситуации</t>
  </si>
  <si>
    <t>6.3.3</t>
  </si>
  <si>
    <t>2017 г.</t>
  </si>
  <si>
    <t>1.4.5.</t>
  </si>
  <si>
    <t>Мероприятие 1.4.5. Проведение конкурса среди дошкольных организаций "Физическое развитие"</t>
  </si>
  <si>
    <t>2.4.20.</t>
  </si>
  <si>
    <t>Приобретние  оборудования для профильного обучения</t>
  </si>
  <si>
    <t>2.4.21.</t>
  </si>
  <si>
    <t>Разработка проектно-сметной документации</t>
  </si>
  <si>
    <t>6.5.</t>
  </si>
  <si>
    <t>Реализация комплекса мер по созданию условий для социализации детей в каникулярный период</t>
  </si>
  <si>
    <t>1.6.17</t>
  </si>
  <si>
    <t>ПрРезервные средства для инновационной деятельности</t>
  </si>
  <si>
    <t>1.6.19</t>
  </si>
  <si>
    <t>Ремонтные работы за счет резервного фонда администрации Сланцевского муниципального района</t>
  </si>
  <si>
    <t>январь-декабрь</t>
  </si>
  <si>
    <t>Васильева Н.В.</t>
  </si>
  <si>
    <t>за 2017 год</t>
  </si>
  <si>
    <t>х</t>
  </si>
  <si>
    <t>Доля детей-сирот и детей, оставшихся без попечения родителей, проживающих в замещающих семьях, которым предоставляются меры социальной поддержки по содержанию</t>
  </si>
  <si>
    <t>Доля детей-сирот и детей, оставшихся без попечения родителей и лиц из числа детей-сирот и детей, оставшихся без попечения, которым предоставляются меры социальной поддержки – защита жилищных прав (предоставление жилых помещений, получение компенсации за техническое обслуживание, отопление и наем жилых помещений, ремонт жилых помещений)</t>
  </si>
  <si>
    <t>Доля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формах, прошедших подготовку</t>
  </si>
  <si>
    <t>увеличение за счет организации и проведения дня открытых дверей для семей, имеющих неорганизованных детей дошкольного возраста, патронаж семей, имеющих неорганизованных детей</t>
  </si>
  <si>
    <t>Удельный вес численности обучающихся образовательных организаций общего образования, обучающихся в соответствии с новыми федеральными государственными образовательными стандартами.</t>
  </si>
  <si>
    <t>Доля обучающихся третьей ступени обучения обучающихся по программам профильного обучения (от общего числа обучающихся третей ступени).</t>
  </si>
  <si>
    <t>Оборудование для занятий исследовательской деятельностью есть во всех школах, для моделирования и конструирования - в СОШ № 2,3,6, Новосельской, Загривской</t>
  </si>
  <si>
    <t>Количество учащихся в общеобразовательных организациях, приходящихся на одни компьютер (по отношению к базовому периоду 2012 года)</t>
  </si>
  <si>
    <t>Доля обучающихся 4-11 классов, принявших участие в школьном этапе Всероссийской олимпиады школьников (в общей численности обучающихся4-11 классов).</t>
  </si>
  <si>
    <t>Доля обучающихся 7-11 классов образовательных организаций общего образования, принявших участие в муниципальном этапе Всероссийской олимпиады школьников (в общей численности обучающихся 7-11 классов).</t>
  </si>
  <si>
    <t>Увеличение кол-ва участников муниципального этапа за счет активизации деятельности сельских ОО по увеличению охвата участников олимпиад на муниципальном уровне</t>
  </si>
  <si>
    <t>Увеличение кол-ва обучающихся в организациях дополнительного образования, кол-ва обучающихся в школах по программам дополнительного образования (получение статистических кодов в школах 1,2 и Загривской) и детских садах</t>
  </si>
  <si>
    <t>Доля выпускников, детей-сирот и детей, оставшихся без попечения родителей, общеобразовательных организаций Сланцевского муниципального района Ленинградской области, продолжающих обучение в учреждениях профессионального образования, в общем числе выпускников данных организаций.</t>
  </si>
  <si>
    <t>отсутствие желающих грждан принять в семьи детей подросткового возраста и ноорожденных отказных детей, имеющих заболевания из числа выявленных, кроме того, 3 детей не имеют статуса и в отношении их родителей рассматривается дело о ЛРП</t>
  </si>
  <si>
    <t>Соотношение средней заработной платы педагогических работников общеобразовательных организаций к средней заработной плате в Ленинградской области.</t>
  </si>
  <si>
    <t>Соотношение средней заработной платы педагогических работников общеобразовательных организаций к среднемесячному доходу от трудовой деятельности в Ленинградской области.</t>
  </si>
  <si>
    <t>Соотношение средней заработной платы педагогических работников дошкольных образовательных организаций к средней заработной плате работников общеобразовательных организаций Сланцевского района.</t>
  </si>
  <si>
    <t>Соотношение средней заработной платы педагогических работников дополнительного образования детей к средней заработной плате учителей в Сланцевском муниципальном районе Ленинградской области.</t>
  </si>
  <si>
    <t>Удельный вес численности руководящих и педагогических работников организаций дошкольного, общего и дополнительного образования детей Сланцевского района Ленинградской области, прошедших в течение последних 3-х лет повышение квалификации и (или) профессиональную переподготовку (в общей численности руководящих и педагогических работников организаций дошкольного, общего и дополнительного образования детей Сланцевского муниципального района Ленинградской области).</t>
  </si>
  <si>
    <t>Х</t>
  </si>
  <si>
    <t>Увеличение численности детей и подростков в возрасте 6-17 лет работающих граждан, зарегистрированных на территории Сланцевского района Ленинградской области, охваченных организованными формами оздоровления и отдыха детей и подростков от общего количества детей данной категории.</t>
  </si>
  <si>
    <t>Удельный вес количества организаций отдыха и оздоровления, принимающих детей и подростков в летний период от общего числа организаций, предоставляющих отдых и оздоровление детям и подросткам.</t>
  </si>
  <si>
    <t>Доля оздоровленных детей, находящихся в трудной жизненной ситуации, от численности детей, находящихся в трудной жизненной ситуации, подлежащих оздоровлению.</t>
  </si>
  <si>
    <t>Доля выпускников муниципальных общеобразовательных организаций, не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организаций.</t>
  </si>
  <si>
    <t>все выпускники 11сдали ЕГЭ по обязательным предметам</t>
  </si>
  <si>
    <t>Участники Недели образования. анкетирования родителей по удовлетворённости деятельности ОО</t>
  </si>
  <si>
    <t>обучились все 100%, встали 2 из 11. Еще 4 человека обратились в конце 2017 года с целью постановки на учет, но представили не весь пакет документов, планируют встать в начале 2018 года.</t>
  </si>
  <si>
    <t>обучающихся в муниципальных ОО-3379;</t>
  </si>
  <si>
    <t>В течение 3 лет сохраняется тенденция увеличения численности 1 классов. Таким образом, увеличивается доля обучающихся НОО, которые обучаются в соответствии с ФГОС в 100% ОО в общей численности обучающихся (2341- обучающиеся 1-7 классов всех ОО+
 131 обучающиеся 8-10 классов СОШ № 6+12 обучающихся 1 кл. втоторого года обучения ЗПР+
 104 обучающихся 8-9 кл. СОШ № 1
 2588/3379)</t>
  </si>
  <si>
    <t>Впервые с 01.09.2017 реализуются программы профильного обучения в 10 классе МОУ "Загривская СОШ"(227/233)</t>
  </si>
  <si>
    <t>Исключено количество обучающихся МОУ "Выскатская ООШ", здание которой планируется к поэтапному ремонту-74 чел. 3305/3379</t>
  </si>
  <si>
    <t>3362/470</t>
  </si>
  <si>
    <t>сокращение в сравненеии с прогнозным соотнощения за счёт повышения среднего балла ЕГЭ по русскому языку в СОШ № 2 и математике профильного уровня в СОШ № 1 (по русскому языку 1,14+по математике профильной 1,45)/2</t>
  </si>
  <si>
    <t>все выпускники 11 сдали ЕГЭ по обязательным предметам</t>
  </si>
  <si>
    <t>МОУ "Сланцевская СОШ № 2"_ пилотная площадка регионального уровня по реализации деятельности РДШ, 
  Загривская СОШ" - "Здоровый школьник"</t>
  </si>
  <si>
    <t>106/135</t>
  </si>
  <si>
    <r>
      <t xml:space="preserve">Доля общеобразовательных организаций, в которых органы государственно-общественного управления </t>
    </r>
    <r>
      <rPr>
        <b/>
        <sz val="11"/>
        <rFont val="Calibri"/>
        <family val="2"/>
      </rPr>
      <t>принимают участие в рассмотрении по представлению руководителя образовательной организации частей основных образовательных программ, формируемых участниками образовательных отношений</t>
    </r>
  </si>
  <si>
    <t>Проведение С-витаминизации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</si>
</sst>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0.0%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.0_р_._-;\-* #,##0.0_р_._-;_-* &quot;-&quot;?_р_._-;_-@_-"/>
    <numFmt numFmtId="184" formatCode="#,##0.0"/>
    <numFmt numFmtId="185" formatCode="d\.m\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7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3" fillId="33" borderId="10" xfId="60" applyNumberFormat="1" applyFont="1" applyFill="1" applyBorder="1" applyAlignment="1">
      <alignment wrapText="1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49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49" fontId="50" fillId="33" borderId="1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182" fontId="39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182" fontId="0" fillId="33" borderId="10" xfId="0" applyNumberForma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182" fontId="0" fillId="33" borderId="10" xfId="0" applyNumberFormat="1" applyFont="1" applyFill="1" applyBorder="1" applyAlignment="1">
      <alignment wrapText="1"/>
    </xf>
    <xf numFmtId="49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182" fontId="51" fillId="33" borderId="10" xfId="0" applyNumberFormat="1" applyFont="1" applyFill="1" applyBorder="1" applyAlignment="1">
      <alignment wrapText="1"/>
    </xf>
    <xf numFmtId="2" fontId="51" fillId="33" borderId="10" xfId="0" applyNumberFormat="1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0" fillId="33" borderId="10" xfId="0" applyFill="1" applyBorder="1" applyAlignment="1">
      <alignment/>
    </xf>
    <xf numFmtId="49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182" fontId="52" fillId="33" borderId="10" xfId="0" applyNumberFormat="1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82" fontId="0" fillId="33" borderId="0" xfId="0" applyNumberFormat="1" applyFill="1" applyAlignment="1">
      <alignment/>
    </xf>
    <xf numFmtId="0" fontId="50" fillId="33" borderId="10" xfId="0" applyFont="1" applyFill="1" applyBorder="1" applyAlignment="1">
      <alignment/>
    </xf>
    <xf numFmtId="182" fontId="50" fillId="33" borderId="10" xfId="0" applyNumberFormat="1" applyFont="1" applyFill="1" applyBorder="1" applyAlignment="1">
      <alignment/>
    </xf>
    <xf numFmtId="173" fontId="50" fillId="33" borderId="10" xfId="57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182" fontId="39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39" fillId="33" borderId="0" xfId="0" applyNumberFormat="1" applyFont="1" applyFill="1" applyAlignment="1">
      <alignment/>
    </xf>
    <xf numFmtId="0" fontId="0" fillId="33" borderId="10" xfId="0" applyFill="1" applyBorder="1" applyAlignment="1">
      <alignment wrapText="1"/>
    </xf>
    <xf numFmtId="182" fontId="0" fillId="33" borderId="10" xfId="0" applyNumberFormat="1" applyFill="1" applyBorder="1" applyAlignment="1">
      <alignment/>
    </xf>
    <xf numFmtId="182" fontId="51" fillId="33" borderId="0" xfId="0" applyNumberFormat="1" applyFont="1" applyFill="1" applyAlignment="1">
      <alignment/>
    </xf>
    <xf numFmtId="182" fontId="50" fillId="33" borderId="0" xfId="0" applyNumberFormat="1" applyFont="1" applyFill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182" fontId="39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39" fillId="33" borderId="10" xfId="0" applyNumberFormat="1" applyFont="1" applyFill="1" applyBorder="1" applyAlignment="1">
      <alignment wrapText="1"/>
    </xf>
    <xf numFmtId="1" fontId="39" fillId="33" borderId="10" xfId="0" applyNumberFormat="1" applyFont="1" applyFill="1" applyBorder="1" applyAlignment="1">
      <alignment wrapText="1"/>
    </xf>
    <xf numFmtId="18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80" fontId="50" fillId="33" borderId="0" xfId="0" applyNumberFormat="1" applyFont="1" applyFill="1" applyAlignment="1">
      <alignment/>
    </xf>
    <xf numFmtId="179" fontId="50" fillId="33" borderId="0" xfId="0" applyNumberFormat="1" applyFont="1" applyFill="1" applyAlignment="1">
      <alignment/>
    </xf>
    <xf numFmtId="181" fontId="51" fillId="33" borderId="0" xfId="0" applyNumberFormat="1" applyFont="1" applyFill="1" applyAlignment="1">
      <alignment/>
    </xf>
    <xf numFmtId="179" fontId="51" fillId="33" borderId="0" xfId="0" applyNumberFormat="1" applyFont="1" applyFill="1" applyAlignment="1">
      <alignment/>
    </xf>
    <xf numFmtId="181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178" fontId="50" fillId="33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181" fontId="39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6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top" wrapText="1"/>
    </xf>
    <xf numFmtId="173" fontId="7" fillId="37" borderId="10" xfId="0" applyNumberFormat="1" applyFont="1" applyFill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top" wrapText="1"/>
    </xf>
    <xf numFmtId="182" fontId="7" fillId="37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185" fontId="7" fillId="36" borderId="10" xfId="0" applyNumberFormat="1" applyFont="1" applyFill="1" applyBorder="1" applyAlignment="1">
      <alignment horizontal="center" vertical="top" wrapText="1"/>
    </xf>
    <xf numFmtId="0" fontId="7" fillId="38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82" fontId="7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textRotation="90" wrapText="1"/>
    </xf>
    <xf numFmtId="0" fontId="0" fillId="33" borderId="12" xfId="0" applyFill="1" applyBorder="1" applyAlignment="1">
      <alignment textRotation="90"/>
    </xf>
    <xf numFmtId="0" fontId="50" fillId="33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right" wrapText="1"/>
    </xf>
    <xf numFmtId="0" fontId="50" fillId="33" borderId="13" xfId="0" applyFont="1" applyFill="1" applyBorder="1" applyAlignment="1">
      <alignment wrapText="1"/>
    </xf>
    <xf numFmtId="0" fontId="50" fillId="33" borderId="14" xfId="0" applyFont="1" applyFill="1" applyBorder="1" applyAlignment="1">
      <alignment wrapText="1"/>
    </xf>
    <xf numFmtId="0" fontId="50" fillId="33" borderId="15" xfId="0" applyFont="1" applyFill="1" applyBorder="1" applyAlignment="1">
      <alignment wrapText="1"/>
    </xf>
    <xf numFmtId="0" fontId="7" fillId="37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view="pageBreakPreview" zoomScale="85" zoomScaleNormal="85" zoomScaleSheetLayoutView="85" workbookViewId="0" topLeftCell="A1">
      <selection activeCell="S160" sqref="S160"/>
    </sheetView>
  </sheetViews>
  <sheetFormatPr defaultColWidth="9.140625" defaultRowHeight="15"/>
  <cols>
    <col min="1" max="1" width="7.8515625" style="4" customWidth="1"/>
    <col min="2" max="2" width="41.57421875" style="5" customWidth="1"/>
    <col min="3" max="3" width="14.57421875" style="5" customWidth="1"/>
    <col min="4" max="4" width="10.421875" style="5" customWidth="1"/>
    <col min="5" max="5" width="9.00390625" style="5" customWidth="1"/>
    <col min="6" max="6" width="12.00390625" style="5" customWidth="1"/>
    <col min="7" max="7" width="14.140625" style="5" customWidth="1"/>
    <col min="8" max="8" width="12.8515625" style="5" customWidth="1"/>
    <col min="9" max="9" width="8.28125" style="5" customWidth="1"/>
    <col min="10" max="10" width="10.8515625" style="5" customWidth="1"/>
    <col min="11" max="11" width="11.57421875" style="5" customWidth="1"/>
    <col min="12" max="12" width="14.7109375" style="5" customWidth="1"/>
    <col min="13" max="13" width="9.57421875" style="5" customWidth="1"/>
    <col min="14" max="14" width="10.421875" style="5" customWidth="1"/>
    <col min="15" max="15" width="12.28125" style="5" customWidth="1"/>
    <col min="16" max="16" width="11.8515625" style="5" customWidth="1"/>
    <col min="17" max="17" width="12.00390625" style="5" customWidth="1"/>
    <col min="18" max="18" width="13.140625" style="5" customWidth="1"/>
    <col min="19" max="19" width="16.28125" style="5" bestFit="1" customWidth="1"/>
    <col min="20" max="16384" width="9.140625" style="5" customWidth="1"/>
  </cols>
  <sheetData>
    <row r="1" ht="15">
      <c r="E1" s="6" t="s">
        <v>8</v>
      </c>
    </row>
    <row r="2" ht="15">
      <c r="D2" s="5" t="s">
        <v>9</v>
      </c>
    </row>
    <row r="3" spans="1:13" ht="15">
      <c r="A3" s="4" t="s">
        <v>10</v>
      </c>
      <c r="C3" s="102" t="s">
        <v>13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6" ht="15">
      <c r="A4" s="4" t="s">
        <v>14</v>
      </c>
      <c r="D4" s="6" t="s">
        <v>376</v>
      </c>
      <c r="E4" s="6"/>
      <c r="F4" s="6" t="s">
        <v>363</v>
      </c>
    </row>
    <row r="5" spans="1:4" ht="15">
      <c r="A5" s="4" t="s">
        <v>11</v>
      </c>
      <c r="D5" s="5" t="s">
        <v>12</v>
      </c>
    </row>
    <row r="7" spans="1:17" ht="15">
      <c r="A7" s="94" t="s">
        <v>0</v>
      </c>
      <c r="B7" s="95" t="s">
        <v>1</v>
      </c>
      <c r="C7" s="97" t="s">
        <v>2</v>
      </c>
      <c r="D7" s="95" t="s">
        <v>6</v>
      </c>
      <c r="E7" s="100" t="s">
        <v>7</v>
      </c>
      <c r="F7" s="95" t="s">
        <v>3</v>
      </c>
      <c r="G7" s="95"/>
      <c r="H7" s="95"/>
      <c r="I7" s="95"/>
      <c r="J7" s="95" t="s">
        <v>4</v>
      </c>
      <c r="K7" s="95"/>
      <c r="L7" s="95"/>
      <c r="M7" s="95"/>
      <c r="N7" s="95" t="s">
        <v>5</v>
      </c>
      <c r="O7" s="95"/>
      <c r="P7" s="95"/>
      <c r="Q7" s="95"/>
    </row>
    <row r="8" spans="1:17" ht="15">
      <c r="A8" s="94"/>
      <c r="B8" s="96"/>
      <c r="C8" s="98"/>
      <c r="D8" s="96"/>
      <c r="E8" s="101"/>
      <c r="F8" s="7" t="s">
        <v>306</v>
      </c>
      <c r="G8" s="7" t="s">
        <v>307</v>
      </c>
      <c r="H8" s="7" t="s">
        <v>308</v>
      </c>
      <c r="I8" s="7" t="s">
        <v>309</v>
      </c>
      <c r="J8" s="7" t="s">
        <v>306</v>
      </c>
      <c r="K8" s="7" t="s">
        <v>307</v>
      </c>
      <c r="L8" s="7" t="s">
        <v>308</v>
      </c>
      <c r="M8" s="7" t="s">
        <v>309</v>
      </c>
      <c r="N8" s="7" t="s">
        <v>306</v>
      </c>
      <c r="O8" s="7" t="s">
        <v>307</v>
      </c>
      <c r="P8" s="7" t="s">
        <v>308</v>
      </c>
      <c r="Q8" s="7" t="s">
        <v>309</v>
      </c>
    </row>
    <row r="9" spans="1:17" s="10" customFormat="1" ht="12.75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s="12" customFormat="1" ht="15.75">
      <c r="A10" s="11">
        <v>1</v>
      </c>
      <c r="B10" s="99" t="s">
        <v>15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6" customFormat="1" ht="45">
      <c r="A11" s="13" t="s">
        <v>134</v>
      </c>
      <c r="B11" s="14" t="s">
        <v>22</v>
      </c>
      <c r="C11" s="1" t="s">
        <v>132</v>
      </c>
      <c r="D11" s="14">
        <v>2015</v>
      </c>
      <c r="E11" s="14">
        <v>2018</v>
      </c>
      <c r="F11" s="14">
        <f>SUM(F12)</f>
        <v>0</v>
      </c>
      <c r="G11" s="14">
        <f>SUM(G12)</f>
        <v>0</v>
      </c>
      <c r="H11" s="15">
        <v>87281.16572</v>
      </c>
      <c r="I11" s="15"/>
      <c r="J11" s="15"/>
      <c r="K11" s="15"/>
      <c r="L11" s="15">
        <f>L12</f>
        <v>85010.74126</v>
      </c>
      <c r="M11" s="14"/>
      <c r="N11" s="14"/>
      <c r="O11" s="14"/>
      <c r="P11" s="15">
        <v>85010.74126</v>
      </c>
      <c r="Q11" s="14"/>
    </row>
    <row r="12" spans="1:17" ht="61.5" customHeight="1">
      <c r="A12" s="16" t="s">
        <v>135</v>
      </c>
      <c r="B12" s="7" t="s">
        <v>55</v>
      </c>
      <c r="C12" s="1" t="s">
        <v>132</v>
      </c>
      <c r="D12" s="7">
        <v>2015</v>
      </c>
      <c r="E12" s="7">
        <v>2018</v>
      </c>
      <c r="F12" s="7">
        <v>0</v>
      </c>
      <c r="G12" s="7">
        <v>0</v>
      </c>
      <c r="H12" s="17">
        <v>87281.16572</v>
      </c>
      <c r="I12" s="17"/>
      <c r="J12" s="17"/>
      <c r="K12" s="17"/>
      <c r="L12" s="17">
        <v>85010.74126</v>
      </c>
      <c r="M12" s="17"/>
      <c r="N12" s="17"/>
      <c r="O12" s="17"/>
      <c r="P12" s="17">
        <f>L12</f>
        <v>85010.74126</v>
      </c>
      <c r="Q12" s="17"/>
    </row>
    <row r="13" spans="1:17" s="6" customFormat="1" ht="60">
      <c r="A13" s="13" t="s">
        <v>136</v>
      </c>
      <c r="B13" s="14" t="s">
        <v>23</v>
      </c>
      <c r="C13" s="1" t="s">
        <v>132</v>
      </c>
      <c r="D13" s="14">
        <v>2015</v>
      </c>
      <c r="E13" s="14">
        <v>2018</v>
      </c>
      <c r="F13" s="14">
        <f>SUM(F14)</f>
        <v>0</v>
      </c>
      <c r="G13" s="14">
        <f>SUM(G14)</f>
        <v>0</v>
      </c>
      <c r="H13" s="14">
        <f>SUM(H14)</f>
        <v>0</v>
      </c>
      <c r="I13" s="14"/>
      <c r="J13" s="14"/>
      <c r="K13" s="14"/>
      <c r="L13" s="14"/>
      <c r="M13" s="14"/>
      <c r="N13" s="7"/>
      <c r="O13" s="7"/>
      <c r="P13" s="7"/>
      <c r="Q13" s="7"/>
    </row>
    <row r="14" spans="1:17" ht="60" hidden="1">
      <c r="A14" s="16" t="s">
        <v>137</v>
      </c>
      <c r="B14" s="7" t="s">
        <v>56</v>
      </c>
      <c r="C14" s="1" t="s">
        <v>132</v>
      </c>
      <c r="D14" s="7">
        <v>2015</v>
      </c>
      <c r="E14" s="7">
        <v>2018</v>
      </c>
      <c r="F14" s="7">
        <v>0</v>
      </c>
      <c r="G14" s="7">
        <v>0</v>
      </c>
      <c r="H14" s="7">
        <v>0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s="6" customFormat="1" ht="60">
      <c r="A15" s="13" t="s">
        <v>138</v>
      </c>
      <c r="B15" s="14" t="s">
        <v>24</v>
      </c>
      <c r="C15" s="1" t="s">
        <v>132</v>
      </c>
      <c r="D15" s="14">
        <v>2015</v>
      </c>
      <c r="E15" s="14">
        <v>2018</v>
      </c>
      <c r="F15" s="14">
        <f>SUM(F16)</f>
        <v>0</v>
      </c>
      <c r="G15" s="59">
        <f>G16</f>
        <v>10884</v>
      </c>
      <c r="H15" s="14"/>
      <c r="I15" s="14"/>
      <c r="J15" s="14"/>
      <c r="K15" s="15">
        <f>K16</f>
        <v>10884</v>
      </c>
      <c r="L15" s="15"/>
      <c r="M15" s="15"/>
      <c r="N15" s="15"/>
      <c r="O15" s="15">
        <f>O16</f>
        <v>10884</v>
      </c>
      <c r="P15" s="14"/>
      <c r="Q15" s="14"/>
    </row>
    <row r="16" spans="1:17" ht="45">
      <c r="A16" s="16" t="s">
        <v>139</v>
      </c>
      <c r="B16" s="7" t="s">
        <v>57</v>
      </c>
      <c r="C16" s="1" t="s">
        <v>132</v>
      </c>
      <c r="D16" s="7">
        <v>2015</v>
      </c>
      <c r="E16" s="7">
        <v>2018</v>
      </c>
      <c r="F16" s="7"/>
      <c r="G16" s="53">
        <v>10884</v>
      </c>
      <c r="H16" s="51"/>
      <c r="I16" s="7"/>
      <c r="J16" s="7"/>
      <c r="K16" s="52">
        <v>10884</v>
      </c>
      <c r="L16" s="17"/>
      <c r="M16" s="17"/>
      <c r="N16" s="17"/>
      <c r="O16" s="17">
        <v>10884</v>
      </c>
      <c r="P16" s="7"/>
      <c r="Q16" s="7"/>
    </row>
    <row r="17" spans="1:17" s="6" customFormat="1" ht="45">
      <c r="A17" s="13" t="s">
        <v>140</v>
      </c>
      <c r="B17" s="14" t="s">
        <v>25</v>
      </c>
      <c r="C17" s="1" t="s">
        <v>132</v>
      </c>
      <c r="D17" s="14">
        <v>2015</v>
      </c>
      <c r="E17" s="14">
        <v>2018</v>
      </c>
      <c r="F17" s="14">
        <f>SUM(F18:F22)</f>
        <v>0</v>
      </c>
      <c r="G17" s="14">
        <f>SUM(G18:G22)</f>
        <v>0</v>
      </c>
      <c r="H17" s="14">
        <f>SUM(H18:H22)</f>
        <v>33</v>
      </c>
      <c r="I17" s="14"/>
      <c r="J17" s="14"/>
      <c r="K17" s="14"/>
      <c r="L17" s="14">
        <f>SUM(L18:L22)</f>
        <v>33</v>
      </c>
      <c r="M17" s="14"/>
      <c r="N17" s="14"/>
      <c r="O17" s="14"/>
      <c r="P17" s="14">
        <f>SUM(L18:L22)</f>
        <v>33</v>
      </c>
      <c r="Q17" s="14"/>
    </row>
    <row r="18" spans="1:17" ht="63.75" customHeight="1" hidden="1">
      <c r="A18" s="16" t="s">
        <v>141</v>
      </c>
      <c r="B18" s="7" t="s">
        <v>58</v>
      </c>
      <c r="C18" s="1" t="s">
        <v>132</v>
      </c>
      <c r="D18" s="7">
        <v>2015</v>
      </c>
      <c r="E18" s="7">
        <v>2018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75" customHeight="1" hidden="1">
      <c r="A19" s="16" t="s">
        <v>142</v>
      </c>
      <c r="B19" s="7" t="s">
        <v>59</v>
      </c>
      <c r="C19" s="1" t="s">
        <v>132</v>
      </c>
      <c r="D19" s="7">
        <v>2015</v>
      </c>
      <c r="E19" s="7">
        <v>2018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45" hidden="1">
      <c r="A20" s="16" t="s">
        <v>143</v>
      </c>
      <c r="B20" s="7" t="s">
        <v>60</v>
      </c>
      <c r="C20" s="1" t="s">
        <v>132</v>
      </c>
      <c r="D20" s="7">
        <v>2015</v>
      </c>
      <c r="E20" s="7">
        <v>2018</v>
      </c>
      <c r="F20" s="7"/>
      <c r="G20" s="7">
        <v>0</v>
      </c>
      <c r="H20" s="7">
        <v>0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ht="45">
      <c r="A21" s="16" t="s">
        <v>144</v>
      </c>
      <c r="B21" s="7" t="s">
        <v>61</v>
      </c>
      <c r="C21" s="1" t="s">
        <v>132</v>
      </c>
      <c r="D21" s="7">
        <v>2015</v>
      </c>
      <c r="E21" s="7">
        <v>2018</v>
      </c>
      <c r="F21" s="1"/>
      <c r="G21" s="49"/>
      <c r="H21" s="7">
        <v>19.2</v>
      </c>
      <c r="I21" s="7"/>
      <c r="J21" s="7"/>
      <c r="K21" s="7"/>
      <c r="L21" s="7">
        <v>19.2</v>
      </c>
      <c r="M21" s="7"/>
      <c r="N21" s="7"/>
      <c r="O21" s="7"/>
      <c r="P21" s="17">
        <f>L21</f>
        <v>19.2</v>
      </c>
      <c r="Q21" s="7"/>
    </row>
    <row r="22" spans="1:17" ht="45">
      <c r="A22" s="16" t="s">
        <v>364</v>
      </c>
      <c r="B22" s="49" t="s">
        <v>365</v>
      </c>
      <c r="C22" s="1" t="s">
        <v>132</v>
      </c>
      <c r="D22" s="49">
        <v>2017</v>
      </c>
      <c r="E22" s="49">
        <v>2018</v>
      </c>
      <c r="F22" s="1"/>
      <c r="G22" s="49"/>
      <c r="H22" s="49">
        <v>13.8</v>
      </c>
      <c r="I22" s="49"/>
      <c r="J22" s="49"/>
      <c r="K22" s="49"/>
      <c r="L22" s="49">
        <v>13.8</v>
      </c>
      <c r="M22" s="49"/>
      <c r="N22" s="49"/>
      <c r="O22" s="49"/>
      <c r="P22" s="17">
        <f>L22</f>
        <v>13.8</v>
      </c>
      <c r="Q22" s="49"/>
    </row>
    <row r="23" spans="1:17" s="6" customFormat="1" ht="45">
      <c r="A23" s="13" t="s">
        <v>146</v>
      </c>
      <c r="B23" s="14" t="s">
        <v>26</v>
      </c>
      <c r="C23" s="1" t="s">
        <v>132</v>
      </c>
      <c r="D23" s="14">
        <v>2015</v>
      </c>
      <c r="E23" s="14">
        <v>2018</v>
      </c>
      <c r="F23" s="14">
        <f>SUM(F24)</f>
        <v>0</v>
      </c>
      <c r="G23" s="15">
        <f>G24</f>
        <v>160041.2</v>
      </c>
      <c r="H23" s="14">
        <f>SUM(H24)</f>
        <v>0</v>
      </c>
      <c r="I23" s="14"/>
      <c r="J23" s="14"/>
      <c r="K23" s="15">
        <f>K24</f>
        <v>160041.2</v>
      </c>
      <c r="L23" s="14"/>
      <c r="M23" s="14"/>
      <c r="N23" s="14"/>
      <c r="O23" s="15">
        <f>O24</f>
        <v>160041.2</v>
      </c>
      <c r="P23" s="14"/>
      <c r="Q23" s="14"/>
    </row>
    <row r="24" spans="1:17" s="6" customFormat="1" ht="54">
      <c r="A24" s="18" t="s">
        <v>310</v>
      </c>
      <c r="B24" s="19" t="s">
        <v>311</v>
      </c>
      <c r="C24" s="20" t="s">
        <v>132</v>
      </c>
      <c r="D24" s="19">
        <v>2015</v>
      </c>
      <c r="E24" s="19">
        <v>2018</v>
      </c>
      <c r="F24" s="19"/>
      <c r="G24" s="54">
        <v>160041.2</v>
      </c>
      <c r="H24" s="53">
        <v>0</v>
      </c>
      <c r="I24" s="19"/>
      <c r="J24" s="19"/>
      <c r="K24" s="52">
        <v>160041.2</v>
      </c>
      <c r="L24" s="21"/>
      <c r="M24" s="21"/>
      <c r="N24" s="7"/>
      <c r="O24" s="17">
        <v>160041.2</v>
      </c>
      <c r="P24" s="7"/>
      <c r="Q24" s="7"/>
    </row>
    <row r="25" spans="1:17" s="6" customFormat="1" ht="45">
      <c r="A25" s="13" t="s">
        <v>145</v>
      </c>
      <c r="B25" s="14" t="s">
        <v>27</v>
      </c>
      <c r="C25" s="1" t="s">
        <v>132</v>
      </c>
      <c r="D25" s="14">
        <v>2014</v>
      </c>
      <c r="E25" s="14">
        <v>2018</v>
      </c>
      <c r="F25" s="15">
        <f>SUM(F26:F42)</f>
        <v>0</v>
      </c>
      <c r="G25" s="59">
        <f>SUM(G26:G42)</f>
        <v>5608.6</v>
      </c>
      <c r="H25" s="15">
        <f>SUM(H26:H40)</f>
        <v>4332.84361</v>
      </c>
      <c r="I25" s="15"/>
      <c r="J25" s="15"/>
      <c r="K25" s="15">
        <f>SUM(K26:K40)</f>
        <v>5608.6</v>
      </c>
      <c r="L25" s="15">
        <f>SUM(L26:L40)</f>
        <v>4332.84361</v>
      </c>
      <c r="M25" s="15"/>
      <c r="N25" s="15"/>
      <c r="O25" s="15">
        <f>SUM(O26:O40)</f>
        <v>5608.6</v>
      </c>
      <c r="P25" s="15">
        <f>SUM(P26:P40)</f>
        <v>4332.84361</v>
      </c>
      <c r="Q25" s="15"/>
    </row>
    <row r="26" spans="1:17" ht="45" hidden="1">
      <c r="A26" s="16" t="s">
        <v>147</v>
      </c>
      <c r="B26" s="7" t="s">
        <v>62</v>
      </c>
      <c r="C26" s="1" t="s">
        <v>132</v>
      </c>
      <c r="D26" s="7" t="s">
        <v>261</v>
      </c>
      <c r="E26" s="7">
        <v>2018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45" hidden="1">
      <c r="A27" s="16" t="s">
        <v>148</v>
      </c>
      <c r="B27" s="7" t="s">
        <v>63</v>
      </c>
      <c r="C27" s="1" t="s">
        <v>132</v>
      </c>
      <c r="D27" s="7">
        <v>2015</v>
      </c>
      <c r="E27" s="7">
        <v>2018</v>
      </c>
      <c r="F27" s="7"/>
      <c r="G27" s="7"/>
      <c r="H27" s="7">
        <v>0</v>
      </c>
      <c r="I27" s="7"/>
      <c r="J27" s="7"/>
      <c r="K27" s="7"/>
      <c r="L27" s="7"/>
      <c r="M27" s="7"/>
      <c r="N27" s="7"/>
      <c r="O27" s="7"/>
      <c r="P27" s="7"/>
      <c r="Q27" s="7"/>
    </row>
    <row r="28" spans="1:17" ht="45" hidden="1">
      <c r="A28" s="16" t="s">
        <v>149</v>
      </c>
      <c r="B28" s="7" t="s">
        <v>64</v>
      </c>
      <c r="C28" s="1" t="s">
        <v>132</v>
      </c>
      <c r="D28" s="7" t="s">
        <v>260</v>
      </c>
      <c r="E28" s="7">
        <v>2018</v>
      </c>
      <c r="F28" s="7"/>
      <c r="G28" s="7"/>
      <c r="H28" s="17">
        <v>0</v>
      </c>
      <c r="I28" s="7"/>
      <c r="J28" s="7"/>
      <c r="K28" s="7"/>
      <c r="L28" s="17"/>
      <c r="M28" s="7"/>
      <c r="N28" s="7"/>
      <c r="O28" s="7"/>
      <c r="P28" s="7"/>
      <c r="Q28" s="7"/>
    </row>
    <row r="29" spans="1:17" ht="45" hidden="1">
      <c r="A29" s="16" t="s">
        <v>150</v>
      </c>
      <c r="B29" s="7" t="s">
        <v>65</v>
      </c>
      <c r="C29" s="1" t="s">
        <v>132</v>
      </c>
      <c r="D29" s="7" t="s">
        <v>260</v>
      </c>
      <c r="E29" s="7">
        <v>2018</v>
      </c>
      <c r="F29" s="7"/>
      <c r="G29" s="7"/>
      <c r="H29" s="7">
        <v>0</v>
      </c>
      <c r="I29" s="7"/>
      <c r="J29" s="7"/>
      <c r="K29" s="7"/>
      <c r="L29" s="17"/>
      <c r="M29" s="7"/>
      <c r="N29" s="7"/>
      <c r="O29" s="7"/>
      <c r="P29" s="7"/>
      <c r="Q29" s="7"/>
    </row>
    <row r="30" spans="1:17" ht="45" hidden="1">
      <c r="A30" s="16" t="s">
        <v>151</v>
      </c>
      <c r="B30" s="7" t="s">
        <v>66</v>
      </c>
      <c r="C30" s="1" t="s">
        <v>132</v>
      </c>
      <c r="D30" s="7">
        <v>2015</v>
      </c>
      <c r="E30" s="7">
        <v>2018</v>
      </c>
      <c r="F30" s="7"/>
      <c r="G30" s="7"/>
      <c r="H30" s="7">
        <v>0</v>
      </c>
      <c r="I30" s="7"/>
      <c r="J30" s="7"/>
      <c r="K30" s="7"/>
      <c r="L30" s="17"/>
      <c r="M30" s="7"/>
      <c r="N30" s="7"/>
      <c r="O30" s="7"/>
      <c r="P30" s="7"/>
      <c r="Q30" s="7"/>
    </row>
    <row r="31" spans="1:17" ht="45" hidden="1">
      <c r="A31" s="16" t="s">
        <v>152</v>
      </c>
      <c r="B31" s="7" t="s">
        <v>67</v>
      </c>
      <c r="C31" s="1" t="s">
        <v>132</v>
      </c>
      <c r="D31" s="7" t="s">
        <v>260</v>
      </c>
      <c r="E31" s="7">
        <v>2018</v>
      </c>
      <c r="F31" s="7"/>
      <c r="G31" s="7"/>
      <c r="H31" s="7">
        <v>0</v>
      </c>
      <c r="I31" s="7"/>
      <c r="J31" s="7"/>
      <c r="K31" s="7"/>
      <c r="L31" s="7"/>
      <c r="M31" s="7"/>
      <c r="N31" s="7"/>
      <c r="O31" s="7"/>
      <c r="P31" s="7"/>
      <c r="Q31" s="7"/>
    </row>
    <row r="32" spans="1:17" ht="45" hidden="1">
      <c r="A32" s="16" t="s">
        <v>153</v>
      </c>
      <c r="B32" s="7" t="s">
        <v>68</v>
      </c>
      <c r="C32" s="1" t="s">
        <v>132</v>
      </c>
      <c r="D32" s="7" t="s">
        <v>260</v>
      </c>
      <c r="E32" s="7">
        <v>2018</v>
      </c>
      <c r="F32" s="7"/>
      <c r="G32" s="7"/>
      <c r="H32" s="7">
        <v>0</v>
      </c>
      <c r="I32" s="7"/>
      <c r="J32" s="7"/>
      <c r="K32" s="7"/>
      <c r="L32" s="7"/>
      <c r="M32" s="7"/>
      <c r="N32" s="7"/>
      <c r="O32" s="7"/>
      <c r="P32" s="7"/>
      <c r="Q32" s="7"/>
    </row>
    <row r="33" spans="1:17" ht="45" hidden="1">
      <c r="A33" s="16" t="s">
        <v>154</v>
      </c>
      <c r="B33" s="7" t="s">
        <v>69</v>
      </c>
      <c r="C33" s="1" t="s">
        <v>132</v>
      </c>
      <c r="D33" s="7">
        <v>2015</v>
      </c>
      <c r="E33" s="7">
        <v>2018</v>
      </c>
      <c r="F33" s="7"/>
      <c r="G33" s="7"/>
      <c r="H33" s="17">
        <v>0</v>
      </c>
      <c r="I33" s="7"/>
      <c r="J33" s="7"/>
      <c r="K33" s="7"/>
      <c r="L33" s="17"/>
      <c r="M33" s="7"/>
      <c r="N33" s="7"/>
      <c r="O33" s="7"/>
      <c r="P33" s="7"/>
      <c r="Q33" s="7"/>
    </row>
    <row r="34" spans="1:17" ht="45" hidden="1">
      <c r="A34" s="16" t="s">
        <v>155</v>
      </c>
      <c r="B34" s="7" t="s">
        <v>70</v>
      </c>
      <c r="C34" s="1" t="s">
        <v>132</v>
      </c>
      <c r="D34" s="7">
        <v>2015</v>
      </c>
      <c r="E34" s="7">
        <v>2018</v>
      </c>
      <c r="F34" s="7"/>
      <c r="G34" s="7"/>
      <c r="H34" s="17">
        <v>0</v>
      </c>
      <c r="I34" s="7"/>
      <c r="J34" s="49"/>
      <c r="K34" s="49"/>
      <c r="L34" s="17"/>
      <c r="M34" s="7"/>
      <c r="N34" s="7"/>
      <c r="O34" s="7"/>
      <c r="P34" s="7"/>
      <c r="Q34" s="7"/>
    </row>
    <row r="35" spans="1:17" ht="45">
      <c r="A35" s="16" t="s">
        <v>156</v>
      </c>
      <c r="B35" s="7" t="s">
        <v>71</v>
      </c>
      <c r="C35" s="1" t="s">
        <v>132</v>
      </c>
      <c r="D35" s="7">
        <v>2015</v>
      </c>
      <c r="E35" s="7">
        <v>2018</v>
      </c>
      <c r="F35" s="7"/>
      <c r="G35" s="7"/>
      <c r="H35" s="51">
        <v>811.3</v>
      </c>
      <c r="I35" s="49"/>
      <c r="J35" s="7"/>
      <c r="K35" s="7"/>
      <c r="L35" s="51">
        <v>811.3</v>
      </c>
      <c r="M35" s="7"/>
      <c r="N35" s="7"/>
      <c r="O35" s="7"/>
      <c r="P35" s="17">
        <f>L35</f>
        <v>811.3</v>
      </c>
      <c r="Q35" s="7"/>
    </row>
    <row r="36" spans="1:17" ht="45">
      <c r="A36" s="16" t="s">
        <v>251</v>
      </c>
      <c r="B36" s="7" t="s">
        <v>250</v>
      </c>
      <c r="C36" s="1" t="s">
        <v>132</v>
      </c>
      <c r="D36" s="7">
        <v>2015</v>
      </c>
      <c r="E36" s="7">
        <v>2018</v>
      </c>
      <c r="F36" s="7"/>
      <c r="G36" s="7">
        <v>876.5</v>
      </c>
      <c r="H36" s="53">
        <v>3281.21261</v>
      </c>
      <c r="I36" s="53"/>
      <c r="J36" s="53"/>
      <c r="K36" s="54">
        <v>876.5</v>
      </c>
      <c r="L36" s="54">
        <v>3281.21261</v>
      </c>
      <c r="M36" s="7"/>
      <c r="N36" s="7"/>
      <c r="O36" s="7">
        <v>876.5</v>
      </c>
      <c r="P36" s="17">
        <f>L36</f>
        <v>3281.21261</v>
      </c>
      <c r="Q36" s="7"/>
    </row>
    <row r="37" spans="1:17" ht="45">
      <c r="A37" s="16" t="s">
        <v>267</v>
      </c>
      <c r="B37" s="7" t="s">
        <v>312</v>
      </c>
      <c r="C37" s="1" t="s">
        <v>132</v>
      </c>
      <c r="D37" s="7">
        <v>2015</v>
      </c>
      <c r="E37" s="7">
        <v>2018</v>
      </c>
      <c r="F37" s="7"/>
      <c r="G37" s="17">
        <v>4232.1</v>
      </c>
      <c r="H37" s="7"/>
      <c r="I37" s="7"/>
      <c r="J37" s="7"/>
      <c r="K37" s="17">
        <v>4232.1</v>
      </c>
      <c r="L37" s="7"/>
      <c r="M37" s="7"/>
      <c r="N37" s="7"/>
      <c r="O37" s="17">
        <v>4232.1</v>
      </c>
      <c r="P37" s="7"/>
      <c r="Q37" s="7"/>
    </row>
    <row r="38" spans="1:17" ht="45">
      <c r="A38" s="16" t="s">
        <v>313</v>
      </c>
      <c r="B38" s="58" t="s">
        <v>314</v>
      </c>
      <c r="C38" s="1" t="s">
        <v>132</v>
      </c>
      <c r="D38" s="7">
        <v>2015</v>
      </c>
      <c r="E38" s="7"/>
      <c r="F38" s="7"/>
      <c r="G38" s="17">
        <v>250</v>
      </c>
      <c r="H38" s="7">
        <v>25</v>
      </c>
      <c r="I38" s="7"/>
      <c r="J38" s="7"/>
      <c r="K38" s="17">
        <v>250</v>
      </c>
      <c r="L38" s="7">
        <v>25</v>
      </c>
      <c r="M38" s="7"/>
      <c r="N38" s="7"/>
      <c r="O38" s="7">
        <v>250</v>
      </c>
      <c r="P38" s="17">
        <f>L38</f>
        <v>25</v>
      </c>
      <c r="Q38" s="7"/>
    </row>
    <row r="39" spans="1:17" ht="45">
      <c r="A39" s="16" t="s">
        <v>372</v>
      </c>
      <c r="B39" s="7" t="s">
        <v>373</v>
      </c>
      <c r="C39" s="1" t="s">
        <v>132</v>
      </c>
      <c r="D39" s="7">
        <v>2015</v>
      </c>
      <c r="E39" s="7"/>
      <c r="F39" s="7"/>
      <c r="G39" s="17">
        <v>250</v>
      </c>
      <c r="H39" s="7">
        <v>25</v>
      </c>
      <c r="I39" s="7"/>
      <c r="J39" s="7"/>
      <c r="K39" s="17">
        <v>250</v>
      </c>
      <c r="L39" s="7">
        <v>25</v>
      </c>
      <c r="M39" s="7"/>
      <c r="N39" s="7"/>
      <c r="O39" s="7">
        <v>250</v>
      </c>
      <c r="P39" s="17">
        <f>L39</f>
        <v>25</v>
      </c>
      <c r="Q39" s="7"/>
    </row>
    <row r="40" spans="1:17" ht="45">
      <c r="A40" s="16" t="s">
        <v>374</v>
      </c>
      <c r="B40" s="7" t="s">
        <v>375</v>
      </c>
      <c r="C40" s="1" t="s">
        <v>132</v>
      </c>
      <c r="D40" s="7">
        <v>2015</v>
      </c>
      <c r="E40" s="7"/>
      <c r="F40" s="7"/>
      <c r="G40" s="17">
        <v>0</v>
      </c>
      <c r="H40" s="17">
        <v>190.331</v>
      </c>
      <c r="I40" s="7"/>
      <c r="J40" s="7"/>
      <c r="K40" s="17"/>
      <c r="L40" s="17">
        <v>190.331</v>
      </c>
      <c r="M40" s="7"/>
      <c r="N40" s="7"/>
      <c r="O40" s="7"/>
      <c r="P40" s="17">
        <f>L40</f>
        <v>190.331</v>
      </c>
      <c r="Q40" s="7"/>
    </row>
    <row r="41" spans="1:17" ht="60" hidden="1">
      <c r="A41" s="16" t="s">
        <v>342</v>
      </c>
      <c r="B41" s="45" t="s">
        <v>341</v>
      </c>
      <c r="C41" s="1" t="s">
        <v>132</v>
      </c>
      <c r="D41" s="45">
        <v>2016</v>
      </c>
      <c r="E41" s="45"/>
      <c r="F41" s="45"/>
      <c r="G41" s="17"/>
      <c r="H41" s="45">
        <v>0</v>
      </c>
      <c r="I41" s="45"/>
      <c r="J41" s="45"/>
      <c r="K41" s="17"/>
      <c r="L41" s="45">
        <v>0</v>
      </c>
      <c r="M41" s="45"/>
      <c r="N41" s="45"/>
      <c r="O41" s="45"/>
      <c r="P41" s="45">
        <f>L41</f>
        <v>0</v>
      </c>
      <c r="Q41" s="45"/>
    </row>
    <row r="42" spans="1:17" ht="45" hidden="1">
      <c r="A42" s="16" t="s">
        <v>343</v>
      </c>
      <c r="B42" s="45" t="s">
        <v>344</v>
      </c>
      <c r="C42" s="1" t="s">
        <v>132</v>
      </c>
      <c r="D42" s="45">
        <v>2016</v>
      </c>
      <c r="E42" s="45"/>
      <c r="F42" s="45"/>
      <c r="G42" s="17"/>
      <c r="H42" s="45">
        <v>0</v>
      </c>
      <c r="I42" s="45"/>
      <c r="J42" s="45"/>
      <c r="K42" s="17"/>
      <c r="L42" s="45">
        <v>0</v>
      </c>
      <c r="M42" s="45"/>
      <c r="N42" s="45"/>
      <c r="O42" s="45"/>
      <c r="P42" s="45">
        <f>L42</f>
        <v>0</v>
      </c>
      <c r="Q42" s="45"/>
    </row>
    <row r="43" spans="1:17" s="6" customFormat="1" ht="45" hidden="1">
      <c r="A43" s="13" t="s">
        <v>157</v>
      </c>
      <c r="B43" s="14" t="s">
        <v>28</v>
      </c>
      <c r="C43" s="1" t="s">
        <v>132</v>
      </c>
      <c r="D43" s="14">
        <v>2015</v>
      </c>
      <c r="E43" s="14">
        <v>2015</v>
      </c>
      <c r="F43" s="14">
        <f>SUM(F44)</f>
        <v>0</v>
      </c>
      <c r="G43" s="14">
        <f>SUM(G44)</f>
        <v>0</v>
      </c>
      <c r="H43" s="14">
        <f>SUM(H44)</f>
        <v>0</v>
      </c>
      <c r="I43" s="14"/>
      <c r="J43" s="14"/>
      <c r="K43" s="14"/>
      <c r="L43" s="14"/>
      <c r="M43" s="14"/>
      <c r="N43" s="14"/>
      <c r="O43" s="14"/>
      <c r="P43" s="15"/>
      <c r="Q43" s="14"/>
    </row>
    <row r="44" spans="1:19" s="6" customFormat="1" ht="54" hidden="1">
      <c r="A44" s="13" t="s">
        <v>315</v>
      </c>
      <c r="B44" s="19" t="s">
        <v>316</v>
      </c>
      <c r="C44" s="20" t="s">
        <v>132</v>
      </c>
      <c r="D44" s="19">
        <v>2015</v>
      </c>
      <c r="E44" s="19"/>
      <c r="F44" s="21"/>
      <c r="G44" s="19"/>
      <c r="H44" s="19"/>
      <c r="I44" s="19"/>
      <c r="J44" s="19"/>
      <c r="K44" s="19"/>
      <c r="L44" s="19"/>
      <c r="M44" s="19"/>
      <c r="N44" s="7"/>
      <c r="O44" s="7"/>
      <c r="P44" s="7"/>
      <c r="Q44" s="7"/>
      <c r="R44" s="42"/>
      <c r="S44" s="42"/>
    </row>
    <row r="45" spans="1:18" s="26" customFormat="1" ht="15.75">
      <c r="A45" s="22"/>
      <c r="B45" s="23" t="s">
        <v>252</v>
      </c>
      <c r="C45" s="2"/>
      <c r="D45" s="23"/>
      <c r="E45" s="23"/>
      <c r="F45" s="23">
        <f>SUM(F11,F13,F15,F17,F23,F25,F43)</f>
        <v>0</v>
      </c>
      <c r="G45" s="24">
        <f aca="true" t="shared" si="0" ref="G45:Q45">SUM(G11,G13,G15,G17,G23,G25,G43)</f>
        <v>176533.80000000002</v>
      </c>
      <c r="H45" s="24">
        <f t="shared" si="0"/>
        <v>91647.00933</v>
      </c>
      <c r="I45" s="23">
        <f t="shared" si="0"/>
        <v>0</v>
      </c>
      <c r="J45" s="23">
        <f t="shared" si="0"/>
        <v>0</v>
      </c>
      <c r="K45" s="24">
        <f t="shared" si="0"/>
        <v>176533.80000000002</v>
      </c>
      <c r="L45" s="24">
        <f>SUM(L11,L13,L15,L17,L23,L25,L43)</f>
        <v>89376.58486999999</v>
      </c>
      <c r="M45" s="23">
        <f t="shared" si="0"/>
        <v>0</v>
      </c>
      <c r="N45" s="25">
        <f t="shared" si="0"/>
        <v>0</v>
      </c>
      <c r="O45" s="24">
        <f t="shared" si="0"/>
        <v>176533.80000000002</v>
      </c>
      <c r="P45" s="24">
        <f t="shared" si="0"/>
        <v>89376.58486999999</v>
      </c>
      <c r="Q45" s="25">
        <f t="shared" si="0"/>
        <v>0</v>
      </c>
      <c r="R45" s="66"/>
    </row>
    <row r="46" spans="1:19" s="12" customFormat="1" ht="15.75">
      <c r="A46" s="11"/>
      <c r="B46" s="99" t="s">
        <v>16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64"/>
      <c r="S46" s="64"/>
    </row>
    <row r="47" spans="1:18" s="6" customFormat="1" ht="45">
      <c r="A47" s="13" t="s">
        <v>158</v>
      </c>
      <c r="B47" s="14" t="s">
        <v>337</v>
      </c>
      <c r="C47" s="1" t="s">
        <v>132</v>
      </c>
      <c r="D47" s="14">
        <v>2015</v>
      </c>
      <c r="E47" s="14">
        <v>2018</v>
      </c>
      <c r="F47" s="14">
        <f>SUM(F48:F49)</f>
        <v>0</v>
      </c>
      <c r="G47" s="14">
        <f>SUM(G48:G49)</f>
        <v>0</v>
      </c>
      <c r="H47" s="15">
        <f>SUM(H48)</f>
        <v>29748.02757</v>
      </c>
      <c r="I47" s="14"/>
      <c r="J47" s="14"/>
      <c r="K47" s="14"/>
      <c r="L47" s="59">
        <f>SUM(L48)</f>
        <v>28497.45769</v>
      </c>
      <c r="M47" s="14"/>
      <c r="N47" s="14"/>
      <c r="O47" s="14"/>
      <c r="P47" s="15">
        <v>28497.45769</v>
      </c>
      <c r="Q47" s="14"/>
      <c r="R47"/>
    </row>
    <row r="48" spans="1:19" ht="45">
      <c r="A48" s="16" t="s">
        <v>159</v>
      </c>
      <c r="B48" s="7" t="s">
        <v>338</v>
      </c>
      <c r="C48" s="1" t="s">
        <v>132</v>
      </c>
      <c r="D48" s="7">
        <v>2015</v>
      </c>
      <c r="E48" s="7">
        <v>2018</v>
      </c>
      <c r="F48" s="7"/>
      <c r="G48" s="7"/>
      <c r="H48" s="17">
        <v>29748.02757</v>
      </c>
      <c r="I48" s="7"/>
      <c r="J48" s="7"/>
      <c r="K48" s="7"/>
      <c r="L48" s="17">
        <v>28497.45769</v>
      </c>
      <c r="M48" s="7"/>
      <c r="N48" s="7"/>
      <c r="O48" s="7"/>
      <c r="P48" s="17">
        <f>L48</f>
        <v>28497.45769</v>
      </c>
      <c r="Q48" s="7"/>
      <c r="R48" s="36"/>
      <c r="S48" s="36"/>
    </row>
    <row r="49" spans="1:17" ht="45" hidden="1">
      <c r="A49" s="16" t="s">
        <v>317</v>
      </c>
      <c r="B49" s="7" t="s">
        <v>318</v>
      </c>
      <c r="C49" s="1" t="s">
        <v>132</v>
      </c>
      <c r="D49" s="7">
        <v>2015</v>
      </c>
      <c r="E49" s="7"/>
      <c r="F49" s="7"/>
      <c r="G49" s="7"/>
      <c r="H49" s="17">
        <v>0</v>
      </c>
      <c r="I49" s="7"/>
      <c r="J49" s="7"/>
      <c r="K49" s="7"/>
      <c r="L49" s="17"/>
      <c r="M49" s="7"/>
      <c r="N49" s="7"/>
      <c r="O49" s="7"/>
      <c r="P49" s="17"/>
      <c r="Q49" s="7"/>
    </row>
    <row r="50" spans="1:17" s="6" customFormat="1" ht="45">
      <c r="A50" s="13" t="s">
        <v>160</v>
      </c>
      <c r="B50" s="14" t="s">
        <v>29</v>
      </c>
      <c r="C50" s="1" t="s">
        <v>132</v>
      </c>
      <c r="D50" s="14">
        <v>2015</v>
      </c>
      <c r="E50" s="14">
        <v>2018</v>
      </c>
      <c r="F50" s="14">
        <f>SUM(F51:F52)</f>
        <v>0</v>
      </c>
      <c r="G50" s="14">
        <f>SUM(G51:G52)</f>
        <v>0</v>
      </c>
      <c r="H50" s="15">
        <f>SUM(H51:H52)</f>
        <v>35069.700000000004</v>
      </c>
      <c r="I50" s="14"/>
      <c r="J50" s="14"/>
      <c r="K50" s="14"/>
      <c r="L50" s="15">
        <f>SUM(L51:L52)</f>
        <v>35069.696540000004</v>
      </c>
      <c r="M50" s="14"/>
      <c r="N50" s="14"/>
      <c r="O50" s="14"/>
      <c r="P50" s="15">
        <f>SUM(P51:P52)</f>
        <v>35069.696540000004</v>
      </c>
      <c r="Q50" s="14"/>
    </row>
    <row r="51" spans="1:17" ht="45">
      <c r="A51" s="16" t="s">
        <v>161</v>
      </c>
      <c r="B51" s="7" t="s">
        <v>72</v>
      </c>
      <c r="C51" s="1" t="s">
        <v>132</v>
      </c>
      <c r="D51" s="7">
        <v>2015</v>
      </c>
      <c r="E51" s="7">
        <v>2018</v>
      </c>
      <c r="F51" s="7"/>
      <c r="G51" s="7"/>
      <c r="H51" s="54">
        <v>33050.4</v>
      </c>
      <c r="I51" s="51"/>
      <c r="J51" s="7"/>
      <c r="K51" s="7"/>
      <c r="L51" s="52">
        <v>33050.39654</v>
      </c>
      <c r="M51" s="7"/>
      <c r="N51" s="7"/>
      <c r="O51" s="7"/>
      <c r="P51" s="17">
        <f>L51</f>
        <v>33050.39654</v>
      </c>
      <c r="Q51" s="7"/>
    </row>
    <row r="52" spans="1:17" ht="45">
      <c r="A52" s="16" t="s">
        <v>162</v>
      </c>
      <c r="B52" s="7" t="s">
        <v>73</v>
      </c>
      <c r="C52" s="1" t="s">
        <v>132</v>
      </c>
      <c r="D52" s="7">
        <v>2015</v>
      </c>
      <c r="E52" s="7">
        <v>2018</v>
      </c>
      <c r="F52" s="7"/>
      <c r="G52" s="7"/>
      <c r="H52" s="7">
        <v>2019.3</v>
      </c>
      <c r="I52" s="7"/>
      <c r="J52" s="7"/>
      <c r="K52" s="7"/>
      <c r="L52" s="17">
        <v>2019.3</v>
      </c>
      <c r="M52" s="7"/>
      <c r="N52" s="7"/>
      <c r="O52" s="7"/>
      <c r="P52" s="17">
        <f>L52</f>
        <v>2019.3</v>
      </c>
      <c r="Q52" s="7"/>
    </row>
    <row r="53" spans="1:17" s="6" customFormat="1" ht="60">
      <c r="A53" s="13" t="s">
        <v>163</v>
      </c>
      <c r="B53" s="14" t="s">
        <v>30</v>
      </c>
      <c r="C53" s="1" t="s">
        <v>132</v>
      </c>
      <c r="D53" s="14">
        <v>2014</v>
      </c>
      <c r="E53" s="14">
        <v>2018</v>
      </c>
      <c r="F53" s="14">
        <f>SUM(F54:F59)</f>
        <v>0</v>
      </c>
      <c r="G53" s="14">
        <f>SUM(G54:G59)</f>
        <v>0</v>
      </c>
      <c r="H53" s="15">
        <f>SUM(H54:H59)</f>
        <v>50.099999999999994</v>
      </c>
      <c r="I53" s="14"/>
      <c r="J53" s="14"/>
      <c r="K53" s="14"/>
      <c r="L53" s="15">
        <f>SUM(L54:L59)</f>
        <v>50.032</v>
      </c>
      <c r="M53" s="14"/>
      <c r="N53" s="14"/>
      <c r="O53" s="14"/>
      <c r="P53" s="15">
        <f>SUM(P54:P59)</f>
        <v>50.032</v>
      </c>
      <c r="Q53" s="14"/>
    </row>
    <row r="54" spans="1:17" ht="45">
      <c r="A54" s="16" t="s">
        <v>164</v>
      </c>
      <c r="B54" s="7" t="s">
        <v>74</v>
      </c>
      <c r="C54" s="1" t="s">
        <v>132</v>
      </c>
      <c r="D54" s="45">
        <v>2014</v>
      </c>
      <c r="E54" s="7">
        <v>2018</v>
      </c>
      <c r="F54" s="7"/>
      <c r="G54" s="7"/>
      <c r="H54" s="7">
        <v>4.1</v>
      </c>
      <c r="I54" s="7"/>
      <c r="J54" s="7"/>
      <c r="K54" s="7"/>
      <c r="L54" s="7">
        <v>4.1</v>
      </c>
      <c r="M54" s="7"/>
      <c r="N54" s="7"/>
      <c r="O54" s="7"/>
      <c r="P54" s="17">
        <f aca="true" t="shared" si="1" ref="P54:P59">L54</f>
        <v>4.1</v>
      </c>
      <c r="Q54" s="7"/>
    </row>
    <row r="55" spans="1:18" ht="60">
      <c r="A55" s="16" t="s">
        <v>165</v>
      </c>
      <c r="B55" s="7" t="s">
        <v>75</v>
      </c>
      <c r="C55" s="1" t="s">
        <v>132</v>
      </c>
      <c r="D55" s="7">
        <v>2014</v>
      </c>
      <c r="E55" s="7">
        <v>2018</v>
      </c>
      <c r="F55" s="7"/>
      <c r="G55" s="7"/>
      <c r="H55" s="17">
        <v>28.8</v>
      </c>
      <c r="I55" s="7"/>
      <c r="J55" s="7"/>
      <c r="K55" s="7"/>
      <c r="L55" s="17">
        <v>28.732</v>
      </c>
      <c r="M55" s="7"/>
      <c r="N55" s="7"/>
      <c r="O55" s="7"/>
      <c r="P55" s="17">
        <f t="shared" si="1"/>
        <v>28.732</v>
      </c>
      <c r="Q55" s="7"/>
      <c r="R55" s="67"/>
    </row>
    <row r="56" spans="1:17" ht="45">
      <c r="A56" s="16" t="s">
        <v>166</v>
      </c>
      <c r="B56" s="7" t="s">
        <v>76</v>
      </c>
      <c r="C56" s="1" t="s">
        <v>132</v>
      </c>
      <c r="D56" s="7">
        <v>2015</v>
      </c>
      <c r="E56" s="7">
        <v>2018</v>
      </c>
      <c r="F56" s="7"/>
      <c r="G56" s="7"/>
      <c r="H56" s="7">
        <v>6.8</v>
      </c>
      <c r="I56" s="7"/>
      <c r="J56" s="7"/>
      <c r="K56" s="7"/>
      <c r="L56" s="7">
        <v>6.8</v>
      </c>
      <c r="M56" s="7"/>
      <c r="N56" s="7"/>
      <c r="O56" s="7"/>
      <c r="P56" s="17">
        <f t="shared" si="1"/>
        <v>6.8</v>
      </c>
      <c r="Q56" s="7"/>
    </row>
    <row r="57" spans="1:17" ht="45" hidden="1">
      <c r="A57" s="16" t="s">
        <v>167</v>
      </c>
      <c r="B57" s="7" t="s">
        <v>77</v>
      </c>
      <c r="C57" s="1" t="s">
        <v>132</v>
      </c>
      <c r="D57" s="7">
        <v>2015</v>
      </c>
      <c r="E57" s="7">
        <v>2018</v>
      </c>
      <c r="F57" s="7"/>
      <c r="G57" s="7"/>
      <c r="H57" s="7">
        <v>0</v>
      </c>
      <c r="I57" s="7"/>
      <c r="J57" s="7"/>
      <c r="K57" s="7"/>
      <c r="L57" s="7"/>
      <c r="M57" s="7"/>
      <c r="N57" s="7"/>
      <c r="O57" s="7"/>
      <c r="P57" s="17">
        <f t="shared" si="1"/>
        <v>0</v>
      </c>
      <c r="Q57" s="7"/>
    </row>
    <row r="58" spans="1:17" ht="45">
      <c r="A58" s="16" t="s">
        <v>168</v>
      </c>
      <c r="B58" s="7" t="s">
        <v>78</v>
      </c>
      <c r="C58" s="1" t="s">
        <v>132</v>
      </c>
      <c r="D58" s="7">
        <v>2015</v>
      </c>
      <c r="E58" s="7">
        <v>2018</v>
      </c>
      <c r="F58" s="7"/>
      <c r="G58" s="7"/>
      <c r="H58" s="7">
        <v>7</v>
      </c>
      <c r="I58" s="7"/>
      <c r="J58" s="7"/>
      <c r="K58" s="7"/>
      <c r="L58" s="7">
        <v>7</v>
      </c>
      <c r="M58" s="7"/>
      <c r="N58" s="7"/>
      <c r="O58" s="7"/>
      <c r="P58" s="17">
        <f t="shared" si="1"/>
        <v>7</v>
      </c>
      <c r="Q58" s="7"/>
    </row>
    <row r="59" spans="1:17" ht="45">
      <c r="A59" s="16" t="s">
        <v>169</v>
      </c>
      <c r="B59" s="7" t="s">
        <v>79</v>
      </c>
      <c r="C59" s="1" t="s">
        <v>132</v>
      </c>
      <c r="D59" s="7">
        <v>2015</v>
      </c>
      <c r="E59" s="7">
        <v>2018</v>
      </c>
      <c r="F59" s="7"/>
      <c r="G59" s="7"/>
      <c r="H59" s="7">
        <v>3.4</v>
      </c>
      <c r="I59" s="7"/>
      <c r="J59" s="7"/>
      <c r="K59" s="7"/>
      <c r="L59" s="7">
        <v>3.4</v>
      </c>
      <c r="M59" s="7"/>
      <c r="N59" s="7"/>
      <c r="O59" s="7"/>
      <c r="P59" s="17">
        <f t="shared" si="1"/>
        <v>3.4</v>
      </c>
      <c r="Q59" s="7"/>
    </row>
    <row r="60" spans="1:17" s="6" customFormat="1" ht="45">
      <c r="A60" s="13" t="s">
        <v>170</v>
      </c>
      <c r="B60" s="14" t="s">
        <v>31</v>
      </c>
      <c r="C60" s="1" t="s">
        <v>132</v>
      </c>
      <c r="D60" s="14">
        <v>2014</v>
      </c>
      <c r="E60" s="14">
        <v>2018</v>
      </c>
      <c r="F60" s="73">
        <f>SUM(F61:F77)</f>
        <v>671.74381</v>
      </c>
      <c r="G60" s="73">
        <f>SUM(G61:G77)</f>
        <v>12959.47919</v>
      </c>
      <c r="H60" s="73">
        <f>SUM(H61:H77)</f>
        <v>12557.3</v>
      </c>
      <c r="I60" s="15">
        <f aca="true" t="shared" si="2" ref="I60:Q60">SUM(I61:I77)</f>
        <v>0</v>
      </c>
      <c r="J60" s="15">
        <f t="shared" si="2"/>
        <v>671.74381</v>
      </c>
      <c r="K60" s="15">
        <f t="shared" si="2"/>
        <v>12959.47919</v>
      </c>
      <c r="L60" s="15">
        <f t="shared" si="2"/>
        <v>12550.138659999999</v>
      </c>
      <c r="M60" s="15">
        <f t="shared" si="2"/>
        <v>0</v>
      </c>
      <c r="N60" s="15">
        <f t="shared" si="2"/>
        <v>671.74381</v>
      </c>
      <c r="O60" s="15">
        <f t="shared" si="2"/>
        <v>12959.47919</v>
      </c>
      <c r="P60" s="15">
        <f t="shared" si="2"/>
        <v>12550.138659999999</v>
      </c>
      <c r="Q60" s="15">
        <f t="shared" si="2"/>
        <v>0</v>
      </c>
    </row>
    <row r="61" spans="1:17" ht="45">
      <c r="A61" s="16" t="s">
        <v>171</v>
      </c>
      <c r="B61" s="7" t="s">
        <v>80</v>
      </c>
      <c r="C61" s="1" t="s">
        <v>132</v>
      </c>
      <c r="D61" s="7">
        <v>2015</v>
      </c>
      <c r="E61" s="7">
        <v>2018</v>
      </c>
      <c r="F61" s="7"/>
      <c r="G61" s="7">
        <v>3249</v>
      </c>
      <c r="H61" s="17">
        <v>7122.89596</v>
      </c>
      <c r="I61" s="7"/>
      <c r="J61" s="7"/>
      <c r="K61" s="7">
        <v>3249</v>
      </c>
      <c r="L61" s="17">
        <v>7122.83762</v>
      </c>
      <c r="M61" s="7"/>
      <c r="N61" s="7"/>
      <c r="O61" s="7">
        <v>3249</v>
      </c>
      <c r="P61" s="17">
        <f>L61</f>
        <v>7122.83762</v>
      </c>
      <c r="Q61" s="7"/>
    </row>
    <row r="62" spans="1:19" ht="120">
      <c r="A62" s="16" t="s">
        <v>172</v>
      </c>
      <c r="B62" s="7" t="s">
        <v>81</v>
      </c>
      <c r="C62" s="1" t="s">
        <v>132</v>
      </c>
      <c r="D62" s="7">
        <v>2015</v>
      </c>
      <c r="E62" s="7">
        <v>2018</v>
      </c>
      <c r="F62" s="7"/>
      <c r="G62" s="7">
        <v>400</v>
      </c>
      <c r="H62" s="7">
        <v>40</v>
      </c>
      <c r="I62" s="7"/>
      <c r="J62" s="7"/>
      <c r="K62" s="7">
        <v>400</v>
      </c>
      <c r="L62" s="7">
        <v>40</v>
      </c>
      <c r="M62" s="7"/>
      <c r="N62" s="7"/>
      <c r="O62" s="7">
        <v>400</v>
      </c>
      <c r="P62" s="17">
        <f>L62</f>
        <v>40</v>
      </c>
      <c r="Q62" s="7"/>
      <c r="R62" s="69"/>
      <c r="S62" s="69"/>
    </row>
    <row r="63" spans="1:17" ht="90" hidden="1">
      <c r="A63" s="16" t="s">
        <v>173</v>
      </c>
      <c r="B63" s="7" t="s">
        <v>82</v>
      </c>
      <c r="C63" s="1" t="s">
        <v>132</v>
      </c>
      <c r="D63" s="7">
        <v>2015</v>
      </c>
      <c r="E63" s="7">
        <v>2018</v>
      </c>
      <c r="F63" s="7"/>
      <c r="G63" s="7"/>
      <c r="H63" s="7">
        <v>0</v>
      </c>
      <c r="I63" s="7"/>
      <c r="J63" s="7"/>
      <c r="K63" s="7"/>
      <c r="L63" s="7"/>
      <c r="M63" s="7"/>
      <c r="N63" s="7"/>
      <c r="O63" s="7"/>
      <c r="P63" s="7"/>
      <c r="Q63" s="7"/>
    </row>
    <row r="64" spans="1:17" ht="75" hidden="1">
      <c r="A64" s="16" t="s">
        <v>174</v>
      </c>
      <c r="B64" s="7" t="s">
        <v>83</v>
      </c>
      <c r="C64" s="1" t="s">
        <v>132</v>
      </c>
      <c r="D64" s="7" t="s">
        <v>264</v>
      </c>
      <c r="E64" s="7">
        <v>2018</v>
      </c>
      <c r="F64" s="7"/>
      <c r="G64" s="7"/>
      <c r="H64" s="7">
        <v>0</v>
      </c>
      <c r="I64" s="7"/>
      <c r="J64" s="7"/>
      <c r="K64" s="7"/>
      <c r="L64" s="17"/>
      <c r="M64" s="7"/>
      <c r="N64" s="7"/>
      <c r="O64" s="7"/>
      <c r="P64" s="17"/>
      <c r="Q64" s="7"/>
    </row>
    <row r="65" spans="1:17" ht="60">
      <c r="A65" s="16" t="s">
        <v>175</v>
      </c>
      <c r="B65" s="7" t="s">
        <v>84</v>
      </c>
      <c r="C65" s="1" t="s">
        <v>132</v>
      </c>
      <c r="D65" s="7">
        <v>2015</v>
      </c>
      <c r="E65" s="7">
        <v>2018</v>
      </c>
      <c r="F65" s="7"/>
      <c r="G65" s="17">
        <v>27</v>
      </c>
      <c r="H65" s="7">
        <v>2.7</v>
      </c>
      <c r="I65" s="7"/>
      <c r="J65" s="7"/>
      <c r="K65" s="17">
        <v>27</v>
      </c>
      <c r="L65" s="7">
        <v>2.7</v>
      </c>
      <c r="M65" s="17"/>
      <c r="N65" s="7"/>
      <c r="O65" s="7">
        <v>27</v>
      </c>
      <c r="P65" s="17">
        <f>L65</f>
        <v>2.7</v>
      </c>
      <c r="Q65" s="7"/>
    </row>
    <row r="66" spans="1:17" ht="45">
      <c r="A66" s="16" t="s">
        <v>176</v>
      </c>
      <c r="B66" s="7" t="s">
        <v>85</v>
      </c>
      <c r="C66" s="1" t="s">
        <v>132</v>
      </c>
      <c r="D66" s="7">
        <v>2015</v>
      </c>
      <c r="E66" s="7">
        <v>2018</v>
      </c>
      <c r="F66" s="7"/>
      <c r="G66" s="7"/>
      <c r="H66" s="53">
        <v>903.9</v>
      </c>
      <c r="I66" s="51"/>
      <c r="J66" s="7"/>
      <c r="K66" s="7"/>
      <c r="L66" s="52">
        <v>903.9</v>
      </c>
      <c r="M66" s="7"/>
      <c r="N66" s="7"/>
      <c r="O66" s="7"/>
      <c r="P66" s="17">
        <f>L66</f>
        <v>903.9</v>
      </c>
      <c r="Q66" s="7"/>
    </row>
    <row r="67" spans="1:17" ht="45">
      <c r="A67" s="16" t="s">
        <v>268</v>
      </c>
      <c r="B67" s="7" t="s">
        <v>319</v>
      </c>
      <c r="C67" s="1" t="s">
        <v>132</v>
      </c>
      <c r="D67" s="7">
        <v>2015</v>
      </c>
      <c r="E67" s="7">
        <v>2018</v>
      </c>
      <c r="F67" s="7"/>
      <c r="G67" s="17">
        <v>7060.323</v>
      </c>
      <c r="H67" s="7"/>
      <c r="I67" s="7"/>
      <c r="J67" s="7"/>
      <c r="K67" s="17">
        <v>7060.323</v>
      </c>
      <c r="L67" s="7"/>
      <c r="M67" s="7"/>
      <c r="N67" s="7"/>
      <c r="O67" s="17">
        <v>7060.323</v>
      </c>
      <c r="P67" s="7"/>
      <c r="Q67" s="7"/>
    </row>
    <row r="68" spans="1:17" ht="45">
      <c r="A68" s="16" t="s">
        <v>320</v>
      </c>
      <c r="B68" s="7" t="s">
        <v>321</v>
      </c>
      <c r="C68" s="1" t="s">
        <v>132</v>
      </c>
      <c r="D68" s="45">
        <v>2015</v>
      </c>
      <c r="E68" s="45">
        <v>2018</v>
      </c>
      <c r="F68" s="17">
        <v>671.74381</v>
      </c>
      <c r="G68" s="17">
        <v>1690.65619</v>
      </c>
      <c r="H68" s="7">
        <v>368.1</v>
      </c>
      <c r="I68" s="7"/>
      <c r="J68" s="17">
        <v>671.74381</v>
      </c>
      <c r="K68" s="17">
        <v>1690.65619</v>
      </c>
      <c r="L68" s="7">
        <v>368.1</v>
      </c>
      <c r="M68" s="7"/>
      <c r="N68" s="17">
        <v>671.74381</v>
      </c>
      <c r="O68" s="17">
        <v>1690.65619</v>
      </c>
      <c r="P68" s="17">
        <f>L68</f>
        <v>368.1</v>
      </c>
      <c r="Q68" s="7"/>
    </row>
    <row r="69" spans="1:17" ht="45" hidden="1">
      <c r="A69" s="16" t="s">
        <v>322</v>
      </c>
      <c r="B69" s="40" t="s">
        <v>323</v>
      </c>
      <c r="C69" s="1" t="s">
        <v>132</v>
      </c>
      <c r="D69" s="45">
        <v>2015</v>
      </c>
      <c r="E69" s="45">
        <v>2018</v>
      </c>
      <c r="F69" s="7"/>
      <c r="G69" s="17"/>
      <c r="H69" s="7">
        <v>0</v>
      </c>
      <c r="I69" s="7"/>
      <c r="J69" s="7"/>
      <c r="K69" s="17"/>
      <c r="L69" s="7"/>
      <c r="M69" s="7"/>
      <c r="N69" s="7"/>
      <c r="O69" s="7"/>
      <c r="P69" s="7"/>
      <c r="Q69" s="7"/>
    </row>
    <row r="70" spans="1:17" ht="45" hidden="1">
      <c r="A70" s="16" t="s">
        <v>324</v>
      </c>
      <c r="B70" s="7" t="s">
        <v>266</v>
      </c>
      <c r="C70" s="1" t="s">
        <v>132</v>
      </c>
      <c r="D70" s="45">
        <v>2015</v>
      </c>
      <c r="E70" s="45">
        <v>2018</v>
      </c>
      <c r="F70" s="7"/>
      <c r="G70" s="17"/>
      <c r="H70" s="7">
        <v>0</v>
      </c>
      <c r="I70" s="7"/>
      <c r="J70" s="7"/>
      <c r="K70" s="17"/>
      <c r="L70" s="7"/>
      <c r="M70" s="7"/>
      <c r="N70" s="7"/>
      <c r="O70" s="7"/>
      <c r="P70" s="7"/>
      <c r="Q70" s="7"/>
    </row>
    <row r="71" spans="1:17" ht="45" hidden="1">
      <c r="A71" s="16" t="s">
        <v>346</v>
      </c>
      <c r="B71" s="45" t="s">
        <v>345</v>
      </c>
      <c r="C71" s="1" t="s">
        <v>132</v>
      </c>
      <c r="D71" s="45">
        <v>2015</v>
      </c>
      <c r="E71" s="45">
        <v>2018</v>
      </c>
      <c r="F71" s="45"/>
      <c r="G71" s="17"/>
      <c r="H71" s="45"/>
      <c r="I71" s="45"/>
      <c r="J71" s="45"/>
      <c r="K71" s="17"/>
      <c r="L71" s="45"/>
      <c r="M71" s="45"/>
      <c r="N71" s="45"/>
      <c r="O71" s="45"/>
      <c r="P71" s="45"/>
      <c r="Q71" s="45"/>
    </row>
    <row r="72" spans="1:17" ht="60" hidden="1">
      <c r="A72" s="16" t="s">
        <v>348</v>
      </c>
      <c r="B72" s="45" t="s">
        <v>347</v>
      </c>
      <c r="C72" s="1" t="s">
        <v>132</v>
      </c>
      <c r="D72" s="45">
        <v>2015</v>
      </c>
      <c r="E72" s="45">
        <v>2018</v>
      </c>
      <c r="F72" s="45"/>
      <c r="G72" s="17">
        <v>0</v>
      </c>
      <c r="H72" s="45">
        <v>0</v>
      </c>
      <c r="I72" s="45"/>
      <c r="J72" s="45"/>
      <c r="K72" s="17"/>
      <c r="L72" s="45"/>
      <c r="M72" s="45"/>
      <c r="N72" s="45"/>
      <c r="O72" s="17"/>
      <c r="P72" s="17"/>
      <c r="Q72" s="45"/>
    </row>
    <row r="73" spans="1:17" ht="75">
      <c r="A73" s="16" t="s">
        <v>350</v>
      </c>
      <c r="B73" s="45" t="s">
        <v>349</v>
      </c>
      <c r="C73" s="1" t="s">
        <v>132</v>
      </c>
      <c r="D73" s="45">
        <v>2015</v>
      </c>
      <c r="E73" s="45">
        <v>2018</v>
      </c>
      <c r="F73" s="45"/>
      <c r="G73" s="17">
        <v>102</v>
      </c>
      <c r="H73" s="45">
        <v>10.2</v>
      </c>
      <c r="I73" s="45"/>
      <c r="J73" s="45"/>
      <c r="K73" s="17">
        <v>102</v>
      </c>
      <c r="L73" s="17">
        <v>10.2</v>
      </c>
      <c r="M73" s="45"/>
      <c r="N73" s="45"/>
      <c r="O73" s="45">
        <v>102</v>
      </c>
      <c r="P73" s="17">
        <f>L73</f>
        <v>10.2</v>
      </c>
      <c r="Q73" s="45"/>
    </row>
    <row r="74" spans="1:17" ht="45">
      <c r="A74" s="16" t="s">
        <v>352</v>
      </c>
      <c r="B74" s="45" t="s">
        <v>351</v>
      </c>
      <c r="C74" s="1" t="s">
        <v>132</v>
      </c>
      <c r="D74" s="45">
        <v>2015</v>
      </c>
      <c r="E74" s="45">
        <v>2018</v>
      </c>
      <c r="F74" s="45"/>
      <c r="G74" s="17">
        <v>0.5</v>
      </c>
      <c r="H74" s="45">
        <v>26.1</v>
      </c>
      <c r="I74" s="45"/>
      <c r="J74" s="45"/>
      <c r="K74" s="17">
        <v>0.5</v>
      </c>
      <c r="L74" s="17">
        <v>18.997</v>
      </c>
      <c r="M74" s="45"/>
      <c r="N74" s="45"/>
      <c r="O74" s="45">
        <v>0.5</v>
      </c>
      <c r="P74" s="17">
        <f>L74</f>
        <v>18.997</v>
      </c>
      <c r="Q74" s="45"/>
    </row>
    <row r="75" spans="1:17" ht="60">
      <c r="A75" s="16" t="s">
        <v>354</v>
      </c>
      <c r="B75" s="45" t="s">
        <v>353</v>
      </c>
      <c r="C75" s="1" t="s">
        <v>132</v>
      </c>
      <c r="D75" s="45">
        <v>2015</v>
      </c>
      <c r="E75" s="45">
        <v>2018</v>
      </c>
      <c r="F75" s="45"/>
      <c r="G75" s="17">
        <v>180</v>
      </c>
      <c r="H75" s="45">
        <v>18</v>
      </c>
      <c r="I75" s="45"/>
      <c r="J75" s="45"/>
      <c r="K75" s="17">
        <v>180</v>
      </c>
      <c r="L75" s="45">
        <v>18</v>
      </c>
      <c r="M75" s="45"/>
      <c r="N75" s="45"/>
      <c r="O75" s="45">
        <v>180</v>
      </c>
      <c r="P75" s="17">
        <f>L75</f>
        <v>18</v>
      </c>
      <c r="Q75" s="45"/>
    </row>
    <row r="76" spans="1:17" ht="45">
      <c r="A76" s="16" t="s">
        <v>366</v>
      </c>
      <c r="B76" s="55" t="s">
        <v>367</v>
      </c>
      <c r="C76" s="1" t="s">
        <v>132</v>
      </c>
      <c r="D76" s="49">
        <v>2015</v>
      </c>
      <c r="E76" s="49">
        <v>2018</v>
      </c>
      <c r="F76" s="49"/>
      <c r="G76" s="17">
        <v>250</v>
      </c>
      <c r="H76" s="49">
        <v>25</v>
      </c>
      <c r="I76" s="49"/>
      <c r="J76" s="49"/>
      <c r="K76" s="17">
        <v>250</v>
      </c>
      <c r="L76" s="49">
        <v>25</v>
      </c>
      <c r="M76" s="49"/>
      <c r="N76" s="49"/>
      <c r="O76" s="49">
        <v>250</v>
      </c>
      <c r="P76" s="17">
        <f>L76</f>
        <v>25</v>
      </c>
      <c r="Q76" s="49"/>
    </row>
    <row r="77" spans="1:17" ht="45">
      <c r="A77" s="16" t="s">
        <v>368</v>
      </c>
      <c r="B77" s="57" t="s">
        <v>369</v>
      </c>
      <c r="C77" s="1" t="s">
        <v>132</v>
      </c>
      <c r="D77" s="49">
        <v>2017</v>
      </c>
      <c r="E77" s="49">
        <v>2018</v>
      </c>
      <c r="F77" s="49"/>
      <c r="G77" s="17"/>
      <c r="H77" s="17">
        <v>4040.40404</v>
      </c>
      <c r="I77" s="49"/>
      <c r="J77" s="49"/>
      <c r="K77" s="17"/>
      <c r="L77" s="17">
        <v>4040.40404</v>
      </c>
      <c r="M77" s="49"/>
      <c r="N77" s="49"/>
      <c r="O77" s="49"/>
      <c r="P77" s="17">
        <f>L77</f>
        <v>4040.40404</v>
      </c>
      <c r="Q77" s="49"/>
    </row>
    <row r="78" spans="1:17" s="6" customFormat="1" ht="75">
      <c r="A78" s="13" t="s">
        <v>177</v>
      </c>
      <c r="B78" s="14" t="s">
        <v>32</v>
      </c>
      <c r="C78" s="1" t="s">
        <v>132</v>
      </c>
      <c r="D78" s="14">
        <v>2014</v>
      </c>
      <c r="E78" s="14">
        <v>2018</v>
      </c>
      <c r="F78" s="14">
        <v>0</v>
      </c>
      <c r="G78" s="14">
        <v>230525.3</v>
      </c>
      <c r="H78" s="14">
        <v>0</v>
      </c>
      <c r="I78" s="14"/>
      <c r="J78" s="14"/>
      <c r="K78" s="15">
        <v>230525.3</v>
      </c>
      <c r="L78" s="14">
        <v>0</v>
      </c>
      <c r="M78" s="14"/>
      <c r="N78" s="14"/>
      <c r="O78" s="15">
        <v>230525.3</v>
      </c>
      <c r="P78" s="60">
        <v>0</v>
      </c>
      <c r="Q78" s="14"/>
    </row>
    <row r="79" spans="1:17" s="6" customFormat="1" ht="45" hidden="1">
      <c r="A79" s="13" t="s">
        <v>178</v>
      </c>
      <c r="B79" s="14" t="s">
        <v>33</v>
      </c>
      <c r="C79" s="1" t="s">
        <v>132</v>
      </c>
      <c r="D79" s="14">
        <v>2015</v>
      </c>
      <c r="E79" s="14">
        <v>2018</v>
      </c>
      <c r="F79" s="14"/>
      <c r="G79" s="14">
        <v>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s="6" customFormat="1" ht="45">
      <c r="A80" s="13" t="s">
        <v>179</v>
      </c>
      <c r="B80" s="14" t="s">
        <v>34</v>
      </c>
      <c r="C80" s="1" t="s">
        <v>132</v>
      </c>
      <c r="D80" s="14">
        <v>2014</v>
      </c>
      <c r="E80" s="14">
        <v>2018</v>
      </c>
      <c r="F80" s="14">
        <f>SUM(F81:F93)</f>
        <v>0</v>
      </c>
      <c r="G80" s="14">
        <f>SUM(G81:G93)</f>
        <v>0</v>
      </c>
      <c r="H80" s="73">
        <f>SUM(H81:H93)</f>
        <v>524.005</v>
      </c>
      <c r="I80" s="15">
        <f aca="true" t="shared" si="3" ref="I80:Q80">SUM(I81:I93)</f>
        <v>0</v>
      </c>
      <c r="J80" s="15">
        <f t="shared" si="3"/>
        <v>0</v>
      </c>
      <c r="K80" s="15">
        <f t="shared" si="3"/>
        <v>0</v>
      </c>
      <c r="L80" s="15">
        <f t="shared" si="3"/>
        <v>505.788</v>
      </c>
      <c r="M80" s="15">
        <f t="shared" si="3"/>
        <v>0</v>
      </c>
      <c r="N80" s="15">
        <f t="shared" si="3"/>
        <v>0</v>
      </c>
      <c r="O80" s="15">
        <f t="shared" si="3"/>
        <v>0</v>
      </c>
      <c r="P80" s="15">
        <f t="shared" si="3"/>
        <v>505.788</v>
      </c>
      <c r="Q80" s="15">
        <f t="shared" si="3"/>
        <v>0</v>
      </c>
    </row>
    <row r="81" spans="1:17" ht="45">
      <c r="A81" s="16" t="s">
        <v>180</v>
      </c>
      <c r="B81" s="7" t="s">
        <v>86</v>
      </c>
      <c r="C81" s="1" t="s">
        <v>132</v>
      </c>
      <c r="D81" s="7" t="s">
        <v>264</v>
      </c>
      <c r="E81" s="7">
        <v>2018</v>
      </c>
      <c r="F81" s="7"/>
      <c r="G81" s="7"/>
      <c r="H81" s="7">
        <v>111</v>
      </c>
      <c r="I81" s="7"/>
      <c r="J81" s="7"/>
      <c r="K81" s="7"/>
      <c r="L81" s="7">
        <v>111</v>
      </c>
      <c r="M81" s="7"/>
      <c r="N81" s="7"/>
      <c r="O81" s="7"/>
      <c r="P81" s="17">
        <f>L81</f>
        <v>111</v>
      </c>
      <c r="Q81" s="7"/>
    </row>
    <row r="82" spans="1:17" ht="45">
      <c r="A82" s="16" t="s">
        <v>181</v>
      </c>
      <c r="B82" s="7" t="s">
        <v>87</v>
      </c>
      <c r="C82" s="1" t="s">
        <v>132</v>
      </c>
      <c r="D82" s="7">
        <v>2015</v>
      </c>
      <c r="E82" s="7">
        <v>2018</v>
      </c>
      <c r="F82" s="7"/>
      <c r="G82" s="7"/>
      <c r="H82" s="7">
        <v>32.1</v>
      </c>
      <c r="I82" s="7"/>
      <c r="J82" s="7"/>
      <c r="K82" s="7"/>
      <c r="L82" s="7">
        <v>32.1</v>
      </c>
      <c r="M82" s="7"/>
      <c r="N82" s="7"/>
      <c r="O82" s="7"/>
      <c r="P82" s="17">
        <f>L82</f>
        <v>32.1</v>
      </c>
      <c r="Q82" s="7"/>
    </row>
    <row r="83" spans="1:17" ht="45">
      <c r="A83" s="16" t="s">
        <v>182</v>
      </c>
      <c r="B83" s="7" t="s">
        <v>88</v>
      </c>
      <c r="C83" s="1" t="s">
        <v>132</v>
      </c>
      <c r="D83" s="7">
        <v>2015</v>
      </c>
      <c r="E83" s="7">
        <v>2018</v>
      </c>
      <c r="F83" s="7"/>
      <c r="G83" s="7"/>
      <c r="H83" s="7">
        <v>6.6</v>
      </c>
      <c r="I83" s="7"/>
      <c r="J83" s="7"/>
      <c r="K83" s="7"/>
      <c r="L83" s="7">
        <v>6.6</v>
      </c>
      <c r="M83" s="7"/>
      <c r="N83" s="7"/>
      <c r="O83" s="7"/>
      <c r="P83" s="17">
        <f>L83</f>
        <v>6.6</v>
      </c>
      <c r="Q83" s="7"/>
    </row>
    <row r="84" spans="1:17" ht="45">
      <c r="A84" s="16" t="s">
        <v>183</v>
      </c>
      <c r="B84" s="7" t="s">
        <v>89</v>
      </c>
      <c r="C84" s="1" t="s">
        <v>132</v>
      </c>
      <c r="D84" s="7">
        <v>2015</v>
      </c>
      <c r="E84" s="7">
        <v>2018</v>
      </c>
      <c r="F84" s="7"/>
      <c r="G84" s="7"/>
      <c r="H84" s="7">
        <v>63.38</v>
      </c>
      <c r="I84" s="7"/>
      <c r="J84" s="7"/>
      <c r="K84" s="7"/>
      <c r="L84" s="17">
        <v>63.375</v>
      </c>
      <c r="M84" s="7"/>
      <c r="N84" s="7"/>
      <c r="O84" s="7"/>
      <c r="P84" s="17">
        <f>L84</f>
        <v>63.375</v>
      </c>
      <c r="Q84" s="7"/>
    </row>
    <row r="85" spans="1:17" ht="45">
      <c r="A85" s="16" t="s">
        <v>184</v>
      </c>
      <c r="B85" s="7" t="s">
        <v>90</v>
      </c>
      <c r="C85" s="1" t="s">
        <v>132</v>
      </c>
      <c r="D85" s="7" t="s">
        <v>264</v>
      </c>
      <c r="E85" s="7">
        <v>2018</v>
      </c>
      <c r="F85" s="7"/>
      <c r="G85" s="7"/>
      <c r="H85" s="17">
        <v>23.125</v>
      </c>
      <c r="I85" s="7"/>
      <c r="J85" s="7"/>
      <c r="K85" s="7"/>
      <c r="L85" s="17">
        <v>23.125</v>
      </c>
      <c r="M85" s="7"/>
      <c r="N85" s="7"/>
      <c r="O85" s="7"/>
      <c r="P85" s="17">
        <f>L85</f>
        <v>23.125</v>
      </c>
      <c r="Q85" s="7"/>
    </row>
    <row r="86" spans="1:17" ht="45" hidden="1">
      <c r="A86" s="16" t="s">
        <v>185</v>
      </c>
      <c r="B86" s="7" t="s">
        <v>91</v>
      </c>
      <c r="C86" s="1" t="s">
        <v>132</v>
      </c>
      <c r="D86" s="7" t="s">
        <v>264</v>
      </c>
      <c r="E86" s="7">
        <v>2018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45" hidden="1">
      <c r="A87" s="16" t="s">
        <v>186</v>
      </c>
      <c r="B87" s="40" t="s">
        <v>92</v>
      </c>
      <c r="C87" s="1" t="s">
        <v>132</v>
      </c>
      <c r="D87" s="7" t="s">
        <v>264</v>
      </c>
      <c r="E87" s="7">
        <v>2014</v>
      </c>
      <c r="F87" s="7"/>
      <c r="G87" s="7">
        <v>0</v>
      </c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8" ht="45">
      <c r="A88" s="16" t="s">
        <v>187</v>
      </c>
      <c r="B88" s="7" t="s">
        <v>93</v>
      </c>
      <c r="C88" s="1" t="s">
        <v>132</v>
      </c>
      <c r="D88" s="7">
        <v>2015</v>
      </c>
      <c r="E88" s="7">
        <v>2018</v>
      </c>
      <c r="F88" s="7"/>
      <c r="G88" s="7"/>
      <c r="H88" s="7">
        <v>34.8</v>
      </c>
      <c r="I88" s="7"/>
      <c r="J88" s="7"/>
      <c r="K88" s="7"/>
      <c r="L88" s="7">
        <v>34.8</v>
      </c>
      <c r="M88" s="7"/>
      <c r="N88" s="7"/>
      <c r="O88" s="7"/>
      <c r="P88" s="17">
        <f>L88</f>
        <v>34.8</v>
      </c>
      <c r="Q88" s="7"/>
      <c r="R88" s="68"/>
    </row>
    <row r="89" spans="1:18" ht="45">
      <c r="A89" s="16" t="s">
        <v>188</v>
      </c>
      <c r="B89" s="7" t="s">
        <v>94</v>
      </c>
      <c r="C89" s="1" t="s">
        <v>132</v>
      </c>
      <c r="D89" s="7">
        <v>2015</v>
      </c>
      <c r="E89" s="7">
        <v>2018</v>
      </c>
      <c r="F89" s="7"/>
      <c r="G89" s="7"/>
      <c r="H89" s="7">
        <v>30.6</v>
      </c>
      <c r="I89" s="7"/>
      <c r="J89" s="7"/>
      <c r="K89" s="7"/>
      <c r="L89" s="17">
        <v>30.595</v>
      </c>
      <c r="M89" s="7"/>
      <c r="N89" s="7"/>
      <c r="O89" s="7"/>
      <c r="P89" s="17">
        <f>L89</f>
        <v>30.595</v>
      </c>
      <c r="Q89" s="7"/>
      <c r="R89" s="68"/>
    </row>
    <row r="90" spans="1:18" ht="45">
      <c r="A90" s="16" t="s">
        <v>189</v>
      </c>
      <c r="B90" s="7" t="s">
        <v>95</v>
      </c>
      <c r="C90" s="1" t="s">
        <v>132</v>
      </c>
      <c r="D90" s="7">
        <v>2015</v>
      </c>
      <c r="E90" s="7">
        <v>2018</v>
      </c>
      <c r="F90" s="7"/>
      <c r="G90" s="7"/>
      <c r="H90" s="7">
        <v>18.3</v>
      </c>
      <c r="I90" s="7"/>
      <c r="J90" s="7"/>
      <c r="K90" s="7"/>
      <c r="L90" s="7">
        <v>18.3</v>
      </c>
      <c r="M90" s="7"/>
      <c r="N90" s="7"/>
      <c r="O90" s="7"/>
      <c r="P90" s="17">
        <f>L90</f>
        <v>18.3</v>
      </c>
      <c r="Q90" s="7"/>
      <c r="R90" s="68"/>
    </row>
    <row r="91" spans="1:18" ht="60">
      <c r="A91" s="16" t="s">
        <v>190</v>
      </c>
      <c r="B91" s="7" t="s">
        <v>96</v>
      </c>
      <c r="C91" s="1" t="s">
        <v>132</v>
      </c>
      <c r="D91" s="7">
        <v>2015</v>
      </c>
      <c r="E91" s="7">
        <v>2018</v>
      </c>
      <c r="F91" s="7"/>
      <c r="G91" s="7"/>
      <c r="H91" s="7">
        <v>58.9</v>
      </c>
      <c r="I91" s="7"/>
      <c r="J91" s="7"/>
      <c r="K91" s="7"/>
      <c r="L91" s="17">
        <v>57</v>
      </c>
      <c r="M91" s="7"/>
      <c r="N91" s="7"/>
      <c r="O91" s="7"/>
      <c r="P91" s="17">
        <f>L91</f>
        <v>57</v>
      </c>
      <c r="Q91" s="7"/>
      <c r="R91" s="68"/>
    </row>
    <row r="92" spans="1:18" ht="45">
      <c r="A92" s="16" t="s">
        <v>191</v>
      </c>
      <c r="B92" s="40" t="s">
        <v>97</v>
      </c>
      <c r="C92" s="1" t="s">
        <v>132</v>
      </c>
      <c r="D92" s="7">
        <v>2015</v>
      </c>
      <c r="E92" s="7">
        <v>2018</v>
      </c>
      <c r="F92" s="7"/>
      <c r="G92" s="7"/>
      <c r="H92" s="17">
        <v>145.2</v>
      </c>
      <c r="I92" s="7"/>
      <c r="J92" s="7"/>
      <c r="K92" s="7"/>
      <c r="L92" s="17">
        <v>128.893</v>
      </c>
      <c r="M92" s="7"/>
      <c r="N92" s="7"/>
      <c r="O92" s="7"/>
      <c r="P92" s="17">
        <f>L92</f>
        <v>128.893</v>
      </c>
      <c r="Q92" s="7"/>
      <c r="R92" s="69"/>
    </row>
    <row r="93" spans="1:17" ht="45" hidden="1">
      <c r="A93" s="16" t="s">
        <v>192</v>
      </c>
      <c r="B93" s="7" t="s">
        <v>98</v>
      </c>
      <c r="C93" s="1" t="s">
        <v>132</v>
      </c>
      <c r="D93" s="7">
        <v>2015</v>
      </c>
      <c r="E93" s="7">
        <v>2015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6" customFormat="1" ht="75">
      <c r="A94" s="13" t="s">
        <v>193</v>
      </c>
      <c r="B94" s="14" t="s">
        <v>35</v>
      </c>
      <c r="C94" s="1" t="s">
        <v>132</v>
      </c>
      <c r="D94" s="14">
        <v>2014</v>
      </c>
      <c r="E94" s="14">
        <v>2018</v>
      </c>
      <c r="F94" s="14">
        <f>SUM(F95:F96)</f>
        <v>0</v>
      </c>
      <c r="G94" s="14">
        <f>SUM(G95:G96)</f>
        <v>0</v>
      </c>
      <c r="H94" s="15">
        <f>SUM(H95:H96)</f>
        <v>0</v>
      </c>
      <c r="I94" s="14"/>
      <c r="J94" s="14"/>
      <c r="K94" s="15"/>
      <c r="L94" s="15"/>
      <c r="M94" s="14"/>
      <c r="N94" s="14"/>
      <c r="O94" s="15"/>
      <c r="P94" s="15"/>
      <c r="Q94" s="14"/>
    </row>
    <row r="95" spans="1:17" ht="45" hidden="1">
      <c r="A95" s="16" t="s">
        <v>194</v>
      </c>
      <c r="B95" s="45" t="s">
        <v>355</v>
      </c>
      <c r="C95" s="1" t="s">
        <v>132</v>
      </c>
      <c r="D95" s="7">
        <v>2015</v>
      </c>
      <c r="E95" s="7">
        <v>2018</v>
      </c>
      <c r="F95" s="7"/>
      <c r="G95" s="17"/>
      <c r="H95" s="17"/>
      <c r="I95" s="7"/>
      <c r="J95" s="7"/>
      <c r="K95" s="7"/>
      <c r="L95" s="17"/>
      <c r="M95" s="7"/>
      <c r="N95" s="7"/>
      <c r="O95" s="7"/>
      <c r="P95" s="17"/>
      <c r="Q95" s="7"/>
    </row>
    <row r="96" spans="1:17" ht="75" hidden="1">
      <c r="A96" s="16" t="s">
        <v>195</v>
      </c>
      <c r="B96" s="45" t="s">
        <v>356</v>
      </c>
      <c r="C96" s="1" t="s">
        <v>132</v>
      </c>
      <c r="D96" s="7" t="s">
        <v>265</v>
      </c>
      <c r="E96" s="7">
        <v>2018</v>
      </c>
      <c r="F96" s="7"/>
      <c r="G96" s="7">
        <v>0</v>
      </c>
      <c r="H96" s="17"/>
      <c r="I96" s="7"/>
      <c r="J96" s="7"/>
      <c r="K96" s="7"/>
      <c r="L96" s="17"/>
      <c r="M96" s="7"/>
      <c r="N96" s="7"/>
      <c r="O96" s="7"/>
      <c r="P96" s="7"/>
      <c r="Q96" s="7"/>
    </row>
    <row r="97" spans="1:17" s="6" customFormat="1" ht="45">
      <c r="A97" s="13" t="s">
        <v>196</v>
      </c>
      <c r="B97" s="14" t="s">
        <v>36</v>
      </c>
      <c r="C97" s="1" t="s">
        <v>132</v>
      </c>
      <c r="D97" s="14">
        <v>2014</v>
      </c>
      <c r="E97" s="14">
        <v>2018</v>
      </c>
      <c r="F97" s="14">
        <f>SUM(F98:F99)</f>
        <v>0</v>
      </c>
      <c r="G97" s="14">
        <f>SUM(G98:G99)</f>
        <v>0</v>
      </c>
      <c r="H97" s="15">
        <f>H98+H99</f>
        <v>12.7</v>
      </c>
      <c r="I97" s="15">
        <f aca="true" t="shared" si="4" ref="I97:Q97">I98+I99</f>
        <v>0</v>
      </c>
      <c r="J97" s="15">
        <f t="shared" si="4"/>
        <v>0</v>
      </c>
      <c r="K97" s="15">
        <f t="shared" si="4"/>
        <v>0</v>
      </c>
      <c r="L97" s="15">
        <f t="shared" si="4"/>
        <v>11</v>
      </c>
      <c r="M97" s="15">
        <f t="shared" si="4"/>
        <v>0</v>
      </c>
      <c r="N97" s="15">
        <f t="shared" si="4"/>
        <v>0</v>
      </c>
      <c r="O97" s="15">
        <f t="shared" si="4"/>
        <v>0</v>
      </c>
      <c r="P97" s="15">
        <f t="shared" si="4"/>
        <v>11</v>
      </c>
      <c r="Q97" s="15">
        <f t="shared" si="4"/>
        <v>0</v>
      </c>
    </row>
    <row r="98" spans="1:17" ht="60" hidden="1">
      <c r="A98" s="16" t="s">
        <v>197</v>
      </c>
      <c r="B98" s="7" t="s">
        <v>99</v>
      </c>
      <c r="C98" s="1" t="s">
        <v>132</v>
      </c>
      <c r="D98" s="7">
        <v>2015</v>
      </c>
      <c r="E98" s="7">
        <v>2018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8" ht="45">
      <c r="A99" s="16" t="s">
        <v>198</v>
      </c>
      <c r="B99" s="7" t="s">
        <v>100</v>
      </c>
      <c r="C99" s="1" t="s">
        <v>132</v>
      </c>
      <c r="D99" s="7">
        <v>2014</v>
      </c>
      <c r="E99" s="7">
        <v>2018</v>
      </c>
      <c r="F99" s="7"/>
      <c r="G99" s="7"/>
      <c r="H99" s="7">
        <v>12.7</v>
      </c>
      <c r="I99" s="7"/>
      <c r="J99" s="7"/>
      <c r="K99" s="7"/>
      <c r="L99" s="7">
        <v>11</v>
      </c>
      <c r="M99" s="7"/>
      <c r="N99" s="7"/>
      <c r="O99" s="7"/>
      <c r="P99" s="17">
        <f>L99</f>
        <v>11</v>
      </c>
      <c r="Q99" s="7"/>
      <c r="R99" s="68"/>
    </row>
    <row r="100" spans="1:17" s="6" customFormat="1" ht="45">
      <c r="A100" s="13" t="s">
        <v>199</v>
      </c>
      <c r="B100" s="14" t="s">
        <v>37</v>
      </c>
      <c r="C100" s="1" t="s">
        <v>132</v>
      </c>
      <c r="D100" s="14">
        <v>2015</v>
      </c>
      <c r="E100" s="14">
        <v>2018</v>
      </c>
      <c r="F100" s="14">
        <f>SUM(F101:F102)</f>
        <v>0</v>
      </c>
      <c r="G100" s="14">
        <f>SUM(G101:G102)</f>
        <v>0</v>
      </c>
      <c r="H100" s="14">
        <f>SUM(H101:H102)</f>
        <v>0</v>
      </c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60" hidden="1">
      <c r="A101" s="16" t="s">
        <v>200</v>
      </c>
      <c r="B101" s="7" t="s">
        <v>101</v>
      </c>
      <c r="C101" s="1" t="s">
        <v>132</v>
      </c>
      <c r="D101" s="7">
        <v>2016</v>
      </c>
      <c r="E101" s="7">
        <v>2017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9" ht="60" hidden="1">
      <c r="A102" s="16" t="s">
        <v>201</v>
      </c>
      <c r="B102" s="7" t="s">
        <v>102</v>
      </c>
      <c r="C102" s="1" t="s">
        <v>132</v>
      </c>
      <c r="D102" s="7">
        <v>2015</v>
      </c>
      <c r="E102" s="7">
        <v>2016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36"/>
      <c r="S102" s="36"/>
    </row>
    <row r="103" spans="1:19" s="26" customFormat="1" ht="15.75">
      <c r="A103" s="22"/>
      <c r="B103" s="23" t="s">
        <v>253</v>
      </c>
      <c r="C103" s="2"/>
      <c r="D103" s="23"/>
      <c r="E103" s="23"/>
      <c r="F103" s="24">
        <f aca="true" t="shared" si="5" ref="F103:Q103">SUM(F47,F50,F53,F60,F78:F80,F94,F97,F100)</f>
        <v>671.74381</v>
      </c>
      <c r="G103" s="24">
        <f t="shared" si="5"/>
        <v>243484.77919</v>
      </c>
      <c r="H103" s="24">
        <f t="shared" si="5"/>
        <v>77961.83257</v>
      </c>
      <c r="I103" s="23">
        <f t="shared" si="5"/>
        <v>0</v>
      </c>
      <c r="J103" s="24">
        <f t="shared" si="5"/>
        <v>671.74381</v>
      </c>
      <c r="K103" s="24">
        <f t="shared" si="5"/>
        <v>243484.77919</v>
      </c>
      <c r="L103" s="24">
        <f t="shared" si="5"/>
        <v>76684.11289</v>
      </c>
      <c r="M103" s="23">
        <f t="shared" si="5"/>
        <v>0</v>
      </c>
      <c r="N103" s="24">
        <f t="shared" si="5"/>
        <v>671.74381</v>
      </c>
      <c r="O103" s="24">
        <f t="shared" si="5"/>
        <v>243484.77919</v>
      </c>
      <c r="P103" s="24">
        <f t="shared" si="5"/>
        <v>76684.11289</v>
      </c>
      <c r="Q103" s="23">
        <f t="shared" si="5"/>
        <v>0</v>
      </c>
      <c r="S103" s="65"/>
    </row>
    <row r="104" spans="1:19" s="12" customFormat="1" ht="15.75">
      <c r="A104" s="11"/>
      <c r="B104" s="103" t="s">
        <v>17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5"/>
      <c r="R104" s="48"/>
      <c r="S104" s="63"/>
    </row>
    <row r="105" spans="1:17" s="6" customFormat="1" ht="45">
      <c r="A105" s="13" t="s">
        <v>202</v>
      </c>
      <c r="B105" s="14" t="s">
        <v>38</v>
      </c>
      <c r="C105" s="1" t="s">
        <v>132</v>
      </c>
      <c r="D105" s="14">
        <v>2015</v>
      </c>
      <c r="E105" s="14">
        <v>2018</v>
      </c>
      <c r="F105" s="14">
        <f>SUM(F106)</f>
        <v>0</v>
      </c>
      <c r="G105" s="14">
        <f>SUM(G106)</f>
        <v>0</v>
      </c>
      <c r="H105" s="15">
        <f>SUM(H106)</f>
        <v>70578.24891</v>
      </c>
      <c r="I105" s="59">
        <f aca="true" t="shared" si="6" ref="I105:Q105">SUM(I106)</f>
        <v>0</v>
      </c>
      <c r="J105" s="59">
        <f t="shared" si="6"/>
        <v>0</v>
      </c>
      <c r="K105" s="59">
        <f t="shared" si="6"/>
        <v>0</v>
      </c>
      <c r="L105" s="15">
        <f t="shared" si="6"/>
        <v>70227.87645</v>
      </c>
      <c r="M105" s="59">
        <f t="shared" si="6"/>
        <v>0</v>
      </c>
      <c r="N105" s="59">
        <f t="shared" si="6"/>
        <v>0</v>
      </c>
      <c r="O105" s="59">
        <f t="shared" si="6"/>
        <v>0</v>
      </c>
      <c r="P105" s="15">
        <f t="shared" si="6"/>
        <v>70227.87645</v>
      </c>
      <c r="Q105" s="59">
        <f t="shared" si="6"/>
        <v>0</v>
      </c>
    </row>
    <row r="106" spans="1:17" ht="45">
      <c r="A106" s="16" t="s">
        <v>203</v>
      </c>
      <c r="B106" s="7" t="s">
        <v>103</v>
      </c>
      <c r="C106" s="1" t="s">
        <v>132</v>
      </c>
      <c r="D106" s="7">
        <v>2015</v>
      </c>
      <c r="E106" s="7">
        <v>2018</v>
      </c>
      <c r="F106" s="7"/>
      <c r="G106" s="7"/>
      <c r="H106" s="17">
        <v>70578.24891</v>
      </c>
      <c r="I106" s="7"/>
      <c r="J106" s="7"/>
      <c r="K106" s="7"/>
      <c r="L106" s="17">
        <v>70227.87645</v>
      </c>
      <c r="M106" s="7"/>
      <c r="N106" s="7"/>
      <c r="O106" s="7"/>
      <c r="P106" s="17">
        <f>L106</f>
        <v>70227.87645</v>
      </c>
      <c r="Q106" s="7"/>
    </row>
    <row r="107" spans="1:17" s="6" customFormat="1" ht="60">
      <c r="A107" s="13" t="s">
        <v>204</v>
      </c>
      <c r="B107" s="14" t="s">
        <v>39</v>
      </c>
      <c r="C107" s="1" t="s">
        <v>132</v>
      </c>
      <c r="D107" s="14">
        <v>2014</v>
      </c>
      <c r="E107" s="14">
        <v>2018</v>
      </c>
      <c r="F107" s="15">
        <f>SUM(F108:F114)</f>
        <v>0</v>
      </c>
      <c r="G107" s="15">
        <f>SUM(G108:G114)</f>
        <v>1054.2</v>
      </c>
      <c r="H107" s="15">
        <f aca="true" t="shared" si="7" ref="H107:Q107">SUM(H108:H114)</f>
        <v>4606.8</v>
      </c>
      <c r="I107" s="15">
        <f t="shared" si="7"/>
        <v>0</v>
      </c>
      <c r="J107" s="15">
        <f t="shared" si="7"/>
        <v>0</v>
      </c>
      <c r="K107" s="15">
        <f t="shared" si="7"/>
        <v>1054.2</v>
      </c>
      <c r="L107" s="15">
        <f t="shared" si="7"/>
        <v>4604.7083600000005</v>
      </c>
      <c r="M107" s="15">
        <f t="shared" si="7"/>
        <v>0</v>
      </c>
      <c r="N107" s="15">
        <f t="shared" si="7"/>
        <v>0</v>
      </c>
      <c r="O107" s="15">
        <f t="shared" si="7"/>
        <v>1054.2</v>
      </c>
      <c r="P107" s="15">
        <f t="shared" si="7"/>
        <v>4604.7083600000005</v>
      </c>
      <c r="Q107" s="15">
        <f t="shared" si="7"/>
        <v>0</v>
      </c>
    </row>
    <row r="108" spans="1:17" ht="45">
      <c r="A108" s="16" t="s">
        <v>205</v>
      </c>
      <c r="B108" s="7" t="s">
        <v>104</v>
      </c>
      <c r="C108" s="1" t="s">
        <v>132</v>
      </c>
      <c r="D108" s="7">
        <v>2014</v>
      </c>
      <c r="E108" s="7">
        <v>2018</v>
      </c>
      <c r="F108" s="7"/>
      <c r="G108" s="17">
        <v>554.2</v>
      </c>
      <c r="H108" s="7">
        <v>153</v>
      </c>
      <c r="I108" s="7"/>
      <c r="J108" s="7"/>
      <c r="K108" s="7">
        <v>554.2</v>
      </c>
      <c r="L108" s="17">
        <v>153</v>
      </c>
      <c r="M108" s="7"/>
      <c r="N108" s="7"/>
      <c r="O108" s="7">
        <v>554.2</v>
      </c>
      <c r="P108" s="17">
        <f>L108</f>
        <v>153</v>
      </c>
      <c r="Q108" s="7"/>
    </row>
    <row r="109" spans="1:17" ht="45" hidden="1">
      <c r="A109" s="16" t="s">
        <v>206</v>
      </c>
      <c r="B109" s="7" t="s">
        <v>105</v>
      </c>
      <c r="C109" s="1" t="s">
        <v>132</v>
      </c>
      <c r="D109" s="27">
        <v>2015</v>
      </c>
      <c r="E109" s="27">
        <v>2018</v>
      </c>
      <c r="F109" s="7"/>
      <c r="G109" s="7"/>
      <c r="H109" s="17"/>
      <c r="I109" s="17"/>
      <c r="J109" s="17"/>
      <c r="K109" s="17"/>
      <c r="L109" s="17"/>
      <c r="M109" s="17"/>
      <c r="N109" s="17"/>
      <c r="O109" s="17"/>
      <c r="P109" s="17"/>
      <c r="Q109" s="7"/>
    </row>
    <row r="110" spans="1:17" ht="45">
      <c r="A110" s="16" t="s">
        <v>208</v>
      </c>
      <c r="B110" s="7" t="s">
        <v>106</v>
      </c>
      <c r="C110" s="1" t="s">
        <v>132</v>
      </c>
      <c r="D110" s="7">
        <v>2014</v>
      </c>
      <c r="E110" s="7">
        <v>2018</v>
      </c>
      <c r="F110" s="7"/>
      <c r="G110" s="7"/>
      <c r="H110" s="7">
        <v>153.8</v>
      </c>
      <c r="I110" s="7"/>
      <c r="J110" s="7"/>
      <c r="K110" s="7"/>
      <c r="L110" s="17">
        <v>153.8</v>
      </c>
      <c r="M110" s="7"/>
      <c r="N110" s="7"/>
      <c r="O110" s="7"/>
      <c r="P110" s="17">
        <f>L110</f>
        <v>153.8</v>
      </c>
      <c r="Q110" s="7"/>
    </row>
    <row r="111" spans="1:17" ht="45">
      <c r="A111" s="16" t="s">
        <v>325</v>
      </c>
      <c r="B111" s="7" t="s">
        <v>326</v>
      </c>
      <c r="C111" s="1" t="s">
        <v>132</v>
      </c>
      <c r="D111" s="7">
        <v>2015</v>
      </c>
      <c r="E111" s="7">
        <v>2018</v>
      </c>
      <c r="F111" s="7"/>
      <c r="G111" s="17">
        <v>500</v>
      </c>
      <c r="H111" s="7"/>
      <c r="I111" s="7"/>
      <c r="J111" s="7"/>
      <c r="K111" s="17">
        <v>500</v>
      </c>
      <c r="L111" s="7"/>
      <c r="M111" s="7"/>
      <c r="N111" s="7"/>
      <c r="O111" s="17">
        <v>500</v>
      </c>
      <c r="P111" s="7"/>
      <c r="Q111" s="7"/>
    </row>
    <row r="112" spans="1:17" ht="45">
      <c r="A112" s="16" t="s">
        <v>327</v>
      </c>
      <c r="B112" s="41" t="s">
        <v>328</v>
      </c>
      <c r="C112" s="1" t="s">
        <v>132</v>
      </c>
      <c r="D112" s="7">
        <v>2014</v>
      </c>
      <c r="E112" s="7">
        <v>2018</v>
      </c>
      <c r="F112" s="7"/>
      <c r="G112" s="17"/>
      <c r="H112" s="7">
        <v>4300</v>
      </c>
      <c r="I112" s="7"/>
      <c r="J112" s="7"/>
      <c r="K112" s="17"/>
      <c r="L112" s="17">
        <v>4297.90836</v>
      </c>
      <c r="M112" s="7"/>
      <c r="N112" s="7"/>
      <c r="O112" s="7"/>
      <c r="P112" s="17">
        <f>L112</f>
        <v>4297.90836</v>
      </c>
      <c r="Q112" s="7"/>
    </row>
    <row r="113" spans="1:17" ht="45" hidden="1">
      <c r="A113" s="16" t="s">
        <v>329</v>
      </c>
      <c r="B113" s="7" t="s">
        <v>266</v>
      </c>
      <c r="C113" s="1" t="s">
        <v>132</v>
      </c>
      <c r="D113" s="7">
        <v>2014</v>
      </c>
      <c r="E113" s="7">
        <v>2018</v>
      </c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7"/>
    </row>
    <row r="114" spans="1:17" ht="60" hidden="1">
      <c r="A114" s="16" t="s">
        <v>357</v>
      </c>
      <c r="B114" s="45" t="s">
        <v>358</v>
      </c>
      <c r="C114" s="1" t="s">
        <v>132</v>
      </c>
      <c r="D114" s="45">
        <v>2016</v>
      </c>
      <c r="E114" s="45">
        <v>2018</v>
      </c>
      <c r="F114" s="45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5"/>
    </row>
    <row r="115" spans="1:17" s="6" customFormat="1" ht="45">
      <c r="A115" s="13" t="s">
        <v>207</v>
      </c>
      <c r="B115" s="14" t="s">
        <v>40</v>
      </c>
      <c r="C115" s="1" t="s">
        <v>132</v>
      </c>
      <c r="D115" s="14">
        <v>2014</v>
      </c>
      <c r="E115" s="14">
        <v>2018</v>
      </c>
      <c r="F115" s="14">
        <f aca="true" t="shared" si="8" ref="F115:Q115">SUM(F116:F119)</f>
        <v>0</v>
      </c>
      <c r="G115" s="14">
        <f t="shared" si="8"/>
        <v>0</v>
      </c>
      <c r="H115" s="14">
        <f t="shared" si="8"/>
        <v>20</v>
      </c>
      <c r="I115" s="14">
        <f t="shared" si="8"/>
        <v>0</v>
      </c>
      <c r="J115" s="14">
        <f t="shared" si="8"/>
        <v>0</v>
      </c>
      <c r="K115" s="14">
        <f t="shared" si="8"/>
        <v>0</v>
      </c>
      <c r="L115" s="14">
        <f t="shared" si="8"/>
        <v>20</v>
      </c>
      <c r="M115" s="14">
        <f t="shared" si="8"/>
        <v>0</v>
      </c>
      <c r="N115" s="14">
        <f t="shared" si="8"/>
        <v>0</v>
      </c>
      <c r="O115" s="14">
        <f t="shared" si="8"/>
        <v>0</v>
      </c>
      <c r="P115" s="14">
        <f t="shared" si="8"/>
        <v>20</v>
      </c>
      <c r="Q115" s="14">
        <f t="shared" si="8"/>
        <v>0</v>
      </c>
    </row>
    <row r="116" spans="1:17" ht="45" hidden="1">
      <c r="A116" s="16" t="s">
        <v>209</v>
      </c>
      <c r="B116" s="7" t="s">
        <v>107</v>
      </c>
      <c r="C116" s="1" t="s">
        <v>132</v>
      </c>
      <c r="D116" s="27">
        <v>2015</v>
      </c>
      <c r="E116" s="27">
        <v>2018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45" hidden="1">
      <c r="A117" s="16" t="s">
        <v>210</v>
      </c>
      <c r="B117" s="7" t="s">
        <v>108</v>
      </c>
      <c r="C117" s="1" t="s">
        <v>132</v>
      </c>
      <c r="D117" s="27">
        <v>2015</v>
      </c>
      <c r="E117" s="27">
        <v>2018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45" hidden="1">
      <c r="A118" s="16" t="s">
        <v>211</v>
      </c>
      <c r="B118" s="7" t="s">
        <v>109</v>
      </c>
      <c r="C118" s="1" t="s">
        <v>132</v>
      </c>
      <c r="D118" s="27">
        <v>2015</v>
      </c>
      <c r="E118" s="27">
        <v>2018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45">
      <c r="A119" s="16" t="s">
        <v>212</v>
      </c>
      <c r="B119" s="7" t="s">
        <v>110</v>
      </c>
      <c r="C119" s="1" t="s">
        <v>132</v>
      </c>
      <c r="D119" s="27">
        <v>2015</v>
      </c>
      <c r="E119" s="27">
        <v>2018</v>
      </c>
      <c r="F119" s="7"/>
      <c r="G119" s="7"/>
      <c r="H119" s="7">
        <v>20</v>
      </c>
      <c r="I119" s="7"/>
      <c r="J119" s="7"/>
      <c r="K119" s="7"/>
      <c r="L119" s="7">
        <v>20</v>
      </c>
      <c r="M119" s="7"/>
      <c r="N119" s="7"/>
      <c r="O119" s="7"/>
      <c r="P119" s="17">
        <f>L119</f>
        <v>20</v>
      </c>
      <c r="Q119" s="7"/>
    </row>
    <row r="120" spans="1:17" s="6" customFormat="1" ht="60">
      <c r="A120" s="13" t="s">
        <v>213</v>
      </c>
      <c r="B120" s="14" t="s">
        <v>41</v>
      </c>
      <c r="C120" s="1" t="s">
        <v>132</v>
      </c>
      <c r="D120" s="14">
        <v>2014</v>
      </c>
      <c r="E120" s="14">
        <v>2018</v>
      </c>
      <c r="F120" s="14">
        <f>SUM(F121:F122)</f>
        <v>0</v>
      </c>
      <c r="G120" s="14">
        <f>SUM(G121:G122)</f>
        <v>0</v>
      </c>
      <c r="H120" s="14">
        <f>SUM(G121:H122)</f>
        <v>311</v>
      </c>
      <c r="I120" s="14">
        <v>0</v>
      </c>
      <c r="J120" s="14">
        <f aca="true" t="shared" si="9" ref="J120:P120">SUM(I121:J122)</f>
        <v>0</v>
      </c>
      <c r="K120" s="14">
        <f t="shared" si="9"/>
        <v>0</v>
      </c>
      <c r="L120" s="15">
        <f t="shared" si="9"/>
        <v>288.9845</v>
      </c>
      <c r="M120" s="14">
        <v>0</v>
      </c>
      <c r="N120" s="14">
        <f t="shared" si="9"/>
        <v>0</v>
      </c>
      <c r="O120" s="14">
        <f t="shared" si="9"/>
        <v>0</v>
      </c>
      <c r="P120" s="15">
        <f t="shared" si="9"/>
        <v>288.9845</v>
      </c>
      <c r="Q120" s="14">
        <v>0</v>
      </c>
    </row>
    <row r="121" spans="1:17" ht="75">
      <c r="A121" s="16" t="s">
        <v>214</v>
      </c>
      <c r="B121" s="7" t="s">
        <v>111</v>
      </c>
      <c r="C121" s="1" t="s">
        <v>132</v>
      </c>
      <c r="D121" s="7">
        <v>2014</v>
      </c>
      <c r="E121" s="7">
        <v>2018</v>
      </c>
      <c r="F121" s="7"/>
      <c r="G121" s="7"/>
      <c r="H121" s="3">
        <v>290.7</v>
      </c>
      <c r="I121" s="7"/>
      <c r="J121" s="7"/>
      <c r="K121" s="7"/>
      <c r="L121" s="17">
        <v>268.6845</v>
      </c>
      <c r="M121" s="7"/>
      <c r="N121" s="7"/>
      <c r="O121" s="7"/>
      <c r="P121" s="17">
        <f>L121</f>
        <v>268.6845</v>
      </c>
      <c r="Q121" s="7"/>
    </row>
    <row r="122" spans="1:19" ht="75">
      <c r="A122" s="16" t="s">
        <v>215</v>
      </c>
      <c r="B122" s="7" t="s">
        <v>112</v>
      </c>
      <c r="C122" s="1" t="s">
        <v>132</v>
      </c>
      <c r="D122" s="7">
        <v>2014</v>
      </c>
      <c r="E122" s="7">
        <v>2018</v>
      </c>
      <c r="F122" s="7"/>
      <c r="G122" s="7"/>
      <c r="H122" s="3">
        <v>20.3</v>
      </c>
      <c r="I122" s="7"/>
      <c r="J122" s="7"/>
      <c r="K122" s="7"/>
      <c r="L122" s="7">
        <v>20.3</v>
      </c>
      <c r="M122" s="7"/>
      <c r="N122" s="7"/>
      <c r="O122" s="7"/>
      <c r="P122" s="17">
        <f>L122</f>
        <v>20.3</v>
      </c>
      <c r="Q122" s="7"/>
      <c r="R122" s="43"/>
      <c r="S122" s="36"/>
    </row>
    <row r="123" spans="1:19" s="26" customFormat="1" ht="15.75">
      <c r="A123" s="22"/>
      <c r="B123" s="23" t="s">
        <v>254</v>
      </c>
      <c r="C123" s="2"/>
      <c r="D123" s="23"/>
      <c r="E123" s="23"/>
      <c r="F123" s="23">
        <f aca="true" t="shared" si="10" ref="F123:Q123">SUM(F105,F107,F115,F120)</f>
        <v>0</v>
      </c>
      <c r="G123" s="24">
        <f t="shared" si="10"/>
        <v>1054.2</v>
      </c>
      <c r="H123" s="24">
        <f t="shared" si="10"/>
        <v>75516.04891</v>
      </c>
      <c r="I123" s="23">
        <f t="shared" si="10"/>
        <v>0</v>
      </c>
      <c r="J123" s="23">
        <f t="shared" si="10"/>
        <v>0</v>
      </c>
      <c r="K123" s="24">
        <f t="shared" si="10"/>
        <v>1054.2</v>
      </c>
      <c r="L123" s="24">
        <f t="shared" si="10"/>
        <v>75141.56931</v>
      </c>
      <c r="M123" s="23">
        <f t="shared" si="10"/>
        <v>0</v>
      </c>
      <c r="N123" s="23">
        <f t="shared" si="10"/>
        <v>0</v>
      </c>
      <c r="O123" s="24">
        <f t="shared" si="10"/>
        <v>1054.2</v>
      </c>
      <c r="P123" s="24">
        <f t="shared" si="10"/>
        <v>75141.56931</v>
      </c>
      <c r="Q123" s="23">
        <f t="shared" si="10"/>
        <v>0</v>
      </c>
      <c r="R123" s="51"/>
      <c r="S123" s="51"/>
    </row>
    <row r="124" spans="1:19" s="12" customFormat="1" ht="15.75">
      <c r="A124" s="11"/>
      <c r="B124" s="99" t="s">
        <v>18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64"/>
      <c r="S124" s="64"/>
    </row>
    <row r="125" spans="1:17" s="6" customFormat="1" ht="45">
      <c r="A125" s="13" t="s">
        <v>216</v>
      </c>
      <c r="B125" s="14" t="s">
        <v>42</v>
      </c>
      <c r="C125" s="1" t="s">
        <v>132</v>
      </c>
      <c r="D125" s="14">
        <v>2015</v>
      </c>
      <c r="E125" s="14">
        <v>2018</v>
      </c>
      <c r="F125" s="14">
        <f>SUM(F126:F126)</f>
        <v>0</v>
      </c>
      <c r="G125" s="14">
        <f>SUM(G126)</f>
        <v>3685</v>
      </c>
      <c r="H125" s="14">
        <f aca="true" t="shared" si="11" ref="H125:Q125">SUM(H126)</f>
        <v>0</v>
      </c>
      <c r="I125" s="14">
        <f t="shared" si="11"/>
        <v>0</v>
      </c>
      <c r="J125" s="14">
        <f t="shared" si="11"/>
        <v>0</v>
      </c>
      <c r="K125" s="15">
        <f t="shared" si="11"/>
        <v>3387.44799</v>
      </c>
      <c r="L125" s="14">
        <f t="shared" si="11"/>
        <v>0</v>
      </c>
      <c r="M125" s="14">
        <f t="shared" si="11"/>
        <v>0</v>
      </c>
      <c r="N125" s="14">
        <f t="shared" si="11"/>
        <v>0</v>
      </c>
      <c r="O125" s="15">
        <f t="shared" si="11"/>
        <v>3387.44799</v>
      </c>
      <c r="P125" s="14">
        <f t="shared" si="11"/>
        <v>0</v>
      </c>
      <c r="Q125" s="14">
        <f t="shared" si="11"/>
        <v>0</v>
      </c>
    </row>
    <row r="126" spans="1:17" s="6" customFormat="1" ht="45">
      <c r="A126" s="13" t="s">
        <v>330</v>
      </c>
      <c r="B126" s="14" t="s">
        <v>331</v>
      </c>
      <c r="C126" s="1"/>
      <c r="D126" s="14">
        <v>2015</v>
      </c>
      <c r="E126" s="14">
        <v>2018</v>
      </c>
      <c r="F126" s="14"/>
      <c r="G126" s="19">
        <v>3685</v>
      </c>
      <c r="H126" s="19"/>
      <c r="I126" s="19"/>
      <c r="J126" s="19"/>
      <c r="K126" s="21">
        <v>3387.44799</v>
      </c>
      <c r="L126" s="19"/>
      <c r="M126" s="19"/>
      <c r="N126" s="7"/>
      <c r="O126" s="17">
        <v>3387.44799</v>
      </c>
      <c r="P126" s="7"/>
      <c r="Q126" s="7"/>
    </row>
    <row r="127" spans="1:17" s="6" customFormat="1" ht="135">
      <c r="A127" s="13" t="s">
        <v>217</v>
      </c>
      <c r="B127" s="14" t="s">
        <v>43</v>
      </c>
      <c r="C127" s="1" t="s">
        <v>132</v>
      </c>
      <c r="D127" s="14">
        <v>2015</v>
      </c>
      <c r="E127" s="14">
        <v>2018</v>
      </c>
      <c r="F127" s="14">
        <f>SUM(F128)</f>
        <v>294.3</v>
      </c>
      <c r="G127" s="14">
        <f>SUM(G128)</f>
        <v>34559.4</v>
      </c>
      <c r="H127" s="14">
        <f aca="true" t="shared" si="12" ref="H127:Q127">SUM(H128)</f>
        <v>0</v>
      </c>
      <c r="I127" s="14">
        <f t="shared" si="12"/>
        <v>0</v>
      </c>
      <c r="J127" s="15">
        <f t="shared" si="12"/>
        <v>228.90462</v>
      </c>
      <c r="K127" s="14">
        <f t="shared" si="12"/>
        <v>34454.3</v>
      </c>
      <c r="L127" s="14">
        <f t="shared" si="12"/>
        <v>0</v>
      </c>
      <c r="M127" s="14">
        <f t="shared" si="12"/>
        <v>0</v>
      </c>
      <c r="N127" s="15">
        <f t="shared" si="12"/>
        <v>228.90462</v>
      </c>
      <c r="O127" s="14">
        <f t="shared" si="12"/>
        <v>34454.3</v>
      </c>
      <c r="P127" s="14">
        <f t="shared" si="12"/>
        <v>0</v>
      </c>
      <c r="Q127" s="14">
        <f t="shared" si="12"/>
        <v>0</v>
      </c>
    </row>
    <row r="128" spans="1:17" s="6" customFormat="1" ht="120">
      <c r="A128" s="13" t="s">
        <v>332</v>
      </c>
      <c r="B128" s="14" t="s">
        <v>333</v>
      </c>
      <c r="C128" s="1"/>
      <c r="D128" s="14">
        <v>2015</v>
      </c>
      <c r="E128" s="14">
        <v>2018</v>
      </c>
      <c r="F128" s="19">
        <v>294.3</v>
      </c>
      <c r="G128" s="19">
        <v>34559.4</v>
      </c>
      <c r="H128" s="19"/>
      <c r="I128" s="19"/>
      <c r="J128" s="21">
        <v>228.90462</v>
      </c>
      <c r="K128" s="21">
        <v>34454.3</v>
      </c>
      <c r="L128" s="19"/>
      <c r="M128" s="19"/>
      <c r="N128" s="17">
        <v>228.90462</v>
      </c>
      <c r="O128" s="17">
        <v>34454.3</v>
      </c>
      <c r="P128" s="7"/>
      <c r="Q128" s="7"/>
    </row>
    <row r="129" spans="1:17" s="6" customFormat="1" ht="75">
      <c r="A129" s="13" t="s">
        <v>218</v>
      </c>
      <c r="B129" s="14" t="s">
        <v>44</v>
      </c>
      <c r="C129" s="1" t="s">
        <v>133</v>
      </c>
      <c r="D129" s="14" t="s">
        <v>261</v>
      </c>
      <c r="E129" s="14">
        <v>2018</v>
      </c>
      <c r="F129" s="14">
        <f>SUM(F130)</f>
        <v>467</v>
      </c>
      <c r="G129" s="14">
        <f aca="true" t="shared" si="13" ref="G129:Q129">SUM(G130)</f>
        <v>14753.9</v>
      </c>
      <c r="H129" s="14">
        <f t="shared" si="13"/>
        <v>0</v>
      </c>
      <c r="I129" s="14">
        <f t="shared" si="13"/>
        <v>0</v>
      </c>
      <c r="J129" s="14">
        <f t="shared" si="13"/>
        <v>467</v>
      </c>
      <c r="K129" s="15">
        <v>14549.08433</v>
      </c>
      <c r="L129" s="14">
        <f t="shared" si="13"/>
        <v>0</v>
      </c>
      <c r="M129" s="14">
        <f t="shared" si="13"/>
        <v>0</v>
      </c>
      <c r="N129" s="14">
        <f t="shared" si="13"/>
        <v>467</v>
      </c>
      <c r="O129" s="15">
        <v>14549.08433</v>
      </c>
      <c r="P129" s="14">
        <f t="shared" si="13"/>
        <v>0</v>
      </c>
      <c r="Q129" s="14">
        <f t="shared" si="13"/>
        <v>0</v>
      </c>
    </row>
    <row r="130" spans="1:19" s="6" customFormat="1" ht="75">
      <c r="A130" s="13" t="s">
        <v>334</v>
      </c>
      <c r="B130" s="14" t="s">
        <v>335</v>
      </c>
      <c r="C130" s="1"/>
      <c r="D130" s="14">
        <v>2015</v>
      </c>
      <c r="E130" s="14">
        <v>2018</v>
      </c>
      <c r="F130" s="19">
        <v>467</v>
      </c>
      <c r="G130" s="19">
        <v>14753.9</v>
      </c>
      <c r="H130" s="19"/>
      <c r="I130" s="19"/>
      <c r="J130" s="19">
        <v>467</v>
      </c>
      <c r="K130" s="15">
        <v>14549.08433</v>
      </c>
      <c r="L130" s="19"/>
      <c r="M130" s="19"/>
      <c r="N130" s="19">
        <v>467</v>
      </c>
      <c r="O130" s="15">
        <v>14549.08433</v>
      </c>
      <c r="P130" s="14"/>
      <c r="Q130" s="14"/>
      <c r="S130" s="42"/>
    </row>
    <row r="131" spans="1:17" s="26" customFormat="1" ht="15.75">
      <c r="A131" s="22"/>
      <c r="B131" s="23" t="s">
        <v>255</v>
      </c>
      <c r="C131" s="2"/>
      <c r="D131" s="23"/>
      <c r="E131" s="23"/>
      <c r="F131" s="23">
        <f>SUM(F125,F127,F129)</f>
        <v>761.3</v>
      </c>
      <c r="G131" s="23">
        <f aca="true" t="shared" si="14" ref="G131:P131">SUM(G125,G127,G129)</f>
        <v>52998.3</v>
      </c>
      <c r="H131" s="23">
        <f t="shared" si="14"/>
        <v>0</v>
      </c>
      <c r="I131" s="23">
        <f t="shared" si="14"/>
        <v>0</v>
      </c>
      <c r="J131" s="24">
        <f t="shared" si="14"/>
        <v>695.90462</v>
      </c>
      <c r="K131" s="24">
        <f t="shared" si="14"/>
        <v>52390.83232</v>
      </c>
      <c r="L131" s="23">
        <f t="shared" si="14"/>
        <v>0</v>
      </c>
      <c r="M131" s="23">
        <f t="shared" si="14"/>
        <v>0</v>
      </c>
      <c r="N131" s="24">
        <f t="shared" si="14"/>
        <v>695.90462</v>
      </c>
      <c r="O131" s="24">
        <f t="shared" si="14"/>
        <v>52390.83232</v>
      </c>
      <c r="P131" s="23">
        <f t="shared" si="14"/>
        <v>0</v>
      </c>
      <c r="Q131" s="23"/>
    </row>
    <row r="132" spans="1:18" s="12" customFormat="1" ht="15.75">
      <c r="A132" s="11"/>
      <c r="B132" s="99" t="s">
        <v>19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48"/>
    </row>
    <row r="133" spans="1:17" s="6" customFormat="1" ht="60">
      <c r="A133" s="13" t="s">
        <v>219</v>
      </c>
      <c r="B133" s="14" t="s">
        <v>45</v>
      </c>
      <c r="C133" s="1" t="s">
        <v>132</v>
      </c>
      <c r="D133" s="14">
        <v>2014</v>
      </c>
      <c r="E133" s="14">
        <v>2018</v>
      </c>
      <c r="F133" s="14">
        <f>SUM(F134:F139)</f>
        <v>0</v>
      </c>
      <c r="G133" s="14">
        <f aca="true" t="shared" si="15" ref="G133:Q133">SUM(G134:G139)</f>
        <v>120</v>
      </c>
      <c r="H133" s="15">
        <f t="shared" si="15"/>
        <v>932.2760000000001</v>
      </c>
      <c r="I133" s="14">
        <f t="shared" si="15"/>
        <v>0</v>
      </c>
      <c r="J133" s="14">
        <f t="shared" si="15"/>
        <v>0</v>
      </c>
      <c r="K133" s="14">
        <f t="shared" si="15"/>
        <v>120</v>
      </c>
      <c r="L133" s="15">
        <f t="shared" si="15"/>
        <v>886.788</v>
      </c>
      <c r="M133" s="14">
        <f t="shared" si="15"/>
        <v>0</v>
      </c>
      <c r="N133" s="14">
        <f t="shared" si="15"/>
        <v>0</v>
      </c>
      <c r="O133" s="14">
        <f t="shared" si="15"/>
        <v>120</v>
      </c>
      <c r="P133" s="15">
        <f t="shared" si="15"/>
        <v>886.788</v>
      </c>
      <c r="Q133" s="14">
        <f t="shared" si="15"/>
        <v>0</v>
      </c>
    </row>
    <row r="134" spans="1:17" ht="45">
      <c r="A134" s="16" t="s">
        <v>220</v>
      </c>
      <c r="B134" s="7" t="s">
        <v>113</v>
      </c>
      <c r="C134" s="1" t="s">
        <v>132</v>
      </c>
      <c r="D134" s="7">
        <v>2014</v>
      </c>
      <c r="E134" s="7">
        <v>2018</v>
      </c>
      <c r="F134" s="7"/>
      <c r="G134" s="7">
        <v>120</v>
      </c>
      <c r="H134" s="17">
        <v>726.576</v>
      </c>
      <c r="I134" s="7"/>
      <c r="J134" s="7"/>
      <c r="K134" s="7">
        <v>120</v>
      </c>
      <c r="L134" s="17">
        <v>696.098</v>
      </c>
      <c r="M134" s="7"/>
      <c r="N134" s="7"/>
      <c r="O134" s="7">
        <v>120</v>
      </c>
      <c r="P134" s="17">
        <f aca="true" t="shared" si="16" ref="P134:P139">L134</f>
        <v>696.098</v>
      </c>
      <c r="Q134" s="7"/>
    </row>
    <row r="135" spans="1:17" ht="45">
      <c r="A135" s="16" t="s">
        <v>221</v>
      </c>
      <c r="B135" s="7" t="s">
        <v>114</v>
      </c>
      <c r="C135" s="1" t="s">
        <v>132</v>
      </c>
      <c r="D135" s="7">
        <v>2014</v>
      </c>
      <c r="E135" s="7">
        <v>2018</v>
      </c>
      <c r="F135" s="7"/>
      <c r="G135" s="7"/>
      <c r="H135" s="7">
        <v>9.2</v>
      </c>
      <c r="I135" s="7"/>
      <c r="J135" s="7"/>
      <c r="K135" s="7"/>
      <c r="L135" s="7">
        <v>9.2</v>
      </c>
      <c r="M135" s="7"/>
      <c r="N135" s="7"/>
      <c r="O135" s="7"/>
      <c r="P135" s="17">
        <f t="shared" si="16"/>
        <v>9.2</v>
      </c>
      <c r="Q135" s="7"/>
    </row>
    <row r="136" spans="1:17" ht="45">
      <c r="A136" s="16" t="s">
        <v>222</v>
      </c>
      <c r="B136" s="7" t="s">
        <v>115</v>
      </c>
      <c r="C136" s="1" t="s">
        <v>132</v>
      </c>
      <c r="D136" s="7">
        <v>2014</v>
      </c>
      <c r="E136" s="7">
        <v>2018</v>
      </c>
      <c r="F136" s="7"/>
      <c r="G136" s="7"/>
      <c r="H136" s="7">
        <v>105</v>
      </c>
      <c r="I136" s="7"/>
      <c r="J136" s="7"/>
      <c r="K136" s="7"/>
      <c r="L136" s="7">
        <v>105</v>
      </c>
      <c r="M136" s="7"/>
      <c r="N136" s="7"/>
      <c r="O136" s="7"/>
      <c r="P136" s="17">
        <f t="shared" si="16"/>
        <v>105</v>
      </c>
      <c r="Q136" s="7"/>
    </row>
    <row r="137" spans="1:17" ht="45">
      <c r="A137" s="16" t="s">
        <v>223</v>
      </c>
      <c r="B137" s="7" t="s">
        <v>116</v>
      </c>
      <c r="C137" s="1" t="s">
        <v>132</v>
      </c>
      <c r="D137" s="7">
        <v>2014</v>
      </c>
      <c r="E137" s="7">
        <v>2018</v>
      </c>
      <c r="F137" s="7"/>
      <c r="G137" s="7"/>
      <c r="H137" s="7">
        <v>70</v>
      </c>
      <c r="I137" s="7"/>
      <c r="J137" s="7"/>
      <c r="K137" s="7"/>
      <c r="L137" s="7">
        <v>55</v>
      </c>
      <c r="M137" s="7"/>
      <c r="N137" s="7"/>
      <c r="O137" s="7"/>
      <c r="P137" s="17">
        <f t="shared" si="16"/>
        <v>55</v>
      </c>
      <c r="Q137" s="7"/>
    </row>
    <row r="138" spans="1:17" ht="45">
      <c r="A138" s="16" t="s">
        <v>224</v>
      </c>
      <c r="B138" s="7" t="s">
        <v>117</v>
      </c>
      <c r="C138" s="1" t="s">
        <v>132</v>
      </c>
      <c r="D138" s="7">
        <v>2014</v>
      </c>
      <c r="E138" s="7">
        <v>2018</v>
      </c>
      <c r="F138" s="7"/>
      <c r="G138" s="7"/>
      <c r="H138" s="7">
        <v>2</v>
      </c>
      <c r="I138" s="7"/>
      <c r="J138" s="7"/>
      <c r="K138" s="7"/>
      <c r="L138" s="17">
        <v>1.99</v>
      </c>
      <c r="M138" s="7"/>
      <c r="N138" s="7"/>
      <c r="O138" s="7"/>
      <c r="P138" s="17">
        <f t="shared" si="16"/>
        <v>1.99</v>
      </c>
      <c r="Q138" s="7"/>
    </row>
    <row r="139" spans="1:17" ht="45">
      <c r="A139" s="16" t="s">
        <v>225</v>
      </c>
      <c r="B139" s="7" t="s">
        <v>118</v>
      </c>
      <c r="C139" s="1" t="s">
        <v>132</v>
      </c>
      <c r="D139" s="7">
        <v>2014</v>
      </c>
      <c r="E139" s="7">
        <v>2018</v>
      </c>
      <c r="F139" s="7"/>
      <c r="G139" s="7"/>
      <c r="H139" s="7">
        <v>19.5</v>
      </c>
      <c r="I139" s="7"/>
      <c r="J139" s="7"/>
      <c r="K139" s="7"/>
      <c r="L139" s="7">
        <v>19.5</v>
      </c>
      <c r="M139" s="7"/>
      <c r="N139" s="7"/>
      <c r="O139" s="7"/>
      <c r="P139" s="17">
        <f t="shared" si="16"/>
        <v>19.5</v>
      </c>
      <c r="Q139" s="7"/>
    </row>
    <row r="140" spans="1:17" s="6" customFormat="1" ht="45">
      <c r="A140" s="13" t="s">
        <v>226</v>
      </c>
      <c r="B140" s="14" t="s">
        <v>46</v>
      </c>
      <c r="C140" s="1" t="s">
        <v>132</v>
      </c>
      <c r="D140" s="14">
        <v>2014</v>
      </c>
      <c r="E140" s="14">
        <v>2018</v>
      </c>
      <c r="F140" s="14">
        <f>SUM(F141:F146)</f>
        <v>0</v>
      </c>
      <c r="G140" s="14">
        <f aca="true" t="shared" si="17" ref="G140:Q140">SUM(G141:G146)</f>
        <v>0</v>
      </c>
      <c r="H140" s="15">
        <f t="shared" si="17"/>
        <v>228.13</v>
      </c>
      <c r="I140" s="14">
        <f t="shared" si="17"/>
        <v>0</v>
      </c>
      <c r="J140" s="14">
        <f t="shared" si="17"/>
        <v>0</v>
      </c>
      <c r="K140" s="14">
        <f t="shared" si="17"/>
        <v>0</v>
      </c>
      <c r="L140" s="15">
        <f t="shared" si="17"/>
        <v>228.124</v>
      </c>
      <c r="M140" s="14">
        <f t="shared" si="17"/>
        <v>0</v>
      </c>
      <c r="N140" s="14">
        <f t="shared" si="17"/>
        <v>0</v>
      </c>
      <c r="O140" s="14">
        <f t="shared" si="17"/>
        <v>0</v>
      </c>
      <c r="P140" s="15">
        <f t="shared" si="17"/>
        <v>228.124</v>
      </c>
      <c r="Q140" s="14">
        <f t="shared" si="17"/>
        <v>0</v>
      </c>
    </row>
    <row r="141" spans="1:17" ht="45" hidden="1">
      <c r="A141" s="16" t="s">
        <v>227</v>
      </c>
      <c r="B141" s="7" t="s">
        <v>119</v>
      </c>
      <c r="C141" s="1" t="s">
        <v>132</v>
      </c>
      <c r="D141" s="27">
        <v>2015</v>
      </c>
      <c r="E141" s="27">
        <v>2018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45">
      <c r="A142" s="16" t="s">
        <v>228</v>
      </c>
      <c r="B142" s="7" t="s">
        <v>120</v>
      </c>
      <c r="C142" s="1" t="s">
        <v>132</v>
      </c>
      <c r="D142" s="27">
        <v>2015</v>
      </c>
      <c r="E142" s="27">
        <v>2018</v>
      </c>
      <c r="F142" s="7"/>
      <c r="G142" s="7"/>
      <c r="H142" s="7">
        <v>39.5</v>
      </c>
      <c r="I142" s="7"/>
      <c r="J142" s="7"/>
      <c r="K142" s="7"/>
      <c r="L142" s="7">
        <v>39.5</v>
      </c>
      <c r="M142" s="7"/>
      <c r="N142" s="7"/>
      <c r="O142" s="7"/>
      <c r="P142" s="17">
        <f>L142</f>
        <v>39.5</v>
      </c>
      <c r="Q142" s="7"/>
    </row>
    <row r="143" spans="1:17" ht="60">
      <c r="A143" s="16" t="s">
        <v>229</v>
      </c>
      <c r="B143" s="7" t="s">
        <v>121</v>
      </c>
      <c r="C143" s="1" t="s">
        <v>132</v>
      </c>
      <c r="D143" s="7">
        <v>2014</v>
      </c>
      <c r="E143" s="7">
        <v>2018</v>
      </c>
      <c r="F143" s="7"/>
      <c r="G143" s="7"/>
      <c r="H143" s="7">
        <v>70.4</v>
      </c>
      <c r="I143" s="7"/>
      <c r="J143" s="7"/>
      <c r="K143" s="7"/>
      <c r="L143" s="17">
        <v>70.394</v>
      </c>
      <c r="M143" s="7"/>
      <c r="N143" s="7"/>
      <c r="O143" s="7"/>
      <c r="P143" s="17">
        <f>L143</f>
        <v>70.394</v>
      </c>
      <c r="Q143" s="7"/>
    </row>
    <row r="144" spans="1:17" ht="60">
      <c r="A144" s="16" t="s">
        <v>230</v>
      </c>
      <c r="B144" s="7" t="s">
        <v>303</v>
      </c>
      <c r="C144" s="1" t="s">
        <v>132</v>
      </c>
      <c r="D144" s="7">
        <v>2014</v>
      </c>
      <c r="E144" s="7">
        <v>2018</v>
      </c>
      <c r="F144" s="7"/>
      <c r="G144" s="7"/>
      <c r="H144" s="17">
        <v>65.5</v>
      </c>
      <c r="I144" s="7"/>
      <c r="J144" s="7"/>
      <c r="K144" s="7"/>
      <c r="L144" s="17">
        <v>65.5</v>
      </c>
      <c r="M144" s="7"/>
      <c r="N144" s="7"/>
      <c r="O144" s="7"/>
      <c r="P144" s="17">
        <f>L144</f>
        <v>65.5</v>
      </c>
      <c r="Q144" s="7"/>
    </row>
    <row r="145" spans="1:17" ht="45">
      <c r="A145" s="16" t="s">
        <v>231</v>
      </c>
      <c r="B145" s="7" t="s">
        <v>122</v>
      </c>
      <c r="C145" s="1" t="s">
        <v>132</v>
      </c>
      <c r="D145" s="7">
        <v>2014</v>
      </c>
      <c r="E145" s="7">
        <v>2018</v>
      </c>
      <c r="F145" s="7"/>
      <c r="G145" s="7"/>
      <c r="H145" s="7">
        <v>14.6</v>
      </c>
      <c r="I145" s="7"/>
      <c r="J145" s="7"/>
      <c r="K145" s="7"/>
      <c r="L145" s="7">
        <v>14.6</v>
      </c>
      <c r="M145" s="7"/>
      <c r="N145" s="7"/>
      <c r="O145" s="7"/>
      <c r="P145" s="17">
        <f>L145</f>
        <v>14.6</v>
      </c>
      <c r="Q145" s="7"/>
    </row>
    <row r="146" spans="1:17" ht="45">
      <c r="A146" s="16" t="s">
        <v>232</v>
      </c>
      <c r="B146" s="7" t="s">
        <v>123</v>
      </c>
      <c r="C146" s="1" t="s">
        <v>132</v>
      </c>
      <c r="D146" s="7">
        <v>2014</v>
      </c>
      <c r="E146" s="7">
        <v>2018</v>
      </c>
      <c r="F146" s="7"/>
      <c r="G146" s="7"/>
      <c r="H146" s="17">
        <v>38.13</v>
      </c>
      <c r="I146" s="7"/>
      <c r="J146" s="7"/>
      <c r="K146" s="7"/>
      <c r="L146" s="17">
        <v>38.13</v>
      </c>
      <c r="M146" s="7"/>
      <c r="N146" s="7"/>
      <c r="O146" s="7"/>
      <c r="P146" s="17">
        <f>L146</f>
        <v>38.13</v>
      </c>
      <c r="Q146" s="7"/>
    </row>
    <row r="147" spans="1:19" s="6" customFormat="1" ht="60" hidden="1">
      <c r="A147" s="13" t="s">
        <v>233</v>
      </c>
      <c r="B147" s="14" t="s">
        <v>47</v>
      </c>
      <c r="C147" s="1" t="s">
        <v>132</v>
      </c>
      <c r="D147" s="14">
        <v>2016</v>
      </c>
      <c r="E147" s="14">
        <v>2016</v>
      </c>
      <c r="F147" s="14"/>
      <c r="G147" s="14"/>
      <c r="H147" s="14"/>
      <c r="I147" s="14"/>
      <c r="J147" s="14"/>
      <c r="K147" s="14"/>
      <c r="L147" s="14"/>
      <c r="M147" s="14"/>
      <c r="N147" s="7"/>
      <c r="O147" s="7"/>
      <c r="P147" s="7"/>
      <c r="Q147" s="7"/>
      <c r="R147" s="44"/>
      <c r="S147" s="42"/>
    </row>
    <row r="148" spans="1:17" s="31" customFormat="1" ht="15">
      <c r="A148" s="28"/>
      <c r="B148" s="29" t="s">
        <v>256</v>
      </c>
      <c r="C148" s="1"/>
      <c r="D148" s="29"/>
      <c r="E148" s="29"/>
      <c r="F148" s="29">
        <f>SUM(F133,F140,F147)</f>
        <v>0</v>
      </c>
      <c r="G148" s="29">
        <f aca="true" t="shared" si="18" ref="G148:Q148">SUM(G133,G140,G147)</f>
        <v>120</v>
      </c>
      <c r="H148" s="30">
        <f t="shared" si="18"/>
        <v>1160.406</v>
      </c>
      <c r="I148" s="29">
        <f t="shared" si="18"/>
        <v>0</v>
      </c>
      <c r="J148" s="29">
        <f t="shared" si="18"/>
        <v>0</v>
      </c>
      <c r="K148" s="29">
        <f t="shared" si="18"/>
        <v>120</v>
      </c>
      <c r="L148" s="30">
        <f t="shared" si="18"/>
        <v>1114.912</v>
      </c>
      <c r="M148" s="29">
        <f t="shared" si="18"/>
        <v>0</v>
      </c>
      <c r="N148" s="29">
        <f t="shared" si="18"/>
        <v>0</v>
      </c>
      <c r="O148" s="29">
        <f t="shared" si="18"/>
        <v>120</v>
      </c>
      <c r="P148" s="30">
        <f t="shared" si="18"/>
        <v>1114.912</v>
      </c>
      <c r="Q148" s="29">
        <f t="shared" si="18"/>
        <v>0</v>
      </c>
    </row>
    <row r="149" spans="1:19" s="12" customFormat="1" ht="15.75">
      <c r="A149" s="11"/>
      <c r="B149" s="99" t="s">
        <v>20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63"/>
      <c r="S149" s="63"/>
    </row>
    <row r="150" spans="1:17" s="6" customFormat="1" ht="60">
      <c r="A150" s="13" t="s">
        <v>234</v>
      </c>
      <c r="B150" s="14" t="s">
        <v>48</v>
      </c>
      <c r="C150" s="1" t="s">
        <v>132</v>
      </c>
      <c r="D150" s="14">
        <v>2014</v>
      </c>
      <c r="E150" s="14">
        <v>2018</v>
      </c>
      <c r="F150" s="14">
        <f>SUM(F151:F152)</f>
        <v>0</v>
      </c>
      <c r="G150" s="15">
        <f>SUM(G151:G152)</f>
        <v>3289.08134</v>
      </c>
      <c r="H150" s="15">
        <f aca="true" t="shared" si="19" ref="H150:Q150">SUM(H151:H152)</f>
        <v>5120.56654</v>
      </c>
      <c r="I150" s="15">
        <f t="shared" si="19"/>
        <v>0</v>
      </c>
      <c r="J150" s="15">
        <f t="shared" si="19"/>
        <v>0</v>
      </c>
      <c r="K150" s="15">
        <f t="shared" si="19"/>
        <v>3289.08134</v>
      </c>
      <c r="L150" s="15">
        <f t="shared" si="19"/>
        <v>5119.886570000001</v>
      </c>
      <c r="M150" s="15">
        <f t="shared" si="19"/>
        <v>0</v>
      </c>
      <c r="N150" s="15">
        <f t="shared" si="19"/>
        <v>0</v>
      </c>
      <c r="O150" s="15">
        <f t="shared" si="19"/>
        <v>3289.08134</v>
      </c>
      <c r="P150" s="15">
        <f t="shared" si="19"/>
        <v>5119.886570000001</v>
      </c>
      <c r="Q150" s="15">
        <f t="shared" si="19"/>
        <v>0</v>
      </c>
    </row>
    <row r="151" spans="1:17" ht="75">
      <c r="A151" s="16" t="s">
        <v>235</v>
      </c>
      <c r="B151" s="7" t="s">
        <v>124</v>
      </c>
      <c r="C151" s="1" t="s">
        <v>132</v>
      </c>
      <c r="D151" s="7">
        <v>2014</v>
      </c>
      <c r="E151" s="7">
        <v>2018</v>
      </c>
      <c r="F151" s="7"/>
      <c r="G151" s="17">
        <v>988.4238</v>
      </c>
      <c r="H151" s="17">
        <v>2848.29354</v>
      </c>
      <c r="I151" s="7"/>
      <c r="J151" s="17"/>
      <c r="K151" s="17">
        <v>988.4238</v>
      </c>
      <c r="L151" s="17">
        <v>2848.27266</v>
      </c>
      <c r="M151" s="17"/>
      <c r="N151" s="17"/>
      <c r="O151" s="17">
        <v>988.4238</v>
      </c>
      <c r="P151" s="17">
        <f>L151</f>
        <v>2848.27266</v>
      </c>
      <c r="Q151" s="7"/>
    </row>
    <row r="152" spans="1:17" ht="75">
      <c r="A152" s="16" t="s">
        <v>236</v>
      </c>
      <c r="B152" s="7" t="s">
        <v>125</v>
      </c>
      <c r="C152" s="1" t="s">
        <v>132</v>
      </c>
      <c r="D152" s="7">
        <v>2014</v>
      </c>
      <c r="E152" s="7">
        <v>2018</v>
      </c>
      <c r="F152" s="7"/>
      <c r="G152" s="61">
        <v>2300.65754</v>
      </c>
      <c r="H152" s="61">
        <v>2272.273</v>
      </c>
      <c r="I152" s="62"/>
      <c r="J152" s="62"/>
      <c r="K152" s="61">
        <v>2300.65754</v>
      </c>
      <c r="L152" s="61">
        <v>2271.61391</v>
      </c>
      <c r="M152" s="62"/>
      <c r="N152" s="62"/>
      <c r="O152" s="61">
        <v>2300.65754</v>
      </c>
      <c r="P152" s="17">
        <f>L152</f>
        <v>2271.61391</v>
      </c>
      <c r="Q152" s="62"/>
    </row>
    <row r="153" spans="1:17" s="6" customFormat="1" ht="45">
      <c r="A153" s="13" t="s">
        <v>237</v>
      </c>
      <c r="B153" s="14" t="s">
        <v>49</v>
      </c>
      <c r="C153" s="1" t="s">
        <v>132</v>
      </c>
      <c r="D153" s="14">
        <v>2014</v>
      </c>
      <c r="E153" s="14">
        <v>2018</v>
      </c>
      <c r="F153" s="14">
        <f>SUM(F154:F156)</f>
        <v>0</v>
      </c>
      <c r="G153" s="15">
        <f aca="true" t="shared" si="20" ref="G153:Q153">SUM(G154:G156)</f>
        <v>365.577</v>
      </c>
      <c r="H153" s="14">
        <f t="shared" si="20"/>
        <v>575</v>
      </c>
      <c r="I153" s="14">
        <f t="shared" si="20"/>
        <v>0</v>
      </c>
      <c r="J153" s="14">
        <f t="shared" si="20"/>
        <v>0</v>
      </c>
      <c r="K153" s="15">
        <f t="shared" si="20"/>
        <v>365.577</v>
      </c>
      <c r="L153" s="14">
        <f t="shared" si="20"/>
        <v>575</v>
      </c>
      <c r="M153" s="14">
        <f t="shared" si="20"/>
        <v>0</v>
      </c>
      <c r="N153" s="14">
        <f t="shared" si="20"/>
        <v>0</v>
      </c>
      <c r="O153" s="14">
        <f t="shared" si="20"/>
        <v>365.577</v>
      </c>
      <c r="P153" s="14">
        <f t="shared" si="20"/>
        <v>575</v>
      </c>
      <c r="Q153" s="14">
        <f t="shared" si="20"/>
        <v>0</v>
      </c>
    </row>
    <row r="154" spans="1:17" ht="60" hidden="1">
      <c r="A154" s="16" t="s">
        <v>238</v>
      </c>
      <c r="B154" s="40" t="s">
        <v>339</v>
      </c>
      <c r="C154" s="1" t="s">
        <v>132</v>
      </c>
      <c r="D154" s="7">
        <v>2014</v>
      </c>
      <c r="E154" s="7">
        <v>2018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45">
      <c r="A155" s="16" t="s">
        <v>239</v>
      </c>
      <c r="B155" s="7" t="s">
        <v>126</v>
      </c>
      <c r="C155" s="1" t="s">
        <v>132</v>
      </c>
      <c r="D155" s="7">
        <v>2014</v>
      </c>
      <c r="E155" s="7">
        <v>2018</v>
      </c>
      <c r="F155" s="7"/>
      <c r="G155" s="17"/>
      <c r="H155" s="7">
        <v>575</v>
      </c>
      <c r="I155" s="7"/>
      <c r="J155" s="7"/>
      <c r="K155" s="17"/>
      <c r="L155" s="17">
        <v>575</v>
      </c>
      <c r="M155" s="17"/>
      <c r="N155" s="17"/>
      <c r="O155" s="17"/>
      <c r="P155" s="17">
        <f>L155</f>
        <v>575</v>
      </c>
      <c r="Q155" s="7"/>
    </row>
    <row r="156" spans="1:17" ht="75">
      <c r="A156" s="16" t="s">
        <v>359</v>
      </c>
      <c r="B156" s="45" t="s">
        <v>360</v>
      </c>
      <c r="C156" s="1" t="s">
        <v>132</v>
      </c>
      <c r="D156" s="45">
        <v>2015</v>
      </c>
      <c r="E156" s="45">
        <v>2018</v>
      </c>
      <c r="F156" s="45"/>
      <c r="G156" s="17">
        <v>365.577</v>
      </c>
      <c r="H156" s="45"/>
      <c r="I156" s="45"/>
      <c r="J156" s="45"/>
      <c r="K156" s="17">
        <v>365.577</v>
      </c>
      <c r="L156" s="17"/>
      <c r="M156" s="17"/>
      <c r="N156" s="17"/>
      <c r="O156" s="17">
        <v>365.577</v>
      </c>
      <c r="P156" s="17"/>
      <c r="Q156" s="45"/>
    </row>
    <row r="157" spans="1:17" s="6" customFormat="1" ht="60">
      <c r="A157" s="13" t="s">
        <v>240</v>
      </c>
      <c r="B157" s="14" t="s">
        <v>50</v>
      </c>
      <c r="C157" s="1" t="s">
        <v>132</v>
      </c>
      <c r="D157" s="14">
        <v>2014</v>
      </c>
      <c r="E157" s="14">
        <v>2018</v>
      </c>
      <c r="F157" s="14">
        <f>SUM(F158:F160)</f>
        <v>0</v>
      </c>
      <c r="G157" s="14">
        <f aca="true" t="shared" si="21" ref="G157:Q157">SUM(G158:G160)</f>
        <v>792</v>
      </c>
      <c r="H157" s="14">
        <f t="shared" si="21"/>
        <v>1658.1</v>
      </c>
      <c r="I157" s="14">
        <f t="shared" si="21"/>
        <v>0</v>
      </c>
      <c r="J157" s="14">
        <f t="shared" si="21"/>
        <v>0</v>
      </c>
      <c r="K157" s="14">
        <f t="shared" si="21"/>
        <v>792</v>
      </c>
      <c r="L157" s="15">
        <f t="shared" si="21"/>
        <v>1648.7545999999998</v>
      </c>
      <c r="M157" s="14">
        <f t="shared" si="21"/>
        <v>0</v>
      </c>
      <c r="N157" s="14">
        <f t="shared" si="21"/>
        <v>0</v>
      </c>
      <c r="O157" s="14">
        <f t="shared" si="21"/>
        <v>792</v>
      </c>
      <c r="P157" s="15">
        <f t="shared" si="21"/>
        <v>1648.7545999999998</v>
      </c>
      <c r="Q157" s="14">
        <f t="shared" si="21"/>
        <v>0</v>
      </c>
    </row>
    <row r="158" spans="1:17" ht="60">
      <c r="A158" s="16" t="s">
        <v>241</v>
      </c>
      <c r="B158" s="7" t="s">
        <v>127</v>
      </c>
      <c r="C158" s="1" t="s">
        <v>132</v>
      </c>
      <c r="D158" s="14">
        <v>2014</v>
      </c>
      <c r="E158" s="14">
        <v>2018</v>
      </c>
      <c r="F158" s="7"/>
      <c r="G158" s="17">
        <v>0</v>
      </c>
      <c r="H158" s="7">
        <v>1540.7</v>
      </c>
      <c r="I158" s="7"/>
      <c r="J158" s="7"/>
      <c r="K158" s="17"/>
      <c r="L158" s="17">
        <v>1531.3546</v>
      </c>
      <c r="M158" s="7"/>
      <c r="N158" s="7"/>
      <c r="O158" s="17"/>
      <c r="P158" s="17">
        <f>L158</f>
        <v>1531.3546</v>
      </c>
      <c r="Q158" s="7"/>
    </row>
    <row r="159" spans="1:17" ht="60">
      <c r="A159" s="16" t="s">
        <v>336</v>
      </c>
      <c r="B159" s="45" t="s">
        <v>361</v>
      </c>
      <c r="C159" s="1" t="s">
        <v>132</v>
      </c>
      <c r="D159" s="14">
        <v>2014</v>
      </c>
      <c r="E159" s="14">
        <v>2018</v>
      </c>
      <c r="F159" s="7"/>
      <c r="G159" s="17">
        <v>756</v>
      </c>
      <c r="H159" s="7">
        <v>113.8</v>
      </c>
      <c r="I159" s="7"/>
      <c r="J159" s="7"/>
      <c r="K159" s="17">
        <v>756</v>
      </c>
      <c r="L159" s="17">
        <v>113.8</v>
      </c>
      <c r="M159" s="7"/>
      <c r="N159" s="7"/>
      <c r="O159" s="17">
        <v>756</v>
      </c>
      <c r="P159" s="17">
        <f>L159</f>
        <v>113.8</v>
      </c>
      <c r="Q159" s="7"/>
    </row>
    <row r="160" spans="1:17" ht="45">
      <c r="A160" s="16" t="s">
        <v>362</v>
      </c>
      <c r="B160" s="74" t="s">
        <v>417</v>
      </c>
      <c r="C160" s="1" t="s">
        <v>132</v>
      </c>
      <c r="D160" s="14">
        <v>2014</v>
      </c>
      <c r="E160" s="14">
        <v>2018</v>
      </c>
      <c r="F160" s="45"/>
      <c r="G160" s="17">
        <v>36</v>
      </c>
      <c r="H160" s="45">
        <v>3.6</v>
      </c>
      <c r="I160" s="45"/>
      <c r="J160" s="45"/>
      <c r="K160" s="17">
        <v>36</v>
      </c>
      <c r="L160" s="17">
        <v>3.6</v>
      </c>
      <c r="M160" s="45"/>
      <c r="N160" s="45"/>
      <c r="O160" s="17">
        <v>36</v>
      </c>
      <c r="P160" s="17">
        <f>L160</f>
        <v>3.6</v>
      </c>
      <c r="Q160" s="45"/>
    </row>
    <row r="161" spans="1:17" s="6" customFormat="1" ht="45">
      <c r="A161" s="13" t="s">
        <v>242</v>
      </c>
      <c r="B161" s="14" t="s">
        <v>51</v>
      </c>
      <c r="C161" s="1" t="s">
        <v>132</v>
      </c>
      <c r="D161" s="14">
        <v>2014</v>
      </c>
      <c r="E161" s="14">
        <v>2018</v>
      </c>
      <c r="F161" s="14">
        <f aca="true" t="shared" si="22" ref="F161:Q161">SUM(F162:F163)</f>
        <v>0</v>
      </c>
      <c r="G161" s="14">
        <f t="shared" si="22"/>
        <v>0</v>
      </c>
      <c r="H161" s="14">
        <f t="shared" si="22"/>
        <v>47.1</v>
      </c>
      <c r="I161" s="14">
        <f t="shared" si="22"/>
        <v>0</v>
      </c>
      <c r="J161" s="14">
        <f t="shared" si="22"/>
        <v>0</v>
      </c>
      <c r="K161" s="14">
        <f t="shared" si="22"/>
        <v>0</v>
      </c>
      <c r="L161" s="14">
        <f t="shared" si="22"/>
        <v>33.1</v>
      </c>
      <c r="M161" s="14">
        <f t="shared" si="22"/>
        <v>0</v>
      </c>
      <c r="N161" s="14">
        <f t="shared" si="22"/>
        <v>0</v>
      </c>
      <c r="O161" s="14">
        <f t="shared" si="22"/>
        <v>0</v>
      </c>
      <c r="P161" s="14">
        <f t="shared" si="22"/>
        <v>33.1</v>
      </c>
      <c r="Q161" s="14">
        <f t="shared" si="22"/>
        <v>0</v>
      </c>
    </row>
    <row r="162" spans="1:17" ht="45">
      <c r="A162" s="16" t="s">
        <v>243</v>
      </c>
      <c r="B162" s="7" t="s">
        <v>128</v>
      </c>
      <c r="C162" s="1" t="s">
        <v>132</v>
      </c>
      <c r="D162" s="7">
        <v>2014</v>
      </c>
      <c r="E162" s="7">
        <v>2018</v>
      </c>
      <c r="F162" s="7"/>
      <c r="G162" s="7"/>
      <c r="H162" s="7">
        <v>36</v>
      </c>
      <c r="I162" s="7"/>
      <c r="J162" s="7"/>
      <c r="K162" s="7"/>
      <c r="L162" s="7">
        <v>22</v>
      </c>
      <c r="M162" s="7"/>
      <c r="N162" s="7"/>
      <c r="O162" s="7"/>
      <c r="P162" s="17">
        <f>L162</f>
        <v>22</v>
      </c>
      <c r="Q162" s="7"/>
    </row>
    <row r="163" spans="1:17" ht="45">
      <c r="A163" s="16" t="s">
        <v>244</v>
      </c>
      <c r="B163" s="7" t="s">
        <v>129</v>
      </c>
      <c r="C163" s="1" t="s">
        <v>132</v>
      </c>
      <c r="D163" s="7">
        <v>2014</v>
      </c>
      <c r="E163" s="7">
        <v>2018</v>
      </c>
      <c r="F163" s="7"/>
      <c r="G163" s="7"/>
      <c r="H163" s="7">
        <v>11.1</v>
      </c>
      <c r="I163" s="7"/>
      <c r="J163" s="7"/>
      <c r="K163" s="7"/>
      <c r="L163" s="7">
        <v>11.1</v>
      </c>
      <c r="M163" s="7"/>
      <c r="N163" s="7"/>
      <c r="O163" s="7"/>
      <c r="P163" s="17">
        <f>L163</f>
        <v>11.1</v>
      </c>
      <c r="Q163" s="7"/>
    </row>
    <row r="164" spans="1:17" s="6" customFormat="1" ht="45">
      <c r="A164" s="13" t="s">
        <v>370</v>
      </c>
      <c r="B164" s="14" t="s">
        <v>371</v>
      </c>
      <c r="C164" s="1" t="s">
        <v>132</v>
      </c>
      <c r="D164" s="50">
        <v>2017</v>
      </c>
      <c r="E164" s="50">
        <v>2018</v>
      </c>
      <c r="F164" s="14"/>
      <c r="G164" s="14"/>
      <c r="H164" s="15">
        <v>1104.83885</v>
      </c>
      <c r="I164" s="14"/>
      <c r="J164" s="14"/>
      <c r="K164" s="14"/>
      <c r="L164" s="15">
        <v>1104.8354</v>
      </c>
      <c r="M164" s="14"/>
      <c r="N164" s="14"/>
      <c r="O164" s="14"/>
      <c r="P164" s="17">
        <f>L164</f>
        <v>1104.8354</v>
      </c>
      <c r="Q164" s="14"/>
    </row>
    <row r="165" spans="1:18" s="26" customFormat="1" ht="15.75">
      <c r="A165" s="22"/>
      <c r="B165" s="23" t="s">
        <v>257</v>
      </c>
      <c r="C165" s="2"/>
      <c r="D165" s="23"/>
      <c r="E165" s="23"/>
      <c r="F165" s="23">
        <f aca="true" t="shared" si="23" ref="F165:Q165">SUM(F150,F153,F157,F161,F164)</f>
        <v>0</v>
      </c>
      <c r="G165" s="24">
        <f t="shared" si="23"/>
        <v>4446.65834</v>
      </c>
      <c r="H165" s="24">
        <f t="shared" si="23"/>
        <v>8505.60539</v>
      </c>
      <c r="I165" s="24">
        <f t="shared" si="23"/>
        <v>0</v>
      </c>
      <c r="J165" s="24">
        <f t="shared" si="23"/>
        <v>0</v>
      </c>
      <c r="K165" s="24">
        <f t="shared" si="23"/>
        <v>4446.65834</v>
      </c>
      <c r="L165" s="24">
        <f t="shared" si="23"/>
        <v>8481.576570000001</v>
      </c>
      <c r="M165" s="23">
        <f t="shared" si="23"/>
        <v>0</v>
      </c>
      <c r="N165" s="23">
        <f t="shared" si="23"/>
        <v>0</v>
      </c>
      <c r="O165" s="24">
        <f t="shared" si="23"/>
        <v>4446.65834</v>
      </c>
      <c r="P165" s="24">
        <f t="shared" si="23"/>
        <v>8481.576570000001</v>
      </c>
      <c r="Q165" s="23">
        <f t="shared" si="23"/>
        <v>0</v>
      </c>
      <c r="R165" s="47"/>
    </row>
    <row r="166" spans="1:19" s="12" customFormat="1" ht="15.75">
      <c r="A166" s="11"/>
      <c r="B166" s="99" t="s">
        <v>21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70"/>
      <c r="S166" s="70"/>
    </row>
    <row r="167" spans="1:17" s="6" customFormat="1" ht="45">
      <c r="A167" s="13" t="s">
        <v>245</v>
      </c>
      <c r="B167" s="14" t="s">
        <v>52</v>
      </c>
      <c r="C167" s="1" t="s">
        <v>132</v>
      </c>
      <c r="D167" s="32"/>
      <c r="E167" s="32"/>
      <c r="F167" s="32">
        <f>SUM(F168)</f>
        <v>0</v>
      </c>
      <c r="G167" s="32">
        <f aca="true" t="shared" si="24" ref="G167:Q167">SUM(G168)</f>
        <v>0</v>
      </c>
      <c r="H167" s="32">
        <f t="shared" si="24"/>
        <v>65.7</v>
      </c>
      <c r="I167" s="32">
        <f t="shared" si="24"/>
        <v>0</v>
      </c>
      <c r="J167" s="32">
        <f t="shared" si="24"/>
        <v>0</v>
      </c>
      <c r="K167" s="32">
        <f t="shared" si="24"/>
        <v>0</v>
      </c>
      <c r="L167" s="56">
        <f t="shared" si="24"/>
        <v>65.65004</v>
      </c>
      <c r="M167" s="32">
        <f t="shared" si="24"/>
        <v>0</v>
      </c>
      <c r="N167" s="32">
        <f t="shared" si="24"/>
        <v>0</v>
      </c>
      <c r="O167" s="32">
        <f t="shared" si="24"/>
        <v>0</v>
      </c>
      <c r="P167" s="56">
        <f t="shared" si="24"/>
        <v>65.65004</v>
      </c>
      <c r="Q167" s="32">
        <f t="shared" si="24"/>
        <v>0</v>
      </c>
    </row>
    <row r="168" spans="1:17" ht="45">
      <c r="A168" s="16" t="s">
        <v>246</v>
      </c>
      <c r="B168" s="7" t="s">
        <v>130</v>
      </c>
      <c r="C168" s="1" t="s">
        <v>132</v>
      </c>
      <c r="D168" s="27">
        <v>2014</v>
      </c>
      <c r="E168" s="27">
        <v>2018</v>
      </c>
      <c r="F168" s="27"/>
      <c r="G168" s="27"/>
      <c r="H168" s="27">
        <v>65.7</v>
      </c>
      <c r="I168" s="27"/>
      <c r="J168" s="27"/>
      <c r="K168" s="27"/>
      <c r="L168" s="46">
        <v>65.65004</v>
      </c>
      <c r="M168" s="46"/>
      <c r="N168" s="17"/>
      <c r="O168" s="17"/>
      <c r="P168" s="17">
        <f>L168</f>
        <v>65.65004</v>
      </c>
      <c r="Q168" s="7"/>
    </row>
    <row r="169" spans="1:17" s="6" customFormat="1" ht="45">
      <c r="A169" s="13" t="s">
        <v>247</v>
      </c>
      <c r="B169" s="14" t="s">
        <v>53</v>
      </c>
      <c r="C169" s="1" t="s">
        <v>132</v>
      </c>
      <c r="D169" s="32">
        <v>2014</v>
      </c>
      <c r="E169" s="32">
        <v>2018</v>
      </c>
      <c r="F169" s="32">
        <f>SUM(F170:F171)</f>
        <v>0</v>
      </c>
      <c r="G169" s="32">
        <f>SUM(G170:G171)</f>
        <v>0</v>
      </c>
      <c r="H169" s="32">
        <f>SUM(H170:H171)</f>
        <v>0</v>
      </c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s="35" customFormat="1" ht="45" hidden="1">
      <c r="A170" s="33"/>
      <c r="B170" s="7" t="s">
        <v>270</v>
      </c>
      <c r="C170" s="1" t="s">
        <v>132</v>
      </c>
      <c r="D170" s="34">
        <v>2014</v>
      </c>
      <c r="E170" s="34">
        <v>2018</v>
      </c>
      <c r="F170" s="34"/>
      <c r="G170" s="34"/>
      <c r="H170" s="34"/>
      <c r="I170" s="34"/>
      <c r="J170" s="34"/>
      <c r="K170" s="34"/>
      <c r="L170" s="34"/>
      <c r="M170" s="34"/>
      <c r="N170" s="7"/>
      <c r="O170" s="7"/>
      <c r="P170" s="7"/>
      <c r="Q170" s="7"/>
    </row>
    <row r="171" spans="1:17" ht="60" hidden="1">
      <c r="A171" s="16" t="s">
        <v>248</v>
      </c>
      <c r="B171" s="7" t="s">
        <v>269</v>
      </c>
      <c r="C171" s="1" t="s">
        <v>132</v>
      </c>
      <c r="D171" s="27">
        <v>2015</v>
      </c>
      <c r="E171" s="27">
        <v>2018</v>
      </c>
      <c r="F171" s="27"/>
      <c r="G171" s="27"/>
      <c r="H171" s="27">
        <v>0</v>
      </c>
      <c r="I171" s="27"/>
      <c r="J171" s="27"/>
      <c r="K171" s="27"/>
      <c r="L171" s="27"/>
      <c r="M171" s="27"/>
      <c r="N171" s="7"/>
      <c r="O171" s="7"/>
      <c r="P171" s="7"/>
      <c r="Q171" s="7"/>
    </row>
    <row r="172" spans="1:17" s="6" customFormat="1" ht="60">
      <c r="A172" s="13" t="s">
        <v>340</v>
      </c>
      <c r="B172" s="14" t="s">
        <v>54</v>
      </c>
      <c r="C172" s="1" t="s">
        <v>132</v>
      </c>
      <c r="D172" s="32">
        <v>2015</v>
      </c>
      <c r="E172" s="32">
        <v>2018</v>
      </c>
      <c r="F172" s="32">
        <f aca="true" t="shared" si="25" ref="F172:Q172">SUM(F173:F173)</f>
        <v>0</v>
      </c>
      <c r="G172" s="32">
        <f t="shared" si="25"/>
        <v>0</v>
      </c>
      <c r="H172" s="32">
        <f t="shared" si="25"/>
        <v>3</v>
      </c>
      <c r="I172" s="32">
        <f t="shared" si="25"/>
        <v>0</v>
      </c>
      <c r="J172" s="32">
        <f t="shared" si="25"/>
        <v>0</v>
      </c>
      <c r="K172" s="32">
        <f t="shared" si="25"/>
        <v>0</v>
      </c>
      <c r="L172" s="32">
        <f t="shared" si="25"/>
        <v>0</v>
      </c>
      <c r="M172" s="32">
        <f t="shared" si="25"/>
        <v>0</v>
      </c>
      <c r="N172" s="32">
        <f t="shared" si="25"/>
        <v>0</v>
      </c>
      <c r="O172" s="32">
        <f t="shared" si="25"/>
        <v>0</v>
      </c>
      <c r="P172" s="32">
        <f t="shared" si="25"/>
        <v>0</v>
      </c>
      <c r="Q172" s="32">
        <f t="shared" si="25"/>
        <v>0</v>
      </c>
    </row>
    <row r="173" spans="1:17" ht="45">
      <c r="A173" s="16" t="s">
        <v>249</v>
      </c>
      <c r="B173" s="7" t="s">
        <v>131</v>
      </c>
      <c r="C173" s="1" t="s">
        <v>132</v>
      </c>
      <c r="D173" s="27">
        <v>2015</v>
      </c>
      <c r="E173" s="27">
        <v>2018</v>
      </c>
      <c r="F173" s="27"/>
      <c r="G173" s="27"/>
      <c r="H173" s="27">
        <v>3</v>
      </c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s="26" customFormat="1" ht="15.75">
      <c r="A174" s="22"/>
      <c r="B174" s="23" t="s">
        <v>258</v>
      </c>
      <c r="C174" s="2"/>
      <c r="D174" s="23"/>
      <c r="E174" s="23"/>
      <c r="F174" s="23">
        <f>SUM(F167,F169,F172)</f>
        <v>0</v>
      </c>
      <c r="G174" s="23">
        <f aca="true" t="shared" si="26" ref="G174:Q174">SUM(G167,G169,G172)</f>
        <v>0</v>
      </c>
      <c r="H174" s="23">
        <f t="shared" si="26"/>
        <v>68.7</v>
      </c>
      <c r="I174" s="23">
        <f t="shared" si="26"/>
        <v>0</v>
      </c>
      <c r="J174" s="23">
        <f t="shared" si="26"/>
        <v>0</v>
      </c>
      <c r="K174" s="23">
        <f t="shared" si="26"/>
        <v>0</v>
      </c>
      <c r="L174" s="24">
        <f t="shared" si="26"/>
        <v>65.65004</v>
      </c>
      <c r="M174" s="23">
        <f t="shared" si="26"/>
        <v>0</v>
      </c>
      <c r="N174" s="23">
        <f t="shared" si="26"/>
        <v>0</v>
      </c>
      <c r="O174" s="23">
        <f t="shared" si="26"/>
        <v>0</v>
      </c>
      <c r="P174" s="24">
        <f t="shared" si="26"/>
        <v>65.65004</v>
      </c>
      <c r="Q174" s="23">
        <f t="shared" si="26"/>
        <v>0</v>
      </c>
    </row>
    <row r="175" spans="1:17" s="26" customFormat="1" ht="15.75">
      <c r="A175" s="22"/>
      <c r="B175" s="23" t="s">
        <v>259</v>
      </c>
      <c r="C175" s="2"/>
      <c r="D175" s="23"/>
      <c r="E175" s="23"/>
      <c r="F175" s="24">
        <f aca="true" t="shared" si="27" ref="F175:Q175">SUM(F45,F103,F123,F131,F148,F165,F174)</f>
        <v>1433.0438100000001</v>
      </c>
      <c r="G175" s="24">
        <f t="shared" si="27"/>
        <v>478637.73753000004</v>
      </c>
      <c r="H175" s="24">
        <f t="shared" si="27"/>
        <v>254859.60220000002</v>
      </c>
      <c r="I175" s="24">
        <f t="shared" si="27"/>
        <v>0</v>
      </c>
      <c r="J175" s="24">
        <f t="shared" si="27"/>
        <v>1367.6484300000002</v>
      </c>
      <c r="K175" s="24">
        <f t="shared" si="27"/>
        <v>478030.26985000004</v>
      </c>
      <c r="L175" s="24">
        <f t="shared" si="27"/>
        <v>250864.40568000003</v>
      </c>
      <c r="M175" s="24">
        <f t="shared" si="27"/>
        <v>0</v>
      </c>
      <c r="N175" s="24">
        <f t="shared" si="27"/>
        <v>1367.6484300000002</v>
      </c>
      <c r="O175" s="24">
        <f t="shared" si="27"/>
        <v>478030.26985000004</v>
      </c>
      <c r="P175" s="24">
        <f t="shared" si="27"/>
        <v>250864.40568000003</v>
      </c>
      <c r="Q175" s="24">
        <f t="shared" si="27"/>
        <v>0</v>
      </c>
    </row>
    <row r="176" spans="6:17" ht="15" customHeight="1"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</row>
    <row r="177" spans="2:16" ht="15" customHeight="1">
      <c r="B177" s="5" t="s">
        <v>271</v>
      </c>
      <c r="E177" s="5" t="s">
        <v>377</v>
      </c>
      <c r="K177" s="36">
        <f>SUM(J175:K175)</f>
        <v>479397.91828000004</v>
      </c>
      <c r="N177" s="68"/>
      <c r="O177" s="68"/>
      <c r="P177" s="68"/>
    </row>
    <row r="178" spans="11:16" ht="15" customHeight="1">
      <c r="K178" s="36">
        <f>SUM(J175:L175)</f>
        <v>730262.3239600001</v>
      </c>
      <c r="L178" s="36"/>
      <c r="P178" s="36"/>
    </row>
    <row r="179" spans="1:12" ht="15" customHeight="1">
      <c r="A179" s="4" t="s">
        <v>262</v>
      </c>
      <c r="J179" s="36"/>
      <c r="K179" s="67">
        <f>K177/K178</f>
        <v>0.6564735747017109</v>
      </c>
      <c r="L179" s="36"/>
    </row>
    <row r="180" ht="15">
      <c r="A180" s="4" t="s">
        <v>263</v>
      </c>
    </row>
    <row r="182" spans="2:5" ht="15.75">
      <c r="B182" s="37"/>
      <c r="C182" s="37" t="s">
        <v>276</v>
      </c>
      <c r="D182" s="37" t="s">
        <v>305</v>
      </c>
      <c r="E182" s="37" t="s">
        <v>282</v>
      </c>
    </row>
    <row r="183" spans="2:6" ht="15.75">
      <c r="B183" s="37" t="s">
        <v>304</v>
      </c>
      <c r="C183" s="38">
        <f>F175+G175+H175</f>
        <v>734930.3835400001</v>
      </c>
      <c r="D183" s="38">
        <f>J175+K175+L175</f>
        <v>730262.3239600001</v>
      </c>
      <c r="E183" s="39">
        <f>D183/C183</f>
        <v>0.993648296920975</v>
      </c>
      <c r="F183" s="36"/>
    </row>
    <row r="184" spans="2:12" ht="15.75">
      <c r="B184" s="37" t="s">
        <v>306</v>
      </c>
      <c r="C184" s="38">
        <f>F175</f>
        <v>1433.0438100000001</v>
      </c>
      <c r="D184" s="38">
        <f>J175</f>
        <v>1367.6484300000002</v>
      </c>
      <c r="E184" s="39">
        <f>D184/C184</f>
        <v>0.9543660985493528</v>
      </c>
      <c r="F184" s="36"/>
      <c r="J184" s="68"/>
      <c r="K184" s="68"/>
      <c r="L184" s="68"/>
    </row>
    <row r="185" spans="2:12" ht="15.75">
      <c r="B185" s="37" t="s">
        <v>307</v>
      </c>
      <c r="C185" s="38">
        <f>G175</f>
        <v>478637.73753000004</v>
      </c>
      <c r="D185" s="38">
        <f>K175</f>
        <v>478030.26985000004</v>
      </c>
      <c r="E185" s="39">
        <f>D185/C185</f>
        <v>0.9987308403989731</v>
      </c>
      <c r="F185" s="36"/>
      <c r="J185" s="68"/>
      <c r="K185" s="68"/>
      <c r="L185" s="68"/>
    </row>
    <row r="186" spans="2:12" ht="15.75">
      <c r="B186" s="37" t="s">
        <v>308</v>
      </c>
      <c r="C186" s="38">
        <f>H175</f>
        <v>254859.60220000002</v>
      </c>
      <c r="D186" s="38">
        <f>L175</f>
        <v>250864.40568000003</v>
      </c>
      <c r="E186" s="39">
        <f>D186/C186</f>
        <v>0.9843239317431532</v>
      </c>
      <c r="F186" s="36"/>
      <c r="J186" s="68"/>
      <c r="K186" s="68"/>
      <c r="L186" s="68"/>
    </row>
    <row r="187" spans="3:4" ht="15">
      <c r="C187" s="36"/>
      <c r="D187" s="36"/>
    </row>
  </sheetData>
  <sheetProtection/>
  <mergeCells count="16">
    <mergeCell ref="B166:Q166"/>
    <mergeCell ref="C3:M3"/>
    <mergeCell ref="B10:Q10"/>
    <mergeCell ref="B46:Q46"/>
    <mergeCell ref="B104:Q104"/>
    <mergeCell ref="F7:I7"/>
    <mergeCell ref="B132:Q132"/>
    <mergeCell ref="B149:Q149"/>
    <mergeCell ref="A7:A8"/>
    <mergeCell ref="B7:B8"/>
    <mergeCell ref="C7:C8"/>
    <mergeCell ref="D7:D8"/>
    <mergeCell ref="J7:M7"/>
    <mergeCell ref="B124:Q124"/>
    <mergeCell ref="N7:Q7"/>
    <mergeCell ref="E7:E8"/>
  </mergeCells>
  <printOptions/>
  <pageMargins left="0.5905511811023623" right="0.1968503937007874" top="0.5511811023622047" bottom="0.35433070866141736" header="0.31496062992125984" footer="0.31496062992125984"/>
  <pageSetup fitToHeight="10" horizontalDpi="180" verticalDpi="180" orientation="landscape" paperSize="9" scale="62" r:id="rId1"/>
  <headerFooter>
    <oddFooter>&amp;R&amp;P</oddFooter>
  </headerFooter>
  <rowBreaks count="1" manualBreakCount="1">
    <brk id="16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90" zoomScaleNormal="90" workbookViewId="0" topLeftCell="A1">
      <selection activeCell="G32" sqref="G32"/>
    </sheetView>
  </sheetViews>
  <sheetFormatPr defaultColWidth="14.421875" defaultRowHeight="15"/>
  <cols>
    <col min="1" max="1" width="8.8515625" style="78" customWidth="1"/>
    <col min="2" max="2" width="61.421875" style="78" customWidth="1"/>
    <col min="3" max="3" width="10.7109375" style="78" customWidth="1"/>
    <col min="4" max="4" width="14.421875" style="78" customWidth="1"/>
    <col min="5" max="5" width="10.57421875" style="78" customWidth="1"/>
    <col min="6" max="6" width="10.00390625" style="78" customWidth="1"/>
    <col min="7" max="7" width="42.8515625" style="78" customWidth="1"/>
    <col min="8" max="16384" width="14.421875" style="78" customWidth="1"/>
  </cols>
  <sheetData>
    <row r="1" s="75" customFormat="1" ht="15">
      <c r="C1" s="75" t="s">
        <v>301</v>
      </c>
    </row>
    <row r="2" s="75" customFormat="1" ht="15">
      <c r="B2" s="75" t="s">
        <v>302</v>
      </c>
    </row>
    <row r="3" s="75" customFormat="1" ht="15">
      <c r="B3" s="75" t="s">
        <v>13</v>
      </c>
    </row>
    <row r="4" s="75" customFormat="1" ht="15">
      <c r="C4" s="76" t="s">
        <v>378</v>
      </c>
    </row>
    <row r="5" spans="1:10" ht="15">
      <c r="A5" s="108" t="s">
        <v>272</v>
      </c>
      <c r="B5" s="108" t="s">
        <v>273</v>
      </c>
      <c r="C5" s="108" t="s">
        <v>280</v>
      </c>
      <c r="D5" s="109"/>
      <c r="E5" s="109"/>
      <c r="F5" s="109"/>
      <c r="G5" s="108" t="s">
        <v>278</v>
      </c>
      <c r="H5" s="77"/>
      <c r="I5" s="77"/>
      <c r="J5" s="77"/>
    </row>
    <row r="6" spans="1:10" ht="32.25" customHeight="1">
      <c r="A6" s="109"/>
      <c r="B6" s="109"/>
      <c r="C6" s="108" t="s">
        <v>274</v>
      </c>
      <c r="D6" s="108" t="s">
        <v>275</v>
      </c>
      <c r="E6" s="108" t="s">
        <v>279</v>
      </c>
      <c r="F6" s="109"/>
      <c r="G6" s="109"/>
      <c r="H6" s="77"/>
      <c r="I6" s="77"/>
      <c r="J6" s="77"/>
    </row>
    <row r="7" spans="1:10" ht="27.75" customHeight="1">
      <c r="A7" s="109"/>
      <c r="B7" s="109"/>
      <c r="C7" s="109"/>
      <c r="D7" s="109"/>
      <c r="E7" s="79" t="s">
        <v>276</v>
      </c>
      <c r="F7" s="79" t="s">
        <v>277</v>
      </c>
      <c r="G7" s="109"/>
      <c r="H7" s="77"/>
      <c r="I7" s="77"/>
      <c r="J7" s="77"/>
    </row>
    <row r="8" spans="1:10" ht="15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7"/>
      <c r="I8" s="77"/>
      <c r="J8" s="77"/>
    </row>
    <row r="9" spans="1:10" ht="46.5" customHeight="1">
      <c r="A9" s="79">
        <v>1</v>
      </c>
      <c r="B9" s="79" t="s">
        <v>281</v>
      </c>
      <c r="C9" s="79" t="s">
        <v>282</v>
      </c>
      <c r="D9" s="79">
        <v>0</v>
      </c>
      <c r="E9" s="79">
        <v>0</v>
      </c>
      <c r="F9" s="80">
        <v>0</v>
      </c>
      <c r="G9" s="79"/>
      <c r="H9" s="77"/>
      <c r="I9" s="77"/>
      <c r="J9" s="77"/>
    </row>
    <row r="10" spans="1:18" ht="75">
      <c r="A10" s="79">
        <v>2</v>
      </c>
      <c r="B10" s="79" t="s">
        <v>283</v>
      </c>
      <c r="C10" s="79" t="s">
        <v>282</v>
      </c>
      <c r="D10" s="79">
        <v>74.5</v>
      </c>
      <c r="E10" s="79">
        <v>75</v>
      </c>
      <c r="F10" s="80">
        <v>75.2</v>
      </c>
      <c r="G10" s="80" t="s">
        <v>383</v>
      </c>
      <c r="H10" s="81"/>
      <c r="I10" s="81"/>
      <c r="J10" s="81"/>
      <c r="K10" s="71"/>
      <c r="L10" s="71"/>
      <c r="M10" s="71"/>
      <c r="N10" s="71"/>
      <c r="O10" s="71"/>
      <c r="P10" s="71"/>
      <c r="Q10" s="71"/>
      <c r="R10" s="71"/>
    </row>
    <row r="11" spans="1:10" ht="75">
      <c r="A11" s="79">
        <v>3</v>
      </c>
      <c r="B11" s="79" t="s">
        <v>284</v>
      </c>
      <c r="C11" s="79" t="s">
        <v>282</v>
      </c>
      <c r="D11" s="79">
        <v>100</v>
      </c>
      <c r="E11" s="79">
        <v>100</v>
      </c>
      <c r="F11" s="80">
        <v>100</v>
      </c>
      <c r="G11" s="79"/>
      <c r="H11" s="77"/>
      <c r="I11" s="77"/>
      <c r="J11" s="77"/>
    </row>
    <row r="12" spans="1:10" ht="75">
      <c r="A12" s="79">
        <v>4</v>
      </c>
      <c r="B12" s="79" t="s">
        <v>285</v>
      </c>
      <c r="C12" s="79" t="s">
        <v>282</v>
      </c>
      <c r="D12" s="79">
        <v>100</v>
      </c>
      <c r="E12" s="79">
        <v>100</v>
      </c>
      <c r="F12" s="80">
        <v>100</v>
      </c>
      <c r="G12" s="79"/>
      <c r="H12" s="77"/>
      <c r="I12" s="77"/>
      <c r="J12" s="77"/>
    </row>
    <row r="13" spans="1:10" ht="75">
      <c r="A13" s="79">
        <v>5</v>
      </c>
      <c r="B13" s="79" t="s">
        <v>286</v>
      </c>
      <c r="C13" s="79" t="s">
        <v>282</v>
      </c>
      <c r="D13" s="79">
        <v>100</v>
      </c>
      <c r="E13" s="79">
        <v>100</v>
      </c>
      <c r="F13" s="82">
        <v>100</v>
      </c>
      <c r="G13" s="82" t="s">
        <v>407</v>
      </c>
      <c r="H13" s="106"/>
      <c r="I13" s="107"/>
      <c r="J13" s="107"/>
    </row>
    <row r="14" spans="1:10" ht="180">
      <c r="A14" s="79">
        <v>6</v>
      </c>
      <c r="B14" s="79" t="s">
        <v>384</v>
      </c>
      <c r="C14" s="79" t="s">
        <v>282</v>
      </c>
      <c r="D14" s="79">
        <v>67.2</v>
      </c>
      <c r="E14" s="79">
        <v>73.4</v>
      </c>
      <c r="F14" s="83">
        <f>(2341+131+12+104)/3379</f>
        <v>0.7659070730985499</v>
      </c>
      <c r="G14" s="82" t="s">
        <v>408</v>
      </c>
      <c r="H14" s="84"/>
      <c r="I14" s="84"/>
      <c r="J14" s="84"/>
    </row>
    <row r="15" spans="1:10" ht="45">
      <c r="A15" s="79">
        <v>7</v>
      </c>
      <c r="B15" s="79" t="s">
        <v>385</v>
      </c>
      <c r="C15" s="79" t="s">
        <v>282</v>
      </c>
      <c r="D15" s="79">
        <v>95.8</v>
      </c>
      <c r="E15" s="79">
        <v>89</v>
      </c>
      <c r="F15" s="85">
        <f>227/233*100</f>
        <v>97.42489270386267</v>
      </c>
      <c r="G15" s="82" t="s">
        <v>409</v>
      </c>
      <c r="H15" s="84"/>
      <c r="I15" s="84"/>
      <c r="J15" s="84"/>
    </row>
    <row r="16" spans="1:10" ht="60">
      <c r="A16" s="79">
        <v>8</v>
      </c>
      <c r="B16" s="79" t="s">
        <v>287</v>
      </c>
      <c r="C16" s="79" t="s">
        <v>282</v>
      </c>
      <c r="D16" s="79">
        <v>97.7</v>
      </c>
      <c r="E16" s="79">
        <v>78</v>
      </c>
      <c r="F16" s="85">
        <f>3305/3376*100</f>
        <v>97.89691943127961</v>
      </c>
      <c r="G16" s="82" t="s">
        <v>410</v>
      </c>
      <c r="H16" s="84"/>
      <c r="I16" s="84"/>
      <c r="J16" s="84"/>
    </row>
    <row r="17" spans="1:10" ht="105">
      <c r="A17" s="79">
        <v>9</v>
      </c>
      <c r="B17" s="79" t="s">
        <v>288</v>
      </c>
      <c r="C17" s="79" t="s">
        <v>282</v>
      </c>
      <c r="D17" s="79">
        <v>100</v>
      </c>
      <c r="E17" s="79">
        <v>90</v>
      </c>
      <c r="F17" s="82">
        <v>100</v>
      </c>
      <c r="G17" s="82" t="s">
        <v>386</v>
      </c>
      <c r="H17" s="84"/>
      <c r="I17" s="84"/>
      <c r="J17" s="84"/>
    </row>
    <row r="18" spans="1:10" ht="60">
      <c r="A18" s="79">
        <v>10</v>
      </c>
      <c r="B18" s="79" t="s">
        <v>289</v>
      </c>
      <c r="C18" s="79" t="s">
        <v>282</v>
      </c>
      <c r="D18" s="79">
        <v>10</v>
      </c>
      <c r="E18" s="79">
        <v>20</v>
      </c>
      <c r="F18" s="82">
        <v>20</v>
      </c>
      <c r="G18" s="82" t="s">
        <v>414</v>
      </c>
      <c r="H18" s="84"/>
      <c r="I18" s="84"/>
      <c r="J18" s="84"/>
    </row>
    <row r="19" spans="1:10" ht="45">
      <c r="A19" s="79">
        <v>11</v>
      </c>
      <c r="B19" s="79" t="s">
        <v>387</v>
      </c>
      <c r="C19" s="79" t="s">
        <v>282</v>
      </c>
      <c r="D19" s="79">
        <v>7</v>
      </c>
      <c r="E19" s="79">
        <v>7</v>
      </c>
      <c r="F19" s="85">
        <v>7</v>
      </c>
      <c r="G19" s="82" t="s">
        <v>411</v>
      </c>
      <c r="H19" s="77"/>
      <c r="I19" s="77"/>
      <c r="J19" s="77"/>
    </row>
    <row r="20" spans="1:21" ht="45">
      <c r="A20" s="79">
        <v>12</v>
      </c>
      <c r="B20" s="79" t="s">
        <v>388</v>
      </c>
      <c r="C20" s="79" t="s">
        <v>282</v>
      </c>
      <c r="D20" s="79">
        <v>75</v>
      </c>
      <c r="E20" s="79">
        <v>74</v>
      </c>
      <c r="F20" s="86">
        <v>74</v>
      </c>
      <c r="G20" s="86"/>
      <c r="H20" s="87"/>
      <c r="I20" s="87"/>
      <c r="J20" s="87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75">
      <c r="A21" s="79">
        <v>13</v>
      </c>
      <c r="B21" s="79" t="s">
        <v>389</v>
      </c>
      <c r="C21" s="79" t="s">
        <v>282</v>
      </c>
      <c r="D21" s="79">
        <v>31</v>
      </c>
      <c r="E21" s="79">
        <v>30</v>
      </c>
      <c r="F21" s="86">
        <v>33</v>
      </c>
      <c r="G21" s="86" t="s">
        <v>390</v>
      </c>
      <c r="H21" s="87"/>
      <c r="I21" s="87"/>
      <c r="J21" s="87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21" ht="105">
      <c r="A22" s="79">
        <v>14</v>
      </c>
      <c r="B22" s="79" t="s">
        <v>290</v>
      </c>
      <c r="C22" s="79" t="s">
        <v>282</v>
      </c>
      <c r="D22" s="79">
        <v>66</v>
      </c>
      <c r="E22" s="79">
        <v>72</v>
      </c>
      <c r="F22" s="86">
        <v>73</v>
      </c>
      <c r="G22" s="86" t="s">
        <v>391</v>
      </c>
      <c r="H22" s="87"/>
      <c r="I22" s="87"/>
      <c r="J22" s="87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 ht="60">
      <c r="A23" s="79">
        <v>15</v>
      </c>
      <c r="B23" s="79" t="s">
        <v>291</v>
      </c>
      <c r="C23" s="79" t="s">
        <v>282</v>
      </c>
      <c r="D23" s="79">
        <v>16.7</v>
      </c>
      <c r="E23" s="88">
        <v>16.7</v>
      </c>
      <c r="F23" s="86">
        <v>16.7</v>
      </c>
      <c r="G23" s="86"/>
      <c r="H23" s="87"/>
      <c r="I23" s="87"/>
      <c r="J23" s="87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1:10" ht="75">
      <c r="A24" s="79">
        <v>16</v>
      </c>
      <c r="B24" s="79" t="s">
        <v>392</v>
      </c>
      <c r="C24" s="79" t="s">
        <v>282</v>
      </c>
      <c r="D24" s="79">
        <v>100</v>
      </c>
      <c r="E24" s="79">
        <v>97</v>
      </c>
      <c r="F24" s="82">
        <v>100</v>
      </c>
      <c r="G24" s="82"/>
      <c r="H24" s="77"/>
      <c r="I24" s="77"/>
      <c r="J24" s="77"/>
    </row>
    <row r="25" spans="1:10" ht="120" customHeight="1">
      <c r="A25" s="79">
        <v>17</v>
      </c>
      <c r="B25" s="79" t="s">
        <v>292</v>
      </c>
      <c r="C25" s="79" t="s">
        <v>282</v>
      </c>
      <c r="D25" s="79">
        <v>96</v>
      </c>
      <c r="E25" s="79">
        <v>82</v>
      </c>
      <c r="F25" s="82">
        <v>53.3</v>
      </c>
      <c r="G25" s="82" t="s">
        <v>393</v>
      </c>
      <c r="H25" s="84"/>
      <c r="I25" s="84"/>
      <c r="J25" s="84"/>
    </row>
    <row r="26" spans="1:10" ht="45">
      <c r="A26" s="79">
        <v>18</v>
      </c>
      <c r="B26" s="79" t="s">
        <v>293</v>
      </c>
      <c r="C26" s="79" t="s">
        <v>282</v>
      </c>
      <c r="D26" s="79">
        <v>9.7</v>
      </c>
      <c r="E26" s="88">
        <v>10</v>
      </c>
      <c r="F26" s="79">
        <v>14.3</v>
      </c>
      <c r="G26" s="79"/>
      <c r="H26" s="77"/>
      <c r="I26" s="77"/>
      <c r="J26" s="77"/>
    </row>
    <row r="27" spans="1:10" ht="45">
      <c r="A27" s="79">
        <v>19</v>
      </c>
      <c r="B27" s="79" t="s">
        <v>294</v>
      </c>
      <c r="C27" s="79" t="s">
        <v>282</v>
      </c>
      <c r="D27" s="79">
        <v>100</v>
      </c>
      <c r="E27" s="79">
        <v>100</v>
      </c>
      <c r="F27" s="79">
        <v>100</v>
      </c>
      <c r="G27" s="79"/>
      <c r="H27" s="77"/>
      <c r="I27" s="77"/>
      <c r="J27" s="77"/>
    </row>
    <row r="28" spans="1:10" ht="45">
      <c r="A28" s="79">
        <v>20</v>
      </c>
      <c r="B28" s="79" t="s">
        <v>394</v>
      </c>
      <c r="C28" s="79" t="s">
        <v>282</v>
      </c>
      <c r="D28" s="79" t="s">
        <v>379</v>
      </c>
      <c r="E28" s="79" t="s">
        <v>379</v>
      </c>
      <c r="F28" s="79"/>
      <c r="G28" s="79"/>
      <c r="H28" s="77"/>
      <c r="I28" s="77"/>
      <c r="J28" s="77"/>
    </row>
    <row r="29" spans="1:10" ht="60">
      <c r="A29" s="89">
        <v>43120</v>
      </c>
      <c r="B29" s="79" t="s">
        <v>395</v>
      </c>
      <c r="C29" s="79" t="s">
        <v>282</v>
      </c>
      <c r="D29" s="79">
        <v>113.7</v>
      </c>
      <c r="E29" s="79">
        <v>110.3</v>
      </c>
      <c r="F29" s="90">
        <v>110.5</v>
      </c>
      <c r="G29" s="79"/>
      <c r="H29" s="77"/>
      <c r="I29" s="77"/>
      <c r="J29" s="77"/>
    </row>
    <row r="30" spans="1:10" ht="60">
      <c r="A30" s="79">
        <v>21</v>
      </c>
      <c r="B30" s="79" t="s">
        <v>396</v>
      </c>
      <c r="C30" s="79" t="s">
        <v>282</v>
      </c>
      <c r="D30" s="79">
        <v>101.5</v>
      </c>
      <c r="E30" s="79">
        <v>100</v>
      </c>
      <c r="F30" s="90">
        <v>102</v>
      </c>
      <c r="G30" s="79"/>
      <c r="H30" s="77"/>
      <c r="I30" s="77"/>
      <c r="J30" s="77"/>
    </row>
    <row r="31" spans="1:10" ht="60">
      <c r="A31" s="79">
        <v>22</v>
      </c>
      <c r="B31" s="79" t="s">
        <v>397</v>
      </c>
      <c r="C31" s="79" t="s">
        <v>282</v>
      </c>
      <c r="D31" s="79">
        <v>90.1</v>
      </c>
      <c r="E31" s="79">
        <v>97</v>
      </c>
      <c r="F31" s="90">
        <v>97.2</v>
      </c>
      <c r="G31" s="79"/>
      <c r="H31" s="77"/>
      <c r="I31" s="77"/>
      <c r="J31" s="77"/>
    </row>
    <row r="32" spans="1:10" ht="135">
      <c r="A32" s="79">
        <v>23</v>
      </c>
      <c r="B32" s="79" t="s">
        <v>398</v>
      </c>
      <c r="C32" s="79" t="s">
        <v>282</v>
      </c>
      <c r="D32" s="79">
        <v>100</v>
      </c>
      <c r="E32" s="88" t="s">
        <v>399</v>
      </c>
      <c r="F32" s="79"/>
      <c r="G32" s="79"/>
      <c r="H32" s="77"/>
      <c r="I32" s="77"/>
      <c r="J32" s="77"/>
    </row>
    <row r="33" spans="1:10" ht="60">
      <c r="A33" s="79">
        <v>24</v>
      </c>
      <c r="B33" s="79" t="s">
        <v>295</v>
      </c>
      <c r="C33" s="79" t="s">
        <v>282</v>
      </c>
      <c r="D33" s="79">
        <v>70</v>
      </c>
      <c r="E33" s="79">
        <v>72</v>
      </c>
      <c r="F33" s="91">
        <v>72</v>
      </c>
      <c r="G33" s="79"/>
      <c r="H33" s="77"/>
      <c r="I33" s="77"/>
      <c r="J33" s="77"/>
    </row>
    <row r="34" spans="1:10" ht="30">
      <c r="A34" s="79">
        <v>25</v>
      </c>
      <c r="B34" s="79" t="s">
        <v>296</v>
      </c>
      <c r="C34" s="79" t="s">
        <v>282</v>
      </c>
      <c r="D34" s="79">
        <v>95.5</v>
      </c>
      <c r="E34" s="79">
        <v>96</v>
      </c>
      <c r="F34" s="79">
        <v>96</v>
      </c>
      <c r="G34" s="79"/>
      <c r="H34" s="77"/>
      <c r="I34" s="77"/>
      <c r="J34" s="77"/>
    </row>
    <row r="35" spans="1:10" ht="60">
      <c r="A35" s="79">
        <v>26</v>
      </c>
      <c r="B35" s="79" t="s">
        <v>297</v>
      </c>
      <c r="C35" s="79" t="s">
        <v>282</v>
      </c>
      <c r="D35" s="79">
        <v>89.8</v>
      </c>
      <c r="E35" s="79">
        <v>90</v>
      </c>
      <c r="F35" s="92">
        <v>78</v>
      </c>
      <c r="G35" s="79" t="s">
        <v>415</v>
      </c>
      <c r="H35" s="77"/>
      <c r="I35" s="77"/>
      <c r="J35" s="77"/>
    </row>
    <row r="36" spans="1:10" ht="75">
      <c r="A36" s="79">
        <v>27</v>
      </c>
      <c r="B36" s="79" t="s">
        <v>400</v>
      </c>
      <c r="C36" s="79" t="s">
        <v>282</v>
      </c>
      <c r="D36" s="79">
        <v>74</v>
      </c>
      <c r="E36" s="88" t="s">
        <v>399</v>
      </c>
      <c r="F36" s="79"/>
      <c r="G36" s="79"/>
      <c r="H36" s="77"/>
      <c r="I36" s="77"/>
      <c r="J36" s="77"/>
    </row>
    <row r="37" spans="1:10" ht="45" customHeight="1">
      <c r="A37" s="79">
        <v>28</v>
      </c>
      <c r="B37" s="79" t="s">
        <v>401</v>
      </c>
      <c r="C37" s="79" t="s">
        <v>282</v>
      </c>
      <c r="D37" s="79">
        <v>100</v>
      </c>
      <c r="E37" s="79">
        <v>100</v>
      </c>
      <c r="F37" s="79">
        <v>100</v>
      </c>
      <c r="G37" s="79"/>
      <c r="H37" s="77"/>
      <c r="I37" s="77"/>
      <c r="J37" s="77"/>
    </row>
    <row r="38" spans="1:10" ht="45">
      <c r="A38" s="79">
        <v>29</v>
      </c>
      <c r="B38" s="79" t="s">
        <v>402</v>
      </c>
      <c r="C38" s="79" t="s">
        <v>282</v>
      </c>
      <c r="D38" s="79">
        <v>27.7</v>
      </c>
      <c r="E38" s="79">
        <v>25</v>
      </c>
      <c r="F38" s="79">
        <v>26.4</v>
      </c>
      <c r="G38" s="79"/>
      <c r="H38" s="77"/>
      <c r="I38" s="77"/>
      <c r="J38" s="77"/>
    </row>
    <row r="39" spans="1:10" ht="90">
      <c r="A39" s="79">
        <v>30</v>
      </c>
      <c r="B39" s="79" t="s">
        <v>298</v>
      </c>
      <c r="C39" s="79" t="s">
        <v>282</v>
      </c>
      <c r="D39" s="79">
        <v>1.42</v>
      </c>
      <c r="E39" s="79">
        <v>1.6</v>
      </c>
      <c r="F39" s="82">
        <v>1.3</v>
      </c>
      <c r="G39" s="82" t="s">
        <v>412</v>
      </c>
      <c r="H39" s="84"/>
      <c r="I39" s="84"/>
      <c r="J39" s="84"/>
    </row>
    <row r="40" spans="1:10" ht="75">
      <c r="A40" s="79">
        <v>31</v>
      </c>
      <c r="B40" s="79" t="s">
        <v>403</v>
      </c>
      <c r="C40" s="79" t="s">
        <v>282</v>
      </c>
      <c r="D40" s="79">
        <v>0</v>
      </c>
      <c r="E40" s="79">
        <v>0.7</v>
      </c>
      <c r="F40" s="82">
        <v>0</v>
      </c>
      <c r="G40" s="82"/>
      <c r="H40" s="77"/>
      <c r="I40" s="77"/>
      <c r="J40" s="77"/>
    </row>
    <row r="41" spans="1:10" ht="75">
      <c r="A41" s="79">
        <v>32</v>
      </c>
      <c r="B41" s="79" t="s">
        <v>299</v>
      </c>
      <c r="C41" s="79" t="s">
        <v>282</v>
      </c>
      <c r="D41" s="79">
        <v>100</v>
      </c>
      <c r="E41" s="79">
        <v>99.3</v>
      </c>
      <c r="F41" s="82">
        <v>100</v>
      </c>
      <c r="G41" s="82" t="s">
        <v>404</v>
      </c>
      <c r="H41" s="84"/>
      <c r="I41" s="84"/>
      <c r="J41" s="84"/>
    </row>
    <row r="42" spans="1:10" ht="90">
      <c r="A42" s="79">
        <v>33</v>
      </c>
      <c r="B42" s="79" t="s">
        <v>416</v>
      </c>
      <c r="C42" s="79" t="s">
        <v>282</v>
      </c>
      <c r="D42" s="79">
        <v>100</v>
      </c>
      <c r="E42" s="79">
        <v>100</v>
      </c>
      <c r="F42" s="82">
        <v>100</v>
      </c>
      <c r="G42" s="82" t="s">
        <v>413</v>
      </c>
      <c r="H42" s="84"/>
      <c r="I42" s="84"/>
      <c r="J42" s="84"/>
    </row>
    <row r="43" spans="1:10" ht="48.75" customHeight="1">
      <c r="A43" s="79">
        <v>34</v>
      </c>
      <c r="B43" s="79" t="s">
        <v>300</v>
      </c>
      <c r="C43" s="79" t="s">
        <v>282</v>
      </c>
      <c r="D43" s="79">
        <v>20</v>
      </c>
      <c r="E43" s="79">
        <v>25</v>
      </c>
      <c r="F43" s="82">
        <v>25</v>
      </c>
      <c r="G43" s="82" t="s">
        <v>405</v>
      </c>
      <c r="H43" s="84"/>
      <c r="I43" s="84"/>
      <c r="J43" s="84"/>
    </row>
    <row r="44" spans="1:10" ht="45">
      <c r="A44" s="79">
        <v>35</v>
      </c>
      <c r="B44" s="79" t="s">
        <v>380</v>
      </c>
      <c r="C44" s="79" t="s">
        <v>282</v>
      </c>
      <c r="D44" s="79">
        <v>100</v>
      </c>
      <c r="E44" s="79">
        <v>100</v>
      </c>
      <c r="F44" s="82">
        <v>100</v>
      </c>
      <c r="G44" s="82"/>
      <c r="H44" s="77"/>
      <c r="I44" s="77"/>
      <c r="J44" s="77"/>
    </row>
    <row r="45" spans="1:10" ht="105">
      <c r="A45" s="79">
        <v>36</v>
      </c>
      <c r="B45" s="79" t="s">
        <v>381</v>
      </c>
      <c r="C45" s="79" t="s">
        <v>282</v>
      </c>
      <c r="D45" s="79">
        <v>100</v>
      </c>
      <c r="E45" s="79">
        <v>100</v>
      </c>
      <c r="F45" s="82">
        <v>100</v>
      </c>
      <c r="G45" s="82"/>
      <c r="H45" s="77"/>
      <c r="I45" s="77"/>
      <c r="J45" s="77"/>
    </row>
    <row r="46" spans="1:10" ht="90">
      <c r="A46" s="79">
        <v>37</v>
      </c>
      <c r="B46" s="79" t="s">
        <v>382</v>
      </c>
      <c r="C46" s="79" t="s">
        <v>282</v>
      </c>
      <c r="D46" s="79">
        <v>0</v>
      </c>
      <c r="E46" s="79">
        <v>50</v>
      </c>
      <c r="F46" s="93">
        <f>2/11*100</f>
        <v>18.181818181818183</v>
      </c>
      <c r="G46" s="82" t="s">
        <v>406</v>
      </c>
      <c r="H46" s="84"/>
      <c r="I46" s="84"/>
      <c r="J46" s="84"/>
    </row>
  </sheetData>
  <sheetProtection/>
  <mergeCells count="8">
    <mergeCell ref="H13:J13"/>
    <mergeCell ref="A5:A7"/>
    <mergeCell ref="B5:B7"/>
    <mergeCell ref="C5:F5"/>
    <mergeCell ref="G5:G7"/>
    <mergeCell ref="C6:C7"/>
    <mergeCell ref="D6:D7"/>
    <mergeCell ref="E6:F6"/>
  </mergeCells>
  <printOptions/>
  <pageMargins left="0.7086614173228347" right="0.35433070866141736" top="0.42" bottom="0.34" header="0.31496062992125984" footer="0.2"/>
  <pageSetup fitToHeight="3" horizontalDpi="180" verticalDpi="18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2018-02-01T11:23:27Z</dcterms:modified>
  <cp:category/>
  <cp:version/>
  <cp:contentType/>
  <cp:contentStatus/>
</cp:coreProperties>
</file>