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6" firstSheet="0" showHorizontalScroll="true" showSheetTabs="true" showVerticalScroll="true" tabRatio="196" windowHeight="8192" windowWidth="16384" xWindow="0" yWindow="0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.1" sheetId="7" state="visible" r:id="rId8"/>
    <sheet name="7.2" sheetId="8" state="visible" r:id="rId9"/>
    <sheet name="7.3" sheetId="9" state="visible" r:id="rId10"/>
    <sheet name="8" sheetId="10" state="visible" r:id="rId11"/>
    <sheet name="9" sheetId="11" state="visible" r:id="rId12"/>
    <sheet name="10" sheetId="12" state="visible" r:id="rId13"/>
    <sheet name="11" sheetId="13" state="visible" r:id="rId14"/>
  </sheets>
  <definedNames>
    <definedName function="false" hidden="false" localSheetId="0" name="_xlnm.Print_Area" vbProcedure="false">'1'!$A$1:$G$17</definedName>
    <definedName function="false" hidden="false" localSheetId="11" name="_xlnm.Print_Area" vbProcedure="false">'10'!$A$480:$G$508</definedName>
    <definedName function="false" hidden="false" localSheetId="12" name="_xlnm.Print_Area" vbProcedure="false">'11'!$A$516:$E$540</definedName>
    <definedName function="false" hidden="false" localSheetId="1" name="_xlnm.Print_Area" vbProcedure="false">'2'!$A$25:$K$185</definedName>
    <definedName function="false" hidden="false" localSheetId="2" name="_xlnm.Print_Area" vbProcedure="false">'3'!$A$142:$Q$161</definedName>
    <definedName function="false" hidden="false" localSheetId="3" name="_xlnm.Print_Area" vbProcedure="false">'4'!$A$164:$H$541</definedName>
    <definedName function="false" hidden="false" localSheetId="4" name="_xlnm.Print_Area" vbProcedure="false">'5'!$A$182:$J$239</definedName>
    <definedName function="false" hidden="false" localSheetId="5" name="_xlnm.Print_Area" vbProcedure="false">'6'!$A$201:$G$236</definedName>
    <definedName function="false" hidden="false" localSheetId="6" name="_xlnm.Print_Area" vbProcedure="false">'7.1'!$A$241:$K$443</definedName>
    <definedName function="false" hidden="false" localSheetId="7" name="_xlnm.Print_Area" vbProcedure="false">'7.2'!$A$345:$K$397</definedName>
    <definedName function="false" hidden="false" localSheetId="8" name="_xlnm.Print_Area" vbProcedure="false">'7.3'!$A$389:$K$433</definedName>
    <definedName function="false" hidden="false" localSheetId="9" name="_xlnm.Print_Area" vbProcedure="false">'8'!$A$413:$K$435</definedName>
    <definedName function="false" hidden="false" localSheetId="10" name="_xlnm.Print_Area" vbProcedure="false">'9'!$A$456:$Q$480</definedName>
    <definedName function="false" hidden="false" localSheetId="0" name="Print_Area_0" vbProcedure="false">"#ссыл!!$A$1:$G$20"</definedName>
    <definedName function="false" hidden="false" localSheetId="0" name="Print_Area_0_0" vbProcedure="false">"#ссыл!!$A$1:$G$20"</definedName>
    <definedName function="false" hidden="false" localSheetId="0" name="Print_Area_0_0_0" vbProcedure="false">"#ссыл!!$A$1:$G$20"</definedName>
    <definedName function="false" hidden="false" localSheetId="0" name="Print_Area_0_0_0_0" vbProcedure="false">"#ссыл!!$A$1:$G$20"</definedName>
    <definedName function="false" hidden="false" localSheetId="0" name="Print_Area_0_0_0_0_0" vbProcedure="false">"#ссыл!!$A$1:$G$20"</definedName>
    <definedName function="false" hidden="false" localSheetId="0" name="Print_Area_0_0_0_0_0_0" vbProcedure="false">"#ссыл!!$A$1:$G$20"</definedName>
    <definedName function="false" hidden="false" localSheetId="0" name="Print_Area_0_0_0_0_0_0_0" vbProcedure="false">"#ссыл!!$A$1:$G$20"</definedName>
    <definedName function="false" hidden="false" localSheetId="0" name="Print_Area_0_0_0_0_0_0_0_0" vbProcedure="false">"#ссыл!!$A$1:$G$20"</definedName>
    <definedName function="false" hidden="false" localSheetId="0" name="Print_Area_0_0_0_0_0_0_0_0_0" vbProcedure="false">"#ссыл!!$A$1:$G$20"</definedName>
    <definedName function="false" hidden="false" localSheetId="0" name="Print_Area_0_0_0_0_0_0_0_0_0_0" vbProcedure="false">"#ссыл!!$A$1:$G$20"</definedName>
    <definedName function="false" hidden="false" localSheetId="0" name="Print_Area_0_0_0_0_0_0_0_0_0_0_0" vbProcedure="false">"#ссыл!!$A$1:$G$20"</definedName>
    <definedName function="false" hidden="false" localSheetId="0" name="Print_Area_0_0_0_0_0_0_0_0_0_0_0_0" vbProcedure="false">"#ссыл!!$A$1:$G$20"</definedName>
    <definedName function="false" hidden="false" localSheetId="0" name="_xlnm.Print_Area" vbProcedure="false">'1'!$A$1:$G$17</definedName>
    <definedName function="false" hidden="false" localSheetId="0" name="_xlnm.Print_Area_0" vbProcedure="false">'1'!$A$1:$G$17</definedName>
    <definedName function="false" hidden="false" localSheetId="0" name="_xlnm.Print_Area_0_0" vbProcedure="false">'1'!$A$1:$G$17</definedName>
    <definedName function="false" hidden="false" localSheetId="0" name="_xlnm.Print_Area_0_0_0" vbProcedure="false">'1'!$A$1:$G$17</definedName>
    <definedName function="false" hidden="false" localSheetId="0" name="_xlnm.Print_Area_0_0_0_0" vbProcedure="false">'1'!$A$1:$G$17</definedName>
    <definedName function="false" hidden="false" localSheetId="0" name="_xlnm.Print_Area_0_0_0_0_0" vbProcedure="false">'1'!$A$1:$G$17</definedName>
    <definedName function="false" hidden="false" localSheetId="0" name="_xlnm.Print_Area_0_0_0_0_0_0" vbProcedure="false">'1'!$A$1:$G$17</definedName>
    <definedName function="false" hidden="false" localSheetId="0" name="_xlnm.Print_Area_0_0_0_0_0_0_0" vbProcedure="false">'1'!$A$1:$G$17</definedName>
    <definedName function="false" hidden="false" localSheetId="0" name="_xlnm.Print_Area_0_0_0_0_0_0_0_0" vbProcedure="false">'1'!$A$1:$G$17</definedName>
    <definedName function="false" hidden="false" localSheetId="0" name="_xlnm.Print_Area_0_0_0_0_0_0_0_0_0" vbProcedure="false">'1'!$A$1:$G$17</definedName>
    <definedName function="false" hidden="false" localSheetId="0" name="_xlnm.Print_Area_0_0_0_0_0_0_0_0_0_0" vbProcedure="false">'1'!$A$1:$G$17</definedName>
    <definedName function="false" hidden="false" localSheetId="0" name="_xlnm.Print_Area_0_0_0_0_0_0_0_0_0_0_0" vbProcedure="false">'1'!$A$1:$G$17</definedName>
    <definedName function="false" hidden="false" localSheetId="0" name="_xlnm.Print_Area_0_0_0_0_0_0_0_0_0_0_0_0" vbProcedure="false">'1'!$A$1:$G$17</definedName>
    <definedName function="false" hidden="false" localSheetId="0" name="_xlnm.Print_Area_0_0_0_0_0_0_0_0_0_0_0_0_0" vbProcedure="false">'1'!$A$1:$G$17</definedName>
    <definedName function="false" hidden="false" localSheetId="0" name="_xlnm.Print_Area_0_0_0_0_0_0_0_0_0_0_0_0_0_0" vbProcedure="false">'1'!$A$1:$G$17</definedName>
    <definedName function="false" hidden="false" localSheetId="0" name="_xlnm.Print_Area_0_0_0_0_0_0_0_0_0_0_0_0_0_0_0" vbProcedure="false">'1'!$A$1:$G$17</definedName>
    <definedName function="false" hidden="false" localSheetId="0" name="_xlnm.Print_Area_0_0_0_0_0_0_0_0_0_0_0_0_0_0_0_0" vbProcedure="false">'1'!$A$1:$G$17</definedName>
    <definedName function="false" hidden="false" localSheetId="0" name="_xlnm.Print_Area_0_0_0_0_0_0_0_0_0_0_0_0_0_0_0_0_0" vbProcedure="false">'1'!$A$1:$G$17</definedName>
    <definedName function="false" hidden="false" localSheetId="0" name="_xlnm.Print_Area_0_0_0_0_0_0_0_0_0_0_0_0_0_0_0_0_0_0" vbProcedure="false">'1'!$A$1:$G$17</definedName>
    <definedName function="false" hidden="false" localSheetId="0" name="_xlnm.Print_Area_0_0_0_0_0_0_0_0_0_0_0_0_0_0_0_0_0_0_0" vbProcedure="false">'1'!$A$1:$G$17</definedName>
    <definedName function="false" hidden="false" localSheetId="0" name="__xlnm.Print_Area" vbProcedure="false">'1'!$A$1:$G$17</definedName>
    <definedName function="false" hidden="false" localSheetId="0" name="__xlnm.Print_Area_0" vbProcedure="false">'1'!$A$1:$G$17</definedName>
    <definedName function="false" hidden="false" localSheetId="0" name="__xlnm.Print_Area_0_0" vbProcedure="false">'1'!$A$1:$G$17</definedName>
    <definedName function="false" hidden="false" localSheetId="0" name="__xlnm.Print_Area_0_0_0" vbProcedure="false">'1'!$A$1:$G$17</definedName>
    <definedName function="false" hidden="false" localSheetId="0" name="__xlnm.Print_Area_0_0_0_0" vbProcedure="false">'1'!$A$1:$G$17</definedName>
    <definedName function="false" hidden="false" localSheetId="0" name="__xlnm.Print_Area_0_0_0_0_0" vbProcedure="false">'1'!$A$1:$G$17</definedName>
    <definedName function="false" hidden="false" localSheetId="0" name="__xlnm.Print_Area_0_0_0_0_0_0" vbProcedure="false">'1'!$A$1:$G$17</definedName>
    <definedName function="false" hidden="false" localSheetId="0" name="__xlnm.Print_Area_0_0_0_0_0_0_0" vbProcedure="false">'1'!$A$1:$G$17</definedName>
    <definedName function="false" hidden="false" localSheetId="0" name="__xlnm.Print_Area_0_0_0_0_0_0_0_0" vbProcedure="false">'1'!$A$1:$G$17</definedName>
    <definedName function="false" hidden="false" localSheetId="0" name="__xlnm.Print_Area_0_0_0_0_0_0_0_0_0" vbProcedure="false">'1'!$A$1:$G$17</definedName>
    <definedName function="false" hidden="false" localSheetId="0" name="__xlnm.Print_Area_0_0_0_0_0_0_0_0_0_0" vbProcedure="false">'1'!$A$1:$G$17</definedName>
    <definedName function="false" hidden="false" localSheetId="0" name="__xlnm.Print_Area_0_0_0_0_0_0_0_0_0_0_0" vbProcedure="false">'1'!$A$1:$G$17</definedName>
    <definedName function="false" hidden="false" localSheetId="0" name="__xlnm.Print_Area_0_0_0_0_0_0_0_0_0_0_0_0" vbProcedure="false">'1'!$A$1:$G$17</definedName>
    <definedName function="false" hidden="false" localSheetId="0" name="__xlnm.Print_Area_0_0_0_0_0_0_0_0_0_0_0_0_0" vbProcedure="false">'1'!$A$1:$G$17</definedName>
    <definedName function="false" hidden="false" localSheetId="0" name="__xlnm.Print_Area_0_0_0_0_0_0_0_0_0_0_0_0_0_0" vbProcedure="false">'1'!$A$1:$G$17</definedName>
    <definedName function="false" hidden="false" localSheetId="0" name="__xlnm.Print_Area_0_0_0_0_0_0_0_0_0_0_0_0_0_0_0" vbProcedure="false">'1'!$A$1:$G$17</definedName>
    <definedName function="false" hidden="false" localSheetId="0" name="__xlnm.Print_Area_0_0_0_0_0_0_0_0_0_0_0_0_0_0_0_0" vbProcedure="false">'1'!$A$1:$G$17</definedName>
    <definedName function="false" hidden="false" localSheetId="0" name="__xlnm.Print_Area_0_0_0_0_0_0_0_0_0_0_0_0_0_0_0_0_0" vbProcedure="false">'1'!$A$1:$G$17</definedName>
    <definedName function="false" hidden="false" localSheetId="0" name="__xlnm.Print_Area_0_0_0_0_0_0_0_0_0_0_0_0_0_0_0_0_0_0" vbProcedure="false">'1'!$A$1:$G$17</definedName>
    <definedName function="false" hidden="false" localSheetId="0" name="__xlnm.Print_Area_0_0_0_0_0_0_0_0_0_0_0_0_0_0_0_0_0_0_0" vbProcedure="false">'1'!$A$1:$G$17</definedName>
    <definedName function="false" hidden="false" localSheetId="0" name="__xlnm.Print_Area_0_0_0_0_0_0_0_0_0_0_0_0_0_0_0_0_0_0_0_0" vbProcedure="false">'1'!$A$1:$G$17</definedName>
    <definedName function="false" hidden="false" localSheetId="0" name="__xlnm.Print_Area_0_0_0_0_0_0_0_0_0_0_0_0_0_0_0_0_0_0_0_0_0" vbProcedure="false">'1'!$A$1:$G$17</definedName>
    <definedName function="false" hidden="false" localSheetId="0" name="__xlnm.Print_Area_0_0_0_0_0_0_0_0_0_0_0_0_0_0_0_0_0_0_0_0_0_0" vbProcedure="false">'1'!$A$1:$G$17</definedName>
    <definedName function="false" hidden="false" localSheetId="0" name="__xlnm.Print_Area_0_0_0_0_0_0_0_0_0_0_0_0_0_0_0_0_0_0_0_0_0_0_0" vbProcedure="false">'1'!$A$1:$G$17</definedName>
    <definedName function="false" hidden="false" localSheetId="0" name="__xlnm.Print_Area_0_0_0_0_0_0_0_0_0_0_0_0_0_0_0_0_0_0_0_0_0_0_0_0" vbProcedure="false">'1'!$A$1:$G$17</definedName>
    <definedName function="false" hidden="false" localSheetId="0" name="__xlnm.Print_Area_0_0_0_0_0_0_0_0_0_0_0_0_0_0_0_0_0_0_0_0_0_0_0_0_0" vbProcedure="false">'1'!$A$1:$G$17</definedName>
    <definedName function="false" hidden="false" localSheetId="0" name="__xlnm.Print_Area_0_0_0_0_0_0_0_0_0_0_0_0_0_0_0_0_0_0_0_0_0_0_0_0_0_0" vbProcedure="false">'1'!$A$1:$G$17</definedName>
    <definedName function="false" hidden="false" localSheetId="0" name="__xlnm.Print_Area_0_0_0_0_0_0_0_0_0_0_0_0_0_0_0_0_0_0_0_0_0_0_0_0_0_0_0" vbProcedure="false">'1'!$A$1:$G$17</definedName>
    <definedName function="false" hidden="false" localSheetId="0" name="__xlnm.Print_Area_0_0_0_0_0_0_0_0_0_0_0_0_0_0_0_0_0_0_0_0_0_0_0_0_0_0_0_0" vbProcedure="false">'1'!$A$1:$G$17</definedName>
    <definedName function="false" hidden="false" localSheetId="0" name="__xlnm.Print_Area_0_0_0_0_0_0_0_0_0_0_0_0_0_0_0_0_0_0_0_0_0_0_0_0_0_0_0_0_0" vbProcedure="false">'1'!$A$1:$G$17</definedName>
    <definedName function="false" hidden="false" localSheetId="0" name="__xlnm.Print_Area_0_0_0_0_0_0_0_0_0_0_0_0_0_0_0_0_0_0_0_0_0_0_0_0_0_0_0_0_0_0" vbProcedure="false">'1'!$A$1:$G$17</definedName>
    <definedName function="false" hidden="false" localSheetId="0" name="__xlnm.Print_Area_0_0_0_0_0_0_0_0_0_0_0_0_0_0_0_0_0_0_0_0_0_0_0_0_0_0_0_0_0_0_0" vbProcedure="false">'1'!$A$1:$G$17</definedName>
    <definedName function="false" hidden="false" localSheetId="0" name="__xlnm.Print_Area_0_0_0_0_0_0_0_0_0_0_0_0_0_0_0_0_0_0_0_0_0_0_0_0_0_0_0_0_0_0_0_0" vbProcedure="false">'1'!$A$1:$G$17</definedName>
    <definedName function="false" hidden="false" localSheetId="0" name="__xlnm.Print_Area_0_0_0_0_0_0_0_0_0_0_0_0_0_0_0_0_0_0_0_0_0_0_0_0_0_0_0_0_0_0_0_0_0" vbProcedure="false">'1'!$A$1:$G$17</definedName>
    <definedName function="false" hidden="false" localSheetId="0" name="__xlnm.Print_Area_0_0_0_0_0_0_0_0_0_0_0_0_0_0_0_0_0_0_0_0_0_0_0_0_0_0_0_0_0_0_0_0_0_0" vbProcedure="false">'1'!$A$1:$G$17</definedName>
    <definedName function="false" hidden="false" localSheetId="0" name="__xlnm.Print_Area_0_0_0_0_0_0_0_0_0_0_0_0_0_0_0_0_0_0_0_0_0_0_0_0_0_0_0_0_0_0_0_0_0_0_0" vbProcedure="false">'1'!$A$1:$G$17</definedName>
    <definedName function="false" hidden="false" localSheetId="0" name="__xlnm.Print_Area_0_0_0_0_0_0_0_0_0_0_0_0_0_0_0_0_0_0_0_0_0_0_0_0_0_0_0_0_0_0_0_0_0_0_0_0" vbProcedure="false">'1'!$A$1:$G$17</definedName>
    <definedName function="false" hidden="false" localSheetId="0" name="__xlnm.Print_Area_0_0_0_0_0_0_0_0_0_0_0_0_0_0_0_0_0_0_0_0_0_0_0_0_0_0_0_0_0_0_0_0_0_0_0_0_0" vbProcedure="false">'1'!$A$1:$G$17</definedName>
    <definedName function="false" hidden="false" localSheetId="0" name="__xlnm.Print_Area_0_0_0_0_0_0_0_0_0_0_0_0_0_0_0_0_0_0_0_0_0_0_0_0_0_0_0_0_0_0_0_0_0_0_0_0_0_0" vbProcedure="false">'1'!$A$1:$G$17</definedName>
    <definedName function="false" hidden="false" localSheetId="0" name="__xlnm.Print_Area_0_0_0_0_0_0_0_0_0_0_0_0_0_0_0_0_0_0_0_0_0_0_0_0_0_0_0_0_0_0_0_0_0_0_0_0_0_0_0" vbProcedure="false">'1'!$A$1:$G$17</definedName>
    <definedName function="false" hidden="false" localSheetId="0" name="__xlnm.Print_Area_0_0_0_0_0_0_0_0_0_0_0_0_0_0_0_0_0_0_0_0_0_0_0_0_0_0_0_0_0_0_0_0_0_0_0_0_0_0_0_0" vbProcedure="false">'1'!$A$1:$G$17</definedName>
    <definedName function="false" hidden="false" localSheetId="0" name="__xlnm.Print_Area_0_0_0_0_0_0_0_0_0_0_0_0_0_0_0_0_0_0_0_0_0_0_0_0_0_0_0_0_0_0_0_0_0_0_0_0_0_0_0_0_0" vbProcedure="false">'1'!$A$1:$G$17</definedName>
    <definedName function="false" hidden="false" localSheetId="0" name="__xlnm.Print_Area_0_0_0_0_0_0_0_0_0_0_0_0_0_0_0_0_0_0_0_0_0_0_0_0_0_0_0_0_0_0_0_0_0_0_0_0_0_0_0_0_0_0" vbProcedure="false">'1'!$A$1:$G$17</definedName>
    <definedName function="false" hidden="false" localSheetId="0" name="__xlnm.Print_Area_0_0_0_0_0_0_0_0_0_0_0_0_0_0_0_0_0_0_0_0_0_0_0_0_0_0_0_0_0_0_0_0_0_0_0_0_0_0_0_0_0_0_0" vbProcedure="false">'1'!$A$1:$G$17</definedName>
    <definedName function="false" hidden="false" localSheetId="0" name="__xlnm.Print_Area_0_0_0_0_0_0_0_0_0_0_0_0_0_0_0_0_0_0_0_0_0_0_0_0_0_0_0_0_0_0_0_0_0_0_0_0_0_0_0_0_0_0_0_0" vbProcedure="false">'1'!$A$1:$G$17</definedName>
    <definedName function="false" hidden="false" localSheetId="0" name="__xlnm.Print_Area_0_0_0_0_0_0_0_0_0_0_0_0_0_0_0_0_0_0_0_0_0_0_0_0_0_0_0_0_0_0_0_0_0_0_0_0_0_0_0_0_0_0_0_0_0" vbProcedure="false">'1'!$A$1:$G$17</definedName>
    <definedName function="false" hidden="false" localSheetId="0" name="__xlnm.Print_Area_0_0_0_0_0_0_0_0_0_0_0_0_0_0_0_0_0_0_0_0_0_0_0_0_0_0_0_0_0_0_0_0_0_0_0_0_0_0_0_0_0_0_0_0_0_0" vbProcedure="false">'1'!$A$1:$G$17</definedName>
    <definedName function="false" hidden="false" localSheetId="0" name="__xlnm.Print_Area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_0_0_0" vbProcedure="false">"#ссыл!!$A$1:$G$20"</definedName>
    <definedName function="false" hidden="false" localSheetId="1" name="Print_Area_0" vbProcedure="false">'1'!$A$19:$O$139</definedName>
    <definedName function="false" hidden="false" localSheetId="1" name="Print_Area_0_0" vbProcedure="false">'1'!$A$19:$O$139</definedName>
    <definedName function="false" hidden="false" localSheetId="1" name="Print_Area_0_0_0" vbProcedure="false">'1'!$A$19:$O$139</definedName>
    <definedName function="false" hidden="false" localSheetId="1" name="Print_Area_0_0_0_0" vbProcedure="false">'1'!$A$19:$O$139</definedName>
    <definedName function="false" hidden="false" localSheetId="1" name="Print_Area_0_0_0_0_0" vbProcedure="false">'1'!$A$19:$O$139</definedName>
    <definedName function="false" hidden="false" localSheetId="1" name="Print_Area_0_0_0_0_0_0" vbProcedure="false">'1'!$A$19:$O$139</definedName>
    <definedName function="false" hidden="false" localSheetId="1" name="Print_Area_0_0_0_0_0_0_0" vbProcedure="false">'1'!$A$19:$O$139</definedName>
    <definedName function="false" hidden="false" localSheetId="1" name="Print_Area_0_0_0_0_0_0_0_0" vbProcedure="false">'1'!$A$19:$O$139</definedName>
    <definedName function="false" hidden="false" localSheetId="1" name="Print_Area_0_0_0_0_0_0_0_0_0" vbProcedure="false">'1'!$A$19:$O$139</definedName>
    <definedName function="false" hidden="false" localSheetId="1" name="Print_Area_0_0_0_0_0_0_0_0_0_0" vbProcedure="false">'1'!$A$19:$O$139</definedName>
    <definedName function="false" hidden="false" localSheetId="1" name="Print_Area_0_0_0_0_0_0_0_0_0_0_0" vbProcedure="false">'1'!$A$19:$O$139</definedName>
    <definedName function="false" hidden="false" localSheetId="1" name="Print_Area_0_0_0_0_0_0_0_0_0_0_0_0" vbProcedure="false">'1'!$A$19:$O$139</definedName>
    <definedName function="false" hidden="false" localSheetId="1" name="_xlnm.Print_Area" vbProcedure="false">'2'!$A$25:$K$185</definedName>
    <definedName function="false" hidden="false" localSheetId="1" name="_xlnm.Print_Area_0" vbProcedure="false">'2'!$A$25:$K$185</definedName>
    <definedName function="false" hidden="false" localSheetId="1" name="_xlnm.Print_Area_0_0" vbProcedure="false">'2'!$A$25:$K$185</definedName>
    <definedName function="false" hidden="false" localSheetId="1" name="_xlnm.Print_Area_0_0_0" vbProcedure="false">'2'!$A$25:$K$185</definedName>
    <definedName function="false" hidden="false" localSheetId="1" name="_xlnm.Print_Area_0_0_0_0" vbProcedure="false">'2'!$A$25:$K$185</definedName>
    <definedName function="false" hidden="false" localSheetId="1" name="_xlnm.Print_Area_0_0_0_0_0" vbProcedure="false">'2'!$A$25:$K$185</definedName>
    <definedName function="false" hidden="false" localSheetId="1" name="_xlnm.Print_Area_0_0_0_0_0_0" vbProcedure="false">'2'!$A$25:$K$185</definedName>
    <definedName function="false" hidden="false" localSheetId="1" name="_xlnm.Print_Area_0_0_0_0_0_0_0" vbProcedure="false">'2'!$A$25:$K$185</definedName>
    <definedName function="false" hidden="false" localSheetId="1" name="_xlnm.Print_Area_0_0_0_0_0_0_0_0" vbProcedure="false">'2'!$A$25:$K$185</definedName>
    <definedName function="false" hidden="false" localSheetId="1" name="_xlnm.Print_Area_0_0_0_0_0_0_0_0_0" vbProcedure="false">'2'!$A$25:$K$185</definedName>
    <definedName function="false" hidden="false" localSheetId="1" name="_xlnm.Print_Area_0_0_0_0_0_0_0_0_0_0" vbProcedure="false">'2'!$A$25:$K$185</definedName>
    <definedName function="false" hidden="false" localSheetId="1" name="_xlnm.Print_Area_0_0_0_0_0_0_0_0_0_0_0" vbProcedure="false">'2'!$A$25:$K$185</definedName>
    <definedName function="false" hidden="false" localSheetId="1" name="_xlnm.Print_Area_0_0_0_0_0_0_0_0_0_0_0_0" vbProcedure="false">'2'!$A$25:$K$185</definedName>
    <definedName function="false" hidden="false" localSheetId="1" name="_xlnm.Print_Area_0_0_0_0_0_0_0_0_0_0_0_0_0" vbProcedure="false">'2'!$A$25:$K$185</definedName>
    <definedName function="false" hidden="false" localSheetId="1" name="_xlnm.Print_Area_0_0_0_0_0_0_0_0_0_0_0_0_0_0" vbProcedure="false">'2'!$A$25:$K$185</definedName>
    <definedName function="false" hidden="false" localSheetId="1" name="_xlnm.Print_Area_0_0_0_0_0_0_0_0_0_0_0_0_0_0_0" vbProcedure="false">'2'!$A$25:$K$185</definedName>
    <definedName function="false" hidden="false" localSheetId="1" name="_xlnm.Print_Area_0_0_0_0_0_0_0_0_0_0_0_0_0_0_0_0" vbProcedure="false">'2'!$A$25:$K$185</definedName>
    <definedName function="false" hidden="false" localSheetId="1" name="_xlnm.Print_Area_0_0_0_0_0_0_0_0_0_0_0_0_0_0_0_0_0" vbProcedure="false">'2'!$A$25:$K$185</definedName>
    <definedName function="false" hidden="false" localSheetId="1" name="_xlnm.Print_Area_0_0_0_0_0_0_0_0_0_0_0_0_0_0_0_0_0_0" vbProcedure="false">'2'!$A$25:$K$185</definedName>
    <definedName function="false" hidden="false" localSheetId="1" name="_xlnm.Print_Area_0_0_0_0_0_0_0_0_0_0_0_0_0_0_0_0_0_0_0" vbProcedure="false">'2'!$A$25:$K$185</definedName>
    <definedName function="false" hidden="false" localSheetId="1" name="__xlnm.Print_Area" vbProcedure="false">'2'!$A$25:$K$185</definedName>
    <definedName function="false" hidden="false" localSheetId="1" name="__xlnm.Print_Area_0" vbProcedure="false">'2'!$A$25:$K$185</definedName>
    <definedName function="false" hidden="false" localSheetId="1" name="__xlnm.Print_Area_0_0" vbProcedure="false">'2'!$A$25:$K$185</definedName>
    <definedName function="false" hidden="false" localSheetId="1" name="__xlnm.Print_Area_0_0_0" vbProcedure="false">'2'!$A$25:$K$185</definedName>
    <definedName function="false" hidden="false" localSheetId="1" name="__xlnm.Print_Area_0_0_0_0" vbProcedure="false">'2'!$A$25:$K$185</definedName>
    <definedName function="false" hidden="false" localSheetId="1" name="__xlnm.Print_Area_0_0_0_0_0" vbProcedure="false">'2'!$A$25:$K$185</definedName>
    <definedName function="false" hidden="false" localSheetId="1" name="__xlnm.Print_Area_0_0_0_0_0_0" vbProcedure="false">'2'!$A$25:$K$185</definedName>
    <definedName function="false" hidden="false" localSheetId="1" name="__xlnm.Print_Area_0_0_0_0_0_0_0" vbProcedure="false">'2'!$A$25:$K$185</definedName>
    <definedName function="false" hidden="false" localSheetId="1" name="__xlnm.Print_Area_0_0_0_0_0_0_0_0" vbProcedure="false">'2'!$A$25:$K$185</definedName>
    <definedName function="false" hidden="false" localSheetId="1" name="__xlnm.Print_Area_0_0_0_0_0_0_0_0_0" vbProcedure="false">'2'!$A$25:$K$185</definedName>
    <definedName function="false" hidden="false" localSheetId="1" name="__xlnm.Print_Area_0_0_0_0_0_0_0_0_0_0" vbProcedure="false">'2'!$A$25:$K$185</definedName>
    <definedName function="false" hidden="false" localSheetId="1" name="__xlnm.Print_Area_0_0_0_0_0_0_0_0_0_0_0" vbProcedure="false">'2'!$A$25:$K$185</definedName>
    <definedName function="false" hidden="false" localSheetId="1" name="__xlnm.Print_Area_0_0_0_0_0_0_0_0_0_0_0_0" vbProcedure="false">'2'!$A$25:$K$185</definedName>
    <definedName function="false" hidden="false" localSheetId="1" name="__xlnm.Print_Area_0_0_0_0_0_0_0_0_0_0_0_0_0" vbProcedure="false">'2'!$A$25:$K$185</definedName>
    <definedName function="false" hidden="false" localSheetId="1" name="__xlnm.Print_Area_0_0_0_0_0_0_0_0_0_0_0_0_0_0" vbProcedure="false">'2'!$A$25:$K$185</definedName>
    <definedName function="false" hidden="false" localSheetId="1" name="__xlnm.Print_Area_0_0_0_0_0_0_0_0_0_0_0_0_0_0_0" vbProcedure="false">'2'!$A$25:$K$185</definedName>
    <definedName function="false" hidden="false" localSheetId="1" name="__xlnm.Print_Area_0_0_0_0_0_0_0_0_0_0_0_0_0_0_0_0" vbProcedure="false">'2'!$A$25:$K$185</definedName>
    <definedName function="false" hidden="false" localSheetId="1" name="__xlnm.Print_Area_0_0_0_0_0_0_0_0_0_0_0_0_0_0_0_0_0" vbProcedure="false">'2'!$A$25:$K$185</definedName>
    <definedName function="false" hidden="false" localSheetId="1" name="__xlnm.Print_Area_0_0_0_0_0_0_0_0_0_0_0_0_0_0_0_0_0_0" vbProcedure="false">'2'!$A$25:$K$185</definedName>
    <definedName function="false" hidden="false" localSheetId="1" name="__xlnm.Print_Area_0_0_0_0_0_0_0_0_0_0_0_0_0_0_0_0_0_0_0" vbProcedure="false">'2'!$A$25:$K$185</definedName>
    <definedName function="false" hidden="false" localSheetId="1" name="__xlnm.Print_Area_0_0_0_0_0_0_0_0_0_0_0_0_0_0_0_0_0_0_0_0" vbProcedure="false">'2'!$A$25:$K$185</definedName>
    <definedName function="false" hidden="false" localSheetId="1" name="__xlnm.Print_Area_0_0_0_0_0_0_0_0_0_0_0_0_0_0_0_0_0_0_0_0_0" vbProcedure="false">'2'!$A$25:$K$185</definedName>
    <definedName function="false" hidden="false" localSheetId="1" name="__xlnm.Print_Area_0_0_0_0_0_0_0_0_0_0_0_0_0_0_0_0_0_0_0_0_0_0" vbProcedure="false">'2'!$A$25:$K$185</definedName>
    <definedName function="false" hidden="false" localSheetId="1" name="__xlnm.Print_Area_0_0_0_0_0_0_0_0_0_0_0_0_0_0_0_0_0_0_0_0_0_0_0" vbProcedure="false">'2'!$A$25:$K$185</definedName>
    <definedName function="false" hidden="false" localSheetId="1" name="__xlnm.Print_Area_0_0_0_0_0_0_0_0_0_0_0_0_0_0_0_0_0_0_0_0_0_0_0_0" vbProcedure="false">'2'!$A$25:$K$185</definedName>
    <definedName function="false" hidden="false" localSheetId="1" name="__xlnm.Print_Area_0_0_0_0_0_0_0_0_0_0_0_0_0_0_0_0_0_0_0_0_0_0_0_0_0" vbProcedure="false">'2'!$A$25:$K$185</definedName>
    <definedName function="false" hidden="false" localSheetId="1" name="__xlnm.Print_Area_0_0_0_0_0_0_0_0_0_0_0_0_0_0_0_0_0_0_0_0_0_0_0_0_0_0" vbProcedure="false">'2'!$A$25:$K$185</definedName>
    <definedName function="false" hidden="false" localSheetId="1" name="__xlnm.Print_Area_0_0_0_0_0_0_0_0_0_0_0_0_0_0_0_0_0_0_0_0_0_0_0_0_0_0_0" vbProcedure="false">'2'!$A$25:$K$185</definedName>
    <definedName function="false" hidden="false" localSheetId="1" name="__xlnm.Print_Area_0_0_0_0_0_0_0_0_0_0_0_0_0_0_0_0_0_0_0_0_0_0_0_0_0_0_0_0" vbProcedure="false">'2'!$A$25:$K$185</definedName>
    <definedName function="false" hidden="false" localSheetId="1" name="__xlnm.Print_Area_0_0_0_0_0_0_0_0_0_0_0_0_0_0_0_0_0_0_0_0_0_0_0_0_0_0_0_0_0" vbProcedure="false">'2'!$A$25:$K$185</definedName>
    <definedName function="false" hidden="false" localSheetId="1" name="__xlnm.Print_Area_0_0_0_0_0_0_0_0_0_0_0_0_0_0_0_0_0_0_0_0_0_0_0_0_0_0_0_0_0_0" vbProcedure="false">'2'!$A$25:$K$185</definedName>
    <definedName function="false" hidden="false" localSheetId="1" name="__xlnm.Print_Area_0_0_0_0_0_0_0_0_0_0_0_0_0_0_0_0_0_0_0_0_0_0_0_0_0_0_0_0_0_0_0" vbProcedure="false">'2'!$A$25:$K$185</definedName>
    <definedName function="false" hidden="false" localSheetId="1" name="__xlnm.Print_Area_0_0_0_0_0_0_0_0_0_0_0_0_0_0_0_0_0_0_0_0_0_0_0_0_0_0_0_0_0_0_0_0" vbProcedure="false">'2'!$A$25:$K$185</definedName>
    <definedName function="false" hidden="false" localSheetId="1" name="__xlnm.Print_Area_0_0_0_0_0_0_0_0_0_0_0_0_0_0_0_0_0_0_0_0_0_0_0_0_0_0_0_0_0_0_0_0_0" vbProcedure="false">'2'!$A$25:$K$185</definedName>
    <definedName function="false" hidden="false" localSheetId="1" name="__xlnm.Print_Area_0_0_0_0_0_0_0_0_0_0_0_0_0_0_0_0_0_0_0_0_0_0_0_0_0_0_0_0_0_0_0_0_0_0" vbProcedure="false">'2'!$A$25:$K$185</definedName>
    <definedName function="false" hidden="false" localSheetId="1" name="__xlnm.Print_Area_0_0_0_0_0_0_0_0_0_0_0_0_0_0_0_0_0_0_0_0_0_0_0_0_0_0_0_0_0_0_0_0_0_0_0" vbProcedure="false">'2'!$A$25:$K$185</definedName>
    <definedName function="false" hidden="false" localSheetId="1" name="__xlnm.Print_Area_0_0_0_0_0_0_0_0_0_0_0_0_0_0_0_0_0_0_0_0_0_0_0_0_0_0_0_0_0_0_0_0_0_0_0_0" vbProcedure="false">'2'!$A$25:$K$185</definedName>
    <definedName function="false" hidden="false" localSheetId="1" name="__xlnm.Print_Area_0_0_0_0_0_0_0_0_0_0_0_0_0_0_0_0_0_0_0_0_0_0_0_0_0_0_0_0_0_0_0_0_0_0_0_0_0" vbProcedure="false">'2'!$A$25:$K$185</definedName>
    <definedName function="false" hidden="false" localSheetId="1" name="__xlnm.Print_Area_0_0_0_0_0_0_0_0_0_0_0_0_0_0_0_0_0_0_0_0_0_0_0_0_0_0_0_0_0_0_0_0_0_0_0_0_0_0" vbProcedure="false">'2'!$A$25:$K$185</definedName>
    <definedName function="false" hidden="false" localSheetId="1" name="__xlnm.Print_Area_0_0_0_0_0_0_0_0_0_0_0_0_0_0_0_0_0_0_0_0_0_0_0_0_0_0_0_0_0_0_0_0_0_0_0_0_0_0_0" vbProcedure="false">'2'!$A$25:$K$185</definedName>
    <definedName function="false" hidden="false" localSheetId="1" name="__xlnm.Print_Area_0_0_0_0_0_0_0_0_0_0_0_0_0_0_0_0_0_0_0_0_0_0_0_0_0_0_0_0_0_0_0_0_0_0_0_0_0_0_0_0" vbProcedure="false">'2'!$A$25:$K$185</definedName>
    <definedName function="false" hidden="false" localSheetId="1" name="__xlnm.Print_Area_0_0_0_0_0_0_0_0_0_0_0_0_0_0_0_0_0_0_0_0_0_0_0_0_0_0_0_0_0_0_0_0_0_0_0_0_0_0_0_0_0" vbProcedure="false">'2'!$A$25:$K$185</definedName>
    <definedName function="false" hidden="false" localSheetId="1" name="__xlnm.Print_Area_0_0_0_0_0_0_0_0_0_0_0_0_0_0_0_0_0_0_0_0_0_0_0_0_0_0_0_0_0_0_0_0_0_0_0_0_0_0_0_0_0_0" vbProcedure="false">'2'!$A$25:$K$185</definedName>
    <definedName function="false" hidden="false" localSheetId="1" name="__xlnm.Print_Area_0_0_0_0_0_0_0_0_0_0_0_0_0_0_0_0_0_0_0_0_0_0_0_0_0_0_0_0_0_0_0_0_0_0_0_0_0_0_0_0_0_0_0" vbProcedure="false">'2'!$A$25:$K$185</definedName>
    <definedName function="false" hidden="false" localSheetId="1" name="__xlnm.Print_Area_0_0_0_0_0_0_0_0_0_0_0_0_0_0_0_0_0_0_0_0_0_0_0_0_0_0_0_0_0_0_0_0_0_0_0_0_0_0_0_0_0_0_0_0" vbProcedure="false">'2'!$A$25:$K$185</definedName>
    <definedName function="false" hidden="false" localSheetId="1" name="__xlnm.Print_Area_0_0_0_0_0_0_0_0_0_0_0_0_0_0_0_0_0_0_0_0_0_0_0_0_0_0_0_0_0_0_0_0_0_0_0_0_0_0_0_0_0_0_0_0_0" vbProcedure="false">'2'!$A$25:$K$185</definedName>
    <definedName function="false" hidden="false" localSheetId="1" name="__xlnm.Print_Area_0_0_0_0_0_0_0_0_0_0_0_0_0_0_0_0_0_0_0_0_0_0_0_0_0_0_0_0_0_0_0_0_0_0_0_0_0_0_0_0_0_0_0_0_0_0" vbProcedure="false">'2'!$A$25:$K$185</definedName>
    <definedName function="false" hidden="false" localSheetId="1" name="__xlnm.Print_Area_0_0_0_0_0_0_0_0_0_0_0_0_0_0_0_0_0_0_0_0_0_0_0_0_0_0_0_0_0_0_0_0_0_0_0_0_0_0_0_0_0_0_0_0_0_0_0" vbProcedure="false">'1'!$A$19:$O$139</definedName>
    <definedName function="false" hidden="false" localSheetId="1" name="__xlnm.Print_Area_0_0_0_0_0_0_0_0_0_0_0_0_0_0_0_0_0_0_0_0_0_0_0_0_0_0_0_0_0_0_0_0_0_0_0_0_0_0_0_0_0_0_0_0_0_0_0_0" vbProcedure="false">'1'!$A$19:$O$139</definedName>
    <definedName function="false" hidden="false" localSheetId="1" name="__xlnm.Print_Area_0_0_0_0_0_0_0_0_0_0_0_0_0_0_0_0_0_0_0_0_0_0_0_0_0_0_0_0_0_0_0_0_0_0_0_0_0_0_0_0_0_0_0_0_0_0_0_0_0" vbProcedure="false">'1'!$A$19:$O$139</definedName>
    <definedName function="false" hidden="false" localSheetId="1" name="__xlnm.Print_Area_0_0_0_0_0_0_0_0_0_0_0_0_0_0_0_0_0_0_0_0_0_0_0_0_0_0_0_0_0_0_0_0_0_0_0_0_0_0_0_0_0_0_0_0_0_0_0_0_0_0" vbProcedure="false">'1'!$A$19:$O$139</definedName>
    <definedName function="false" hidden="false" localSheetId="1" name="__xlnm.Print_Area_0_0_0_0_0_0_0_0_0_0_0_0_0_0_0_0_0_0_0_0_0_0_0_0_0_0_0_0_0_0_0_0_0_0_0_0_0_0_0_0_0_0_0_0_0_0_0_0_0_0_0" vbProcedure="false">'1'!$A$19:$O$139</definedName>
    <definedName function="false" hidden="false" localSheetId="1" name="__xlnm.Print_Area_0_0_0_0_0_0_0_0_0_0_0_0_0_0_0_0_0_0_0_0_0_0_0_0_0_0_0_0_0_0_0_0_0_0_0_0_0_0_0_0_0_0_0_0_0_0_0_0_0_0_0_0" vbProcedure="false">'1'!$A$19:$O$139</definedName>
    <definedName function="false" hidden="false" localSheetId="1" name="__xlnm.Print_Area_0_0_0_0_0_0_0_0_0_0_0_0_0_0_0_0_0_0_0_0_0_0_0_0_0_0_0_0_0_0_0_0_0_0_0_0_0_0_0_0_0_0_0_0_0_0_0_0_0_0_0_0_0" vbProcedure="false">'1'!$A$19:$O$139</definedName>
    <definedName function="false" hidden="false" localSheetId="1" name="__xlnm.Print_Area_0_0_0_0_0_0_0_0_0_0_0_0_0_0_0_0_0_0_0_0_0_0_0_0_0_0_0_0_0_0_0_0_0_0_0_0_0_0_0_0_0_0_0_0_0_0_0_0_0_0_0_0_0_0" vbProcedure="false">'1'!$A$19:$O$139</definedName>
    <definedName function="false" hidden="false" localSheetId="1" name="__xlnm.Print_Area_0_0_0_0_0_0_0_0_0_0_0_0_0_0_0_0_0_0_0_0_0_0_0_0_0_0_0_0_0_0_0_0_0_0_0_0_0_0_0_0_0_0_0_0_0_0_0_0_0_0_0_0_0_0_0" vbProcedure="false">'1'!$A$19:$O$139</definedName>
    <definedName function="false" hidden="false" localSheetId="1" name="__xlnm.Print_Area_0_0_0_0_0_0_0_0_0_0_0_0_0_0_0_0_0_0_0_0_0_0_0_0_0_0_0_0_0_0_0_0_0_0_0_0_0_0_0_0_0_0_0_0_0_0_0_0_0_0_0_0_0_0_0_0" vbProcedure="false">'1'!$A$19:$O$139</definedName>
    <definedName function="false" hidden="false" localSheetId="1" name="__xlnm.Print_Area_0_0_0_0_0_0_0_0_0_0_0_0_0_0_0_0_0_0_0_0_0_0_0_0_0_0_0_0_0_0_0_0_0_0_0_0_0_0_0_0_0_0_0_0_0_0_0_0_0_0_0_0_0_0_0_0_0" vbProcedure="false">'1'!$A$19:$O$139</definedName>
    <definedName function="false" hidden="false" localSheetId="2" name="Print_Area_0" vbProcedure="false">'2'!$A$185:$R$201</definedName>
    <definedName function="false" hidden="false" localSheetId="2" name="Print_Area_0_0" vbProcedure="false">'2'!$A$185:$R$201</definedName>
    <definedName function="false" hidden="false" localSheetId="2" name="Print_Area_0_0_0" vbProcedure="false">'2'!$A$185:$R$201</definedName>
    <definedName function="false" hidden="false" localSheetId="2" name="Print_Area_0_0_0_0" vbProcedure="false">'2'!$A$185:$R$201</definedName>
    <definedName function="false" hidden="false" localSheetId="2" name="Print_Area_0_0_0_0_0" vbProcedure="false">'2'!$A$185:$R$201</definedName>
    <definedName function="false" hidden="false" localSheetId="2" name="Print_Area_0_0_0_0_0_0" vbProcedure="false">'2'!$A$185:$R$201</definedName>
    <definedName function="false" hidden="false" localSheetId="2" name="Print_Area_0_0_0_0_0_0_0" vbProcedure="false">'2'!$A$185:$R$201</definedName>
    <definedName function="false" hidden="false" localSheetId="2" name="Print_Area_0_0_0_0_0_0_0_0" vbProcedure="false">'2'!$A$185:$R$201</definedName>
    <definedName function="false" hidden="false" localSheetId="2" name="Print_Area_0_0_0_0_0_0_0_0_0" vbProcedure="false">'2'!$A$185:$R$201</definedName>
    <definedName function="false" hidden="false" localSheetId="2" name="Print_Area_0_0_0_0_0_0_0_0_0_0" vbProcedure="false">'2'!$A$185:$R$201</definedName>
    <definedName function="false" hidden="false" localSheetId="2" name="Print_Area_0_0_0_0_0_0_0_0_0_0_0" vbProcedure="false">'2'!$A$185:$R$201</definedName>
    <definedName function="false" hidden="false" localSheetId="2" name="Print_Area_0_0_0_0_0_0_0_0_0_0_0_0" vbProcedure="false">'2'!$A$185:$R$201</definedName>
    <definedName function="false" hidden="false" localSheetId="2" name="_xlnm.Print_Area" vbProcedure="false">'3'!$A$142:$Q$161</definedName>
    <definedName function="false" hidden="false" localSheetId="2" name="_xlnm.Print_Area_0" vbProcedure="false">'3'!$A$142:$Q$161</definedName>
    <definedName function="false" hidden="false" localSheetId="2" name="_xlnm.Print_Area_0_0" vbProcedure="false">'3'!$A$142:$Q$161</definedName>
    <definedName function="false" hidden="false" localSheetId="2" name="_xlnm.Print_Area_0_0_0" vbProcedure="false">'3'!$A$142:$Q$161</definedName>
    <definedName function="false" hidden="false" localSheetId="2" name="_xlnm.Print_Area_0_0_0_0" vbProcedure="false">'3'!$A$142:$Q$161</definedName>
    <definedName function="false" hidden="false" localSheetId="2" name="_xlnm.Print_Area_0_0_0_0_0" vbProcedure="false">'3'!$A$142:$Q$161</definedName>
    <definedName function="false" hidden="false" localSheetId="2" name="_xlnm.Print_Area_0_0_0_0_0_0" vbProcedure="false">'3'!$A$142:$Q$161</definedName>
    <definedName function="false" hidden="false" localSheetId="2" name="_xlnm.Print_Area_0_0_0_0_0_0_0" vbProcedure="false">'3'!$A$142:$Q$161</definedName>
    <definedName function="false" hidden="false" localSheetId="2" name="_xlnm.Print_Area_0_0_0_0_0_0_0_0" vbProcedure="false">'3'!$A$142:$Q$161</definedName>
    <definedName function="false" hidden="false" localSheetId="2" name="_xlnm.Print_Area_0_0_0_0_0_0_0_0_0" vbProcedure="false">'3'!$A$142:$Q$161</definedName>
    <definedName function="false" hidden="false" localSheetId="2" name="_xlnm.Print_Area_0_0_0_0_0_0_0_0_0_0" vbProcedure="false">'3'!$A$142:$Q$161</definedName>
    <definedName function="false" hidden="false" localSheetId="2" name="_xlnm.Print_Area_0_0_0_0_0_0_0_0_0_0_0" vbProcedure="false">'3'!$A$142:$Q$161</definedName>
    <definedName function="false" hidden="false" localSheetId="2" name="_xlnm.Print_Area_0_0_0_0_0_0_0_0_0_0_0_0" vbProcedure="false">'3'!$A$142:$Q$161</definedName>
    <definedName function="false" hidden="false" localSheetId="2" name="_xlnm.Print_Area_0_0_0_0_0_0_0_0_0_0_0_0_0" vbProcedure="false">'3'!$A$142:$Q$161</definedName>
    <definedName function="false" hidden="false" localSheetId="2" name="_xlnm.Print_Area_0_0_0_0_0_0_0_0_0_0_0_0_0_0" vbProcedure="false">'3'!$A$142:$Q$161</definedName>
    <definedName function="false" hidden="false" localSheetId="2" name="_xlnm.Print_Area_0_0_0_0_0_0_0_0_0_0_0_0_0_0_0" vbProcedure="false">'3'!$A$142:$Q$161</definedName>
    <definedName function="false" hidden="false" localSheetId="2" name="_xlnm.Print_Area_0_0_0_0_0_0_0_0_0_0_0_0_0_0_0_0" vbProcedure="false">'3'!$A$142:$Q$161</definedName>
    <definedName function="false" hidden="false" localSheetId="2" name="_xlnm.Print_Area_0_0_0_0_0_0_0_0_0_0_0_0_0_0_0_0_0" vbProcedure="false">'3'!$A$142:$Q$161</definedName>
    <definedName function="false" hidden="false" localSheetId="2" name="_xlnm.Print_Area_0_0_0_0_0_0_0_0_0_0_0_0_0_0_0_0_0_0" vbProcedure="false">'3'!$A$142:$Q$161</definedName>
    <definedName function="false" hidden="false" localSheetId="2" name="_xlnm.Print_Area_0_0_0_0_0_0_0_0_0_0_0_0_0_0_0_0_0_0_0" vbProcedure="false">'3'!$A$142:$Q$161</definedName>
    <definedName function="false" hidden="false" localSheetId="2" name="__xlnm.Print_Area" vbProcedure="false">'3'!$A$142:$Q$161</definedName>
    <definedName function="false" hidden="false" localSheetId="2" name="__xlnm.Print_Area_0" vbProcedure="false">'3'!$A$142:$Q$161</definedName>
    <definedName function="false" hidden="false" localSheetId="2" name="__xlnm.Print_Area_0_0" vbProcedure="false">'3'!$A$142:$Q$161</definedName>
    <definedName function="false" hidden="false" localSheetId="2" name="__xlnm.Print_Area_0_0_0" vbProcedure="false">'3'!$A$142:$Q$161</definedName>
    <definedName function="false" hidden="false" localSheetId="2" name="__xlnm.Print_Area_0_0_0_0" vbProcedure="false">'3'!$A$142:$Q$161</definedName>
    <definedName function="false" hidden="false" localSheetId="2" name="__xlnm.Print_Area_0_0_0_0_0" vbProcedure="false">'3'!$A$142:$Q$161</definedName>
    <definedName function="false" hidden="false" localSheetId="2" name="__xlnm.Print_Area_0_0_0_0_0_0" vbProcedure="false">'3'!$A$142:$Q$161</definedName>
    <definedName function="false" hidden="false" localSheetId="2" name="__xlnm.Print_Area_0_0_0_0_0_0_0" vbProcedure="false">'3'!$A$142:$Q$161</definedName>
    <definedName function="false" hidden="false" localSheetId="2" name="__xlnm.Print_Area_0_0_0_0_0_0_0_0" vbProcedure="false">'3'!$A$142:$Q$161</definedName>
    <definedName function="false" hidden="false" localSheetId="2" name="__xlnm.Print_Area_0_0_0_0_0_0_0_0_0" vbProcedure="false">'3'!$A$142:$Q$161</definedName>
    <definedName function="false" hidden="false" localSheetId="2" name="__xlnm.Print_Area_0_0_0_0_0_0_0_0_0_0" vbProcedure="false">'3'!$A$142:$Q$161</definedName>
    <definedName function="false" hidden="false" localSheetId="2" name="__xlnm.Print_Area_0_0_0_0_0_0_0_0_0_0_0" vbProcedure="false">'3'!$A$142:$Q$161</definedName>
    <definedName function="false" hidden="false" localSheetId="2" name="__xlnm.Print_Area_0_0_0_0_0_0_0_0_0_0_0_0" vbProcedure="false">'3'!$A$142:$Q$161</definedName>
    <definedName function="false" hidden="false" localSheetId="2" name="__xlnm.Print_Area_0_0_0_0_0_0_0_0_0_0_0_0_0" vbProcedure="false">'3'!$A$142:$Q$161</definedName>
    <definedName function="false" hidden="false" localSheetId="2" name="__xlnm.Print_Area_0_0_0_0_0_0_0_0_0_0_0_0_0_0" vbProcedure="false">'3'!$A$142:$Q$161</definedName>
    <definedName function="false" hidden="false" localSheetId="2" name="__xlnm.Print_Area_0_0_0_0_0_0_0_0_0_0_0_0_0_0_0" vbProcedure="false">'3'!$A$142:$Q$161</definedName>
    <definedName function="false" hidden="false" localSheetId="2" name="__xlnm.Print_Area_0_0_0_0_0_0_0_0_0_0_0_0_0_0_0_0" vbProcedure="false">'3'!$A$142:$Q$161</definedName>
    <definedName function="false" hidden="false" localSheetId="2" name="__xlnm.Print_Area_0_0_0_0_0_0_0_0_0_0_0_0_0_0_0_0_0" vbProcedure="false">'3'!$A$142:$Q$161</definedName>
    <definedName function="false" hidden="false" localSheetId="2" name="__xlnm.Print_Area_0_0_0_0_0_0_0_0_0_0_0_0_0_0_0_0_0_0" vbProcedure="false">'3'!$A$142:$Q$161</definedName>
    <definedName function="false" hidden="false" localSheetId="2" name="__xlnm.Print_Area_0_0_0_0_0_0_0_0_0_0_0_0_0_0_0_0_0_0_0" vbProcedure="false">'3'!$A$142:$Q$161</definedName>
    <definedName function="false" hidden="false" localSheetId="2" name="__xlnm.Print_Area_0_0_0_0_0_0_0_0_0_0_0_0_0_0_0_0_0_0_0_0" vbProcedure="false">'3'!$A$142:$Q$161</definedName>
    <definedName function="false" hidden="false" localSheetId="2" name="__xlnm.Print_Area_0_0_0_0_0_0_0_0_0_0_0_0_0_0_0_0_0_0_0_0_0" vbProcedure="false">'3'!$A$142:$Q$161</definedName>
    <definedName function="false" hidden="false" localSheetId="2" name="__xlnm.Print_Area_0_0_0_0_0_0_0_0_0_0_0_0_0_0_0_0_0_0_0_0_0_0" vbProcedure="false">'3'!$A$142:$Q$161</definedName>
    <definedName function="false" hidden="false" localSheetId="2" name="__xlnm.Print_Area_0_0_0_0_0_0_0_0_0_0_0_0_0_0_0_0_0_0_0_0_0_0_0" vbProcedure="false">'3'!$A$142:$Q$161</definedName>
    <definedName function="false" hidden="false" localSheetId="2" name="__xlnm.Print_Area_0_0_0_0_0_0_0_0_0_0_0_0_0_0_0_0_0_0_0_0_0_0_0_0" vbProcedure="false">'3'!$A$142:$Q$161</definedName>
    <definedName function="false" hidden="false" localSheetId="2" name="__xlnm.Print_Area_0_0_0_0_0_0_0_0_0_0_0_0_0_0_0_0_0_0_0_0_0_0_0_0_0" vbProcedure="false">'3'!$A$142:$Q$161</definedName>
    <definedName function="false" hidden="false" localSheetId="2" name="__xlnm.Print_Area_0_0_0_0_0_0_0_0_0_0_0_0_0_0_0_0_0_0_0_0_0_0_0_0_0_0" vbProcedure="false">'3'!$A$142:$Q$161</definedName>
    <definedName function="false" hidden="false" localSheetId="2" name="__xlnm.Print_Area_0_0_0_0_0_0_0_0_0_0_0_0_0_0_0_0_0_0_0_0_0_0_0_0_0_0_0" vbProcedure="false">'3'!$A$142:$Q$161</definedName>
    <definedName function="false" hidden="false" localSheetId="2" name="__xlnm.Print_Area_0_0_0_0_0_0_0_0_0_0_0_0_0_0_0_0_0_0_0_0_0_0_0_0_0_0_0_0" vbProcedure="false">'3'!$A$142:$Q$161</definedName>
    <definedName function="false" hidden="false" localSheetId="2" name="__xlnm.Print_Area_0_0_0_0_0_0_0_0_0_0_0_0_0_0_0_0_0_0_0_0_0_0_0_0_0_0_0_0_0" vbProcedure="false">'3'!$A$142:$Q$161</definedName>
    <definedName function="false" hidden="false" localSheetId="2" name="__xlnm.Print_Area_0_0_0_0_0_0_0_0_0_0_0_0_0_0_0_0_0_0_0_0_0_0_0_0_0_0_0_0_0_0" vbProcedure="false">'3'!$A$142:$Q$161</definedName>
    <definedName function="false" hidden="false" localSheetId="2" name="__xlnm.Print_Area_0_0_0_0_0_0_0_0_0_0_0_0_0_0_0_0_0_0_0_0_0_0_0_0_0_0_0_0_0_0_0" vbProcedure="false">'3'!$A$142:$Q$161</definedName>
    <definedName function="false" hidden="false" localSheetId="2" name="__xlnm.Print_Area_0_0_0_0_0_0_0_0_0_0_0_0_0_0_0_0_0_0_0_0_0_0_0_0_0_0_0_0_0_0_0_0" vbProcedure="false">'3'!$A$142:$Q$161</definedName>
    <definedName function="false" hidden="false" localSheetId="2" name="__xlnm.Print_Area_0_0_0_0_0_0_0_0_0_0_0_0_0_0_0_0_0_0_0_0_0_0_0_0_0_0_0_0_0_0_0_0_0" vbProcedure="false">'3'!$A$142:$Q$161</definedName>
    <definedName function="false" hidden="false" localSheetId="2" name="__xlnm.Print_Area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_0_0_0_0_0_0_0_0" vbProcedure="false">'2'!$A$185:$R$201</definedName>
    <definedName function="false" hidden="false" localSheetId="2" name="__xlnm.Print_Area_0_0_0_0_0_0_0_0_0_0_0_0_0_0_0_0_0_0_0_0_0_0_0_0_0_0_0_0_0_0_0_0_0_0_0_0_0_0_0_0_0_0_0_0_0_0_0_0" vbProcedure="false">'2'!$A$185:$R$201</definedName>
    <definedName function="false" hidden="false" localSheetId="2" name="__xlnm.Print_Area_0_0_0_0_0_0_0_0_0_0_0_0_0_0_0_0_0_0_0_0_0_0_0_0_0_0_0_0_0_0_0_0_0_0_0_0_0_0_0_0_0_0_0_0_0_0_0_0_0" vbProcedure="false">'2'!$A$185:$R$201</definedName>
    <definedName function="false" hidden="false" localSheetId="2" name="__xlnm.Print_Area_0_0_0_0_0_0_0_0_0_0_0_0_0_0_0_0_0_0_0_0_0_0_0_0_0_0_0_0_0_0_0_0_0_0_0_0_0_0_0_0_0_0_0_0_0_0_0_0_0_0" vbProcedure="false">'2'!$A$185:$R$201</definedName>
    <definedName function="false" hidden="false" localSheetId="2" name="__xlnm.Print_Area_0_0_0_0_0_0_0_0_0_0_0_0_0_0_0_0_0_0_0_0_0_0_0_0_0_0_0_0_0_0_0_0_0_0_0_0_0_0_0_0_0_0_0_0_0_0_0_0_0_0_0" vbProcedure="false">'2'!$A$185:$R$201</definedName>
    <definedName function="false" hidden="false" localSheetId="2" name="__xlnm.Print_Area_0_0_0_0_0_0_0_0_0_0_0_0_0_0_0_0_0_0_0_0_0_0_0_0_0_0_0_0_0_0_0_0_0_0_0_0_0_0_0_0_0_0_0_0_0_0_0_0_0_0_0_0" vbProcedure="false">'2'!$A$185:$R$201</definedName>
    <definedName function="false" hidden="false" localSheetId="2" name="__xlnm.Print_Area_0_0_0_0_0_0_0_0_0_0_0_0_0_0_0_0_0_0_0_0_0_0_0_0_0_0_0_0_0_0_0_0_0_0_0_0_0_0_0_0_0_0_0_0_0_0_0_0_0_0_0_0_0" vbProcedure="false">'2'!$A$185:$R$201</definedName>
    <definedName function="false" hidden="false" localSheetId="2" name="__xlnm.Print_Area_0_0_0_0_0_0_0_0_0_0_0_0_0_0_0_0_0_0_0_0_0_0_0_0_0_0_0_0_0_0_0_0_0_0_0_0_0_0_0_0_0_0_0_0_0_0_0_0_0_0_0_0_0_0" vbProcedure="false">'2'!$A$185:$R$201</definedName>
    <definedName function="false" hidden="false" localSheetId="2" name="__xlnm.Print_Area_0_0_0_0_0_0_0_0_0_0_0_0_0_0_0_0_0_0_0_0_0_0_0_0_0_0_0_0_0_0_0_0_0_0_0_0_0_0_0_0_0_0_0_0_0_0_0_0_0_0_0_0_0_0_0" vbProcedure="false">'2'!$A$185:$R$201</definedName>
    <definedName function="false" hidden="false" localSheetId="2" name="__xlnm.Print_Area_0_0_0_0_0_0_0_0_0_0_0_0_0_0_0_0_0_0_0_0_0_0_0_0_0_0_0_0_0_0_0_0_0_0_0_0_0_0_0_0_0_0_0_0_0_0_0_0_0_0_0_0_0_0_0_0" vbProcedure="false">'2'!$A$185:$R$201</definedName>
    <definedName function="false" hidden="false" localSheetId="2" name="__xlnm.Print_Area_0_0_0_0_0_0_0_0_0_0_0_0_0_0_0_0_0_0_0_0_0_0_0_0_0_0_0_0_0_0_0_0_0_0_0_0_0_0_0_0_0_0_0_0_0_0_0_0_0_0_0_0_0_0_0_0_0" vbProcedure="false">'2'!$A$185:$R$201</definedName>
    <definedName function="false" hidden="false" localSheetId="3" name="Print_Area_0" vbProcedure="false">'3'!$A$164:$H$179</definedName>
    <definedName function="false" hidden="false" localSheetId="3" name="Print_Area_0_0" vbProcedure="false">'3'!$A$164:$H$179</definedName>
    <definedName function="false" hidden="false" localSheetId="3" name="Print_Area_0_0_0" vbProcedure="false">'3'!$A$164:$H$179</definedName>
    <definedName function="false" hidden="false" localSheetId="3" name="Print_Area_0_0_0_0" vbProcedure="false">'3'!$A$164:$H$179</definedName>
    <definedName function="false" hidden="false" localSheetId="3" name="Print_Area_0_0_0_0_0" vbProcedure="false">'3'!$A$164:$H$179</definedName>
    <definedName function="false" hidden="false" localSheetId="3" name="Print_Area_0_0_0_0_0_0" vbProcedure="false">'3'!$A$164:$H$179</definedName>
    <definedName function="false" hidden="false" localSheetId="3" name="Print_Area_0_0_0_0_0_0_0" vbProcedure="false">'3'!$A$164:$H$179</definedName>
    <definedName function="false" hidden="false" localSheetId="3" name="Print_Area_0_0_0_0_0_0_0_0" vbProcedure="false">'3'!$A$164:$H$179</definedName>
    <definedName function="false" hidden="false" localSheetId="3" name="Print_Area_0_0_0_0_0_0_0_0_0" vbProcedure="false">'3'!$A$164:$H$179</definedName>
    <definedName function="false" hidden="false" localSheetId="3" name="Print_Area_0_0_0_0_0_0_0_0_0_0" vbProcedure="false">'3'!$A$164:$H$179</definedName>
    <definedName function="false" hidden="false" localSheetId="3" name="Print_Area_0_0_0_0_0_0_0_0_0_0_0" vbProcedure="false">'3'!$A$164:$H$179</definedName>
    <definedName function="false" hidden="false" localSheetId="3" name="Print_Area_0_0_0_0_0_0_0_0_0_0_0_0" vbProcedure="false">'3'!$A$164:$H$179</definedName>
    <definedName function="false" hidden="false" localSheetId="3" name="_xlnm.Print_Area" vbProcedure="false">'4'!$A$164:$H$541</definedName>
    <definedName function="false" hidden="false" localSheetId="3" name="_xlnm.Print_Area_0" vbProcedure="false">'4'!$A$164:$H$541</definedName>
    <definedName function="false" hidden="false" localSheetId="3" name="_xlnm.Print_Area_0_0" vbProcedure="false">'4'!$A$164:$H$541</definedName>
    <definedName function="false" hidden="false" localSheetId="3" name="_xlnm.Print_Area_0_0_0" vbProcedure="false">'4'!$A$164:$H$541</definedName>
    <definedName function="false" hidden="false" localSheetId="3" name="_xlnm.Print_Area_0_0_0_0" vbProcedure="false">'4'!$A$164:$H$541</definedName>
    <definedName function="false" hidden="false" localSheetId="3" name="_xlnm.Print_Area_0_0_0_0_0" vbProcedure="false">'4'!$A$164:$H$541</definedName>
    <definedName function="false" hidden="false" localSheetId="3" name="_xlnm.Print_Area_0_0_0_0_0_0" vbProcedure="false">'4'!$A$164:$H$541</definedName>
    <definedName function="false" hidden="false" localSheetId="3" name="_xlnm.Print_Area_0_0_0_0_0_0_0" vbProcedure="false">'4'!$A$164:$H$541</definedName>
    <definedName function="false" hidden="false" localSheetId="3" name="_xlnm.Print_Area_0_0_0_0_0_0_0_0" vbProcedure="false">'4'!$A$164:$H$541</definedName>
    <definedName function="false" hidden="false" localSheetId="3" name="_xlnm.Print_Area_0_0_0_0_0_0_0_0_0" vbProcedure="false">'4'!$A$164:$H$541</definedName>
    <definedName function="false" hidden="false" localSheetId="3" name="_xlnm.Print_Area_0_0_0_0_0_0_0_0_0_0" vbProcedure="false">'4'!$A$164:$H$541</definedName>
    <definedName function="false" hidden="false" localSheetId="3" name="_xlnm.Print_Area_0_0_0_0_0_0_0_0_0_0_0" vbProcedure="false">'4'!$A$164:$H$541</definedName>
    <definedName function="false" hidden="false" localSheetId="3" name="_xlnm.Print_Area_0_0_0_0_0_0_0_0_0_0_0_0" vbProcedure="false">'4'!$A$164:$H$541</definedName>
    <definedName function="false" hidden="false" localSheetId="3" name="_xlnm.Print_Area_0_0_0_0_0_0_0_0_0_0_0_0_0" vbProcedure="false">'4'!$A$164:$H$541</definedName>
    <definedName function="false" hidden="false" localSheetId="3" name="_xlnm.Print_Area_0_0_0_0_0_0_0_0_0_0_0_0_0_0" vbProcedure="false">'4'!$A$164:$H$541</definedName>
    <definedName function="false" hidden="false" localSheetId="3" name="_xlnm.Print_Area_0_0_0_0_0_0_0_0_0_0_0_0_0_0_0" vbProcedure="false">'4'!$A$164:$H$541</definedName>
    <definedName function="false" hidden="false" localSheetId="3" name="_xlnm.Print_Area_0_0_0_0_0_0_0_0_0_0_0_0_0_0_0_0" vbProcedure="false">'4'!$A$164:$H$541</definedName>
    <definedName function="false" hidden="false" localSheetId="3" name="_xlnm.Print_Area_0_0_0_0_0_0_0_0_0_0_0_0_0_0_0_0_0" vbProcedure="false">'4'!$A$164:$H$541</definedName>
    <definedName function="false" hidden="false" localSheetId="3" name="_xlnm.Print_Area_0_0_0_0_0_0_0_0_0_0_0_0_0_0_0_0_0_0" vbProcedure="false">'4'!$A$164:$H$541</definedName>
    <definedName function="false" hidden="false" localSheetId="3" name="_xlnm.Print_Area_0_0_0_0_0_0_0_0_0_0_0_0_0_0_0_0_0_0_0" vbProcedure="false">'4'!$A$164:$H$541</definedName>
    <definedName function="false" hidden="false" localSheetId="3" name="__xlnm.Print_Area" vbProcedure="false">'4'!$A$164:$H$176</definedName>
    <definedName function="false" hidden="false" localSheetId="3" name="__xlnm.Print_Area_0" vbProcedure="false">'4'!$A$164:$H$176</definedName>
    <definedName function="false" hidden="false" localSheetId="3" name="__xlnm.Print_Area_0_0" vbProcedure="false">'4'!$A$164:$H$176</definedName>
    <definedName function="false" hidden="false" localSheetId="3" name="__xlnm.Print_Area_0_0_0" vbProcedure="false">'4'!$A$164:$H$176</definedName>
    <definedName function="false" hidden="false" localSheetId="3" name="__xlnm.Print_Area_0_0_0_0" vbProcedure="false">'4'!$A$164:$H$176</definedName>
    <definedName function="false" hidden="false" localSheetId="3" name="__xlnm.Print_Area_0_0_0_0_0" vbProcedure="false">'4'!$A$164:$H$176</definedName>
    <definedName function="false" hidden="false" localSheetId="3" name="__xlnm.Print_Area_0_0_0_0_0_0" vbProcedure="false">'4'!$A$164:$H$176</definedName>
    <definedName function="false" hidden="false" localSheetId="3" name="__xlnm.Print_Area_0_0_0_0_0_0_0" vbProcedure="false">'4'!$A$164:$H$176</definedName>
    <definedName function="false" hidden="false" localSheetId="3" name="__xlnm.Print_Area_0_0_0_0_0_0_0_0" vbProcedure="false">'4'!$A$164:$H$176</definedName>
    <definedName function="false" hidden="false" localSheetId="3" name="__xlnm.Print_Area_0_0_0_0_0_0_0_0_0" vbProcedure="false">'4'!$A$164:$H$176</definedName>
    <definedName function="false" hidden="false" localSheetId="3" name="__xlnm.Print_Area_0_0_0_0_0_0_0_0_0_0" vbProcedure="false">'4'!$A$164:$H$176</definedName>
    <definedName function="false" hidden="false" localSheetId="3" name="__xlnm.Print_Area_0_0_0_0_0_0_0_0_0_0_0" vbProcedure="false">'4'!$A$164:$H$176</definedName>
    <definedName function="false" hidden="false" localSheetId="3" name="__xlnm.Print_Area_0_0_0_0_0_0_0_0_0_0_0_0" vbProcedure="false">'4'!$A$164:$H$176</definedName>
    <definedName function="false" hidden="false" localSheetId="3" name="__xlnm.Print_Area_0_0_0_0_0_0_0_0_0_0_0_0_0" vbProcedure="false">'4'!$A$164:$H$176</definedName>
    <definedName function="false" hidden="false" localSheetId="3" name="__xlnm.Print_Area_0_0_0_0_0_0_0_0_0_0_0_0_0_0" vbProcedure="false">'4'!$A$164:$H$176</definedName>
    <definedName function="false" hidden="false" localSheetId="3" name="__xlnm.Print_Area_0_0_0_0_0_0_0_0_0_0_0_0_0_0_0" vbProcedure="false">'4'!$A$164:$H$176</definedName>
    <definedName function="false" hidden="false" localSheetId="3" name="__xlnm.Print_Area_0_0_0_0_0_0_0_0_0_0_0_0_0_0_0_0" vbProcedure="false">'4'!$A$164:$H$176</definedName>
    <definedName function="false" hidden="false" localSheetId="3" name="__xlnm.Print_Area_0_0_0_0_0_0_0_0_0_0_0_0_0_0_0_0_0" vbProcedure="false">'4'!$A$164:$H$176</definedName>
    <definedName function="false" hidden="false" localSheetId="3" name="__xlnm.Print_Area_0_0_0_0_0_0_0_0_0_0_0_0_0_0_0_0_0_0" vbProcedure="false">'4'!$A$164:$H$176</definedName>
    <definedName function="false" hidden="false" localSheetId="3" name="__xlnm.Print_Area_0_0_0_0_0_0_0_0_0_0_0_0_0_0_0_0_0_0_0" vbProcedure="false">'4'!$A$164:$H$176</definedName>
    <definedName function="false" hidden="false" localSheetId="3" name="__xlnm.Print_Area_0_0_0_0_0_0_0_0_0_0_0_0_0_0_0_0_0_0_0_0" vbProcedure="false">'4'!$A$164:$H$176</definedName>
    <definedName function="false" hidden="false" localSheetId="3" name="__xlnm.Print_Area_0_0_0_0_0_0_0_0_0_0_0_0_0_0_0_0_0_0_0_0_0" vbProcedure="false">'4'!$A$164:$H$176</definedName>
    <definedName function="false" hidden="false" localSheetId="3" name="__xlnm.Print_Area_0_0_0_0_0_0_0_0_0_0_0_0_0_0_0_0_0_0_0_0_0_0" vbProcedure="false">'4'!$A$164:$H$176</definedName>
    <definedName function="false" hidden="false" localSheetId="3" name="__xlnm.Print_Area_0_0_0_0_0_0_0_0_0_0_0_0_0_0_0_0_0_0_0_0_0_0_0" vbProcedure="false">'4'!$A$164:$H$176</definedName>
    <definedName function="false" hidden="false" localSheetId="3" name="__xlnm.Print_Area_0_0_0_0_0_0_0_0_0_0_0_0_0_0_0_0_0_0_0_0_0_0_0_0" vbProcedure="false">'4'!$A$164:$H$176</definedName>
    <definedName function="false" hidden="false" localSheetId="3" name="__xlnm.Print_Area_0_0_0_0_0_0_0_0_0_0_0_0_0_0_0_0_0_0_0_0_0_0_0_0_0" vbProcedure="false">'4'!$A$164:$H$176</definedName>
    <definedName function="false" hidden="false" localSheetId="3" name="__xlnm.Print_Area_0_0_0_0_0_0_0_0_0_0_0_0_0_0_0_0_0_0_0_0_0_0_0_0_0_0" vbProcedure="false">'4'!$A$164:$H$176</definedName>
    <definedName function="false" hidden="false" localSheetId="3" name="__xlnm.Print_Area_0_0_0_0_0_0_0_0_0_0_0_0_0_0_0_0_0_0_0_0_0_0_0_0_0_0_0" vbProcedure="false">'4'!$A$164:$H$176</definedName>
    <definedName function="false" hidden="false" localSheetId="3" name="__xlnm.Print_Area_0_0_0_0_0_0_0_0_0_0_0_0_0_0_0_0_0_0_0_0_0_0_0_0_0_0_0_0" vbProcedure="false">'4'!$A$164:$H$176</definedName>
    <definedName function="false" hidden="false" localSheetId="3" name="__xlnm.Print_Area_0_0_0_0_0_0_0_0_0_0_0_0_0_0_0_0_0_0_0_0_0_0_0_0_0_0_0_0_0" vbProcedure="false">'4'!$A$164:$H$176</definedName>
    <definedName function="false" hidden="false" localSheetId="3" name="__xlnm.Print_Area_0_0_0_0_0_0_0_0_0_0_0_0_0_0_0_0_0_0_0_0_0_0_0_0_0_0_0_0_0_0" vbProcedure="false">'4'!$A$164:$H$176</definedName>
    <definedName function="false" hidden="false" localSheetId="3" name="__xlnm.Print_Area_0_0_0_0_0_0_0_0_0_0_0_0_0_0_0_0_0_0_0_0_0_0_0_0_0_0_0_0_0_0_0" vbProcedure="false">'4'!$A$164:$H$176</definedName>
    <definedName function="false" hidden="false" localSheetId="3" name="__xlnm.Print_Area_0_0_0_0_0_0_0_0_0_0_0_0_0_0_0_0_0_0_0_0_0_0_0_0_0_0_0_0_0_0_0_0" vbProcedure="false">'4'!$A$164:$H$176</definedName>
    <definedName function="false" hidden="false" localSheetId="3" name="__xlnm.Print_Area_0_0_0_0_0_0_0_0_0_0_0_0_0_0_0_0_0_0_0_0_0_0_0_0_0_0_0_0_0_0_0_0_0" vbProcedure="false">'4'!$A$164:$H$176</definedName>
    <definedName function="false" hidden="false" localSheetId="3" name="__xlnm.Print_Area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_0_0_0_0_0_0_0_0" vbProcedure="false">'3'!$A$164:$H$179</definedName>
    <definedName function="false" hidden="false" localSheetId="4" name="Print_Area_0" vbProcedure="false">'4'!$A$179:$H$193</definedName>
    <definedName function="false" hidden="false" localSheetId="4" name="Print_Area_0_0" vbProcedure="false">'4'!$A$179:$H$193</definedName>
    <definedName function="false" hidden="false" localSheetId="4" name="Print_Area_0_0_0" vbProcedure="false">'4'!$A$179:$H$193</definedName>
    <definedName function="false" hidden="false" localSheetId="4" name="Print_Area_0_0_0_0" vbProcedure="false">'4'!$A$179:$H$193</definedName>
    <definedName function="false" hidden="false" localSheetId="4" name="Print_Area_0_0_0_0_0" vbProcedure="false">'4'!$A$179:$H$193</definedName>
    <definedName function="false" hidden="false" localSheetId="4" name="Print_Area_0_0_0_0_0_0" vbProcedure="false">'4'!$A$179:$H$193</definedName>
    <definedName function="false" hidden="false" localSheetId="4" name="Print_Area_0_0_0_0_0_0_0" vbProcedure="false">'4'!$A$179:$H$193</definedName>
    <definedName function="false" hidden="false" localSheetId="4" name="Print_Area_0_0_0_0_0_0_0_0" vbProcedure="false">'4'!$A$179:$H$193</definedName>
    <definedName function="false" hidden="false" localSheetId="4" name="Print_Area_0_0_0_0_0_0_0_0_0" vbProcedure="false">'4'!$A$179:$H$193</definedName>
    <definedName function="false" hidden="false" localSheetId="4" name="Print_Area_0_0_0_0_0_0_0_0_0_0" vbProcedure="false">'4'!$A$179:$H$193</definedName>
    <definedName function="false" hidden="false" localSheetId="4" name="Print_Area_0_0_0_0_0_0_0_0_0_0_0" vbProcedure="false">'4'!$A$179:$H$193</definedName>
    <definedName function="false" hidden="false" localSheetId="4" name="Print_Area_0_0_0_0_0_0_0_0_0_0_0_0" vbProcedure="false">'4'!$A$179:$H$193</definedName>
    <definedName function="false" hidden="false" localSheetId="4" name="_xlnm.Print_Area" vbProcedure="false">'5'!$A$182:$J$239</definedName>
    <definedName function="false" hidden="false" localSheetId="4" name="_xlnm.Print_Area_0" vbProcedure="false">'5'!$A$182:$J$239</definedName>
    <definedName function="false" hidden="false" localSheetId="4" name="_xlnm.Print_Area_0_0" vbProcedure="false">'5'!$A$182:$J$239</definedName>
    <definedName function="false" hidden="false" localSheetId="4" name="_xlnm.Print_Area_0_0_0" vbProcedure="false">'5'!$A$182:$J$239</definedName>
    <definedName function="false" hidden="false" localSheetId="4" name="_xlnm.Print_Area_0_0_0_0" vbProcedure="false">'5'!$A$182:$J$239</definedName>
    <definedName function="false" hidden="false" localSheetId="4" name="_xlnm.Print_Area_0_0_0_0_0" vbProcedure="false">'5'!$A$182:$J$239</definedName>
    <definedName function="false" hidden="false" localSheetId="4" name="_xlnm.Print_Area_0_0_0_0_0_0" vbProcedure="false">'5'!$A$182:$J$239</definedName>
    <definedName function="false" hidden="false" localSheetId="4" name="_xlnm.Print_Area_0_0_0_0_0_0_0" vbProcedure="false">'5'!$A$182:$J$239</definedName>
    <definedName function="false" hidden="false" localSheetId="4" name="_xlnm.Print_Area_0_0_0_0_0_0_0_0" vbProcedure="false">'5'!$A$182:$J$239</definedName>
    <definedName function="false" hidden="false" localSheetId="4" name="_xlnm.Print_Area_0_0_0_0_0_0_0_0_0" vbProcedure="false">'5'!$A$182:$J$239</definedName>
    <definedName function="false" hidden="false" localSheetId="4" name="_xlnm.Print_Area_0_0_0_0_0_0_0_0_0_0" vbProcedure="false">'5'!$A$182:$J$239</definedName>
    <definedName function="false" hidden="false" localSheetId="4" name="_xlnm.Print_Area_0_0_0_0_0_0_0_0_0_0_0" vbProcedure="false">'5'!$A$182:$J$239</definedName>
    <definedName function="false" hidden="false" localSheetId="4" name="_xlnm.Print_Area_0_0_0_0_0_0_0_0_0_0_0_0" vbProcedure="false">'5'!$A$182:$J$239</definedName>
    <definedName function="false" hidden="false" localSheetId="4" name="_xlnm.Print_Area_0_0_0_0_0_0_0_0_0_0_0_0_0" vbProcedure="false">'5'!$A$182:$J$239</definedName>
    <definedName function="false" hidden="false" localSheetId="4" name="_xlnm.Print_Area_0_0_0_0_0_0_0_0_0_0_0_0_0_0" vbProcedure="false">'5'!$A$182:$J$239</definedName>
    <definedName function="false" hidden="false" localSheetId="4" name="_xlnm.Print_Area_0_0_0_0_0_0_0_0_0_0_0_0_0_0_0" vbProcedure="false">'5'!$A$182:$J$239</definedName>
    <definedName function="false" hidden="false" localSheetId="4" name="_xlnm.Print_Area_0_0_0_0_0_0_0_0_0_0_0_0_0_0_0_0" vbProcedure="false">'5'!$A$182:$J$239</definedName>
    <definedName function="false" hidden="false" localSheetId="4" name="_xlnm.Print_Area_0_0_0_0_0_0_0_0_0_0_0_0_0_0_0_0_0" vbProcedure="false">'5'!$A$182:$J$239</definedName>
    <definedName function="false" hidden="false" localSheetId="4" name="_xlnm.Print_Area_0_0_0_0_0_0_0_0_0_0_0_0_0_0_0_0_0_0" vbProcedure="false">'5'!$A$182:$J$239</definedName>
    <definedName function="false" hidden="false" localSheetId="4" name="_xlnm.Print_Area_0_0_0_0_0_0_0_0_0_0_0_0_0_0_0_0_0_0_0" vbProcedure="false">'5'!$A$182:$J$239</definedName>
    <definedName function="false" hidden="false" localSheetId="4" name="__xlnm.Print_Area" vbProcedure="false">'5'!$A$182:$J$196</definedName>
    <definedName function="false" hidden="false" localSheetId="4" name="__xlnm.Print_Area_0" vbProcedure="false">'5'!$A$182:$J$196</definedName>
    <definedName function="false" hidden="false" localSheetId="4" name="__xlnm.Print_Area_0_0" vbProcedure="false">'5'!$A$182:$J$196</definedName>
    <definedName function="false" hidden="false" localSheetId="4" name="__xlnm.Print_Area_0_0_0" vbProcedure="false">'5'!$A$182:$J$196</definedName>
    <definedName function="false" hidden="false" localSheetId="4" name="__xlnm.Print_Area_0_0_0_0" vbProcedure="false">'5'!$A$182:$J$196</definedName>
    <definedName function="false" hidden="false" localSheetId="4" name="__xlnm.Print_Area_0_0_0_0_0" vbProcedure="false">'5'!$A$182:$J$196</definedName>
    <definedName function="false" hidden="false" localSheetId="4" name="__xlnm.Print_Area_0_0_0_0_0_0" vbProcedure="false">'5'!$A$182:$J$196</definedName>
    <definedName function="false" hidden="false" localSheetId="4" name="__xlnm.Print_Area_0_0_0_0_0_0_0" vbProcedure="false">'5'!$A$182:$J$196</definedName>
    <definedName function="false" hidden="false" localSheetId="4" name="__xlnm.Print_Area_0_0_0_0_0_0_0_0" vbProcedure="false">'5'!$A$182:$J$196</definedName>
    <definedName function="false" hidden="false" localSheetId="4" name="__xlnm.Print_Area_0_0_0_0_0_0_0_0_0" vbProcedure="false">'5'!$A$182:$J$196</definedName>
    <definedName function="false" hidden="false" localSheetId="4" name="__xlnm.Print_Area_0_0_0_0_0_0_0_0_0_0" vbProcedure="false">'5'!$A$182:$J$196</definedName>
    <definedName function="false" hidden="false" localSheetId="4" name="__xlnm.Print_Area_0_0_0_0_0_0_0_0_0_0_0" vbProcedure="false">'5'!$A$182:$J$196</definedName>
    <definedName function="false" hidden="false" localSheetId="4" name="__xlnm.Print_Area_0_0_0_0_0_0_0_0_0_0_0_0" vbProcedure="false">'5'!$A$182:$J$196</definedName>
    <definedName function="false" hidden="false" localSheetId="4" name="__xlnm.Print_Area_0_0_0_0_0_0_0_0_0_0_0_0_0" vbProcedure="false">'5'!$A$182:$J$196</definedName>
    <definedName function="false" hidden="false" localSheetId="4" name="__xlnm.Print_Area_0_0_0_0_0_0_0_0_0_0_0_0_0_0" vbProcedure="false">'5'!$A$182:$J$196</definedName>
    <definedName function="false" hidden="false" localSheetId="4" name="__xlnm.Print_Area_0_0_0_0_0_0_0_0_0_0_0_0_0_0_0" vbProcedure="false">'5'!$A$182:$J$196</definedName>
    <definedName function="false" hidden="false" localSheetId="4" name="__xlnm.Print_Area_0_0_0_0_0_0_0_0_0_0_0_0_0_0_0_0" vbProcedure="false">'5'!$A$182:$J$196</definedName>
    <definedName function="false" hidden="false" localSheetId="4" name="__xlnm.Print_Area_0_0_0_0_0_0_0_0_0_0_0_0_0_0_0_0_0" vbProcedure="false">'5'!$A$182:$J$196</definedName>
    <definedName function="false" hidden="false" localSheetId="4" name="__xlnm.Print_Area_0_0_0_0_0_0_0_0_0_0_0_0_0_0_0_0_0_0" vbProcedure="false">'5'!$A$182:$J$196</definedName>
    <definedName function="false" hidden="false" localSheetId="4" name="__xlnm.Print_Area_0_0_0_0_0_0_0_0_0_0_0_0_0_0_0_0_0_0_0" vbProcedure="false">'5'!$A$182:$J$196</definedName>
    <definedName function="false" hidden="false" localSheetId="4" name="__xlnm.Print_Area_0_0_0_0_0_0_0_0_0_0_0_0_0_0_0_0_0_0_0_0" vbProcedure="false">'5'!$A$182:$J$196</definedName>
    <definedName function="false" hidden="false" localSheetId="4" name="__xlnm.Print_Area_0_0_0_0_0_0_0_0_0_0_0_0_0_0_0_0_0_0_0_0_0" vbProcedure="false">'5'!$A$182:$J$196</definedName>
    <definedName function="false" hidden="false" localSheetId="4" name="__xlnm.Print_Area_0_0_0_0_0_0_0_0_0_0_0_0_0_0_0_0_0_0_0_0_0_0" vbProcedure="false">'5'!$A$182:$J$196</definedName>
    <definedName function="false" hidden="false" localSheetId="4" name="__xlnm.Print_Area_0_0_0_0_0_0_0_0_0_0_0_0_0_0_0_0_0_0_0_0_0_0_0" vbProcedure="false">'5'!$A$182:$J$196</definedName>
    <definedName function="false" hidden="false" localSheetId="4" name="__xlnm.Print_Area_0_0_0_0_0_0_0_0_0_0_0_0_0_0_0_0_0_0_0_0_0_0_0_0" vbProcedure="false">'5'!$A$182:$J$196</definedName>
    <definedName function="false" hidden="false" localSheetId="4" name="__xlnm.Print_Area_0_0_0_0_0_0_0_0_0_0_0_0_0_0_0_0_0_0_0_0_0_0_0_0_0" vbProcedure="false">'5'!$A$182:$J$196</definedName>
    <definedName function="false" hidden="false" localSheetId="4" name="__xlnm.Print_Area_0_0_0_0_0_0_0_0_0_0_0_0_0_0_0_0_0_0_0_0_0_0_0_0_0_0" vbProcedure="false">'5'!$A$182:$J$196</definedName>
    <definedName function="false" hidden="false" localSheetId="4" name="__xlnm.Print_Area_0_0_0_0_0_0_0_0_0_0_0_0_0_0_0_0_0_0_0_0_0_0_0_0_0_0_0" vbProcedure="false">'5'!$A$182:$J$196</definedName>
    <definedName function="false" hidden="false" localSheetId="4" name="__xlnm.Print_Area_0_0_0_0_0_0_0_0_0_0_0_0_0_0_0_0_0_0_0_0_0_0_0_0_0_0_0_0" vbProcedure="false">'5'!$A$182:$J$196</definedName>
    <definedName function="false" hidden="false" localSheetId="4" name="__xlnm.Print_Area_0_0_0_0_0_0_0_0_0_0_0_0_0_0_0_0_0_0_0_0_0_0_0_0_0_0_0_0_0" vbProcedure="false">'5'!$A$182:$J$196</definedName>
    <definedName function="false" hidden="false" localSheetId="4" name="__xlnm.Print_Area_0_0_0_0_0_0_0_0_0_0_0_0_0_0_0_0_0_0_0_0_0_0_0_0_0_0_0_0_0_0" vbProcedure="false">'5'!$A$182:$J$196</definedName>
    <definedName function="false" hidden="false" localSheetId="4" name="__xlnm.Print_Area_0_0_0_0_0_0_0_0_0_0_0_0_0_0_0_0_0_0_0_0_0_0_0_0_0_0_0_0_0_0_0" vbProcedure="false">'5'!$A$182:$J$196</definedName>
    <definedName function="false" hidden="false" localSheetId="4" name="__xlnm.Print_Area_0_0_0_0_0_0_0_0_0_0_0_0_0_0_0_0_0_0_0_0_0_0_0_0_0_0_0_0_0_0_0_0" vbProcedure="false">'5'!$A$182:$J$196</definedName>
    <definedName function="false" hidden="false" localSheetId="4" name="__xlnm.Print_Area_0_0_0_0_0_0_0_0_0_0_0_0_0_0_0_0_0_0_0_0_0_0_0_0_0_0_0_0_0_0_0_0_0" vbProcedure="false">'5'!$A$182:$J$196</definedName>
    <definedName function="false" hidden="false" localSheetId="4" name="__xlnm.Print_Area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_0_0_0_0_0_0_0_0" vbProcedure="false">'4'!$A$179:$H$193</definedName>
    <definedName function="false" hidden="false" localSheetId="5" name="Print_Area_0" vbProcedure="false">'5'!$A$201:$G$238</definedName>
    <definedName function="false" hidden="false" localSheetId="5" name="Print_Area_0_0" vbProcedure="false">'5'!$A$201:$G$238</definedName>
    <definedName function="false" hidden="false" localSheetId="5" name="Print_Area_0_0_0" vbProcedure="false">'5'!$A$201:$G$238</definedName>
    <definedName function="false" hidden="false" localSheetId="5" name="Print_Area_0_0_0_0" vbProcedure="false">'5'!$A$201:$G$238</definedName>
    <definedName function="false" hidden="false" localSheetId="5" name="Print_Area_0_0_0_0_0" vbProcedure="false">'5'!$A$201:$G$238</definedName>
    <definedName function="false" hidden="false" localSheetId="5" name="Print_Area_0_0_0_0_0_0" vbProcedure="false">'5'!$A$201:$G$238</definedName>
    <definedName function="false" hidden="false" localSheetId="5" name="Print_Area_0_0_0_0_0_0_0" vbProcedure="false">'5'!$A$201:$G$238</definedName>
    <definedName function="false" hidden="false" localSheetId="5" name="Print_Area_0_0_0_0_0_0_0_0" vbProcedure="false">'5'!$A$201:$G$238</definedName>
    <definedName function="false" hidden="false" localSheetId="5" name="Print_Area_0_0_0_0_0_0_0_0_0" vbProcedure="false">'5'!$A$201:$G$238</definedName>
    <definedName function="false" hidden="false" localSheetId="5" name="Print_Area_0_0_0_0_0_0_0_0_0_0" vbProcedure="false">'5'!$A$201:$G$238</definedName>
    <definedName function="false" hidden="false" localSheetId="5" name="Print_Area_0_0_0_0_0_0_0_0_0_0_0" vbProcedure="false">'5'!$A$201:$G$238</definedName>
    <definedName function="false" hidden="false" localSheetId="5" name="Print_Area_0_0_0_0_0_0_0_0_0_0_0_0" vbProcedure="false">'5'!$A$201:$G$238</definedName>
    <definedName function="false" hidden="false" localSheetId="5" name="_xlnm.Print_Area" vbProcedure="false">'6'!$A$201:$G$236</definedName>
    <definedName function="false" hidden="false" localSheetId="5" name="_xlnm.Print_Area_0" vbProcedure="false">'6'!$A$201:$G$236</definedName>
    <definedName function="false" hidden="false" localSheetId="5" name="_xlnm.Print_Area_0_0" vbProcedure="false">'6'!$A$201:$G$236</definedName>
    <definedName function="false" hidden="false" localSheetId="5" name="_xlnm.Print_Area_0_0_0" vbProcedure="false">'6'!$A$201:$G$236</definedName>
    <definedName function="false" hidden="false" localSheetId="5" name="_xlnm.Print_Area_0_0_0_0" vbProcedure="false">'6'!$A$201:$G$236</definedName>
    <definedName function="false" hidden="false" localSheetId="5" name="_xlnm.Print_Area_0_0_0_0_0" vbProcedure="false">'6'!$A$201:$G$236</definedName>
    <definedName function="false" hidden="false" localSheetId="5" name="_xlnm.Print_Area_0_0_0_0_0_0" vbProcedure="false">'6'!$A$201:$G$236</definedName>
    <definedName function="false" hidden="false" localSheetId="5" name="_xlnm.Print_Area_0_0_0_0_0_0_0" vbProcedure="false">'6'!$A$201:$G$236</definedName>
    <definedName function="false" hidden="false" localSheetId="5" name="_xlnm.Print_Area_0_0_0_0_0_0_0_0" vbProcedure="false">'6'!$A$201:$G$236</definedName>
    <definedName function="false" hidden="false" localSheetId="5" name="_xlnm.Print_Area_0_0_0_0_0_0_0_0_0" vbProcedure="false">'6'!$A$201:$G$236</definedName>
    <definedName function="false" hidden="false" localSheetId="5" name="_xlnm.Print_Area_0_0_0_0_0_0_0_0_0_0" vbProcedure="false">'6'!$A$201:$G$236</definedName>
    <definedName function="false" hidden="false" localSheetId="5" name="_xlnm.Print_Area_0_0_0_0_0_0_0_0_0_0_0" vbProcedure="false">'6'!$A$201:$G$236</definedName>
    <definedName function="false" hidden="false" localSheetId="5" name="_xlnm.Print_Area_0_0_0_0_0_0_0_0_0_0_0_0" vbProcedure="false">'6'!$A$201:$G$236</definedName>
    <definedName function="false" hidden="false" localSheetId="5" name="_xlnm.Print_Area_0_0_0_0_0_0_0_0_0_0_0_0_0" vbProcedure="false">'6'!$A$201:$G$236</definedName>
    <definedName function="false" hidden="false" localSheetId="5" name="_xlnm.Print_Area_0_0_0_0_0_0_0_0_0_0_0_0_0_0" vbProcedure="false">'6'!$A$201:$G$236</definedName>
    <definedName function="false" hidden="false" localSheetId="5" name="_xlnm.Print_Area_0_0_0_0_0_0_0_0_0_0_0_0_0_0_0" vbProcedure="false">'6'!$A$201:$G$236</definedName>
    <definedName function="false" hidden="false" localSheetId="5" name="_xlnm.Print_Area_0_0_0_0_0_0_0_0_0_0_0_0_0_0_0_0" vbProcedure="false">'6'!$A$201:$G$236</definedName>
    <definedName function="false" hidden="false" localSheetId="5" name="_xlnm.Print_Area_0_0_0_0_0_0_0_0_0_0_0_0_0_0_0_0_0" vbProcedure="false">'6'!$A$201:$G$236</definedName>
    <definedName function="false" hidden="false" localSheetId="5" name="_xlnm.Print_Area_0_0_0_0_0_0_0_0_0_0_0_0_0_0_0_0_0_0" vbProcedure="false">'6'!$A$201:$G$236</definedName>
    <definedName function="false" hidden="false" localSheetId="5" name="_xlnm.Print_Area_0_0_0_0_0_0_0_0_0_0_0_0_0_0_0_0_0_0_0" vbProcedure="false">'6'!$A$201:$G$236</definedName>
    <definedName function="false" hidden="false" localSheetId="5" name="__xlnm.Print_Area" vbProcedure="false">'6'!$A$201:$G$236</definedName>
    <definedName function="false" hidden="false" localSheetId="5" name="__xlnm.Print_Area_0" vbProcedure="false">'6'!$A$201:$G$236</definedName>
    <definedName function="false" hidden="false" localSheetId="5" name="__xlnm.Print_Area_0_0" vbProcedure="false">'6'!$A$201:$G$236</definedName>
    <definedName function="false" hidden="false" localSheetId="5" name="__xlnm.Print_Area_0_0_0" vbProcedure="false">'6'!$A$201:$G$236</definedName>
    <definedName function="false" hidden="false" localSheetId="5" name="__xlnm.Print_Area_0_0_0_0" vbProcedure="false">'6'!$A$201:$G$236</definedName>
    <definedName function="false" hidden="false" localSheetId="5" name="__xlnm.Print_Area_0_0_0_0_0" vbProcedure="false">'6'!$A$201:$G$236</definedName>
    <definedName function="false" hidden="false" localSheetId="5" name="__xlnm.Print_Area_0_0_0_0_0_0" vbProcedure="false">'6'!$A$201:$G$236</definedName>
    <definedName function="false" hidden="false" localSheetId="5" name="__xlnm.Print_Area_0_0_0_0_0_0_0" vbProcedure="false">'6'!$A$201:$G$236</definedName>
    <definedName function="false" hidden="false" localSheetId="5" name="__xlnm.Print_Area_0_0_0_0_0_0_0_0" vbProcedure="false">'6'!$A$201:$G$236</definedName>
    <definedName function="false" hidden="false" localSheetId="5" name="__xlnm.Print_Area_0_0_0_0_0_0_0_0_0" vbProcedure="false">'6'!$A$201:$G$236</definedName>
    <definedName function="false" hidden="false" localSheetId="5" name="__xlnm.Print_Area_0_0_0_0_0_0_0_0_0_0" vbProcedure="false">'6'!$A$201:$G$236</definedName>
    <definedName function="false" hidden="false" localSheetId="5" name="__xlnm.Print_Area_0_0_0_0_0_0_0_0_0_0_0" vbProcedure="false">'6'!$A$201:$G$236</definedName>
    <definedName function="false" hidden="false" localSheetId="5" name="__xlnm.Print_Area_0_0_0_0_0_0_0_0_0_0_0_0" vbProcedure="false">'6'!$A$201:$G$236</definedName>
    <definedName function="false" hidden="false" localSheetId="5" name="__xlnm.Print_Area_0_0_0_0_0_0_0_0_0_0_0_0_0" vbProcedure="false">'6'!$A$201:$G$236</definedName>
    <definedName function="false" hidden="false" localSheetId="5" name="__xlnm.Print_Area_0_0_0_0_0_0_0_0_0_0_0_0_0_0" vbProcedure="false">'6'!$A$201:$G$236</definedName>
    <definedName function="false" hidden="false" localSheetId="5" name="__xlnm.Print_Area_0_0_0_0_0_0_0_0_0_0_0_0_0_0_0" vbProcedure="false">'6'!$A$201:$G$236</definedName>
    <definedName function="false" hidden="false" localSheetId="5" name="__xlnm.Print_Area_0_0_0_0_0_0_0_0_0_0_0_0_0_0_0_0" vbProcedure="false">'6'!$A$201:$G$236</definedName>
    <definedName function="false" hidden="false" localSheetId="5" name="__xlnm.Print_Area_0_0_0_0_0_0_0_0_0_0_0_0_0_0_0_0_0" vbProcedure="false">'6'!$A$201:$G$236</definedName>
    <definedName function="false" hidden="false" localSheetId="5" name="__xlnm.Print_Area_0_0_0_0_0_0_0_0_0_0_0_0_0_0_0_0_0_0" vbProcedure="false">'6'!$A$201:$G$236</definedName>
    <definedName function="false" hidden="false" localSheetId="5" name="__xlnm.Print_Area_0_0_0_0_0_0_0_0_0_0_0_0_0_0_0_0_0_0_0" vbProcedure="false">'6'!$A$201:$G$236</definedName>
    <definedName function="false" hidden="false" localSheetId="5" name="__xlnm.Print_Area_0_0_0_0_0_0_0_0_0_0_0_0_0_0_0_0_0_0_0_0" vbProcedure="false">'6'!$A$201:$G$236</definedName>
    <definedName function="false" hidden="false" localSheetId="5" name="__xlnm.Print_Area_0_0_0_0_0_0_0_0_0_0_0_0_0_0_0_0_0_0_0_0_0" vbProcedure="false">'6'!$A$201:$G$236</definedName>
    <definedName function="false" hidden="false" localSheetId="5" name="__xlnm.Print_Area_0_0_0_0_0_0_0_0_0_0_0_0_0_0_0_0_0_0_0_0_0_0" vbProcedure="false">'6'!$A$201:$G$236</definedName>
    <definedName function="false" hidden="false" localSheetId="5" name="__xlnm.Print_Area_0_0_0_0_0_0_0_0_0_0_0_0_0_0_0_0_0_0_0_0_0_0_0" vbProcedure="false">'6'!$A$201:$G$236</definedName>
    <definedName function="false" hidden="false" localSheetId="5" name="__xlnm.Print_Area_0_0_0_0_0_0_0_0_0_0_0_0_0_0_0_0_0_0_0_0_0_0_0_0" vbProcedure="false">'6'!$A$201:$G$236</definedName>
    <definedName function="false" hidden="false" localSheetId="5" name="__xlnm.Print_Area_0_0_0_0_0_0_0_0_0_0_0_0_0_0_0_0_0_0_0_0_0_0_0_0_0" vbProcedure="false">'6'!$A$201:$G$236</definedName>
    <definedName function="false" hidden="false" localSheetId="5" name="__xlnm.Print_Area_0_0_0_0_0_0_0_0_0_0_0_0_0_0_0_0_0_0_0_0_0_0_0_0_0_0" vbProcedure="false">'6'!$A$201:$G$236</definedName>
    <definedName function="false" hidden="false" localSheetId="5" name="__xlnm.Print_Area_0_0_0_0_0_0_0_0_0_0_0_0_0_0_0_0_0_0_0_0_0_0_0_0_0_0_0" vbProcedure="false">'6'!$A$201:$G$236</definedName>
    <definedName function="false" hidden="false" localSheetId="5" name="__xlnm.Print_Area_0_0_0_0_0_0_0_0_0_0_0_0_0_0_0_0_0_0_0_0_0_0_0_0_0_0_0_0" vbProcedure="false">'6'!$A$201:$G$236</definedName>
    <definedName function="false" hidden="false" localSheetId="5" name="__xlnm.Print_Area_0_0_0_0_0_0_0_0_0_0_0_0_0_0_0_0_0_0_0_0_0_0_0_0_0_0_0_0_0" vbProcedure="false">'6'!$A$201:$G$236</definedName>
    <definedName function="false" hidden="false" localSheetId="5" name="__xlnm.Print_Area_0_0_0_0_0_0_0_0_0_0_0_0_0_0_0_0_0_0_0_0_0_0_0_0_0_0_0_0_0_0" vbProcedure="false">'6'!$A$201:$G$236</definedName>
    <definedName function="false" hidden="false" localSheetId="5" name="__xlnm.Print_Area_0_0_0_0_0_0_0_0_0_0_0_0_0_0_0_0_0_0_0_0_0_0_0_0_0_0_0_0_0_0_0" vbProcedure="false">'6'!$A$201:$G$236</definedName>
    <definedName function="false" hidden="false" localSheetId="5" name="__xlnm.Print_Area_0_0_0_0_0_0_0_0_0_0_0_0_0_0_0_0_0_0_0_0_0_0_0_0_0_0_0_0_0_0_0_0" vbProcedure="false">'6'!$A$201:$G$236</definedName>
    <definedName function="false" hidden="false" localSheetId="5" name="__xlnm.Print_Area_0_0_0_0_0_0_0_0_0_0_0_0_0_0_0_0_0_0_0_0_0_0_0_0_0_0_0_0_0_0_0_0_0" vbProcedure="false">'6'!$A$201:$G$236</definedName>
    <definedName function="false" hidden="false" localSheetId="5" name="__xlnm.Print_Area_0_0_0_0_0_0_0_0_0_0_0_0_0_0_0_0_0_0_0_0_0_0_0_0_0_0_0_0_0_0_0_0_0_0" vbProcedure="false">'6'!$A$201:$G$236</definedName>
    <definedName function="false" hidden="false" localSheetId="5" name="__xlnm.Print_Area_0_0_0_0_0_0_0_0_0_0_0_0_0_0_0_0_0_0_0_0_0_0_0_0_0_0_0_0_0_0_0_0_0_0_0" vbProcedure="false">'6'!$A$201:$G$236</definedName>
    <definedName function="false" hidden="false" localSheetId="5" name="__xlnm.Print_Area_0_0_0_0_0_0_0_0_0_0_0_0_0_0_0_0_0_0_0_0_0_0_0_0_0_0_0_0_0_0_0_0_0_0_0_0" vbProcedure="false">'6'!$A$201:$G$236</definedName>
    <definedName function="false" hidden="false" localSheetId="5" name="__xlnm.Print_Area_0_0_0_0_0_0_0_0_0_0_0_0_0_0_0_0_0_0_0_0_0_0_0_0_0_0_0_0_0_0_0_0_0_0_0_0_0" vbProcedure="false">'6'!$A$201:$G$236</definedName>
    <definedName function="false" hidden="false" localSheetId="5" name="__xlnm.Print_Area_0_0_0_0_0_0_0_0_0_0_0_0_0_0_0_0_0_0_0_0_0_0_0_0_0_0_0_0_0_0_0_0_0_0_0_0_0_0" vbProcedure="false">'6'!$A$201:$G$236</definedName>
    <definedName function="false" hidden="false" localSheetId="5" name="__xlnm.Print_Area_0_0_0_0_0_0_0_0_0_0_0_0_0_0_0_0_0_0_0_0_0_0_0_0_0_0_0_0_0_0_0_0_0_0_0_0_0_0_0" vbProcedure="false">'6'!$A$201:$G$236</definedName>
    <definedName function="false" hidden="false" localSheetId="5" name="__xlnm.Print_Area_0_0_0_0_0_0_0_0_0_0_0_0_0_0_0_0_0_0_0_0_0_0_0_0_0_0_0_0_0_0_0_0_0_0_0_0_0_0_0_0" vbProcedure="false">'6'!$A$201:$G$236</definedName>
    <definedName function="false" hidden="false" localSheetId="5" name="__xlnm.Print_Area_0_0_0_0_0_0_0_0_0_0_0_0_0_0_0_0_0_0_0_0_0_0_0_0_0_0_0_0_0_0_0_0_0_0_0_0_0_0_0_0_0" vbProcedure="false">'6'!$A$201:$G$236</definedName>
    <definedName function="false" hidden="false" localSheetId="5" name="__xlnm.Print_Area_0_0_0_0_0_0_0_0_0_0_0_0_0_0_0_0_0_0_0_0_0_0_0_0_0_0_0_0_0_0_0_0_0_0_0_0_0_0_0_0_0_0" vbProcedure="false">'6'!$A$201:$G$236</definedName>
    <definedName function="false" hidden="false" localSheetId="5" name="__xlnm.Print_Area_0_0_0_0_0_0_0_0_0_0_0_0_0_0_0_0_0_0_0_0_0_0_0_0_0_0_0_0_0_0_0_0_0_0_0_0_0_0_0_0_0_0_0" vbProcedure="false">'6'!$A$201:$G$236</definedName>
    <definedName function="false" hidden="false" localSheetId="5" name="__xlnm.Print_Area_0_0_0_0_0_0_0_0_0_0_0_0_0_0_0_0_0_0_0_0_0_0_0_0_0_0_0_0_0_0_0_0_0_0_0_0_0_0_0_0_0_0_0_0" vbProcedure="false">'6'!$A$201:$G$236</definedName>
    <definedName function="false" hidden="false" localSheetId="5" name="__xlnm.Print_Area_0_0_0_0_0_0_0_0_0_0_0_0_0_0_0_0_0_0_0_0_0_0_0_0_0_0_0_0_0_0_0_0_0_0_0_0_0_0_0_0_0_0_0_0_0" vbProcedure="false">'6'!$A$201:$G$236</definedName>
    <definedName function="false" hidden="false" localSheetId="5" name="__xlnm.Print_Area_0_0_0_0_0_0_0_0_0_0_0_0_0_0_0_0_0_0_0_0_0_0_0_0_0_0_0_0_0_0_0_0_0_0_0_0_0_0_0_0_0_0_0_0_0_0" vbProcedure="false">'6'!$A$201:$G$236</definedName>
    <definedName function="false" hidden="false" localSheetId="5" name="__xlnm.Print_Area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_0_0_0_0_0_0_0_0" vbProcedure="false">'5'!$A$201:$G$238</definedName>
    <definedName function="false" hidden="false" localSheetId="6" name="Print_Area_0" vbProcedure="false">'6'!$A$239:$R$344</definedName>
    <definedName function="false" hidden="false" localSheetId="6" name="Print_Area_0_0" vbProcedure="false">'6'!$A$239:$R$344</definedName>
    <definedName function="false" hidden="false" localSheetId="6" name="Print_Area_0_0_0" vbProcedure="false">'6'!$A$239:$R$344</definedName>
    <definedName function="false" hidden="false" localSheetId="6" name="Print_Area_0_0_0_0" vbProcedure="false">'6'!$A$239:$R$344</definedName>
    <definedName function="false" hidden="false" localSheetId="6" name="Print_Area_0_0_0_0_0" vbProcedure="false">'6'!$A$239:$R$344</definedName>
    <definedName function="false" hidden="false" localSheetId="6" name="Print_Area_0_0_0_0_0_0" vbProcedure="false">'6'!$A$239:$R$344</definedName>
    <definedName function="false" hidden="false" localSheetId="6" name="Print_Area_0_0_0_0_0_0_0" vbProcedure="false">'6'!$A$239:$R$344</definedName>
    <definedName function="false" hidden="false" localSheetId="6" name="Print_Area_0_0_0_0_0_0_0_0" vbProcedure="false">'6'!$A$239:$R$344</definedName>
    <definedName function="false" hidden="false" localSheetId="6" name="Print_Area_0_0_0_0_0_0_0_0_0" vbProcedure="false">'6'!$A$239:$R$344</definedName>
    <definedName function="false" hidden="false" localSheetId="6" name="Print_Area_0_0_0_0_0_0_0_0_0_0" vbProcedure="false">'6'!$A$239:$R$344</definedName>
    <definedName function="false" hidden="false" localSheetId="6" name="Print_Area_0_0_0_0_0_0_0_0_0_0_0" vbProcedure="false">'6'!$A$239:$R$344</definedName>
    <definedName function="false" hidden="false" localSheetId="6" name="Print_Area_0_0_0_0_0_0_0_0_0_0_0_0" vbProcedure="false">'6'!$A$239:$R$344</definedName>
    <definedName function="false" hidden="false" localSheetId="6" name="_xlnm.Print_Area" vbProcedure="false">'7.1'!$A$241:$K$443</definedName>
    <definedName function="false" hidden="false" localSheetId="6" name="_xlnm.Print_Area_0" vbProcedure="false">'7.1'!$A$241:$K$443</definedName>
    <definedName function="false" hidden="false" localSheetId="6" name="_xlnm.Print_Area_0_0" vbProcedure="false">'7.1'!$A$241:$K$443</definedName>
    <definedName function="false" hidden="false" localSheetId="6" name="_xlnm.Print_Area_0_0_0" vbProcedure="false">'7.1'!$A$241:$K$443</definedName>
    <definedName function="false" hidden="false" localSheetId="6" name="_xlnm.Print_Area_0_0_0_0" vbProcedure="false">'7.1'!$A$241:$K$443</definedName>
    <definedName function="false" hidden="false" localSheetId="6" name="_xlnm.Print_Area_0_0_0_0_0" vbProcedure="false">'7.1'!$A$241:$K$430</definedName>
    <definedName function="false" hidden="false" localSheetId="6" name="_xlnm.Print_Area_0_0_0_0_0_0" vbProcedure="false">'7.1'!$A$241:$K$443</definedName>
    <definedName function="false" hidden="false" localSheetId="6" name="_xlnm.Print_Area_0_0_0_0_0_0_0" vbProcedure="false">'7.1'!$A$241:$K$430</definedName>
    <definedName function="false" hidden="false" localSheetId="6" name="_xlnm.Print_Area_0_0_0_0_0_0_0_0" vbProcedure="false">'7.1'!$A$241:$K$443</definedName>
    <definedName function="false" hidden="false" localSheetId="6" name="_xlnm.Print_Area_0_0_0_0_0_0_0_0_0" vbProcedure="false">'7.1'!$A$241:$K$430</definedName>
    <definedName function="false" hidden="false" localSheetId="6" name="_xlnm.Print_Area_0_0_0_0_0_0_0_0_0_0" vbProcedure="false">'7.1'!$A$241:$K$430</definedName>
    <definedName function="false" hidden="false" localSheetId="6" name="_xlnm.Print_Area_0_0_0_0_0_0_0_0_0_0_0" vbProcedure="false">'7.1'!$A$241:$K$430</definedName>
    <definedName function="false" hidden="false" localSheetId="6" name="_xlnm.Print_Area_0_0_0_0_0_0_0_0_0_0_0_0" vbProcedure="false">'7.1'!$A$241:$K$430</definedName>
    <definedName function="false" hidden="false" localSheetId="6" name="_xlnm.Print_Area_0_0_0_0_0_0_0_0_0_0_0_0_0" vbProcedure="false">'7.1'!$A$241:$K$430</definedName>
    <definedName function="false" hidden="false" localSheetId="6" name="_xlnm.Print_Area_0_0_0_0_0_0_0_0_0_0_0_0_0_0" vbProcedure="false">'7.1'!$A$241:$K$430</definedName>
    <definedName function="false" hidden="false" localSheetId="6" name="_xlnm.Print_Area_0_0_0_0_0_0_0_0_0_0_0_0_0_0_0" vbProcedure="false">'7.1'!$A$241:$K$430</definedName>
    <definedName function="false" hidden="false" localSheetId="6" name="_xlnm.Print_Area_0_0_0_0_0_0_0_0_0_0_0_0_0_0_0_0" vbProcedure="false">'7.1'!$A$241:$K$430</definedName>
    <definedName function="false" hidden="false" localSheetId="6" name="_xlnm.Print_Area_0_0_0_0_0_0_0_0_0_0_0_0_0_0_0_0_0" vbProcedure="false">'7.1'!$A$241:$K$430</definedName>
    <definedName function="false" hidden="false" localSheetId="6" name="_xlnm.Print_Area_0_0_0_0_0_0_0_0_0_0_0_0_0_0_0_0_0_0" vbProcedure="false">'7.1'!$A$241:$K$430</definedName>
    <definedName function="false" hidden="false" localSheetId="6" name="_xlnm.Print_Area_0_0_0_0_0_0_0_0_0_0_0_0_0_0_0_0_0_0_0" vbProcedure="false">'7.1'!$A$241:$K$430</definedName>
    <definedName function="false" hidden="false" localSheetId="6" name="__xlnm.Print_Area" vbProcedure="false">'7.1'!$A$241:$K$430</definedName>
    <definedName function="false" hidden="false" localSheetId="6" name="__xlnm.Print_Area_0" vbProcedure="false">'7.1'!$A$241:$K$430</definedName>
    <definedName function="false" hidden="false" localSheetId="6" name="__xlnm.Print_Area_0_0" vbProcedure="false">'7.1'!$A$241:$K$430</definedName>
    <definedName function="false" hidden="false" localSheetId="6" name="__xlnm.Print_Area_0_0_0" vbProcedure="false">'7.1'!$A$241:$K$430</definedName>
    <definedName function="false" hidden="false" localSheetId="6" name="__xlnm.Print_Area_0_0_0_0" vbProcedure="false">'7.1'!$A$241:$K$430</definedName>
    <definedName function="false" hidden="false" localSheetId="6" name="__xlnm.Print_Area_0_0_0_0_0" vbProcedure="false">'7.1'!$A$241:$K$430</definedName>
    <definedName function="false" hidden="false" localSheetId="6" name="__xlnm.Print_Area_0_0_0_0_0_0" vbProcedure="false">'7.1'!$A$241:$K$430</definedName>
    <definedName function="false" hidden="false" localSheetId="6" name="__xlnm.Print_Area_0_0_0_0_0_0_0" vbProcedure="false">'7.1'!$A$241:$K$430</definedName>
    <definedName function="false" hidden="false" localSheetId="6" name="__xlnm.Print_Area_0_0_0_0_0_0_0_0" vbProcedure="false">'7.1'!$A$241:$K$430</definedName>
    <definedName function="false" hidden="false" localSheetId="6" name="__xlnm.Print_Area_0_0_0_0_0_0_0_0_0" vbProcedure="false">'7.1'!$A$241:$K$430</definedName>
    <definedName function="false" hidden="false" localSheetId="6" name="__xlnm.Print_Area_0_0_0_0_0_0_0_0_0_0" vbProcedure="false">'7.1'!$A$241:$K$430</definedName>
    <definedName function="false" hidden="false" localSheetId="6" name="__xlnm.Print_Area_0_0_0_0_0_0_0_0_0_0_0" vbProcedure="false">'7.1'!$A$241:$K$430</definedName>
    <definedName function="false" hidden="false" localSheetId="6" name="__xlnm.Print_Area_0_0_0_0_0_0_0_0_0_0_0_0" vbProcedure="false">'7.1'!$A$241:$K$302</definedName>
    <definedName function="false" hidden="false" localSheetId="6" name="__xlnm.Print_Area_0_0_0_0_0_0_0_0_0_0_0_0_0" vbProcedure="false">'7.1'!$A$241:$K$430</definedName>
    <definedName function="false" hidden="false" localSheetId="6" name="__xlnm.Print_Area_0_0_0_0_0_0_0_0_0_0_0_0_0_0" vbProcedure="false">'7.1'!$A$241:$K$302</definedName>
    <definedName function="false" hidden="false" localSheetId="6" name="__xlnm.Print_Area_0_0_0_0_0_0_0_0_0_0_0_0_0_0_0" vbProcedure="false">'7.1'!$A$241:$K$302</definedName>
    <definedName function="false" hidden="false" localSheetId="6" name="__xlnm.Print_Area_0_0_0_0_0_0_0_0_0_0_0_0_0_0_0_0" vbProcedure="false">'7.1'!$A$241:$K$302</definedName>
    <definedName function="false" hidden="false" localSheetId="6" name="__xlnm.Print_Area_0_0_0_0_0_0_0_0_0_0_0_0_0_0_0_0_0" vbProcedure="false">'7.1'!$A$241:$K$302</definedName>
    <definedName function="false" hidden="false" localSheetId="6" name="__xlnm.Print_Area_0_0_0_0_0_0_0_0_0_0_0_0_0_0_0_0_0_0" vbProcedure="false">'7.1'!$A$241:$K$302</definedName>
    <definedName function="false" hidden="false" localSheetId="6" name="__xlnm.Print_Area_0_0_0_0_0_0_0_0_0_0_0_0_0_0_0_0_0_0_0" vbProcedure="false">'7.1'!$A$241:$K$302</definedName>
    <definedName function="false" hidden="false" localSheetId="6" name="__xlnm.Print_Area_0_0_0_0_0_0_0_0_0_0_0_0_0_0_0_0_0_0_0_0" vbProcedure="false">'7.1'!$A$241:$K$302</definedName>
    <definedName function="false" hidden="false" localSheetId="6" name="__xlnm.Print_Area_0_0_0_0_0_0_0_0_0_0_0_0_0_0_0_0_0_0_0_0_0" vbProcedure="false">'7.1'!$A$241:$K$302</definedName>
    <definedName function="false" hidden="false" localSheetId="6" name="__xlnm.Print_Area_0_0_0_0_0_0_0_0_0_0_0_0_0_0_0_0_0_0_0_0_0_0" vbProcedure="false">'7.1'!$A$241:$K$302</definedName>
    <definedName function="false" hidden="false" localSheetId="6" name="__xlnm.Print_Area_0_0_0_0_0_0_0_0_0_0_0_0_0_0_0_0_0_0_0_0_0_0_0" vbProcedure="false">'7.1'!$A$241:$K$302</definedName>
    <definedName function="false" hidden="false" localSheetId="6" name="__xlnm.Print_Area_0_0_0_0_0_0_0_0_0_0_0_0_0_0_0_0_0_0_0_0_0_0_0_0" vbProcedure="false">'7.1'!$A$241:$K$302</definedName>
    <definedName function="false" hidden="false" localSheetId="6" name="__xlnm.Print_Area_0_0_0_0_0_0_0_0_0_0_0_0_0_0_0_0_0_0_0_0_0_0_0_0_0" vbProcedure="false">'7.1'!$A$241:$K$302</definedName>
    <definedName function="false" hidden="false" localSheetId="6" name="__xlnm.Print_Area_0_0_0_0_0_0_0_0_0_0_0_0_0_0_0_0_0_0_0_0_0_0_0_0_0_0" vbProcedure="false">'7.1'!$A$241:$K$302</definedName>
    <definedName function="false" hidden="false" localSheetId="6" name="__xlnm.Print_Area_0_0_0_0_0_0_0_0_0_0_0_0_0_0_0_0_0_0_0_0_0_0_0_0_0_0_0" vbProcedure="false">'7.1'!$A$241:$K$302</definedName>
    <definedName function="false" hidden="false" localSheetId="6" name="__xlnm.Print_Area_0_0_0_0_0_0_0_0_0_0_0_0_0_0_0_0_0_0_0_0_0_0_0_0_0_0_0_0" vbProcedure="false">'7.1'!$A$241:$K$302</definedName>
    <definedName function="false" hidden="false" localSheetId="6" name="__xlnm.Print_Area_0_0_0_0_0_0_0_0_0_0_0_0_0_0_0_0_0_0_0_0_0_0_0_0_0_0_0_0_0" vbProcedure="false">'7.1'!$A$241:$K$302</definedName>
    <definedName function="false" hidden="false" localSheetId="6" name="__xlnm.Print_Area_0_0_0_0_0_0_0_0_0_0_0_0_0_0_0_0_0_0_0_0_0_0_0_0_0_0_0_0_0_0" vbProcedure="false">'7.1'!$A$241:$K$302</definedName>
    <definedName function="false" hidden="false" localSheetId="6" name="__xlnm.Print_Area_0_0_0_0_0_0_0_0_0_0_0_0_0_0_0_0_0_0_0_0_0_0_0_0_0_0_0_0_0_0_0" vbProcedure="false">'7.1'!$A$241:$K$302</definedName>
    <definedName function="false" hidden="false" localSheetId="6" name="__xlnm.Print_Area_0_0_0_0_0_0_0_0_0_0_0_0_0_0_0_0_0_0_0_0_0_0_0_0_0_0_0_0_0_0_0_0" vbProcedure="false">'7.1'!$A$241:$K$302</definedName>
    <definedName function="false" hidden="false" localSheetId="6" name="__xlnm.Print_Area_0_0_0_0_0_0_0_0_0_0_0_0_0_0_0_0_0_0_0_0_0_0_0_0_0_0_0_0_0_0_0_0_0" vbProcedure="false">'7.1'!$A$241:$K$302</definedName>
    <definedName function="false" hidden="false" localSheetId="6" name="__xlnm.Print_Area_0_0_0_0_0_0_0_0_0_0_0_0_0_0_0_0_0_0_0_0_0_0_0_0_0_0_0_0_0_0_0_0_0_0" vbProcedure="false">'7.1'!$A$241:$K$302</definedName>
    <definedName function="false" hidden="false" localSheetId="6" name="__xlnm.Print_Area_0_0_0_0_0_0_0_0_0_0_0_0_0_0_0_0_0_0_0_0_0_0_0_0_0_0_0_0_0_0_0_0_0_0_0" vbProcedure="false">'7.1'!$A$241:$K$302</definedName>
    <definedName function="false" hidden="false" localSheetId="6" name="__xlnm.Print_Area_0_0_0_0_0_0_0_0_0_0_0_0_0_0_0_0_0_0_0_0_0_0_0_0_0_0_0_0_0_0_0_0_0_0_0_0" vbProcedure="false">'7.1'!$A$241:$K$302</definedName>
    <definedName function="false" hidden="false" localSheetId="6" name="__xlnm.Print_Area_0_0_0_0_0_0_0_0_0_0_0_0_0_0_0_0_0_0_0_0_0_0_0_0_0_0_0_0_0_0_0_0_0_0_0_0_0" vbProcedure="false">'7.1'!$A$241:$K$302</definedName>
    <definedName function="false" hidden="false" localSheetId="6" name="__xlnm.Print_Area_0_0_0_0_0_0_0_0_0_0_0_0_0_0_0_0_0_0_0_0_0_0_0_0_0_0_0_0_0_0_0_0_0_0_0_0_0_0" vbProcedure="false">'7.1'!$A$241:$K$302</definedName>
    <definedName function="false" hidden="false" localSheetId="6" name="__xlnm.Print_Area_0_0_0_0_0_0_0_0_0_0_0_0_0_0_0_0_0_0_0_0_0_0_0_0_0_0_0_0_0_0_0_0_0_0_0_0_0_0_0" vbProcedure="false">'7.1'!$A$241:$K$302</definedName>
    <definedName function="false" hidden="false" localSheetId="6" name="__xlnm.Print_Area_0_0_0_0_0_0_0_0_0_0_0_0_0_0_0_0_0_0_0_0_0_0_0_0_0_0_0_0_0_0_0_0_0_0_0_0_0_0_0_0" vbProcedure="false">'7.1'!$A$241:$K$302</definedName>
    <definedName function="false" hidden="false" localSheetId="6" name="__xlnm.Print_Area_0_0_0_0_0_0_0_0_0_0_0_0_0_0_0_0_0_0_0_0_0_0_0_0_0_0_0_0_0_0_0_0_0_0_0_0_0_0_0_0_0" vbProcedure="false">'7.1'!$A$241:$K$302</definedName>
    <definedName function="false" hidden="false" localSheetId="6" name="__xlnm.Print_Area_0_0_0_0_0_0_0_0_0_0_0_0_0_0_0_0_0_0_0_0_0_0_0_0_0_0_0_0_0_0_0_0_0_0_0_0_0_0_0_0_0_0" vbProcedure="false">'7.1'!$A$241:$K$302</definedName>
    <definedName function="false" hidden="false" localSheetId="6" name="__xlnm.Print_Area_0_0_0_0_0_0_0_0_0_0_0_0_0_0_0_0_0_0_0_0_0_0_0_0_0_0_0_0_0_0_0_0_0_0_0_0_0_0_0_0_0_0_0" vbProcedure="false">'7.1'!$A$241:$K$302</definedName>
    <definedName function="false" hidden="false" localSheetId="6" name="__xlnm.Print_Area_0_0_0_0_0_0_0_0_0_0_0_0_0_0_0_0_0_0_0_0_0_0_0_0_0_0_0_0_0_0_0_0_0_0_0_0_0_0_0_0_0_0_0_0" vbProcedure="false">'7.1'!$A$241:$K$302</definedName>
    <definedName function="false" hidden="false" localSheetId="6" name="__xlnm.Print_Area_0_0_0_0_0_0_0_0_0_0_0_0_0_0_0_0_0_0_0_0_0_0_0_0_0_0_0_0_0_0_0_0_0_0_0_0_0_0_0_0_0_0_0_0_0" vbProcedure="false">'7.1'!$A$241:$K$302</definedName>
    <definedName function="false" hidden="false" localSheetId="6" name="__xlnm.Print_Area_0_0_0_0_0_0_0_0_0_0_0_0_0_0_0_0_0_0_0_0_0_0_0_0_0_0_0_0_0_0_0_0_0_0_0_0_0_0_0_0_0_0_0_0_0_0" vbProcedure="false">'7.1'!$A$241:$K$302</definedName>
    <definedName function="false" hidden="false" localSheetId="6" name="__xlnm.Print_Area_0_0_0_0_0_0_0_0_0_0_0_0_0_0_0_0_0_0_0_0_0_0_0_0_0_0_0_0_0_0_0_0_0_0_0_0_0_0_0_0_0_0_0_0_0_0_0" vbProcedure="false">'6'!$A$239:$R$344</definedName>
    <definedName function="false" hidden="false" localSheetId="6" name="__xlnm.Print_Area_0_0_0_0_0_0_0_0_0_0_0_0_0_0_0_0_0_0_0_0_0_0_0_0_0_0_0_0_0_0_0_0_0_0_0_0_0_0_0_0_0_0_0_0_0_0_0_0" vbProcedure="false">'6'!$A$239:$R$344</definedName>
    <definedName function="false" hidden="false" localSheetId="6" name="__xlnm.Print_Area_0_0_0_0_0_0_0_0_0_0_0_0_0_0_0_0_0_0_0_0_0_0_0_0_0_0_0_0_0_0_0_0_0_0_0_0_0_0_0_0_0_0_0_0_0_0_0_0_0" vbProcedure="false">'6'!$A$239:$R$344</definedName>
    <definedName function="false" hidden="false" localSheetId="6" name="__xlnm.Print_Area_0_0_0_0_0_0_0_0_0_0_0_0_0_0_0_0_0_0_0_0_0_0_0_0_0_0_0_0_0_0_0_0_0_0_0_0_0_0_0_0_0_0_0_0_0_0_0_0_0_0" vbProcedure="false">'6'!$A$239:$R$344</definedName>
    <definedName function="false" hidden="false" localSheetId="6" name="__xlnm.Print_Area_0_0_0_0_0_0_0_0_0_0_0_0_0_0_0_0_0_0_0_0_0_0_0_0_0_0_0_0_0_0_0_0_0_0_0_0_0_0_0_0_0_0_0_0_0_0_0_0_0_0_0" vbProcedure="false">'6'!$A$239:$R$344</definedName>
    <definedName function="false" hidden="false" localSheetId="6" name="__xlnm.Print_Area_0_0_0_0_0_0_0_0_0_0_0_0_0_0_0_0_0_0_0_0_0_0_0_0_0_0_0_0_0_0_0_0_0_0_0_0_0_0_0_0_0_0_0_0_0_0_0_0_0_0_0_0" vbProcedure="false">'6'!$A$239:$R$344</definedName>
    <definedName function="false" hidden="false" localSheetId="6" name="__xlnm.Print_Area_0_0_0_0_0_0_0_0_0_0_0_0_0_0_0_0_0_0_0_0_0_0_0_0_0_0_0_0_0_0_0_0_0_0_0_0_0_0_0_0_0_0_0_0_0_0_0_0_0_0_0_0_0" vbProcedure="false">'6'!$A$239:$R$344</definedName>
    <definedName function="false" hidden="false" localSheetId="6" name="__xlnm.Print_Area_0_0_0_0_0_0_0_0_0_0_0_0_0_0_0_0_0_0_0_0_0_0_0_0_0_0_0_0_0_0_0_0_0_0_0_0_0_0_0_0_0_0_0_0_0_0_0_0_0_0_0_0_0_0" vbProcedure="false">'6'!$A$239:$R$344</definedName>
    <definedName function="false" hidden="false" localSheetId="6" name="__xlnm.Print_Area_0_0_0_0_0_0_0_0_0_0_0_0_0_0_0_0_0_0_0_0_0_0_0_0_0_0_0_0_0_0_0_0_0_0_0_0_0_0_0_0_0_0_0_0_0_0_0_0_0_0_0_0_0_0_0" vbProcedure="false">'6'!$A$239:$R$344</definedName>
    <definedName function="false" hidden="false" localSheetId="6" name="__xlnm.Print_Area_0_0_0_0_0_0_0_0_0_0_0_0_0_0_0_0_0_0_0_0_0_0_0_0_0_0_0_0_0_0_0_0_0_0_0_0_0_0_0_0_0_0_0_0_0_0_0_0_0_0_0_0_0_0_0_0" vbProcedure="false">'6'!$A$239:$R$344</definedName>
    <definedName function="false" hidden="false" localSheetId="6" name="__xlnm.Print_Area_0_0_0_0_0_0_0_0_0_0_0_0_0_0_0_0_0_0_0_0_0_0_0_0_0_0_0_0_0_0_0_0_0_0_0_0_0_0_0_0_0_0_0_0_0_0_0_0_0_0_0_0_0_0_0_0_0" vbProcedure="false">'6'!$A$239:$R$344</definedName>
    <definedName function="false" hidden="false" localSheetId="7" name="Print_Area_0" vbProcedure="false">'7.1'!$A$303:$I$338</definedName>
    <definedName function="false" hidden="false" localSheetId="7" name="Print_Area_0_0" vbProcedure="false">'7.1'!$A$303:$I$338</definedName>
    <definedName function="false" hidden="false" localSheetId="7" name="Print_Area_0_0_0" vbProcedure="false">'7.1'!$A$303:$I$338</definedName>
    <definedName function="false" hidden="false" localSheetId="7" name="Print_Area_0_0_0_0" vbProcedure="false">'7.1'!$A$303:$I$338</definedName>
    <definedName function="false" hidden="false" localSheetId="7" name="Print_Area_0_0_0_0_0" vbProcedure="false">'7.1'!$A$303:$I$338</definedName>
    <definedName function="false" hidden="false" localSheetId="7" name="Print_Area_0_0_0_0_0_0" vbProcedure="false">'7.1'!$A$303:$I$338</definedName>
    <definedName function="false" hidden="false" localSheetId="7" name="Print_Area_0_0_0_0_0_0_0" vbProcedure="false">'7.1'!$A$303:$I$338</definedName>
    <definedName function="false" hidden="false" localSheetId="7" name="Print_Area_0_0_0_0_0_0_0_0" vbProcedure="false">'7.1'!$A$303:$I$338</definedName>
    <definedName function="false" hidden="false" localSheetId="7" name="Print_Area_0_0_0_0_0_0_0_0_0" vbProcedure="false">'7.1'!$A$303:$I$338</definedName>
    <definedName function="false" hidden="false" localSheetId="7" name="Print_Area_0_0_0_0_0_0_0_0_0_0" vbProcedure="false">'7.1'!$A$303:$I$338</definedName>
    <definedName function="false" hidden="false" localSheetId="7" name="Print_Area_0_0_0_0_0_0_0_0_0_0_0" vbProcedure="false">'7.1'!$A$303:$I$338</definedName>
    <definedName function="false" hidden="false" localSheetId="7" name="Print_Area_0_0_0_0_0_0_0_0_0_0_0_0" vbProcedure="false">'7.1'!$A$303:$I$338</definedName>
    <definedName function="false" hidden="false" localSheetId="7" name="_xlnm.Print_Area" vbProcedure="false">'7.2'!$A$345:$K$395</definedName>
    <definedName function="false" hidden="false" localSheetId="7" name="_xlnm.Print_Area_0" vbProcedure="false">'7.2'!$A$345:$K$397</definedName>
    <definedName function="false" hidden="false" localSheetId="7" name="_xlnm.Print_Area_0_0" vbProcedure="false">'7.2'!$A$345:$K$395</definedName>
    <definedName function="false" hidden="false" localSheetId="7" name="_xlnm.Print_Area_0_0_0" vbProcedure="false">'7.2'!$A$345:$K$397</definedName>
    <definedName function="false" hidden="false" localSheetId="7" name="_xlnm.Print_Area_0_0_0_0" vbProcedure="false">'7.2'!$A$345:$K$395</definedName>
    <definedName function="false" hidden="false" localSheetId="7" name="_xlnm.Print_Area_0_0_0_0_0" vbProcedure="false">'7.2'!$A$345:$K$397</definedName>
    <definedName function="false" hidden="false" localSheetId="7" name="_xlnm.Print_Area_0_0_0_0_0_0" vbProcedure="false">'7.2'!$A$345:$K$395</definedName>
    <definedName function="false" hidden="false" localSheetId="7" name="_xlnm.Print_Area_0_0_0_0_0_0_0" vbProcedure="false">'7.2'!$A$345:$K$397</definedName>
    <definedName function="false" hidden="false" localSheetId="7" name="_xlnm.Print_Area_0_0_0_0_0_0_0_0" vbProcedure="false">'7.2'!$A$345:$K$397</definedName>
    <definedName function="false" hidden="false" localSheetId="7" name="_xlnm.Print_Area_0_0_0_0_0_0_0_0_0" vbProcedure="false">'7.2'!$A$345:$K$397</definedName>
    <definedName function="false" hidden="false" localSheetId="7" name="_xlnm.Print_Area_0_0_0_0_0_0_0_0_0_0" vbProcedure="false">'7.2'!$A$345:$K$397</definedName>
    <definedName function="false" hidden="false" localSheetId="7" name="_xlnm.Print_Area_0_0_0_0_0_0_0_0_0_0_0" vbProcedure="false">'7.2'!$A$345:$K$397</definedName>
    <definedName function="false" hidden="false" localSheetId="7" name="_xlnm.Print_Area_0_0_0_0_0_0_0_0_0_0_0_0" vbProcedure="false">'7.2'!$A$345:$K$397</definedName>
    <definedName function="false" hidden="false" localSheetId="7" name="_xlnm.Print_Area_0_0_0_0_0_0_0_0_0_0_0_0_0" vbProcedure="false">'7.2'!$A$345:$K$397</definedName>
    <definedName function="false" hidden="false" localSheetId="7" name="_xlnm.Print_Area_0_0_0_0_0_0_0_0_0_0_0_0_0_0" vbProcedure="false">'7.2'!$A$345:$K$397</definedName>
    <definedName function="false" hidden="false" localSheetId="7" name="_xlnm.Print_Area_0_0_0_0_0_0_0_0_0_0_0_0_0_0_0" vbProcedure="false">'7.2'!$A$345:$K$397</definedName>
    <definedName function="false" hidden="false" localSheetId="7" name="_xlnm.Print_Area_0_0_0_0_0_0_0_0_0_0_0_0_0_0_0_0" vbProcedure="false">'7.2'!$A$345:$K$397</definedName>
    <definedName function="false" hidden="false" localSheetId="7" name="_xlnm.Print_Area_0_0_0_0_0_0_0_0_0_0_0_0_0_0_0_0_0" vbProcedure="false">'7.2'!$A$345:$K$397</definedName>
    <definedName function="false" hidden="false" localSheetId="7" name="_xlnm.Print_Area_0_0_0_0_0_0_0_0_0_0_0_0_0_0_0_0_0_0" vbProcedure="false">'7.2'!$A$345:$K$397</definedName>
    <definedName function="false" hidden="false" localSheetId="7" name="_xlnm.Print_Area_0_0_0_0_0_0_0_0_0_0_0_0_0_0_0_0_0_0_0" vbProcedure="false">'7.2'!$A$345:$K$397</definedName>
    <definedName function="false" hidden="false" localSheetId="7" name="__xlnm.Print_Area" vbProcedure="false">'7.2'!$A$345:$J$348</definedName>
    <definedName function="false" hidden="false" localSheetId="7" name="__xlnm.Print_Area_0" vbProcedure="false">'7.2'!$A$345:$J$348</definedName>
    <definedName function="false" hidden="false" localSheetId="7" name="__xlnm.Print_Area_0_0" vbProcedure="false">'7.2'!$A$345:$J$348</definedName>
    <definedName function="false" hidden="false" localSheetId="7" name="__xlnm.Print_Area_0_0_0" vbProcedure="false">'7.2'!$A$345:$J$348</definedName>
    <definedName function="false" hidden="false" localSheetId="7" name="__xlnm.Print_Area_0_0_0_0" vbProcedure="false">'7.2'!$A$345:$J$348</definedName>
    <definedName function="false" hidden="false" localSheetId="7" name="__xlnm.Print_Area_0_0_0_0_0" vbProcedure="false">'7.2'!$A$345:$J$348</definedName>
    <definedName function="false" hidden="false" localSheetId="7" name="__xlnm.Print_Area_0_0_0_0_0_0" vbProcedure="false">'7.2'!$A$345:$J$348</definedName>
    <definedName function="false" hidden="false" localSheetId="7" name="__xlnm.Print_Area_0_0_0_0_0_0_0" vbProcedure="false">'7.2'!$A$345:$J$348</definedName>
    <definedName function="false" hidden="false" localSheetId="7" name="__xlnm.Print_Area_0_0_0_0_0_0_0_0" vbProcedure="false">'7.2'!$A$345:$J$348</definedName>
    <definedName function="false" hidden="false" localSheetId="7" name="__xlnm.Print_Area_0_0_0_0_0_0_0_0_0" vbProcedure="false">'7.2'!$A$345:$J$348</definedName>
    <definedName function="false" hidden="false" localSheetId="7" name="__xlnm.Print_Area_0_0_0_0_0_0_0_0_0_0" vbProcedure="false">'7.2'!$A$345:$J$348</definedName>
    <definedName function="false" hidden="false" localSheetId="7" name="__xlnm.Print_Area_0_0_0_0_0_0_0_0_0_0_0" vbProcedure="false">'7.2'!$A$345:$J$348</definedName>
    <definedName function="false" hidden="false" localSheetId="7" name="__xlnm.Print_Area_0_0_0_0_0_0_0_0_0_0_0_0" vbProcedure="false">'7.2'!$A$345:$J$348</definedName>
    <definedName function="false" hidden="false" localSheetId="7" name="__xlnm.Print_Area_0_0_0_0_0_0_0_0_0_0_0_0_0" vbProcedure="false">'7.2'!$A$345:$J$348</definedName>
    <definedName function="false" hidden="false" localSheetId="7" name="__xlnm.Print_Area_0_0_0_0_0_0_0_0_0_0_0_0_0_0" vbProcedure="false">'7.2'!$A$345:$J$348</definedName>
    <definedName function="false" hidden="false" localSheetId="7" name="__xlnm.Print_Area_0_0_0_0_0_0_0_0_0_0_0_0_0_0_0" vbProcedure="false">'7.2'!$A$345:$J$348</definedName>
    <definedName function="false" hidden="false" localSheetId="7" name="__xlnm.Print_Area_0_0_0_0_0_0_0_0_0_0_0_0_0_0_0_0" vbProcedure="false">'7.2'!$A$345:$J$348</definedName>
    <definedName function="false" hidden="false" localSheetId="7" name="__xlnm.Print_Area_0_0_0_0_0_0_0_0_0_0_0_0_0_0_0_0_0" vbProcedure="false">'7.2'!$A$345:$J$348</definedName>
    <definedName function="false" hidden="false" localSheetId="7" name="__xlnm.Print_Area_0_0_0_0_0_0_0_0_0_0_0_0_0_0_0_0_0_0" vbProcedure="false">'7.2'!$A$345:$J$348</definedName>
    <definedName function="false" hidden="false" localSheetId="7" name="__xlnm.Print_Area_0_0_0_0_0_0_0_0_0_0_0_0_0_0_0_0_0_0_0" vbProcedure="false">'7.2'!$A$345:$J$348</definedName>
    <definedName function="false" hidden="false" localSheetId="7" name="__xlnm.Print_Area_0_0_0_0_0_0_0_0_0_0_0_0_0_0_0_0_0_0_0_0" vbProcedure="false">'7.2'!$A$345:$J$348</definedName>
    <definedName function="false" hidden="false" localSheetId="7" name="__xlnm.Print_Area_0_0_0_0_0_0_0_0_0_0_0_0_0_0_0_0_0_0_0_0_0" vbProcedure="false">'7.2'!$A$345:$J$348</definedName>
    <definedName function="false" hidden="false" localSheetId="7" name="__xlnm.Print_Area_0_0_0_0_0_0_0_0_0_0_0_0_0_0_0_0_0_0_0_0_0_0" vbProcedure="false">'7.2'!$A$345:$J$348</definedName>
    <definedName function="false" hidden="false" localSheetId="7" name="__xlnm.Print_Area_0_0_0_0_0_0_0_0_0_0_0_0_0_0_0_0_0_0_0_0_0_0_0" vbProcedure="false">'7.2'!$A$345:$J$348</definedName>
    <definedName function="false" hidden="false" localSheetId="7" name="__xlnm.Print_Area_0_0_0_0_0_0_0_0_0_0_0_0_0_0_0_0_0_0_0_0_0_0_0_0" vbProcedure="false">'7.2'!$A$345:$J$348</definedName>
    <definedName function="false" hidden="false" localSheetId="7" name="__xlnm.Print_Area_0_0_0_0_0_0_0_0_0_0_0_0_0_0_0_0_0_0_0_0_0_0_0_0_0" vbProcedure="false">'7.2'!$A$345:$J$348</definedName>
    <definedName function="false" hidden="false" localSheetId="7" name="__xlnm.Print_Area_0_0_0_0_0_0_0_0_0_0_0_0_0_0_0_0_0_0_0_0_0_0_0_0_0_0" vbProcedure="false">'7.2'!$A$345:$J$348</definedName>
    <definedName function="false" hidden="false" localSheetId="7" name="__xlnm.Print_Area_0_0_0_0_0_0_0_0_0_0_0_0_0_0_0_0_0_0_0_0_0_0_0_0_0_0_0" vbProcedure="false">'7.2'!$A$345:$J$348</definedName>
    <definedName function="false" hidden="false" localSheetId="7" name="__xlnm.Print_Area_0_0_0_0_0_0_0_0_0_0_0_0_0_0_0_0_0_0_0_0_0_0_0_0_0_0_0_0" vbProcedure="false">'7.2'!$A$345:$J$348</definedName>
    <definedName function="false" hidden="false" localSheetId="7" name="__xlnm.Print_Area_0_0_0_0_0_0_0_0_0_0_0_0_0_0_0_0_0_0_0_0_0_0_0_0_0_0_0_0_0" vbProcedure="false">'7.2'!$A$345:$J$348</definedName>
    <definedName function="false" hidden="false" localSheetId="7" name="__xlnm.Print_Area_0_0_0_0_0_0_0_0_0_0_0_0_0_0_0_0_0_0_0_0_0_0_0_0_0_0_0_0_0_0" vbProcedure="false">'7.2'!$A$345:$J$348</definedName>
    <definedName function="false" hidden="false" localSheetId="7" name="__xlnm.Print_Area_0_0_0_0_0_0_0_0_0_0_0_0_0_0_0_0_0_0_0_0_0_0_0_0_0_0_0_0_0_0_0" vbProcedure="false">'7.2'!$A$345:$J$348</definedName>
    <definedName function="false" hidden="false" localSheetId="7" name="__xlnm.Print_Area_0_0_0_0_0_0_0_0_0_0_0_0_0_0_0_0_0_0_0_0_0_0_0_0_0_0_0_0_0_0_0_0" vbProcedure="false">'7.2'!$A$345:$J$348</definedName>
    <definedName function="false" hidden="false" localSheetId="7" name="__xlnm.Print_Area_0_0_0_0_0_0_0_0_0_0_0_0_0_0_0_0_0_0_0_0_0_0_0_0_0_0_0_0_0_0_0_0_0" vbProcedure="false">'7.2'!$A$345:$J$348</definedName>
    <definedName function="false" hidden="false" localSheetId="7" name="__xlnm.Print_Area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_0_0_0_0_0" vbProcedure="false">'7.1'!$A$303:$I$338</definedName>
    <definedName function="false" hidden="false" localSheetId="7" name="__xlnm.Print_Area_0_0_0_0_0_0_0_0_0_0_0_0_0_0_0_0_0_0_0_0_0_0_0_0_0_0_0_0_0_0_0_0_0_0_0_0_0_0_0_0_0_0_0_0_0_0_0_0" vbProcedure="false">'7.1'!$A$303:$I$338</definedName>
    <definedName function="false" hidden="false" localSheetId="7" name="__xlnm.Print_Area_0_0_0_0_0_0_0_0_0_0_0_0_0_0_0_0_0_0_0_0_0_0_0_0_0_0_0_0_0_0_0_0_0_0_0_0_0_0_0_0_0_0_0_0_0_0_0_0_0" vbProcedure="false">'7.1'!$A$303:$I$338</definedName>
    <definedName function="false" hidden="false" localSheetId="7" name="__xlnm.Print_Area_0_0_0_0_0_0_0_0_0_0_0_0_0_0_0_0_0_0_0_0_0_0_0_0_0_0_0_0_0_0_0_0_0_0_0_0_0_0_0_0_0_0_0_0_0_0_0_0_0_0" vbProcedure="false">'7.1'!$A$303:$I$338</definedName>
    <definedName function="false" hidden="false" localSheetId="7" name="__xlnm.Print_Area_0_0_0_0_0_0_0_0_0_0_0_0_0_0_0_0_0_0_0_0_0_0_0_0_0_0_0_0_0_0_0_0_0_0_0_0_0_0_0_0_0_0_0_0_0_0_0_0_0_0_0" vbProcedure="false">'7.1'!$A$303:$I$338</definedName>
    <definedName function="false" hidden="false" localSheetId="7" name="__xlnm.Print_Area_0_0_0_0_0_0_0_0_0_0_0_0_0_0_0_0_0_0_0_0_0_0_0_0_0_0_0_0_0_0_0_0_0_0_0_0_0_0_0_0_0_0_0_0_0_0_0_0_0_0_0_0" vbProcedure="false">'7.1'!$A$303:$I$338</definedName>
    <definedName function="false" hidden="false" localSheetId="7" name="__xlnm.Print_Area_0_0_0_0_0_0_0_0_0_0_0_0_0_0_0_0_0_0_0_0_0_0_0_0_0_0_0_0_0_0_0_0_0_0_0_0_0_0_0_0_0_0_0_0_0_0_0_0_0_0_0_0_0" vbProcedure="false">'7.1'!$A$303:$I$338</definedName>
    <definedName function="false" hidden="false" localSheetId="7" name="__xlnm.Print_Area_0_0_0_0_0_0_0_0_0_0_0_0_0_0_0_0_0_0_0_0_0_0_0_0_0_0_0_0_0_0_0_0_0_0_0_0_0_0_0_0_0_0_0_0_0_0_0_0_0_0_0_0_0_0" vbProcedure="false">'7.1'!$A$303:$I$338</definedName>
    <definedName function="false" hidden="false" localSheetId="7" name="__xlnm.Print_Area_0_0_0_0_0_0_0_0_0_0_0_0_0_0_0_0_0_0_0_0_0_0_0_0_0_0_0_0_0_0_0_0_0_0_0_0_0_0_0_0_0_0_0_0_0_0_0_0_0_0_0_0_0_0_0" vbProcedure="false">'7.1'!$A$303:$I$338</definedName>
    <definedName function="false" hidden="false" localSheetId="7" name="__xlnm.Print_Area_0_0_0_0_0_0_0_0_0_0_0_0_0_0_0_0_0_0_0_0_0_0_0_0_0_0_0_0_0_0_0_0_0_0_0_0_0_0_0_0_0_0_0_0_0_0_0_0_0_0_0_0_0_0_0_0" vbProcedure="false">'7.1'!$A$303:$I$338</definedName>
    <definedName function="false" hidden="false" localSheetId="7" name="__xlnm.Print_Area_0_0_0_0_0_0_0_0_0_0_0_0_0_0_0_0_0_0_0_0_0_0_0_0_0_0_0_0_0_0_0_0_0_0_0_0_0_0_0_0_0_0_0_0_0_0_0_0_0_0_0_0_0_0_0_0_0" vbProcedure="false">'7.1'!$A$303:$I$338</definedName>
    <definedName function="false" hidden="false" localSheetId="8" name="Print_Area_0" vbProcedure="false">#n/a</definedName>
    <definedName function="false" hidden="false" localSheetId="8" name="Print_Area_0_0" vbProcedure="false">#n/a</definedName>
    <definedName function="false" hidden="false" localSheetId="8" name="Print_Area_0_0_0" vbProcedure="false">#n/a</definedName>
    <definedName function="false" hidden="false" localSheetId="8" name="Print_Area_0_0_0_0" vbProcedure="false">#n/a</definedName>
    <definedName function="false" hidden="false" localSheetId="8" name="Print_Area_0_0_0_0_0" vbProcedure="false">#n/a</definedName>
    <definedName function="false" hidden="false" localSheetId="8" name="Print_Area_0_0_0_0_0_0" vbProcedure="false">#n/a</definedName>
    <definedName function="false" hidden="false" localSheetId="8" name="Print_Area_0_0_0_0_0_0_0" vbProcedure="false">#n/a</definedName>
    <definedName function="false" hidden="false" localSheetId="8" name="Print_Area_0_0_0_0_0_0_0_0" vbProcedure="false">#n/a</definedName>
    <definedName function="false" hidden="false" localSheetId="8" name="Print_Area_0_0_0_0_0_0_0_0_0" vbProcedure="false">#n/a</definedName>
    <definedName function="false" hidden="false" localSheetId="8" name="Print_Area_0_0_0_0_0_0_0_0_0_0" vbProcedure="false">#n/a</definedName>
    <definedName function="false" hidden="false" localSheetId="8" name="Print_Area_0_0_0_0_0_0_0_0_0_0_0" vbProcedure="false">#n/a</definedName>
    <definedName function="false" hidden="false" localSheetId="8" name="Print_Area_0_0_0_0_0_0_0_0_0_0_0_0" vbProcedure="false">#n/a</definedName>
    <definedName function="false" hidden="false" localSheetId="8" name="_xlnm.Print_Area" vbProcedure="false">'7.3'!$A$389:$K$433</definedName>
    <definedName function="false" hidden="false" localSheetId="8" name="_xlnm.Print_Area_0" vbProcedure="false">'7.3'!$A$389:$K$433</definedName>
    <definedName function="false" hidden="false" localSheetId="8" name="_xlnm.Print_Area_0_0" vbProcedure="false">'7.3'!$A$389:$K$433</definedName>
    <definedName function="false" hidden="false" localSheetId="8" name="_xlnm.Print_Area_0_0_0" vbProcedure="false">'7.3'!$A$389:$K$433</definedName>
    <definedName function="false" hidden="false" localSheetId="8" name="_xlnm.Print_Area_0_0_0_0" vbProcedure="false">'7.3'!$A$389:$K$433</definedName>
    <definedName function="false" hidden="false" localSheetId="8" name="_xlnm.Print_Area_0_0_0_0_0" vbProcedure="false">'7.3'!$A$389:$K$433</definedName>
    <definedName function="false" hidden="false" localSheetId="8" name="_xlnm.Print_Area_0_0_0_0_0_0" vbProcedure="false">'7.3'!$A$389:$K$433</definedName>
    <definedName function="false" hidden="false" localSheetId="8" name="_xlnm.Print_Area_0_0_0_0_0_0_0" vbProcedure="false">'7.3'!$A$389:$K$433</definedName>
    <definedName function="false" hidden="false" localSheetId="8" name="_xlnm.Print_Area_0_0_0_0_0_0_0_0" vbProcedure="false">'7.3'!$A$389:$K$433</definedName>
    <definedName function="false" hidden="false" localSheetId="8" name="_xlnm.Print_Area_0_0_0_0_0_0_0_0_0" vbProcedure="false">'7.3'!$A$389:$K$433</definedName>
    <definedName function="false" hidden="false" localSheetId="8" name="_xlnm.Print_Area_0_0_0_0_0_0_0_0_0_0" vbProcedure="false">'7.3'!$A$389:$K$433</definedName>
    <definedName function="false" hidden="false" localSheetId="8" name="_xlnm.Print_Area_0_0_0_0_0_0_0_0_0_0_0" vbProcedure="false">'7.3'!$A$389:$K$433</definedName>
    <definedName function="false" hidden="false" localSheetId="8" name="_xlnm.Print_Area_0_0_0_0_0_0_0_0_0_0_0_0" vbProcedure="false">'7.3'!$A$389:$K$433</definedName>
    <definedName function="false" hidden="false" localSheetId="8" name="_xlnm.Print_Area_0_0_0_0_0_0_0_0_0_0_0_0_0" vbProcedure="false">'7.3'!$A$389:$K$433</definedName>
    <definedName function="false" hidden="false" localSheetId="8" name="_xlnm.Print_Area_0_0_0_0_0_0_0_0_0_0_0_0_0_0" vbProcedure="false">'7.3'!$A$389:$K$433</definedName>
    <definedName function="false" hidden="false" localSheetId="8" name="_xlnm.Print_Area_0_0_0_0_0_0_0_0_0_0_0_0_0_0_0" vbProcedure="false">'7.3'!$A$389:$K$433</definedName>
    <definedName function="false" hidden="false" localSheetId="8" name="_xlnm.Print_Area_0_0_0_0_0_0_0_0_0_0_0_0_0_0_0_0" vbProcedure="false">'7.3'!$A$389:$K$433</definedName>
    <definedName function="false" hidden="false" localSheetId="8" name="_xlnm.Print_Area_0_0_0_0_0_0_0_0_0_0_0_0_0_0_0_0_0" vbProcedure="false">'7.3'!$A$389:$K$433</definedName>
    <definedName function="false" hidden="false" localSheetId="8" name="_xlnm.Print_Area_0_0_0_0_0_0_0_0_0_0_0_0_0_0_0_0_0_0" vbProcedure="false">'7.3'!$A$389:$K$433</definedName>
    <definedName function="false" hidden="false" localSheetId="8" name="_xlnm.Print_Area_0_0_0_0_0_0_0_0_0_0_0_0_0_0_0_0_0_0_0" vbProcedure="false">'7.3'!$A$389:$K$433</definedName>
    <definedName function="false" hidden="false" localSheetId="8" name="__xlnm.Print_Area" vbProcedure="false">'7.3'!$A$389:$J$411</definedName>
    <definedName function="false" hidden="false" localSheetId="8" name="__xlnm.Print_Area_0" vbProcedure="false">'7.3'!$A$389:$J$411</definedName>
    <definedName function="false" hidden="false" localSheetId="8" name="__xlnm.Print_Area_0_0" vbProcedure="false">'7.3'!$A$389:$J$411</definedName>
    <definedName function="false" hidden="false" localSheetId="8" name="__xlnm.Print_Area_0_0_0" vbProcedure="false">'7.3'!$A$389:$J$411</definedName>
    <definedName function="false" hidden="false" localSheetId="8" name="__xlnm.Print_Area_0_0_0_0" vbProcedure="false">'7.3'!$A$389:$J$411</definedName>
    <definedName function="false" hidden="false" localSheetId="8" name="__xlnm.Print_Area_0_0_0_0_0" vbProcedure="false">'7.3'!$A$389:$J$411</definedName>
    <definedName function="false" hidden="false" localSheetId="8" name="__xlnm.Print_Area_0_0_0_0_0_0" vbProcedure="false">'7.3'!$A$389:$J$411</definedName>
    <definedName function="false" hidden="false" localSheetId="8" name="__xlnm.Print_Area_0_0_0_0_0_0_0" vbProcedure="false">'7.3'!$A$389:$J$411</definedName>
    <definedName function="false" hidden="false" localSheetId="8" name="__xlnm.Print_Area_0_0_0_0_0_0_0_0" vbProcedure="false">'7.3'!$A$389:$J$411</definedName>
    <definedName function="false" hidden="false" localSheetId="8" name="__xlnm.Print_Area_0_0_0_0_0_0_0_0_0" vbProcedure="false">'7.3'!$A$389:$J$411</definedName>
    <definedName function="false" hidden="false" localSheetId="8" name="__xlnm.Print_Area_0_0_0_0_0_0_0_0_0_0" vbProcedure="false">'7.3'!$A$389:$J$411</definedName>
    <definedName function="false" hidden="false" localSheetId="8" name="__xlnm.Print_Area_0_0_0_0_0_0_0_0_0_0_0" vbProcedure="false">'7.3'!$A$389:$J$411</definedName>
    <definedName function="false" hidden="false" localSheetId="8" name="__xlnm.Print_Area_0_0_0_0_0_0_0_0_0_0_0_0" vbProcedure="false">'7.3'!$A$389:$J$411</definedName>
    <definedName function="false" hidden="false" localSheetId="8" name="__xlnm.Print_Area_0_0_0_0_0_0_0_0_0_0_0_0_0" vbProcedure="false">'7.3'!$A$389:$J$411</definedName>
    <definedName function="false" hidden="false" localSheetId="8" name="__xlnm.Print_Area_0_0_0_0_0_0_0_0_0_0_0_0_0_0" vbProcedure="false">'7.3'!$A$389:$J$411</definedName>
    <definedName function="false" hidden="false" localSheetId="8" name="__xlnm.Print_Area_0_0_0_0_0_0_0_0_0_0_0_0_0_0_0" vbProcedure="false">'7.3'!$A$389:$J$411</definedName>
    <definedName function="false" hidden="false" localSheetId="8" name="__xlnm.Print_Area_0_0_0_0_0_0_0_0_0_0_0_0_0_0_0_0" vbProcedure="false">'7.3'!$A$389:$J$411</definedName>
    <definedName function="false" hidden="false" localSheetId="8" name="__xlnm.Print_Area_0_0_0_0_0_0_0_0_0_0_0_0_0_0_0_0_0" vbProcedure="false">'7.3'!$A$389:$J$411</definedName>
    <definedName function="false" hidden="false" localSheetId="8" name="__xlnm.Print_Area_0_0_0_0_0_0_0_0_0_0_0_0_0_0_0_0_0_0" vbProcedure="false">'7.3'!$A$389:$J$411</definedName>
    <definedName function="false" hidden="false" localSheetId="8" name="__xlnm.Print_Area_0_0_0_0_0_0_0_0_0_0_0_0_0_0_0_0_0_0_0" vbProcedure="false">'7.3'!$A$389:$J$411</definedName>
    <definedName function="false" hidden="false" localSheetId="8" name="__xlnm.Print_Area_0_0_0_0_0_0_0_0_0_0_0_0_0_0_0_0_0_0_0_0" vbProcedure="false">'7.3'!$A$389:$J$411</definedName>
    <definedName function="false" hidden="false" localSheetId="8" name="__xlnm.Print_Area_0_0_0_0_0_0_0_0_0_0_0_0_0_0_0_0_0_0_0_0_0" vbProcedure="false">'7.3'!$A$389:$J$411</definedName>
    <definedName function="false" hidden="false" localSheetId="8" name="__xlnm.Print_Area_0_0_0_0_0_0_0_0_0_0_0_0_0_0_0_0_0_0_0_0_0_0" vbProcedure="false">'7.3'!$A$389:$J$411</definedName>
    <definedName function="false" hidden="false" localSheetId="8" name="__xlnm.Print_Area_0_0_0_0_0_0_0_0_0_0_0_0_0_0_0_0_0_0_0_0_0_0_0" vbProcedure="false">'7.3'!$A$389:$J$411</definedName>
    <definedName function="false" hidden="false" localSheetId="8" name="__xlnm.Print_Area_0_0_0_0_0_0_0_0_0_0_0_0_0_0_0_0_0_0_0_0_0_0_0_0" vbProcedure="false">'7.3'!$A$389:$J$411</definedName>
    <definedName function="false" hidden="false" localSheetId="8" name="__xlnm.Print_Area_0_0_0_0_0_0_0_0_0_0_0_0_0_0_0_0_0_0_0_0_0_0_0_0_0" vbProcedure="false">'7.3'!$A$389:$J$411</definedName>
    <definedName function="false" hidden="false" localSheetId="8" name="__xlnm.Print_Area_0_0_0_0_0_0_0_0_0_0_0_0_0_0_0_0_0_0_0_0_0_0_0_0_0_0" vbProcedure="false">'7.3'!$A$389:$J$411</definedName>
    <definedName function="false" hidden="false" localSheetId="8" name="__xlnm.Print_Area_0_0_0_0_0_0_0_0_0_0_0_0_0_0_0_0_0_0_0_0_0_0_0_0_0_0_0" vbProcedure="false">'7.3'!$A$389:$J$411</definedName>
    <definedName function="false" hidden="false" localSheetId="8" name="__xlnm.Print_Area_0_0_0_0_0_0_0_0_0_0_0_0_0_0_0_0_0_0_0_0_0_0_0_0_0_0_0_0" vbProcedure="false">'7.3'!$A$389:$J$411</definedName>
    <definedName function="false" hidden="false" localSheetId="8" name="__xlnm.Print_Area_0_0_0_0_0_0_0_0_0_0_0_0_0_0_0_0_0_0_0_0_0_0_0_0_0_0_0_0_0" vbProcedure="false">'7.3'!$A$389:$J$411</definedName>
    <definedName function="false" hidden="false" localSheetId="8" name="__xlnm.Print_Area_0_0_0_0_0_0_0_0_0_0_0_0_0_0_0_0_0_0_0_0_0_0_0_0_0_0_0_0_0_0" vbProcedure="false">'7.3'!$A$389:$J$411</definedName>
    <definedName function="false" hidden="false" localSheetId="8" name="__xlnm.Print_Area_0_0_0_0_0_0_0_0_0_0_0_0_0_0_0_0_0_0_0_0_0_0_0_0_0_0_0_0_0_0_0" vbProcedure="false">'7.3'!$A$389:$J$411</definedName>
    <definedName function="false" hidden="false" localSheetId="8" name="__xlnm.Print_Area_0_0_0_0_0_0_0_0_0_0_0_0_0_0_0_0_0_0_0_0_0_0_0_0_0_0_0_0_0_0_0_0" vbProcedure="false">'7.3'!$A$389:$J$411</definedName>
    <definedName function="false" hidden="false" localSheetId="8" name="__xlnm.Print_Area_0_0_0_0_0_0_0_0_0_0_0_0_0_0_0_0_0_0_0_0_0_0_0_0_0_0_0_0_0_0_0_0_0" vbProcedure="false">'7.3'!$A$389:$J$411</definedName>
    <definedName function="false" hidden="false" localSheetId="8" name="__xlnm.Print_Area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_0_0_0" vbProcedure="false">#n/a</definedName>
    <definedName function="false" hidden="false" localSheetId="9" name="Print_Area_0" vbProcedure="false">'7.3'!$A$417:$K$456</definedName>
    <definedName function="false" hidden="false" localSheetId="9" name="Print_Area_0_0" vbProcedure="false">'7.3'!$A$417:$K$456</definedName>
    <definedName function="false" hidden="false" localSheetId="9" name="Print_Area_0_0_0" vbProcedure="false">'7.3'!$A$417:$K$456</definedName>
    <definedName function="false" hidden="false" localSheetId="9" name="Print_Area_0_0_0_0" vbProcedure="false">'7.3'!$A$417:$K$456</definedName>
    <definedName function="false" hidden="false" localSheetId="9" name="Print_Area_0_0_0_0_0" vbProcedure="false">'7.3'!$A$417:$K$456</definedName>
    <definedName function="false" hidden="false" localSheetId="9" name="Print_Area_0_0_0_0_0_0" vbProcedure="false">'7.3'!$A$417:$K$456</definedName>
    <definedName function="false" hidden="false" localSheetId="9" name="Print_Area_0_0_0_0_0_0_0" vbProcedure="false">'7.3'!$A$417:$K$456</definedName>
    <definedName function="false" hidden="false" localSheetId="9" name="Print_Area_0_0_0_0_0_0_0_0" vbProcedure="false">'7.3'!$A$417:$K$456</definedName>
    <definedName function="false" hidden="false" localSheetId="9" name="Print_Area_0_0_0_0_0_0_0_0_0" vbProcedure="false">'7.3'!$A$417:$K$456</definedName>
    <definedName function="false" hidden="false" localSheetId="9" name="Print_Area_0_0_0_0_0_0_0_0_0_0" vbProcedure="false">'7.3'!$A$417:$K$456</definedName>
    <definedName function="false" hidden="false" localSheetId="9" name="Print_Area_0_0_0_0_0_0_0_0_0_0_0" vbProcedure="false">'7.3'!$A$417:$K$456</definedName>
    <definedName function="false" hidden="false" localSheetId="9" name="Print_Area_0_0_0_0_0_0_0_0_0_0_0_0" vbProcedure="false">'7.3'!$A$417:$K$456</definedName>
    <definedName function="false" hidden="false" localSheetId="9" name="_xlnm.Print_Area" vbProcedure="false">'8'!$A$413:$L$536</definedName>
    <definedName function="false" hidden="false" localSheetId="9" name="_xlnm.Print_Area_0" vbProcedure="false">'8'!$A$413:$L$536</definedName>
    <definedName function="false" hidden="false" localSheetId="9" name="_xlnm.Print_Area_0_0" vbProcedure="false">'8'!$A$413:$L$536</definedName>
    <definedName function="false" hidden="false" localSheetId="9" name="_xlnm.Print_Area_0_0_0" vbProcedure="false">'8'!$A$413:$L$536</definedName>
    <definedName function="false" hidden="false" localSheetId="9" name="_xlnm.Print_Area_0_0_0_0" vbProcedure="false">'8'!$A$413:$L$536</definedName>
    <definedName function="false" hidden="false" localSheetId="9" name="_xlnm.Print_Area_0_0_0_0_0" vbProcedure="false">'8'!$A$413:$L$536</definedName>
    <definedName function="false" hidden="false" localSheetId="9" name="_xlnm.Print_Area_0_0_0_0_0_0" vbProcedure="false">'8'!$A$413:$L$536</definedName>
    <definedName function="false" hidden="false" localSheetId="9" name="_xlnm.Print_Area_0_0_0_0_0_0_0" vbProcedure="false">'8'!$A$413:$L$536</definedName>
    <definedName function="false" hidden="false" localSheetId="9" name="_xlnm.Print_Area_0_0_0_0_0_0_0_0" vbProcedure="false">'8'!$A$413:$L$536</definedName>
    <definedName function="false" hidden="false" localSheetId="9" name="_xlnm.Print_Area_0_0_0_0_0_0_0_0_0" vbProcedure="false">'8'!$A$413:$L$536</definedName>
    <definedName function="false" hidden="false" localSheetId="9" name="_xlnm.Print_Area_0_0_0_0_0_0_0_0_0_0" vbProcedure="false">'8'!$A$413:$L$536</definedName>
    <definedName function="false" hidden="false" localSheetId="9" name="_xlnm.Print_Area_0_0_0_0_0_0_0_0_0_0_0" vbProcedure="false">'8'!$A$413:$L$536</definedName>
    <definedName function="false" hidden="false" localSheetId="9" name="_xlnm.Print_Area_0_0_0_0_0_0_0_0_0_0_0_0" vbProcedure="false">'8'!$A$413:$L$536</definedName>
    <definedName function="false" hidden="false" localSheetId="9" name="_xlnm.Print_Area_0_0_0_0_0_0_0_0_0_0_0_0_0" vbProcedure="false">'8'!$A$413:$L$536</definedName>
    <definedName function="false" hidden="false" localSheetId="9" name="_xlnm.Print_Area_0_0_0_0_0_0_0_0_0_0_0_0_0_0" vbProcedure="false">'8'!$A$413:$L$536</definedName>
    <definedName function="false" hidden="false" localSheetId="9" name="_xlnm.Print_Area_0_0_0_0_0_0_0_0_0_0_0_0_0_0_0" vbProcedure="false">'8'!$A$413:$L$536</definedName>
    <definedName function="false" hidden="false" localSheetId="9" name="_xlnm.Print_Area_0_0_0_0_0_0_0_0_0_0_0_0_0_0_0_0" vbProcedure="false">'8'!$A$413:$L$536</definedName>
    <definedName function="false" hidden="false" localSheetId="9" name="_xlnm.Print_Area_0_0_0_0_0_0_0_0_0_0_0_0_0_0_0_0_0" vbProcedure="false">'8'!$A$413:$L$536</definedName>
    <definedName function="false" hidden="false" localSheetId="9" name="_xlnm.Print_Area_0_0_0_0_0_0_0_0_0_0_0_0_0_0_0_0_0_0" vbProcedure="false">'8'!$A$413:$L$536</definedName>
    <definedName function="false" hidden="false" localSheetId="9" name="_xlnm.Print_Area_0_0_0_0_0_0_0_0_0_0_0_0_0_0_0_0_0_0_0" vbProcedure="false">'8'!$A$413:$L$536</definedName>
    <definedName function="false" hidden="false" localSheetId="9" name="__xlnm.Print_Area" vbProcedure="false">'8'!$A$413:$K$444</definedName>
    <definedName function="false" hidden="false" localSheetId="9" name="__xlnm.Print_Area_0" vbProcedure="false">'8'!$A$413:$K$444</definedName>
    <definedName function="false" hidden="false" localSheetId="9" name="__xlnm.Print_Area_0_0" vbProcedure="false">'8'!$A$413:$K$444</definedName>
    <definedName function="false" hidden="false" localSheetId="9" name="__xlnm.Print_Area_0_0_0" vbProcedure="false">'8'!$A$413:$K$444</definedName>
    <definedName function="false" hidden="false" localSheetId="9" name="__xlnm.Print_Area_0_0_0_0" vbProcedure="false">'8'!$A$413:$K$444</definedName>
    <definedName function="false" hidden="false" localSheetId="9" name="__xlnm.Print_Area_0_0_0_0_0" vbProcedure="false">'8'!$A$413:$K$444</definedName>
    <definedName function="false" hidden="false" localSheetId="9" name="__xlnm.Print_Area_0_0_0_0_0_0" vbProcedure="false">'8'!$A$413:$K$444</definedName>
    <definedName function="false" hidden="false" localSheetId="9" name="__xlnm.Print_Area_0_0_0_0_0_0_0" vbProcedure="false">'8'!$A$413:$K$444</definedName>
    <definedName function="false" hidden="false" localSheetId="9" name="__xlnm.Print_Area_0_0_0_0_0_0_0_0" vbProcedure="false">'8'!$A$413:$K$444</definedName>
    <definedName function="false" hidden="false" localSheetId="9" name="__xlnm.Print_Area_0_0_0_0_0_0_0_0_0" vbProcedure="false">'8'!$A$413:$K$444</definedName>
    <definedName function="false" hidden="false" localSheetId="9" name="__xlnm.Print_Area_0_0_0_0_0_0_0_0_0_0" vbProcedure="false">'8'!$A$413:$K$444</definedName>
    <definedName function="false" hidden="false" localSheetId="9" name="__xlnm.Print_Area_0_0_0_0_0_0_0_0_0_0_0" vbProcedure="false">'8'!$A$413:$K$444</definedName>
    <definedName function="false" hidden="false" localSheetId="9" name="__xlnm.Print_Area_0_0_0_0_0_0_0_0_0_0_0_0" vbProcedure="false">'8'!$A$413:$K$444</definedName>
    <definedName function="false" hidden="false" localSheetId="9" name="__xlnm.Print_Area_0_0_0_0_0_0_0_0_0_0_0_0_0" vbProcedure="false">'8'!$A$413:$K$444</definedName>
    <definedName function="false" hidden="false" localSheetId="9" name="__xlnm.Print_Area_0_0_0_0_0_0_0_0_0_0_0_0_0_0" vbProcedure="false">'8'!$A$413:$K$444</definedName>
    <definedName function="false" hidden="false" localSheetId="9" name="__xlnm.Print_Area_0_0_0_0_0_0_0_0_0_0_0_0_0_0_0" vbProcedure="false">'8'!$A$413:$K$444</definedName>
    <definedName function="false" hidden="false" localSheetId="9" name="__xlnm.Print_Area_0_0_0_0_0_0_0_0_0_0_0_0_0_0_0_0" vbProcedure="false">'8'!$A$413:$K$444</definedName>
    <definedName function="false" hidden="false" localSheetId="9" name="__xlnm.Print_Area_0_0_0_0_0_0_0_0_0_0_0_0_0_0_0_0_0" vbProcedure="false">'8'!$A$413:$K$444</definedName>
    <definedName function="false" hidden="false" localSheetId="9" name="__xlnm.Print_Area_0_0_0_0_0_0_0_0_0_0_0_0_0_0_0_0_0_0" vbProcedure="false">'8'!$A$413:$K$444</definedName>
    <definedName function="false" hidden="false" localSheetId="9" name="__xlnm.Print_Area_0_0_0_0_0_0_0_0_0_0_0_0_0_0_0_0_0_0_0" vbProcedure="false">'8'!$A$413:$K$444</definedName>
    <definedName function="false" hidden="false" localSheetId="9" name="__xlnm.Print_Area_0_0_0_0_0_0_0_0_0_0_0_0_0_0_0_0_0_0_0_0" vbProcedure="false">'8'!$A$413:$K$444</definedName>
    <definedName function="false" hidden="false" localSheetId="9" name="__xlnm.Print_Area_0_0_0_0_0_0_0_0_0_0_0_0_0_0_0_0_0_0_0_0_0" vbProcedure="false">'8'!$A$413:$K$444</definedName>
    <definedName function="false" hidden="false" localSheetId="9" name="__xlnm.Print_Area_0_0_0_0_0_0_0_0_0_0_0_0_0_0_0_0_0_0_0_0_0_0" vbProcedure="false">'8'!$A$413:$K$444</definedName>
    <definedName function="false" hidden="false" localSheetId="9" name="__xlnm.Print_Area_0_0_0_0_0_0_0_0_0_0_0_0_0_0_0_0_0_0_0_0_0_0_0" vbProcedure="false">'8'!$A$413:$K$444</definedName>
    <definedName function="false" hidden="false" localSheetId="9" name="__xlnm.Print_Area_0_0_0_0_0_0_0_0_0_0_0_0_0_0_0_0_0_0_0_0_0_0_0_0" vbProcedure="false">'8'!$A$413:$K$444</definedName>
    <definedName function="false" hidden="false" localSheetId="9" name="__xlnm.Print_Area_0_0_0_0_0_0_0_0_0_0_0_0_0_0_0_0_0_0_0_0_0_0_0_0_0" vbProcedure="false">'8'!$A$413:$K$444</definedName>
    <definedName function="false" hidden="false" localSheetId="9" name="__xlnm.Print_Area_0_0_0_0_0_0_0_0_0_0_0_0_0_0_0_0_0_0_0_0_0_0_0_0_0_0" vbProcedure="false">'8'!$A$413:$K$444</definedName>
    <definedName function="false" hidden="false" localSheetId="9" name="__xlnm.Print_Area_0_0_0_0_0_0_0_0_0_0_0_0_0_0_0_0_0_0_0_0_0_0_0_0_0_0_0" vbProcedure="false">'8'!$A$413:$K$444</definedName>
    <definedName function="false" hidden="false" localSheetId="9" name="__xlnm.Print_Area_0_0_0_0_0_0_0_0_0_0_0_0_0_0_0_0_0_0_0_0_0_0_0_0_0_0_0_0" vbProcedure="false">'8'!$A$413:$K$444</definedName>
    <definedName function="false" hidden="false" localSheetId="9" name="__xlnm.Print_Area_0_0_0_0_0_0_0_0_0_0_0_0_0_0_0_0_0_0_0_0_0_0_0_0_0_0_0_0_0" vbProcedure="false">'8'!$A$413:$K$444</definedName>
    <definedName function="false" hidden="false" localSheetId="9" name="__xlnm.Print_Area_0_0_0_0_0_0_0_0_0_0_0_0_0_0_0_0_0_0_0_0_0_0_0_0_0_0_0_0_0_0" vbProcedure="false">'8'!$A$413:$K$444</definedName>
    <definedName function="false" hidden="false" localSheetId="9" name="__xlnm.Print_Area_0_0_0_0_0_0_0_0_0_0_0_0_0_0_0_0_0_0_0_0_0_0_0_0_0_0_0_0_0_0_0" vbProcedure="false">'8'!$A$413:$K$444</definedName>
    <definedName function="false" hidden="false" localSheetId="9" name="__xlnm.Print_Area_0_0_0_0_0_0_0_0_0_0_0_0_0_0_0_0_0_0_0_0_0_0_0_0_0_0_0_0_0_0_0_0" vbProcedure="false">'8'!$A$413:$K$444</definedName>
    <definedName function="false" hidden="false" localSheetId="9" name="__xlnm.Print_Area_0_0_0_0_0_0_0_0_0_0_0_0_0_0_0_0_0_0_0_0_0_0_0_0_0_0_0_0_0_0_0_0_0" vbProcedure="false">'8'!$A$413:$K$444</definedName>
    <definedName function="false" hidden="false" localSheetId="9" name="__xlnm.Print_Area_0_0_0_0_0_0_0_0_0_0_0_0_0_0_0_0_0_0_0_0_0_0_0_0_0_0_0_0_0_0_0_0_0_0" vbProcedure="false">'8'!$A$413:$K$444</definedName>
    <definedName function="false" hidden="false" localSheetId="9" name="__xlnm.Print_Area_0_0_0_0_0_0_0_0_0_0_0_0_0_0_0_0_0_0_0_0_0_0_0_0_0_0_0_0_0_0_0_0_0_0_0" vbProcedure="false">'8'!$A$413:$K$444</definedName>
    <definedName function="false" hidden="false" localSheetId="9" name="__xlnm.Print_Area_0_0_0_0_0_0_0_0_0_0_0_0_0_0_0_0_0_0_0_0_0_0_0_0_0_0_0_0_0_0_0_0_0_0_0_0" vbProcedure="false">'8'!$A$413:$K$444</definedName>
    <definedName function="false" hidden="false" localSheetId="9" name="__xlnm.Print_Area_0_0_0_0_0_0_0_0_0_0_0_0_0_0_0_0_0_0_0_0_0_0_0_0_0_0_0_0_0_0_0_0_0_0_0_0_0" vbProcedure="false">'8'!$A$413:$K$444</definedName>
    <definedName function="false" hidden="false" localSheetId="9" name="__xlnm.Print_Area_0_0_0_0_0_0_0_0_0_0_0_0_0_0_0_0_0_0_0_0_0_0_0_0_0_0_0_0_0_0_0_0_0_0_0_0_0_0" vbProcedure="false">'8'!$A$413:$K$444</definedName>
    <definedName function="false" hidden="false" localSheetId="9" name="__xlnm.Print_Area_0_0_0_0_0_0_0_0_0_0_0_0_0_0_0_0_0_0_0_0_0_0_0_0_0_0_0_0_0_0_0_0_0_0_0_0_0_0_0" vbProcedure="false">'8'!$A$413:$K$444</definedName>
    <definedName function="false" hidden="false" localSheetId="9" name="__xlnm.Print_Area_0_0_0_0_0_0_0_0_0_0_0_0_0_0_0_0_0_0_0_0_0_0_0_0_0_0_0_0_0_0_0_0_0_0_0_0_0_0_0_0" vbProcedure="false">'8'!$A$413:$K$444</definedName>
    <definedName function="false" hidden="false" localSheetId="9" name="__xlnm.Print_Area_0_0_0_0_0_0_0_0_0_0_0_0_0_0_0_0_0_0_0_0_0_0_0_0_0_0_0_0_0_0_0_0_0_0_0_0_0_0_0_0_0" vbProcedure="false">'8'!$A$413:$K$444</definedName>
    <definedName function="false" hidden="false" localSheetId="9" name="__xlnm.Print_Area_0_0_0_0_0_0_0_0_0_0_0_0_0_0_0_0_0_0_0_0_0_0_0_0_0_0_0_0_0_0_0_0_0_0_0_0_0_0_0_0_0_0" vbProcedure="false">'8'!$A$413:$K$444</definedName>
    <definedName function="false" hidden="false" localSheetId="9" name="__xlnm.Print_Area_0_0_0_0_0_0_0_0_0_0_0_0_0_0_0_0_0_0_0_0_0_0_0_0_0_0_0_0_0_0_0_0_0_0_0_0_0_0_0_0_0_0_0" vbProcedure="false">'8'!$A$413:$K$444</definedName>
    <definedName function="false" hidden="false" localSheetId="9" name="__xlnm.Print_Area_0_0_0_0_0_0_0_0_0_0_0_0_0_0_0_0_0_0_0_0_0_0_0_0_0_0_0_0_0_0_0_0_0_0_0_0_0_0_0_0_0_0_0_0" vbProcedure="false">'8'!$A$413:$K$444</definedName>
    <definedName function="false" hidden="false" localSheetId="9" name="__xlnm.Print_Area_0_0_0_0_0_0_0_0_0_0_0_0_0_0_0_0_0_0_0_0_0_0_0_0_0_0_0_0_0_0_0_0_0_0_0_0_0_0_0_0_0_0_0_0_0" vbProcedure="false">'8'!$A$413:$K$444</definedName>
    <definedName function="false" hidden="false" localSheetId="9" name="__xlnm.Print_Area_0_0_0_0_0_0_0_0_0_0_0_0_0_0_0_0_0_0_0_0_0_0_0_0_0_0_0_0_0_0_0_0_0_0_0_0_0_0_0_0_0_0_0_0_0_0" vbProcedure="false">'8'!$A$413:$K$444</definedName>
    <definedName function="false" hidden="false" localSheetId="9" name="__xlnm.Print_Area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_0_0_0_0_0" vbProcedure="false">'7.3'!$A$417:$K$456</definedName>
    <definedName function="false" hidden="false" localSheetId="10" name="Print_Area_0" vbProcedure="false">'8'!$A$448:$Q$471</definedName>
    <definedName function="false" hidden="false" localSheetId="10" name="Print_Area_0_0" vbProcedure="false">'8'!$A$448:$Q$471</definedName>
    <definedName function="false" hidden="false" localSheetId="10" name="Print_Area_0_0_0" vbProcedure="false">'8'!$A$448:$Q$471</definedName>
    <definedName function="false" hidden="false" localSheetId="10" name="Print_Area_0_0_0_0" vbProcedure="false">'8'!$A$448:$Q$471</definedName>
    <definedName function="false" hidden="false" localSheetId="10" name="Print_Area_0_0_0_0_0" vbProcedure="false">'8'!$A$448:$Q$471</definedName>
    <definedName function="false" hidden="false" localSheetId="10" name="Print_Area_0_0_0_0_0_0" vbProcedure="false">'8'!$A$448:$Q$471</definedName>
    <definedName function="false" hidden="false" localSheetId="10" name="Print_Area_0_0_0_0_0_0_0" vbProcedure="false">'8'!$A$448:$Q$471</definedName>
    <definedName function="false" hidden="false" localSheetId="10" name="Print_Area_0_0_0_0_0_0_0_0" vbProcedure="false">'8'!$A$448:$Q$471</definedName>
    <definedName function="false" hidden="false" localSheetId="10" name="Print_Area_0_0_0_0_0_0_0_0_0" vbProcedure="false">'8'!$A$448:$Q$471</definedName>
    <definedName function="false" hidden="false" localSheetId="10" name="Print_Area_0_0_0_0_0_0_0_0_0_0" vbProcedure="false">'8'!$A$448:$Q$471</definedName>
    <definedName function="false" hidden="false" localSheetId="10" name="Print_Area_0_0_0_0_0_0_0_0_0_0_0" vbProcedure="false">'8'!$A$448:$Q$471</definedName>
    <definedName function="false" hidden="false" localSheetId="10" name="Print_Area_0_0_0_0_0_0_0_0_0_0_0_0" vbProcedure="false">'8'!$A$448:$Q$471</definedName>
    <definedName function="false" hidden="false" localSheetId="10" name="_xlnm.Print_Area" vbProcedure="false">'9'!$A$456:$Q$480</definedName>
    <definedName function="false" hidden="false" localSheetId="10" name="_xlnm.Print_Area_0" vbProcedure="false">'9'!$A$456:$Q$480</definedName>
    <definedName function="false" hidden="false" localSheetId="10" name="_xlnm.Print_Area_0_0" vbProcedure="false">'9'!$A$456:$Q$480</definedName>
    <definedName function="false" hidden="false" localSheetId="10" name="_xlnm.Print_Area_0_0_0" vbProcedure="false">'9'!$A$456:$Q$480</definedName>
    <definedName function="false" hidden="false" localSheetId="10" name="_xlnm.Print_Area_0_0_0_0" vbProcedure="false">'9'!$A$456:$Q$480</definedName>
    <definedName function="false" hidden="false" localSheetId="10" name="_xlnm.Print_Area_0_0_0_0_0" vbProcedure="false">'9'!$A$456:$Q$480</definedName>
    <definedName function="false" hidden="false" localSheetId="10" name="_xlnm.Print_Area_0_0_0_0_0_0" vbProcedure="false">'9'!$A$456:$Q$480</definedName>
    <definedName function="false" hidden="false" localSheetId="10" name="_xlnm.Print_Area_0_0_0_0_0_0_0" vbProcedure="false">'9'!$A$456:$Q$480</definedName>
    <definedName function="false" hidden="false" localSheetId="10" name="_xlnm.Print_Area_0_0_0_0_0_0_0_0" vbProcedure="false">'9'!$A$456:$Q$480</definedName>
    <definedName function="false" hidden="false" localSheetId="10" name="_xlnm.Print_Area_0_0_0_0_0_0_0_0_0" vbProcedure="false">'9'!$A$456:$Q$480</definedName>
    <definedName function="false" hidden="false" localSheetId="10" name="_xlnm.Print_Area_0_0_0_0_0_0_0_0_0_0" vbProcedure="false">'9'!$A$456:$Q$480</definedName>
    <definedName function="false" hidden="false" localSheetId="10" name="_xlnm.Print_Area_0_0_0_0_0_0_0_0_0_0_0" vbProcedure="false">'9'!$A$456:$Q$480</definedName>
    <definedName function="false" hidden="false" localSheetId="10" name="_xlnm.Print_Area_0_0_0_0_0_0_0_0_0_0_0_0" vbProcedure="false">'9'!$A$456:$Q$480</definedName>
    <definedName function="false" hidden="false" localSheetId="10" name="_xlnm.Print_Area_0_0_0_0_0_0_0_0_0_0_0_0_0" vbProcedure="false">'9'!$A$456:$Q$480</definedName>
    <definedName function="false" hidden="false" localSheetId="10" name="_xlnm.Print_Area_0_0_0_0_0_0_0_0_0_0_0_0_0_0" vbProcedure="false">'9'!$A$456:$Q$480</definedName>
    <definedName function="false" hidden="false" localSheetId="10" name="_xlnm.Print_Area_0_0_0_0_0_0_0_0_0_0_0_0_0_0_0" vbProcedure="false">'9'!$A$456:$Q$480</definedName>
    <definedName function="false" hidden="false" localSheetId="10" name="_xlnm.Print_Area_0_0_0_0_0_0_0_0_0_0_0_0_0_0_0_0" vbProcedure="false">'9'!$A$456:$Q$480</definedName>
    <definedName function="false" hidden="false" localSheetId="10" name="_xlnm.Print_Area_0_0_0_0_0_0_0_0_0_0_0_0_0_0_0_0_0" vbProcedure="false">'9'!$A$456:$Q$480</definedName>
    <definedName function="false" hidden="false" localSheetId="10" name="_xlnm.Print_Area_0_0_0_0_0_0_0_0_0_0_0_0_0_0_0_0_0_0" vbProcedure="false">'9'!$A$456:$Q$480</definedName>
    <definedName function="false" hidden="false" localSheetId="10" name="_xlnm.Print_Area_0_0_0_0_0_0_0_0_0_0_0_0_0_0_0_0_0_0_0" vbProcedure="false">'9'!$A$456:$Q$480</definedName>
    <definedName function="false" hidden="false" localSheetId="10" name="__xlnm.Print_Area" vbProcedure="false">'9'!$A$456:$Q$480</definedName>
    <definedName function="false" hidden="false" localSheetId="10" name="__xlnm.Print_Area_0" vbProcedure="false">'9'!$A$456:$Q$480</definedName>
    <definedName function="false" hidden="false" localSheetId="10" name="__xlnm.Print_Area_0_0" vbProcedure="false">'9'!$A$456:$Q$480</definedName>
    <definedName function="false" hidden="false" localSheetId="10" name="__xlnm.Print_Area_0_0_0" vbProcedure="false">'9'!$A$456:$Q$480</definedName>
    <definedName function="false" hidden="false" localSheetId="10" name="__xlnm.Print_Area_0_0_0_0" vbProcedure="false">'9'!$A$456:$Q$480</definedName>
    <definedName function="false" hidden="false" localSheetId="10" name="__xlnm.Print_Area_0_0_0_0_0" vbProcedure="false">'9'!$A$456:$Q$480</definedName>
    <definedName function="false" hidden="false" localSheetId="10" name="__xlnm.Print_Area_0_0_0_0_0_0" vbProcedure="false">'9'!$A$456:$Q$480</definedName>
    <definedName function="false" hidden="false" localSheetId="10" name="__xlnm.Print_Area_0_0_0_0_0_0_0" vbProcedure="false">'9'!$A$456:$Q$480</definedName>
    <definedName function="false" hidden="false" localSheetId="10" name="__xlnm.Print_Area_0_0_0_0_0_0_0_0" vbProcedure="false">'9'!$A$456:$Q$480</definedName>
    <definedName function="false" hidden="false" localSheetId="10" name="__xlnm.Print_Area_0_0_0_0_0_0_0_0_0" vbProcedure="false">'9'!$A$456:$Q$480</definedName>
    <definedName function="false" hidden="false" localSheetId="10" name="__xlnm.Print_Area_0_0_0_0_0_0_0_0_0_0" vbProcedure="false">'9'!$A$456:$Q$480</definedName>
    <definedName function="false" hidden="false" localSheetId="10" name="__xlnm.Print_Area_0_0_0_0_0_0_0_0_0_0_0" vbProcedure="false">'9'!$A$456:$Q$480</definedName>
    <definedName function="false" hidden="false" localSheetId="10" name="__xlnm.Print_Area_0_0_0_0_0_0_0_0_0_0_0_0" vbProcedure="false">'9'!$A$456:$Q$480</definedName>
    <definedName function="false" hidden="false" localSheetId="10" name="__xlnm.Print_Area_0_0_0_0_0_0_0_0_0_0_0_0_0" vbProcedure="false">'9'!$A$456:$Q$480</definedName>
    <definedName function="false" hidden="false" localSheetId="10" name="__xlnm.Print_Area_0_0_0_0_0_0_0_0_0_0_0_0_0_0" vbProcedure="false">'9'!$A$456:$Q$480</definedName>
    <definedName function="false" hidden="false" localSheetId="10" name="__xlnm.Print_Area_0_0_0_0_0_0_0_0_0_0_0_0_0_0_0" vbProcedure="false">'9'!$A$456:$Q$480</definedName>
    <definedName function="false" hidden="false" localSheetId="10" name="__xlnm.Print_Area_0_0_0_0_0_0_0_0_0_0_0_0_0_0_0_0" vbProcedure="false">'9'!$A$456:$Q$480</definedName>
    <definedName function="false" hidden="false" localSheetId="10" name="__xlnm.Print_Area_0_0_0_0_0_0_0_0_0_0_0_0_0_0_0_0_0" vbProcedure="false">'9'!$A$456:$Q$480</definedName>
    <definedName function="false" hidden="false" localSheetId="10" name="__xlnm.Print_Area_0_0_0_0_0_0_0_0_0_0_0_0_0_0_0_0_0_0" vbProcedure="false">'9'!$A$456:$Q$480</definedName>
    <definedName function="false" hidden="false" localSheetId="10" name="__xlnm.Print_Area_0_0_0_0_0_0_0_0_0_0_0_0_0_0_0_0_0_0_0" vbProcedure="false">'9'!$A$456:$Q$480</definedName>
    <definedName function="false" hidden="false" localSheetId="10" name="__xlnm.Print_Area_0_0_0_0_0_0_0_0_0_0_0_0_0_0_0_0_0_0_0_0" vbProcedure="false">'9'!$A$456:$Q$480</definedName>
    <definedName function="false" hidden="false" localSheetId="10" name="__xlnm.Print_Area_0_0_0_0_0_0_0_0_0_0_0_0_0_0_0_0_0_0_0_0_0" vbProcedure="false">'9'!$A$456:$Q$480</definedName>
    <definedName function="false" hidden="false" localSheetId="10" name="__xlnm.Print_Area_0_0_0_0_0_0_0_0_0_0_0_0_0_0_0_0_0_0_0_0_0_0" vbProcedure="false">'9'!$A$456:$Q$480</definedName>
    <definedName function="false" hidden="false" localSheetId="10" name="__xlnm.Print_Area_0_0_0_0_0_0_0_0_0_0_0_0_0_0_0_0_0_0_0_0_0_0_0" vbProcedure="false">'9'!$A$456:$Q$480</definedName>
    <definedName function="false" hidden="false" localSheetId="10" name="__xlnm.Print_Area_0_0_0_0_0_0_0_0_0_0_0_0_0_0_0_0_0_0_0_0_0_0_0_0" vbProcedure="false">'9'!$A$456:$Q$480</definedName>
    <definedName function="false" hidden="false" localSheetId="10" name="__xlnm.Print_Area_0_0_0_0_0_0_0_0_0_0_0_0_0_0_0_0_0_0_0_0_0_0_0_0_0" vbProcedure="false">'9'!$A$456:$Q$480</definedName>
    <definedName function="false" hidden="false" localSheetId="10" name="__xlnm.Print_Area_0_0_0_0_0_0_0_0_0_0_0_0_0_0_0_0_0_0_0_0_0_0_0_0_0_0" vbProcedure="false">'9'!$A$456:$Q$480</definedName>
    <definedName function="false" hidden="false" localSheetId="10" name="__xlnm.Print_Area_0_0_0_0_0_0_0_0_0_0_0_0_0_0_0_0_0_0_0_0_0_0_0_0_0_0_0" vbProcedure="false">'9'!$A$456:$Q$480</definedName>
    <definedName function="false" hidden="false" localSheetId="10" name="__xlnm.Print_Area_0_0_0_0_0_0_0_0_0_0_0_0_0_0_0_0_0_0_0_0_0_0_0_0_0_0_0_0" vbProcedure="false">'9'!$A$456:$Q$480</definedName>
    <definedName function="false" hidden="false" localSheetId="10" name="__xlnm.Print_Area_0_0_0_0_0_0_0_0_0_0_0_0_0_0_0_0_0_0_0_0_0_0_0_0_0_0_0_0_0" vbProcedure="false">'9'!$A$456:$Q$480</definedName>
    <definedName function="false" hidden="false" localSheetId="10" name="__xlnm.Print_Area_0_0_0_0_0_0_0_0_0_0_0_0_0_0_0_0_0_0_0_0_0_0_0_0_0_0_0_0_0_0" vbProcedure="false">'9'!$A$456:$Q$480</definedName>
    <definedName function="false" hidden="false" localSheetId="10" name="__xlnm.Print_Area_0_0_0_0_0_0_0_0_0_0_0_0_0_0_0_0_0_0_0_0_0_0_0_0_0_0_0_0_0_0_0" vbProcedure="false">'9'!$A$456:$Q$480</definedName>
    <definedName function="false" hidden="false" localSheetId="10" name="__xlnm.Print_Area_0_0_0_0_0_0_0_0_0_0_0_0_0_0_0_0_0_0_0_0_0_0_0_0_0_0_0_0_0_0_0_0" vbProcedure="false">'9'!$A$456:$Q$480</definedName>
    <definedName function="false" hidden="false" localSheetId="10" name="__xlnm.Print_Area_0_0_0_0_0_0_0_0_0_0_0_0_0_0_0_0_0_0_0_0_0_0_0_0_0_0_0_0_0_0_0_0_0" vbProcedure="false">'9'!$A$456:$Q$480</definedName>
    <definedName function="false" hidden="false" localSheetId="10" name="__xlnm.Print_Area_0_0_0_0_0_0_0_0_0_0_0_0_0_0_0_0_0_0_0_0_0_0_0_0_0_0_0_0_0_0_0_0_0_0" vbProcedure="false">'9'!$A$456:$Q$480</definedName>
    <definedName function="false" hidden="false" localSheetId="10" name="__xlnm.Print_Area_0_0_0_0_0_0_0_0_0_0_0_0_0_0_0_0_0_0_0_0_0_0_0_0_0_0_0_0_0_0_0_0_0_0_0" vbProcedure="false">'9'!$A$456:$Q$480</definedName>
    <definedName function="false" hidden="false" localSheetId="10" name="__xlnm.Print_Area_0_0_0_0_0_0_0_0_0_0_0_0_0_0_0_0_0_0_0_0_0_0_0_0_0_0_0_0_0_0_0_0_0_0_0_0" vbProcedure="false">'9'!$A$456:$Q$480</definedName>
    <definedName function="false" hidden="false" localSheetId="10" name="__xlnm.Print_Area_0_0_0_0_0_0_0_0_0_0_0_0_0_0_0_0_0_0_0_0_0_0_0_0_0_0_0_0_0_0_0_0_0_0_0_0_0" vbProcedure="false">'9'!$A$456:$Q$480</definedName>
    <definedName function="false" hidden="false" localSheetId="10" name="__xlnm.Print_Area_0_0_0_0_0_0_0_0_0_0_0_0_0_0_0_0_0_0_0_0_0_0_0_0_0_0_0_0_0_0_0_0_0_0_0_0_0_0" vbProcedure="false">'9'!$A$456:$Q$480</definedName>
    <definedName function="false" hidden="false" localSheetId="10" name="__xlnm.Print_Area_0_0_0_0_0_0_0_0_0_0_0_0_0_0_0_0_0_0_0_0_0_0_0_0_0_0_0_0_0_0_0_0_0_0_0_0_0_0_0" vbProcedure="false">'9'!$A$456:$Q$480</definedName>
    <definedName function="false" hidden="false" localSheetId="10" name="__xlnm.Print_Area_0_0_0_0_0_0_0_0_0_0_0_0_0_0_0_0_0_0_0_0_0_0_0_0_0_0_0_0_0_0_0_0_0_0_0_0_0_0_0_0" vbProcedure="false">'9'!$A$456:$Q$480</definedName>
    <definedName function="false" hidden="false" localSheetId="10" name="__xlnm.Print_Area_0_0_0_0_0_0_0_0_0_0_0_0_0_0_0_0_0_0_0_0_0_0_0_0_0_0_0_0_0_0_0_0_0_0_0_0_0_0_0_0_0" vbProcedure="false">'9'!$A$456:$Q$480</definedName>
    <definedName function="false" hidden="false" localSheetId="10" name="__xlnm.Print_Area_0_0_0_0_0_0_0_0_0_0_0_0_0_0_0_0_0_0_0_0_0_0_0_0_0_0_0_0_0_0_0_0_0_0_0_0_0_0_0_0_0_0" vbProcedure="false">'9'!$A$456:$Q$480</definedName>
    <definedName function="false" hidden="false" localSheetId="10" name="__xlnm.Print_Area_0_0_0_0_0_0_0_0_0_0_0_0_0_0_0_0_0_0_0_0_0_0_0_0_0_0_0_0_0_0_0_0_0_0_0_0_0_0_0_0_0_0_0" vbProcedure="false">'9'!$A$456:$Q$480</definedName>
    <definedName function="false" hidden="false" localSheetId="10" name="__xlnm.Print_Area_0_0_0_0_0_0_0_0_0_0_0_0_0_0_0_0_0_0_0_0_0_0_0_0_0_0_0_0_0_0_0_0_0_0_0_0_0_0_0_0_0_0_0_0" vbProcedure="false">'9'!$A$456:$Q$480</definedName>
    <definedName function="false" hidden="false" localSheetId="10" name="__xlnm.Print_Area_0_0_0_0_0_0_0_0_0_0_0_0_0_0_0_0_0_0_0_0_0_0_0_0_0_0_0_0_0_0_0_0_0_0_0_0_0_0_0_0_0_0_0_0_0" vbProcedure="false">'9'!$A$456:$Q$480</definedName>
    <definedName function="false" hidden="false" localSheetId="10" name="__xlnm.Print_Area_0_0_0_0_0_0_0_0_0_0_0_0_0_0_0_0_0_0_0_0_0_0_0_0_0_0_0_0_0_0_0_0_0_0_0_0_0_0_0_0_0_0_0_0_0_0" vbProcedure="false">'9'!$A$456:$Q$480</definedName>
    <definedName function="false" hidden="false" localSheetId="10" name="__xlnm.Print_Area_0_0_0_0_0_0_0_0_0_0_0_0_0_0_0_0_0_0_0_0_0_0_0_0_0_0_0_0_0_0_0_0_0_0_0_0_0_0_0_0_0_0_0_0_0_0_0" vbProcedure="false">'8'!$A$448:$Q$471</definedName>
    <definedName function="false" hidden="false" localSheetId="10" name="__xlnm.Print_Area_0_0_0_0_0_0_0_0_0_0_0_0_0_0_0_0_0_0_0_0_0_0_0_0_0_0_0_0_0_0_0_0_0_0_0_0_0_0_0_0_0_0_0_0_0_0_0_0" vbProcedure="false">'8'!$A$448:$Q$471</definedName>
    <definedName function="false" hidden="false" localSheetId="10" name="__xlnm.Print_Area_0_0_0_0_0_0_0_0_0_0_0_0_0_0_0_0_0_0_0_0_0_0_0_0_0_0_0_0_0_0_0_0_0_0_0_0_0_0_0_0_0_0_0_0_0_0_0_0_0" vbProcedure="false">'8'!$A$448:$Q$471</definedName>
    <definedName function="false" hidden="false" localSheetId="10" name="__xlnm.Print_Area_0_0_0_0_0_0_0_0_0_0_0_0_0_0_0_0_0_0_0_0_0_0_0_0_0_0_0_0_0_0_0_0_0_0_0_0_0_0_0_0_0_0_0_0_0_0_0_0_0_0" vbProcedure="false">'8'!$A$448:$Q$471</definedName>
    <definedName function="false" hidden="false" localSheetId="10" name="__xlnm.Print_Area_0_0_0_0_0_0_0_0_0_0_0_0_0_0_0_0_0_0_0_0_0_0_0_0_0_0_0_0_0_0_0_0_0_0_0_0_0_0_0_0_0_0_0_0_0_0_0_0_0_0_0" vbProcedure="false">'8'!$A$448:$Q$471</definedName>
    <definedName function="false" hidden="false" localSheetId="10" name="__xlnm.Print_Area_0_0_0_0_0_0_0_0_0_0_0_0_0_0_0_0_0_0_0_0_0_0_0_0_0_0_0_0_0_0_0_0_0_0_0_0_0_0_0_0_0_0_0_0_0_0_0_0_0_0_0_0" vbProcedure="false">'8'!$A$448:$Q$471</definedName>
    <definedName function="false" hidden="false" localSheetId="10" name="__xlnm.Print_Area_0_0_0_0_0_0_0_0_0_0_0_0_0_0_0_0_0_0_0_0_0_0_0_0_0_0_0_0_0_0_0_0_0_0_0_0_0_0_0_0_0_0_0_0_0_0_0_0_0_0_0_0_0" vbProcedure="false">'8'!$A$448:$Q$471</definedName>
    <definedName function="false" hidden="false" localSheetId="10" name="__xlnm.Print_Area_0_0_0_0_0_0_0_0_0_0_0_0_0_0_0_0_0_0_0_0_0_0_0_0_0_0_0_0_0_0_0_0_0_0_0_0_0_0_0_0_0_0_0_0_0_0_0_0_0_0_0_0_0_0" vbProcedure="false">'8'!$A$448:$Q$471</definedName>
    <definedName function="false" hidden="false" localSheetId="10" name="__xlnm.Print_Area_0_0_0_0_0_0_0_0_0_0_0_0_0_0_0_0_0_0_0_0_0_0_0_0_0_0_0_0_0_0_0_0_0_0_0_0_0_0_0_0_0_0_0_0_0_0_0_0_0_0_0_0_0_0_0" vbProcedure="false">'8'!$A$448:$Q$471</definedName>
    <definedName function="false" hidden="false" localSheetId="10" name="__xlnm.Print_Area_0_0_0_0_0_0_0_0_0_0_0_0_0_0_0_0_0_0_0_0_0_0_0_0_0_0_0_0_0_0_0_0_0_0_0_0_0_0_0_0_0_0_0_0_0_0_0_0_0_0_0_0_0_0_0_0" vbProcedure="false">'8'!$A$448:$Q$471</definedName>
    <definedName function="false" hidden="false" localSheetId="10" name="__xlnm.Print_Area_0_0_0_0_0_0_0_0_0_0_0_0_0_0_0_0_0_0_0_0_0_0_0_0_0_0_0_0_0_0_0_0_0_0_0_0_0_0_0_0_0_0_0_0_0_0_0_0_0_0_0_0_0_0_0_0_0" vbProcedure="false">'8'!$A$448:$Q$471</definedName>
    <definedName function="false" hidden="false" localSheetId="11" name="Print_Area_0" vbProcedure="false">'9'!$A$481:$G$515</definedName>
    <definedName function="false" hidden="false" localSheetId="11" name="Print_Area_0_0" vbProcedure="false">'9'!$A$481:$G$515</definedName>
    <definedName function="false" hidden="false" localSheetId="11" name="Print_Area_0_0_0" vbProcedure="false">'9'!$A$481:$G$515</definedName>
    <definedName function="false" hidden="false" localSheetId="11" name="Print_Area_0_0_0_0" vbProcedure="false">'9'!$A$481:$G$515</definedName>
    <definedName function="false" hidden="false" localSheetId="11" name="Print_Area_0_0_0_0_0" vbProcedure="false">'9'!$A$481:$G$515</definedName>
    <definedName function="false" hidden="false" localSheetId="11" name="Print_Area_0_0_0_0_0_0" vbProcedure="false">'9'!$A$481:$G$515</definedName>
    <definedName function="false" hidden="false" localSheetId="11" name="Print_Area_0_0_0_0_0_0_0" vbProcedure="false">'9'!$A$481:$G$515</definedName>
    <definedName function="false" hidden="false" localSheetId="11" name="Print_Area_0_0_0_0_0_0_0_0" vbProcedure="false">'9'!$A$481:$G$515</definedName>
    <definedName function="false" hidden="false" localSheetId="11" name="Print_Area_0_0_0_0_0_0_0_0_0" vbProcedure="false">'9'!$A$481:$G$515</definedName>
    <definedName function="false" hidden="false" localSheetId="11" name="Print_Area_0_0_0_0_0_0_0_0_0_0" vbProcedure="false">'9'!$A$481:$G$515</definedName>
    <definedName function="false" hidden="false" localSheetId="11" name="Print_Area_0_0_0_0_0_0_0_0_0_0_0" vbProcedure="false">'9'!$A$481:$G$515</definedName>
    <definedName function="false" hidden="false" localSheetId="11" name="Print_Area_0_0_0_0_0_0_0_0_0_0_0_0" vbProcedure="false">'9'!$A$481:$G$515</definedName>
    <definedName function="false" hidden="false" localSheetId="11" name="_xlnm.Print_Area" vbProcedure="false">'10'!$A$480:$G$508</definedName>
    <definedName function="false" hidden="false" localSheetId="11" name="_xlnm.Print_Area_0" vbProcedure="false">'10'!$A$480:$G$508</definedName>
    <definedName function="false" hidden="false" localSheetId="11" name="_xlnm.Print_Area_0_0" vbProcedure="false">'10'!$A$480:$G$508</definedName>
    <definedName function="false" hidden="false" localSheetId="11" name="_xlnm.Print_Area_0_0_0" vbProcedure="false">'10'!$A$480:$G$508</definedName>
    <definedName function="false" hidden="false" localSheetId="11" name="_xlnm.Print_Area_0_0_0_0" vbProcedure="false">'10'!$A$480:$G$508</definedName>
    <definedName function="false" hidden="false" localSheetId="11" name="_xlnm.Print_Area_0_0_0_0_0" vbProcedure="false">'10'!$A$480:$G$508</definedName>
    <definedName function="false" hidden="false" localSheetId="11" name="_xlnm.Print_Area_0_0_0_0_0_0" vbProcedure="false">'10'!$A$480:$G$508</definedName>
    <definedName function="false" hidden="false" localSheetId="11" name="_xlnm.Print_Area_0_0_0_0_0_0_0" vbProcedure="false">'10'!$A$480:$G$508</definedName>
    <definedName function="false" hidden="false" localSheetId="11" name="_xlnm.Print_Area_0_0_0_0_0_0_0_0" vbProcedure="false">'10'!$A$480:$G$508</definedName>
    <definedName function="false" hidden="false" localSheetId="11" name="_xlnm.Print_Area_0_0_0_0_0_0_0_0_0" vbProcedure="false">'10'!$A$480:$G$508</definedName>
    <definedName function="false" hidden="false" localSheetId="11" name="_xlnm.Print_Area_0_0_0_0_0_0_0_0_0_0" vbProcedure="false">'10'!$A$480:$G$508</definedName>
    <definedName function="false" hidden="false" localSheetId="11" name="_xlnm.Print_Area_0_0_0_0_0_0_0_0_0_0_0" vbProcedure="false">'10'!$A$480:$G$508</definedName>
    <definedName function="false" hidden="false" localSheetId="11" name="_xlnm.Print_Area_0_0_0_0_0_0_0_0_0_0_0_0" vbProcedure="false">'10'!$A$480:$G$508</definedName>
    <definedName function="false" hidden="false" localSheetId="11" name="_xlnm.Print_Area_0_0_0_0_0_0_0_0_0_0_0_0_0" vbProcedure="false">'10'!$A$480:$G$508</definedName>
    <definedName function="false" hidden="false" localSheetId="11" name="_xlnm.Print_Area_0_0_0_0_0_0_0_0_0_0_0_0_0_0" vbProcedure="false">'10'!$A$480:$G$508</definedName>
    <definedName function="false" hidden="false" localSheetId="11" name="_xlnm.Print_Area_0_0_0_0_0_0_0_0_0_0_0_0_0_0_0" vbProcedure="false">'10'!$A$480:$G$508</definedName>
    <definedName function="false" hidden="false" localSheetId="11" name="_xlnm.Print_Area_0_0_0_0_0_0_0_0_0_0_0_0_0_0_0_0" vbProcedure="false">'10'!$A$480:$G$508</definedName>
    <definedName function="false" hidden="false" localSheetId="11" name="_xlnm.Print_Area_0_0_0_0_0_0_0_0_0_0_0_0_0_0_0_0_0" vbProcedure="false">'10'!$A$480:$G$508</definedName>
    <definedName function="false" hidden="false" localSheetId="11" name="_xlnm.Print_Area_0_0_0_0_0_0_0_0_0_0_0_0_0_0_0_0_0_0" vbProcedure="false">'10'!$A$480:$G$508</definedName>
    <definedName function="false" hidden="false" localSheetId="11" name="_xlnm.Print_Area_0_0_0_0_0_0_0_0_0_0_0_0_0_0_0_0_0_0_0" vbProcedure="false">'10'!$A$480:$G$508</definedName>
    <definedName function="false" hidden="false" localSheetId="11" name="__xlnm.Print_Area" vbProcedure="false">'10'!$A$480:$G$508</definedName>
    <definedName function="false" hidden="false" localSheetId="11" name="__xlnm.Print_Area_0" vbProcedure="false">'10'!$A$480:$G$508</definedName>
    <definedName function="false" hidden="false" localSheetId="11" name="__xlnm.Print_Area_0_0" vbProcedure="false">'10'!$A$480:$G$508</definedName>
    <definedName function="false" hidden="false" localSheetId="11" name="__xlnm.Print_Area_0_0_0" vbProcedure="false">'10'!$A$480:$G$508</definedName>
    <definedName function="false" hidden="false" localSheetId="11" name="__xlnm.Print_Area_0_0_0_0" vbProcedure="false">'10'!$A$480:$G$508</definedName>
    <definedName function="false" hidden="false" localSheetId="11" name="__xlnm.Print_Area_0_0_0_0_0" vbProcedure="false">'10'!$A$480:$G$508</definedName>
    <definedName function="false" hidden="false" localSheetId="11" name="__xlnm.Print_Area_0_0_0_0_0_0" vbProcedure="false">'10'!$A$480:$G$508</definedName>
    <definedName function="false" hidden="false" localSheetId="11" name="__xlnm.Print_Area_0_0_0_0_0_0_0" vbProcedure="false">'10'!$A$480:$G$508</definedName>
    <definedName function="false" hidden="false" localSheetId="11" name="__xlnm.Print_Area_0_0_0_0_0_0_0_0" vbProcedure="false">'10'!$A$480:$G$508</definedName>
    <definedName function="false" hidden="false" localSheetId="11" name="__xlnm.Print_Area_0_0_0_0_0_0_0_0_0" vbProcedure="false">'10'!$A$480:$G$508</definedName>
    <definedName function="false" hidden="false" localSheetId="11" name="__xlnm.Print_Area_0_0_0_0_0_0_0_0_0_0" vbProcedure="false">'10'!$A$480:$G$508</definedName>
    <definedName function="false" hidden="false" localSheetId="11" name="__xlnm.Print_Area_0_0_0_0_0_0_0_0_0_0_0" vbProcedure="false">'10'!$A$480:$G$508</definedName>
    <definedName function="false" hidden="false" localSheetId="11" name="__xlnm.Print_Area_0_0_0_0_0_0_0_0_0_0_0_0" vbProcedure="false">'10'!$A$480:$G$508</definedName>
    <definedName function="false" hidden="false" localSheetId="11" name="__xlnm.Print_Area_0_0_0_0_0_0_0_0_0_0_0_0_0" vbProcedure="false">'10'!$A$480:$G$508</definedName>
    <definedName function="false" hidden="false" localSheetId="11" name="__xlnm.Print_Area_0_0_0_0_0_0_0_0_0_0_0_0_0_0" vbProcedure="false">'10'!$A$480:$G$508</definedName>
    <definedName function="false" hidden="false" localSheetId="11" name="__xlnm.Print_Area_0_0_0_0_0_0_0_0_0_0_0_0_0_0_0" vbProcedure="false">'10'!$A$480:$G$508</definedName>
    <definedName function="false" hidden="false" localSheetId="11" name="__xlnm.Print_Area_0_0_0_0_0_0_0_0_0_0_0_0_0_0_0_0" vbProcedure="false">'10'!$A$480:$G$508</definedName>
    <definedName function="false" hidden="false" localSheetId="11" name="__xlnm.Print_Area_0_0_0_0_0_0_0_0_0_0_0_0_0_0_0_0_0" vbProcedure="false">'10'!$A$480:$G$508</definedName>
    <definedName function="false" hidden="false" localSheetId="11" name="__xlnm.Print_Area_0_0_0_0_0_0_0_0_0_0_0_0_0_0_0_0_0_0" vbProcedure="false">'10'!$A$480:$G$508</definedName>
    <definedName function="false" hidden="false" localSheetId="11" name="__xlnm.Print_Area_0_0_0_0_0_0_0_0_0_0_0_0_0_0_0_0_0_0_0" vbProcedure="false">'10'!$A$480:$G$508</definedName>
    <definedName function="false" hidden="false" localSheetId="11" name="__xlnm.Print_Area_0_0_0_0_0_0_0_0_0_0_0_0_0_0_0_0_0_0_0_0" vbProcedure="false">'10'!$A$480:$G$508</definedName>
    <definedName function="false" hidden="false" localSheetId="11" name="__xlnm.Print_Area_0_0_0_0_0_0_0_0_0_0_0_0_0_0_0_0_0_0_0_0_0" vbProcedure="false">'10'!$A$480:$G$508</definedName>
    <definedName function="false" hidden="false" localSheetId="11" name="__xlnm.Print_Area_0_0_0_0_0_0_0_0_0_0_0_0_0_0_0_0_0_0_0_0_0_0" vbProcedure="false">'10'!$A$480:$G$508</definedName>
    <definedName function="false" hidden="false" localSheetId="11" name="__xlnm.Print_Area_0_0_0_0_0_0_0_0_0_0_0_0_0_0_0_0_0_0_0_0_0_0_0" vbProcedure="false">'10'!$A$480:$G$508</definedName>
    <definedName function="false" hidden="false" localSheetId="11" name="__xlnm.Print_Area_0_0_0_0_0_0_0_0_0_0_0_0_0_0_0_0_0_0_0_0_0_0_0_0" vbProcedure="false">'10'!$A$480:$G$508</definedName>
    <definedName function="false" hidden="false" localSheetId="11" name="__xlnm.Print_Area_0_0_0_0_0_0_0_0_0_0_0_0_0_0_0_0_0_0_0_0_0_0_0_0_0" vbProcedure="false">'10'!$A$480:$G$508</definedName>
    <definedName function="false" hidden="false" localSheetId="11" name="__xlnm.Print_Area_0_0_0_0_0_0_0_0_0_0_0_0_0_0_0_0_0_0_0_0_0_0_0_0_0_0" vbProcedure="false">'10'!$A$480:$G$508</definedName>
    <definedName function="false" hidden="false" localSheetId="11" name="__xlnm.Print_Area_0_0_0_0_0_0_0_0_0_0_0_0_0_0_0_0_0_0_0_0_0_0_0_0_0_0_0" vbProcedure="false">'10'!$A$480:$G$508</definedName>
    <definedName function="false" hidden="false" localSheetId="11" name="__xlnm.Print_Area_0_0_0_0_0_0_0_0_0_0_0_0_0_0_0_0_0_0_0_0_0_0_0_0_0_0_0_0" vbProcedure="false">'10'!$A$480:$G$508</definedName>
    <definedName function="false" hidden="false" localSheetId="11" name="__xlnm.Print_Area_0_0_0_0_0_0_0_0_0_0_0_0_0_0_0_0_0_0_0_0_0_0_0_0_0_0_0_0_0" vbProcedure="false">'10'!$A$480:$G$508</definedName>
    <definedName function="false" hidden="false" localSheetId="11" name="__xlnm.Print_Area_0_0_0_0_0_0_0_0_0_0_0_0_0_0_0_0_0_0_0_0_0_0_0_0_0_0_0_0_0_0" vbProcedure="false">'10'!$A$480:$G$508</definedName>
    <definedName function="false" hidden="false" localSheetId="11" name="__xlnm.Print_Area_0_0_0_0_0_0_0_0_0_0_0_0_0_0_0_0_0_0_0_0_0_0_0_0_0_0_0_0_0_0_0" vbProcedure="false">'10'!$A$480:$G$508</definedName>
    <definedName function="false" hidden="false" localSheetId="11" name="__xlnm.Print_Area_0_0_0_0_0_0_0_0_0_0_0_0_0_0_0_0_0_0_0_0_0_0_0_0_0_0_0_0_0_0_0_0" vbProcedure="false">'10'!$A$480:$G$508</definedName>
    <definedName function="false" hidden="false" localSheetId="11" name="__xlnm.Print_Area_0_0_0_0_0_0_0_0_0_0_0_0_0_0_0_0_0_0_0_0_0_0_0_0_0_0_0_0_0_0_0_0_0" vbProcedure="false">'10'!$A$480:$G$508</definedName>
    <definedName function="false" hidden="false" localSheetId="11" name="__xlnm.Print_Area_0_0_0_0_0_0_0_0_0_0_0_0_0_0_0_0_0_0_0_0_0_0_0_0_0_0_0_0_0_0_0_0_0_0" vbProcedure="false">'10'!$A$480:$G$508</definedName>
    <definedName function="false" hidden="false" localSheetId="11" name="__xlnm.Print_Area_0_0_0_0_0_0_0_0_0_0_0_0_0_0_0_0_0_0_0_0_0_0_0_0_0_0_0_0_0_0_0_0_0_0_0" vbProcedure="false">'10'!$A$480:$G$508</definedName>
    <definedName function="false" hidden="false" localSheetId="11" name="__xlnm.Print_Area_0_0_0_0_0_0_0_0_0_0_0_0_0_0_0_0_0_0_0_0_0_0_0_0_0_0_0_0_0_0_0_0_0_0_0_0" vbProcedure="false">'10'!$A$480:$G$508</definedName>
    <definedName function="false" hidden="false" localSheetId="11" name="__xlnm.Print_Area_0_0_0_0_0_0_0_0_0_0_0_0_0_0_0_0_0_0_0_0_0_0_0_0_0_0_0_0_0_0_0_0_0_0_0_0_0" vbProcedure="false">'10'!$A$480:$G$508</definedName>
    <definedName function="false" hidden="false" localSheetId="11" name="__xlnm.Print_Area_0_0_0_0_0_0_0_0_0_0_0_0_0_0_0_0_0_0_0_0_0_0_0_0_0_0_0_0_0_0_0_0_0_0_0_0_0_0" vbProcedure="false">'10'!$A$480:$G$508</definedName>
    <definedName function="false" hidden="false" localSheetId="11" name="__xlnm.Print_Area_0_0_0_0_0_0_0_0_0_0_0_0_0_0_0_0_0_0_0_0_0_0_0_0_0_0_0_0_0_0_0_0_0_0_0_0_0_0_0" vbProcedure="false">'10'!$A$480:$G$508</definedName>
    <definedName function="false" hidden="false" localSheetId="11" name="__xlnm.Print_Area_0_0_0_0_0_0_0_0_0_0_0_0_0_0_0_0_0_0_0_0_0_0_0_0_0_0_0_0_0_0_0_0_0_0_0_0_0_0_0_0" vbProcedure="false">'10'!$A$480:$G$508</definedName>
    <definedName function="false" hidden="false" localSheetId="11" name="__xlnm.Print_Area_0_0_0_0_0_0_0_0_0_0_0_0_0_0_0_0_0_0_0_0_0_0_0_0_0_0_0_0_0_0_0_0_0_0_0_0_0_0_0_0_0" vbProcedure="false">'10'!$A$480:$G$508</definedName>
    <definedName function="false" hidden="false" localSheetId="11" name="__xlnm.Print_Area_0_0_0_0_0_0_0_0_0_0_0_0_0_0_0_0_0_0_0_0_0_0_0_0_0_0_0_0_0_0_0_0_0_0_0_0_0_0_0_0_0_0" vbProcedure="false">'10'!$A$480:$G$508</definedName>
    <definedName function="false" hidden="false" localSheetId="11" name="__xlnm.Print_Area_0_0_0_0_0_0_0_0_0_0_0_0_0_0_0_0_0_0_0_0_0_0_0_0_0_0_0_0_0_0_0_0_0_0_0_0_0_0_0_0_0_0_0" vbProcedure="false">'10'!$A$480:$G$508</definedName>
    <definedName function="false" hidden="false" localSheetId="11" name="__xlnm.Print_Area_0_0_0_0_0_0_0_0_0_0_0_0_0_0_0_0_0_0_0_0_0_0_0_0_0_0_0_0_0_0_0_0_0_0_0_0_0_0_0_0_0_0_0_0" vbProcedure="false">'10'!$A$480:$G$508</definedName>
    <definedName function="false" hidden="false" localSheetId="11" name="__xlnm.Print_Area_0_0_0_0_0_0_0_0_0_0_0_0_0_0_0_0_0_0_0_0_0_0_0_0_0_0_0_0_0_0_0_0_0_0_0_0_0_0_0_0_0_0_0_0_0" vbProcedure="false">'10'!$A$480:$G$508</definedName>
    <definedName function="false" hidden="false" localSheetId="11" name="__xlnm.Print_Area_0_0_0_0_0_0_0_0_0_0_0_0_0_0_0_0_0_0_0_0_0_0_0_0_0_0_0_0_0_0_0_0_0_0_0_0_0_0_0_0_0_0_0_0_0_0" vbProcedure="false">'10'!$A$480:$G$508</definedName>
    <definedName function="false" hidden="false" localSheetId="11" name="__xlnm.Print_Area_0_0_0_0_0_0_0_0_0_0_0_0_0_0_0_0_0_0_0_0_0_0_0_0_0_0_0_0_0_0_0_0_0_0_0_0_0_0_0_0_0_0_0_0_0_0_0" vbProcedure="false">'9'!$A$481:$G$515</definedName>
    <definedName function="false" hidden="false" localSheetId="11" name="__xlnm.Print_Area_0_0_0_0_0_0_0_0_0_0_0_0_0_0_0_0_0_0_0_0_0_0_0_0_0_0_0_0_0_0_0_0_0_0_0_0_0_0_0_0_0_0_0_0_0_0_0_0" vbProcedure="false">'9'!$A$481:$G$515</definedName>
    <definedName function="false" hidden="false" localSheetId="11" name="__xlnm.Print_Area_0_0_0_0_0_0_0_0_0_0_0_0_0_0_0_0_0_0_0_0_0_0_0_0_0_0_0_0_0_0_0_0_0_0_0_0_0_0_0_0_0_0_0_0_0_0_0_0_0" vbProcedure="false">'9'!$A$481:$G$515</definedName>
    <definedName function="false" hidden="false" localSheetId="11" name="__xlnm.Print_Area_0_0_0_0_0_0_0_0_0_0_0_0_0_0_0_0_0_0_0_0_0_0_0_0_0_0_0_0_0_0_0_0_0_0_0_0_0_0_0_0_0_0_0_0_0_0_0_0_0_0" vbProcedure="false">'9'!$A$481:$G$515</definedName>
    <definedName function="false" hidden="false" localSheetId="11" name="__xlnm.Print_Area_0_0_0_0_0_0_0_0_0_0_0_0_0_0_0_0_0_0_0_0_0_0_0_0_0_0_0_0_0_0_0_0_0_0_0_0_0_0_0_0_0_0_0_0_0_0_0_0_0_0_0" vbProcedure="false">'9'!$A$481:$G$515</definedName>
    <definedName function="false" hidden="false" localSheetId="11" name="__xlnm.Print_Area_0_0_0_0_0_0_0_0_0_0_0_0_0_0_0_0_0_0_0_0_0_0_0_0_0_0_0_0_0_0_0_0_0_0_0_0_0_0_0_0_0_0_0_0_0_0_0_0_0_0_0_0" vbProcedure="false">'9'!$A$481:$G$515</definedName>
    <definedName function="false" hidden="false" localSheetId="11" name="__xlnm.Print_Area_0_0_0_0_0_0_0_0_0_0_0_0_0_0_0_0_0_0_0_0_0_0_0_0_0_0_0_0_0_0_0_0_0_0_0_0_0_0_0_0_0_0_0_0_0_0_0_0_0_0_0_0_0" vbProcedure="false">'9'!$A$481:$G$515</definedName>
    <definedName function="false" hidden="false" localSheetId="11" name="__xlnm.Print_Area_0_0_0_0_0_0_0_0_0_0_0_0_0_0_0_0_0_0_0_0_0_0_0_0_0_0_0_0_0_0_0_0_0_0_0_0_0_0_0_0_0_0_0_0_0_0_0_0_0_0_0_0_0_0" vbProcedure="false">'9'!$A$481:$G$515</definedName>
    <definedName function="false" hidden="false" localSheetId="11" name="__xlnm.Print_Area_0_0_0_0_0_0_0_0_0_0_0_0_0_0_0_0_0_0_0_0_0_0_0_0_0_0_0_0_0_0_0_0_0_0_0_0_0_0_0_0_0_0_0_0_0_0_0_0_0_0_0_0_0_0_0" vbProcedure="false">'9'!$A$481:$G$515</definedName>
    <definedName function="false" hidden="false" localSheetId="11" name="__xlnm.Print_Area_0_0_0_0_0_0_0_0_0_0_0_0_0_0_0_0_0_0_0_0_0_0_0_0_0_0_0_0_0_0_0_0_0_0_0_0_0_0_0_0_0_0_0_0_0_0_0_0_0_0_0_0_0_0_0_0" vbProcedure="false">'9'!$A$481:$G$515</definedName>
    <definedName function="false" hidden="false" localSheetId="11" name="__xlnm.Print_Area_0_0_0_0_0_0_0_0_0_0_0_0_0_0_0_0_0_0_0_0_0_0_0_0_0_0_0_0_0_0_0_0_0_0_0_0_0_0_0_0_0_0_0_0_0_0_0_0_0_0_0_0_0_0_0_0_0" vbProcedure="false">'9'!$A$481:$G$515</definedName>
    <definedName function="false" hidden="false" localSheetId="12" name="Print_Area_0" vbProcedure="false">'10'!$A$510:$L$538</definedName>
    <definedName function="false" hidden="false" localSheetId="12" name="Print_Area_0_0" vbProcedure="false">'10'!$A$510:$L$538</definedName>
    <definedName function="false" hidden="false" localSheetId="12" name="Print_Area_0_0_0" vbProcedure="false">'10'!$A$510:$L$538</definedName>
    <definedName function="false" hidden="false" localSheetId="12" name="Print_Area_0_0_0_0" vbProcedure="false">'10'!$A$510:$L$538</definedName>
    <definedName function="false" hidden="false" localSheetId="12" name="Print_Area_0_0_0_0_0" vbProcedure="false">'10'!$A$510:$L$538</definedName>
    <definedName function="false" hidden="false" localSheetId="12" name="Print_Area_0_0_0_0_0_0" vbProcedure="false">'10'!$A$510:$L$538</definedName>
    <definedName function="false" hidden="false" localSheetId="12" name="Print_Area_0_0_0_0_0_0_0" vbProcedure="false">'10'!$A$510:$L$538</definedName>
    <definedName function="false" hidden="false" localSheetId="12" name="Print_Area_0_0_0_0_0_0_0_0" vbProcedure="false">'10'!$A$510:$L$538</definedName>
    <definedName function="false" hidden="false" localSheetId="12" name="Print_Area_0_0_0_0_0_0_0_0_0" vbProcedure="false">'10'!$A$510:$L$538</definedName>
    <definedName function="false" hidden="false" localSheetId="12" name="Print_Area_0_0_0_0_0_0_0_0_0_0" vbProcedure="false">'10'!$A$510:$L$538</definedName>
    <definedName function="false" hidden="false" localSheetId="12" name="Print_Area_0_0_0_0_0_0_0_0_0_0_0" vbProcedure="false">'10'!$A$510:$L$538</definedName>
    <definedName function="false" hidden="false" localSheetId="12" name="Print_Area_0_0_0_0_0_0_0_0_0_0_0_0" vbProcedure="false">'10'!$A$510:$L$538</definedName>
    <definedName function="false" hidden="false" localSheetId="12" name="_xlnm.Print_Area" vbProcedure="false">'11'!$A$516:$E$540</definedName>
    <definedName function="false" hidden="false" localSheetId="12" name="_xlnm.Print_Area_0" vbProcedure="false">'11'!$A$516:$E$540</definedName>
    <definedName function="false" hidden="false" localSheetId="12" name="_xlnm.Print_Area_0_0" vbProcedure="false">'11'!$A$516:$E$540</definedName>
    <definedName function="false" hidden="false" localSheetId="12" name="_xlnm.Print_Area_0_0_0" vbProcedure="false">'11'!$A$516:$E$540</definedName>
    <definedName function="false" hidden="false" localSheetId="12" name="_xlnm.Print_Area_0_0_0_0" vbProcedure="false">'11'!$A$516:$E$540</definedName>
    <definedName function="false" hidden="false" localSheetId="12" name="_xlnm.Print_Area_0_0_0_0_0" vbProcedure="false">'11'!$A$516:$E$540</definedName>
    <definedName function="false" hidden="false" localSheetId="12" name="_xlnm.Print_Area_0_0_0_0_0_0" vbProcedure="false">'11'!$A$516:$E$540</definedName>
    <definedName function="false" hidden="false" localSheetId="12" name="_xlnm.Print_Area_0_0_0_0_0_0_0" vbProcedure="false">'11'!$A$516:$E$540</definedName>
    <definedName function="false" hidden="false" localSheetId="12" name="_xlnm.Print_Area_0_0_0_0_0_0_0_0" vbProcedure="false">'11'!$A$516:$E$540</definedName>
    <definedName function="false" hidden="false" localSheetId="12" name="_xlnm.Print_Area_0_0_0_0_0_0_0_0_0" vbProcedure="false">'11'!$A$516:$E$540</definedName>
    <definedName function="false" hidden="false" localSheetId="12" name="_xlnm.Print_Area_0_0_0_0_0_0_0_0_0_0" vbProcedure="false">'11'!$A$516:$E$540</definedName>
    <definedName function="false" hidden="false" localSheetId="12" name="_xlnm.Print_Area_0_0_0_0_0_0_0_0_0_0_0" vbProcedure="false">'11'!$A$516:$E$540</definedName>
    <definedName function="false" hidden="false" localSheetId="12" name="_xlnm.Print_Area_0_0_0_0_0_0_0_0_0_0_0_0" vbProcedure="false">'11'!$A$516:$E$540</definedName>
    <definedName function="false" hidden="false" localSheetId="12" name="_xlnm.Print_Area_0_0_0_0_0_0_0_0_0_0_0_0_0" vbProcedure="false">'11'!$A$516:$E$540</definedName>
    <definedName function="false" hidden="false" localSheetId="12" name="_xlnm.Print_Area_0_0_0_0_0_0_0_0_0_0_0_0_0_0" vbProcedure="false">'11'!$A$516:$E$540</definedName>
    <definedName function="false" hidden="false" localSheetId="12" name="_xlnm.Print_Area_0_0_0_0_0_0_0_0_0_0_0_0_0_0_0" vbProcedure="false">'11'!$A$516:$E$540</definedName>
    <definedName function="false" hidden="false" localSheetId="12" name="_xlnm.Print_Area_0_0_0_0_0_0_0_0_0_0_0_0_0_0_0_0" vbProcedure="false">'11'!$A$516:$E$540</definedName>
    <definedName function="false" hidden="false" localSheetId="12" name="_xlnm.Print_Area_0_0_0_0_0_0_0_0_0_0_0_0_0_0_0_0_0" vbProcedure="false">'11'!$A$516:$E$540</definedName>
    <definedName function="false" hidden="false" localSheetId="12" name="_xlnm.Print_Area_0_0_0_0_0_0_0_0_0_0_0_0_0_0_0_0_0_0" vbProcedure="false">'11'!$A$516:$E$540</definedName>
    <definedName function="false" hidden="false" localSheetId="12" name="_xlnm.Print_Area_0_0_0_0_0_0_0_0_0_0_0_0_0_0_0_0_0_0_0" vbProcedure="false">'11'!$A$516:$E$540</definedName>
    <definedName function="false" hidden="false" localSheetId="12" name="__xlnm.Print_Area" vbProcedure="false">'11'!$A$516:$E$540</definedName>
    <definedName function="false" hidden="false" localSheetId="12" name="__xlnm.Print_Area_0" vbProcedure="false">'11'!$A$516:$E$540</definedName>
    <definedName function="false" hidden="false" localSheetId="12" name="__xlnm.Print_Area_0_0" vbProcedure="false">'11'!$A$516:$E$540</definedName>
    <definedName function="false" hidden="false" localSheetId="12" name="__xlnm.Print_Area_0_0_0" vbProcedure="false">'11'!$A$516:$E$540</definedName>
    <definedName function="false" hidden="false" localSheetId="12" name="__xlnm.Print_Area_0_0_0_0" vbProcedure="false">'11'!$A$516:$E$540</definedName>
    <definedName function="false" hidden="false" localSheetId="12" name="__xlnm.Print_Area_0_0_0_0_0" vbProcedure="false">'11'!$A$516:$E$540</definedName>
    <definedName function="false" hidden="false" localSheetId="12" name="__xlnm.Print_Area_0_0_0_0_0_0" vbProcedure="false">'11'!$A$516:$E$540</definedName>
    <definedName function="false" hidden="false" localSheetId="12" name="__xlnm.Print_Area_0_0_0_0_0_0_0" vbProcedure="false">'11'!$A$516:$E$540</definedName>
    <definedName function="false" hidden="false" localSheetId="12" name="__xlnm.Print_Area_0_0_0_0_0_0_0_0" vbProcedure="false">'11'!$A$516:$E$540</definedName>
    <definedName function="false" hidden="false" localSheetId="12" name="__xlnm.Print_Area_0_0_0_0_0_0_0_0_0" vbProcedure="false">'11'!$A$516:$E$540</definedName>
    <definedName function="false" hidden="false" localSheetId="12" name="__xlnm.Print_Area_0_0_0_0_0_0_0_0_0_0" vbProcedure="false">'11'!$A$516:$E$540</definedName>
    <definedName function="false" hidden="false" localSheetId="12" name="__xlnm.Print_Area_0_0_0_0_0_0_0_0_0_0_0" vbProcedure="false">'11'!$A$516:$E$540</definedName>
    <definedName function="false" hidden="false" localSheetId="12" name="__xlnm.Print_Area_0_0_0_0_0_0_0_0_0_0_0_0" vbProcedure="false">'11'!$A$516:$E$540</definedName>
    <definedName function="false" hidden="false" localSheetId="12" name="__xlnm.Print_Area_0_0_0_0_0_0_0_0_0_0_0_0_0" vbProcedure="false">'11'!$A$516:$E$540</definedName>
    <definedName function="false" hidden="false" localSheetId="12" name="__xlnm.Print_Area_0_0_0_0_0_0_0_0_0_0_0_0_0_0" vbProcedure="false">'11'!$A$516:$E$540</definedName>
    <definedName function="false" hidden="false" localSheetId="12" name="__xlnm.Print_Area_0_0_0_0_0_0_0_0_0_0_0_0_0_0_0" vbProcedure="false">'11'!$A$516:$E$540</definedName>
    <definedName function="false" hidden="false" localSheetId="12" name="__xlnm.Print_Area_0_0_0_0_0_0_0_0_0_0_0_0_0_0_0_0" vbProcedure="false">'11'!$A$516:$E$540</definedName>
    <definedName function="false" hidden="false" localSheetId="12" name="__xlnm.Print_Area_0_0_0_0_0_0_0_0_0_0_0_0_0_0_0_0_0" vbProcedure="false">'11'!$A$516:$E$540</definedName>
    <definedName function="false" hidden="false" localSheetId="12" name="__xlnm.Print_Area_0_0_0_0_0_0_0_0_0_0_0_0_0_0_0_0_0_0" vbProcedure="false">'11'!$A$516:$E$540</definedName>
    <definedName function="false" hidden="false" localSheetId="12" name="__xlnm.Print_Area_0_0_0_0_0_0_0_0_0_0_0_0_0_0_0_0_0_0_0" vbProcedure="false">'11'!$A$516:$E$540</definedName>
    <definedName function="false" hidden="false" localSheetId="12" name="__xlnm.Print_Area_0_0_0_0_0_0_0_0_0_0_0_0_0_0_0_0_0_0_0_0" vbProcedure="false">'11'!$A$516:$E$540</definedName>
    <definedName function="false" hidden="false" localSheetId="12" name="__xlnm.Print_Area_0_0_0_0_0_0_0_0_0_0_0_0_0_0_0_0_0_0_0_0_0" vbProcedure="false">'11'!$A$516:$E$540</definedName>
    <definedName function="false" hidden="false" localSheetId="12" name="__xlnm.Print_Area_0_0_0_0_0_0_0_0_0_0_0_0_0_0_0_0_0_0_0_0_0_0" vbProcedure="false">'11'!$A$516:$E$540</definedName>
    <definedName function="false" hidden="false" localSheetId="12" name="__xlnm.Print_Area_0_0_0_0_0_0_0_0_0_0_0_0_0_0_0_0_0_0_0_0_0_0_0" vbProcedure="false">'11'!$A$516:$E$540</definedName>
    <definedName function="false" hidden="false" localSheetId="12" name="__xlnm.Print_Area_0_0_0_0_0_0_0_0_0_0_0_0_0_0_0_0_0_0_0_0_0_0_0_0" vbProcedure="false">'11'!$A$516:$E$540</definedName>
    <definedName function="false" hidden="false" localSheetId="12" name="__xlnm.Print_Area_0_0_0_0_0_0_0_0_0_0_0_0_0_0_0_0_0_0_0_0_0_0_0_0_0" vbProcedure="false">'11'!$A$516:$E$540</definedName>
    <definedName function="false" hidden="false" localSheetId="12" name="__xlnm.Print_Area_0_0_0_0_0_0_0_0_0_0_0_0_0_0_0_0_0_0_0_0_0_0_0_0_0_0" vbProcedure="false">'11'!$A$516:$E$540</definedName>
    <definedName function="false" hidden="false" localSheetId="12" name="__xlnm.Print_Area_0_0_0_0_0_0_0_0_0_0_0_0_0_0_0_0_0_0_0_0_0_0_0_0_0_0_0" vbProcedure="false">'11'!$A$516:$E$540</definedName>
    <definedName function="false" hidden="false" localSheetId="12" name="__xlnm.Print_Area_0_0_0_0_0_0_0_0_0_0_0_0_0_0_0_0_0_0_0_0_0_0_0_0_0_0_0_0" vbProcedure="false">'11'!$A$516:$E$540</definedName>
    <definedName function="false" hidden="false" localSheetId="12" name="__xlnm.Print_Area_0_0_0_0_0_0_0_0_0_0_0_0_0_0_0_0_0_0_0_0_0_0_0_0_0_0_0_0_0" vbProcedure="false">'11'!$A$516:$E$540</definedName>
    <definedName function="false" hidden="false" localSheetId="12" name="__xlnm.Print_Area_0_0_0_0_0_0_0_0_0_0_0_0_0_0_0_0_0_0_0_0_0_0_0_0_0_0_0_0_0_0" vbProcedure="false">'11'!$A$516:$E$540</definedName>
    <definedName function="false" hidden="false" localSheetId="12" name="__xlnm.Print_Area_0_0_0_0_0_0_0_0_0_0_0_0_0_0_0_0_0_0_0_0_0_0_0_0_0_0_0_0_0_0_0" vbProcedure="false">'11'!$A$516:$E$540</definedName>
    <definedName function="false" hidden="false" localSheetId="12" name="__xlnm.Print_Area_0_0_0_0_0_0_0_0_0_0_0_0_0_0_0_0_0_0_0_0_0_0_0_0_0_0_0_0_0_0_0_0" vbProcedure="false">'11'!$A$516:$E$540</definedName>
    <definedName function="false" hidden="false" localSheetId="12" name="__xlnm.Print_Area_0_0_0_0_0_0_0_0_0_0_0_0_0_0_0_0_0_0_0_0_0_0_0_0_0_0_0_0_0_0_0_0_0" vbProcedure="false">'11'!$A$516:$E$540</definedName>
    <definedName function="false" hidden="false" localSheetId="12" name="__xlnm.Print_Area_0_0_0_0_0_0_0_0_0_0_0_0_0_0_0_0_0_0_0_0_0_0_0_0_0_0_0_0_0_0_0_0_0_0" vbProcedure="false">'11'!$A$516:$E$540</definedName>
    <definedName function="false" hidden="false" localSheetId="12" name="__xlnm.Print_Area_0_0_0_0_0_0_0_0_0_0_0_0_0_0_0_0_0_0_0_0_0_0_0_0_0_0_0_0_0_0_0_0_0_0_0" vbProcedure="false">'11'!$A$516:$E$540</definedName>
    <definedName function="false" hidden="false" localSheetId="12" name="__xlnm.Print_Area_0_0_0_0_0_0_0_0_0_0_0_0_0_0_0_0_0_0_0_0_0_0_0_0_0_0_0_0_0_0_0_0_0_0_0_0" vbProcedure="false">'11'!$A$516:$E$540</definedName>
    <definedName function="false" hidden="false" localSheetId="12" name="__xlnm.Print_Area_0_0_0_0_0_0_0_0_0_0_0_0_0_0_0_0_0_0_0_0_0_0_0_0_0_0_0_0_0_0_0_0_0_0_0_0_0" vbProcedure="false">'11'!$A$516:$E$540</definedName>
    <definedName function="false" hidden="false" localSheetId="12" name="__xlnm.Print_Area_0_0_0_0_0_0_0_0_0_0_0_0_0_0_0_0_0_0_0_0_0_0_0_0_0_0_0_0_0_0_0_0_0_0_0_0_0_0" vbProcedure="false">'11'!$A$516:$E$540</definedName>
    <definedName function="false" hidden="false" localSheetId="12" name="__xlnm.Print_Area_0_0_0_0_0_0_0_0_0_0_0_0_0_0_0_0_0_0_0_0_0_0_0_0_0_0_0_0_0_0_0_0_0_0_0_0_0_0_0" vbProcedure="false">'11'!$A$516:$E$540</definedName>
    <definedName function="false" hidden="false" localSheetId="12" name="__xlnm.Print_Area_0_0_0_0_0_0_0_0_0_0_0_0_0_0_0_0_0_0_0_0_0_0_0_0_0_0_0_0_0_0_0_0_0_0_0_0_0_0_0_0" vbProcedure="false">'11'!$A$516:$E$540</definedName>
    <definedName function="false" hidden="false" localSheetId="12" name="__xlnm.Print_Area_0_0_0_0_0_0_0_0_0_0_0_0_0_0_0_0_0_0_0_0_0_0_0_0_0_0_0_0_0_0_0_0_0_0_0_0_0_0_0_0_0" vbProcedure="false">'11'!$A$516:$E$540</definedName>
    <definedName function="false" hidden="false" localSheetId="12" name="__xlnm.Print_Area_0_0_0_0_0_0_0_0_0_0_0_0_0_0_0_0_0_0_0_0_0_0_0_0_0_0_0_0_0_0_0_0_0_0_0_0_0_0_0_0_0_0" vbProcedure="false">'11'!$A$516:$E$540</definedName>
    <definedName function="false" hidden="false" localSheetId="12" name="__xlnm.Print_Area_0_0_0_0_0_0_0_0_0_0_0_0_0_0_0_0_0_0_0_0_0_0_0_0_0_0_0_0_0_0_0_0_0_0_0_0_0_0_0_0_0_0_0" vbProcedure="false">'11'!$A$516:$E$540</definedName>
    <definedName function="false" hidden="false" localSheetId="12" name="__xlnm.Print_Area_0_0_0_0_0_0_0_0_0_0_0_0_0_0_0_0_0_0_0_0_0_0_0_0_0_0_0_0_0_0_0_0_0_0_0_0_0_0_0_0_0_0_0_0" vbProcedure="false">'11'!$A$516:$E$540</definedName>
    <definedName function="false" hidden="false" localSheetId="12" name="__xlnm.Print_Area_0_0_0_0_0_0_0_0_0_0_0_0_0_0_0_0_0_0_0_0_0_0_0_0_0_0_0_0_0_0_0_0_0_0_0_0_0_0_0_0_0_0_0_0_0" vbProcedure="false">'11'!$A$516:$E$540</definedName>
    <definedName function="false" hidden="false" localSheetId="12" name="__xlnm.Print_Area_0_0_0_0_0_0_0_0_0_0_0_0_0_0_0_0_0_0_0_0_0_0_0_0_0_0_0_0_0_0_0_0_0_0_0_0_0_0_0_0_0_0_0_0_0_0" vbProcedure="false">'11'!$A$516:$E$540</definedName>
    <definedName function="false" hidden="false" localSheetId="12" name="__xlnm.Print_Area_0_0_0_0_0_0_0_0_0_0_0_0_0_0_0_0_0_0_0_0_0_0_0_0_0_0_0_0_0_0_0_0_0_0_0_0_0_0_0_0_0_0_0_0_0_0_0" vbProcedure="false">'10'!$A$510:$L$538</definedName>
    <definedName function="false" hidden="false" localSheetId="12" name="__xlnm.Print_Area_0_0_0_0_0_0_0_0_0_0_0_0_0_0_0_0_0_0_0_0_0_0_0_0_0_0_0_0_0_0_0_0_0_0_0_0_0_0_0_0_0_0_0_0_0_0_0_0" vbProcedure="false">'10'!$A$510:$L$538</definedName>
    <definedName function="false" hidden="false" localSheetId="12" name="__xlnm.Print_Area_0_0_0_0_0_0_0_0_0_0_0_0_0_0_0_0_0_0_0_0_0_0_0_0_0_0_0_0_0_0_0_0_0_0_0_0_0_0_0_0_0_0_0_0_0_0_0_0_0" vbProcedure="false">'10'!$A$510:$L$538</definedName>
    <definedName function="false" hidden="false" localSheetId="12" name="__xlnm.Print_Area_0_0_0_0_0_0_0_0_0_0_0_0_0_0_0_0_0_0_0_0_0_0_0_0_0_0_0_0_0_0_0_0_0_0_0_0_0_0_0_0_0_0_0_0_0_0_0_0_0_0" vbProcedure="false">'10'!$A$510:$L$538</definedName>
    <definedName function="false" hidden="false" localSheetId="12" name="__xlnm.Print_Area_0_0_0_0_0_0_0_0_0_0_0_0_0_0_0_0_0_0_0_0_0_0_0_0_0_0_0_0_0_0_0_0_0_0_0_0_0_0_0_0_0_0_0_0_0_0_0_0_0_0_0" vbProcedure="false">'10'!$A$510:$L$538</definedName>
    <definedName function="false" hidden="false" localSheetId="12" name="__xlnm.Print_Area_0_0_0_0_0_0_0_0_0_0_0_0_0_0_0_0_0_0_0_0_0_0_0_0_0_0_0_0_0_0_0_0_0_0_0_0_0_0_0_0_0_0_0_0_0_0_0_0_0_0_0_0" vbProcedure="false">'10'!$A$510:$L$538</definedName>
    <definedName function="false" hidden="false" localSheetId="12" name="__xlnm.Print_Area_0_0_0_0_0_0_0_0_0_0_0_0_0_0_0_0_0_0_0_0_0_0_0_0_0_0_0_0_0_0_0_0_0_0_0_0_0_0_0_0_0_0_0_0_0_0_0_0_0_0_0_0_0" vbProcedure="false">'10'!$A$510:$L$538</definedName>
    <definedName function="false" hidden="false" localSheetId="12" name="__xlnm.Print_Area_0_0_0_0_0_0_0_0_0_0_0_0_0_0_0_0_0_0_0_0_0_0_0_0_0_0_0_0_0_0_0_0_0_0_0_0_0_0_0_0_0_0_0_0_0_0_0_0_0_0_0_0_0_0" vbProcedure="false">'10'!$A$510:$L$538</definedName>
    <definedName function="false" hidden="false" localSheetId="12" name="__xlnm.Print_Area_0_0_0_0_0_0_0_0_0_0_0_0_0_0_0_0_0_0_0_0_0_0_0_0_0_0_0_0_0_0_0_0_0_0_0_0_0_0_0_0_0_0_0_0_0_0_0_0_0_0_0_0_0_0_0" vbProcedure="false">'10'!$A$510:$L$538</definedName>
    <definedName function="false" hidden="false" localSheetId="12" name="__xlnm.Print_Area_0_0_0_0_0_0_0_0_0_0_0_0_0_0_0_0_0_0_0_0_0_0_0_0_0_0_0_0_0_0_0_0_0_0_0_0_0_0_0_0_0_0_0_0_0_0_0_0_0_0_0_0_0_0_0_0" vbProcedure="false">'10'!$A$510:$L$538</definedName>
    <definedName function="false" hidden="false" localSheetId="12" name="__xlnm.Print_Area_0_0_0_0_0_0_0_0_0_0_0_0_0_0_0_0_0_0_0_0_0_0_0_0_0_0_0_0_0_0_0_0_0_0_0_0_0_0_0_0_0_0_0_0_0_0_0_0_0_0_0_0_0_0_0_0_0" vbProcedure="false">'10'!$A$510:$L$538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<sst xmlns="http://schemas.openxmlformats.org/spreadsheetml/2006/main" count="10129" uniqueCount="534">
  <si>
    <t>Таблица 1</t>
  </si>
  <si>
    <t>Перечень</t>
  </si>
  <si>
    <t>подпрограмм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</si>
  <si>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t>N</t>
  </si>
  <si>
    <t>Наименование подпрограммы,  основного мероприятия, мероприятия</t>
  </si>
  <si>
    <t>Ответственный за реализацию</t>
  </si>
  <si>
    <t>Год</t>
  </si>
  <si>
    <t>Последствия не реализации подпрограммы,  основного мероприятия</t>
  </si>
  <si>
    <r>
      <t xml:space="preserve">Показатели программы (подпрограммы, ВЦП)</t>
    </r>
    <r>
      <rPr>
        <vertAlign val="superscript"/>
        <sz val="14"/>
        <color rgb="FF000000"/>
        <rFont val="Times New Roman"/>
        <family val="1"/>
        <charset val="204"/>
      </rPr>
      <t xml:space="preserve">1</t>
    </r>
  </si>
  <si>
    <t>п/п</t>
  </si>
  <si>
    <t>Начала реализации</t>
  </si>
  <si>
    <t>окончания реализации</t>
  </si>
  <si>
    <t>1.</t>
  </si>
  <si>
    <t>Подпрограмма 1 Развитие культуры на территории Сланцевского городского поселения</t>
  </si>
  <si>
    <t>комитет по КсиМП</t>
  </si>
  <si>
    <t>1.1</t>
  </si>
  <si>
    <t>Основное мероприятие 1.1 Обеспечение текущей деятельности муниципальных учреждений культуры</t>
  </si>
  <si>
    <t>Комитет по КСиМП, муниципальные учреждения культуры</t>
  </si>
  <si>
    <t>Неэффективная работа по реализации прав граждан в сфере культуры</t>
  </si>
  <si>
    <t>Показатели (индикаторы) №№ 1-5</t>
  </si>
  <si>
    <t>1.2</t>
  </si>
  <si>
    <t>Основное мероприятие 1.2. Развитие и модернизация муниципальных учреждений культуры</t>
  </si>
  <si>
    <t>Показатель (индикатор) № 6-7</t>
  </si>
  <si>
    <t>1.3</t>
  </si>
  <si>
    <t>Основное мероприятие 1.3. Обеспечение эффективности проведения общегородских мероприятий</t>
  </si>
  <si>
    <t>Показатель (индикатор) № 8</t>
  </si>
  <si>
    <t>2.</t>
  </si>
  <si>
    <t>Подпрограмма 2 Развитие молодежной политики на территории Сланцевского городского поселения</t>
  </si>
  <si>
    <t>2.1.</t>
  </si>
  <si>
    <t>Основное мероприятие 2.1.  Реализация комплекса мер по созданию условий для успешной социализации и эффективной самореализации молодежи</t>
  </si>
  <si>
    <t>Отсутствие возможности в выработке необходимых навыков для успешной социализации в современном обществе.</t>
  </si>
  <si>
    <t>Показатели (индикаторы) №№ 9, 10</t>
  </si>
  <si>
    <t>2.2</t>
  </si>
  <si>
    <t>Основное мероприятие 2.2.  Реализация комплекса мер по созданию условий для социализации детей в каникулярный период</t>
  </si>
  <si>
    <t>Развитие деструктивного и девиантного поведения молодежи</t>
  </si>
  <si>
    <t>Показатель (индикатор) 11</t>
  </si>
  <si>
    <t>Подпрограмма 3 Развитие физической культуры и спорта на территории Сланцевского городского поселения.</t>
  </si>
  <si>
    <t>Комитет по КсиМП, ФОК "Сланцы"</t>
  </si>
  <si>
    <t>3.1</t>
  </si>
  <si>
    <t>Основное мероприятие 3.1 Создание условий для занятий физической культурой и спортом</t>
  </si>
  <si>
    <t>Отсутствие возможности для  привлечения населения к регулярным занятиям физической культурой.</t>
  </si>
  <si>
    <t>Показатели (индикаторы) №№ 12, 13</t>
  </si>
  <si>
    <t>&lt;1&gt; Указывается номер показателя согласно таблице 6 настоящего Приложения, на достижение которого направлено основное мероприятие, подпрограмма</t>
  </si>
  <si>
    <t>подпрограмм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</si>
  <si>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подпрограм­мы, ведомственной целевой программы, основного меро­приятия, мероприятия</t>
  </si>
  <si>
    <t>Ответ­ственный за реализа­цию</t>
  </si>
  <si>
    <t>Последствия не реализации под­программы, ве­домственной целевой про­граммы, основ­ного мероприя­тия</t>
  </si>
  <si>
    <t>Начала реализа­ции</t>
  </si>
  <si>
    <t>оконча­ния реа­лизации</t>
  </si>
  <si>
    <t>Подпрограмма 1</t>
  </si>
  <si>
    <t>Развитие культуры на территории Сланцевского городского поселения</t>
  </si>
  <si>
    <t>Основное мероприятие 1.1 Обеспечение деятельности муниципальных учреждений культуры</t>
  </si>
  <si>
    <t>Отдел, муниципальные учреждения культуры</t>
  </si>
  <si>
    <t>Неэффективное обеспечение реализации прав граждан в сфере культуры</t>
  </si>
  <si>
    <t>Основное мероприятие 1.2 Поддержка творческих инициатив населения</t>
  </si>
  <si>
    <t>Отдел</t>
  </si>
  <si>
    <t>Отсутствие возможности к стимулированию занятиями художественным творчеством, нереализация инициатив и прав граждан в сфере культуры и искусства, снижение престижа творческих профессий</t>
  </si>
  <si>
    <t>Подпрограмма 2</t>
  </si>
  <si>
    <t>Развитие молодежной политики на территории Сланцевского городского поселения</t>
  </si>
  <si>
    <t>Мероприятие 2.1.  Реализация комплекса мер по созданию условий для успешной социализации и эффективной самореализации молодежи</t>
  </si>
  <si>
    <t>Сектор по молодежной политике</t>
  </si>
  <si>
    <t>Мероприятие 2.2.  Реализация комплекса мер по созданию условий для социализации детей в каникулярный период</t>
  </si>
  <si>
    <t>Подпрограмма 3</t>
  </si>
  <si>
    <t>Сектор по спорту</t>
  </si>
  <si>
    <t>Развитие физической культуры и спорта на территории Сланцевского городского поселения.</t>
  </si>
  <si>
    <t>Основное мероприятие 3.1</t>
  </si>
  <si>
    <t>Создание условий для занятий физической культурой и спортом</t>
  </si>
  <si>
    <t>--------------------------------</t>
  </si>
  <si>
    <t>Таблица 2</t>
  </si>
  <si>
    <t>План</t>
  </si>
  <si>
    <t>реализации мероприятий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</si>
  <si>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t>Наименование муниципальной программы, подпрограммы, ведомственной целевой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</si>
  <si>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</si>
  <si>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</si>
  <si>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</si>
  <si>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</si>
  <si>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</si>
  <si>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</si>
  <si>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</si>
  <si>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</si>
  <si>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</si>
  <si>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района</t>
  </si>
  <si>
    <t>Бюджет поселения</t>
  </si>
  <si>
    <t>Муниципальная программа «Развитие культуры, спорта и молодежной политики на территории Сланцевского городского поселения на 2017 - 2019 годы»</t>
  </si>
  <si>
    <t>Комитет по КсиМП, муниципальные учреждения культуры Сланцевского городского поселения (далее — муниципальные учреждения культуры), общественные организации</t>
  </si>
  <si>
    <t>Итого</t>
  </si>
  <si>
    <t>ГДК</t>
  </si>
  <si>
    <t>ПКиО</t>
  </si>
  <si>
    <t>СЦГБ</t>
  </si>
  <si>
    <t>Комитет</t>
  </si>
  <si>
    <t>Подпрограмма 1 «Развитие культуры на территории Сланцевского городского поселения»</t>
  </si>
  <si>
    <t>Комитет по КсиМП, муниципальные учреждения культуры, общественные организации, Сланцевский историко-краеведческий музей — филиал ЛО ГУК «Музейное агентство»</t>
  </si>
  <si>
    <t>Комитет по КсиМп, муниципальные учреждения культуры</t>
  </si>
  <si>
    <t>Основное мероприятие 1.2. Развитие и модернизация учреждений культуры</t>
  </si>
  <si>
    <t>Комитет по КсиМП, муниципальные учреждения культуры</t>
  </si>
  <si>
    <t>Подпрограмма 2 «Развитие молодежной политики на территории Сланцевского городского поселения»</t>
  </si>
  <si>
    <t>Комитет по КсиМП</t>
  </si>
  <si>
    <t>ПкиО</t>
  </si>
  <si>
    <t>Итого:</t>
  </si>
  <si>
    <t>Основное мероприятие 2.1 Реализация комплекса мер по созданию условий для успешной социализации и эффективной самореализации молодежи</t>
  </si>
  <si>
    <t>Комитет по КсиМп, МКУК "Парк культуры и отдыха"</t>
  </si>
  <si>
    <t>Основное мероприятие 2.2. Развитие комплекса мер по созданию условий для социализации детей в каникулярное время</t>
  </si>
  <si>
    <t>Муниципальные учреждения культуры</t>
  </si>
  <si>
    <t>Подпрограмма 3 «Развитие физической культуры и спорта на территории Сланцевского городского поселения»</t>
  </si>
  <si>
    <t>Комитет по КсиМП, спортивные федерации, общественные объединения</t>
  </si>
  <si>
    <t>Комитет по КСиМп, Спортивные федерации, общественные объединения.</t>
  </si>
  <si>
    <t>Таблица 3</t>
  </si>
  <si>
    <t>Информация</t>
  </si>
  <si>
    <t>о ведомственной структуре финансирования программы «Развитие культуры, спорта и молодежной политики на территории Сланцевского городского поселения»</t>
  </si>
  <si>
    <t>(тыс. руб. в действующих ценах каждого года</t>
  </si>
  <si>
    <t>реализации программы)</t>
  </si>
  <si>
    <t>Наименование</t>
  </si>
  <si>
    <t>1-й год реализации программы</t>
  </si>
  <si>
    <t>2-й год реализации программы</t>
  </si>
  <si>
    <t>получателя</t>
  </si>
  <si>
    <t>2014 г.</t>
  </si>
  <si>
    <t>2015 г.</t>
  </si>
  <si>
    <t>Последний год реализации про­граммы</t>
  </si>
  <si>
    <t>бюджетных средств</t>
  </si>
  <si>
    <t>2016г.</t>
  </si>
  <si>
    <t>Источники финансирования</t>
  </si>
  <si>
    <t>федеральн­ый бюд­жет</t>
  </si>
  <si>
    <t>областн­ой бюд­жет</t>
  </si>
  <si>
    <t>бюд­жет СМР</t>
  </si>
  <si>
    <t>бюд­жеты поселен­ий</t>
  </si>
  <si>
    <t>про­чие</t>
  </si>
  <si>
    <t>феде­ральный бюджет</t>
  </si>
  <si>
    <t>Администрация Сланцевского муниципального района от имени администрации Сланцевского городского поселения</t>
  </si>
  <si>
    <t>Муниципальное казенное учреждение культуры «Городской Дом культуры»</t>
  </si>
  <si>
    <t>Муниципальное казенное учреждение культуры «Парк культуры и отдыха»</t>
  </si>
  <si>
    <t>Муниципальное казенное учреждение культуры «Сланцевская центральная городская библиотека»</t>
  </si>
  <si>
    <t>Руководитель программы</t>
  </si>
  <si>
    <t>(долж­ность)</t>
  </si>
  <si>
    <t>(подпись)</t>
  </si>
  <si>
    <t>(фамилия, инициалы)</t>
  </si>
  <si>
    <t>Таблица 4</t>
  </si>
  <si>
    <t>объектов капитального строительства/ремонта муниципальной программы</t>
  </si>
  <si>
    <t>«Развитие культуры, спорта и молодежной политики на территории Сланцевского городского поселения»</t>
  </si>
  <si>
    <t>(тыс. руб.)</t>
  </si>
  <si>
    <t>Наименование и местонахо­ждение стройки (объекта капитального строитель­ства/ремонта), проектная мощность</t>
  </si>
  <si>
    <t>Сроки строи­тельства, капитального ремонта (годы)</t>
  </si>
  <si>
    <t>Реквизиты утверждения проектно-сметной доку­ментации (ПСД)</t>
  </si>
  <si>
    <t>Форма соб­ственности</t>
  </si>
  <si>
    <t>Сметная стоимость</t>
  </si>
  <si>
    <t>в ценах, утвержден­ных в ПСД</t>
  </si>
  <si>
    <t>в ценах года начала реали­зации программы</t>
  </si>
  <si>
    <t>Здание МКУК Городской  Дом культуры»,  г. Сланцы, ул. Ленина, д.5</t>
  </si>
  <si>
    <r>
      <t xml:space="preserve">ПСД (ремонт сценографического оборудования),положительное заключение № ГАУ «Леноблгосэкспертиза»</t>
    </r>
    <r>
      <rPr>
        <sz val="11"/>
        <color rgb="FF000000"/>
        <rFont val="Courier New"/>
        <family val="3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47-1-7-0608-12 – 2012 год</t>
    </r>
  </si>
  <si>
    <t>муниципальная</t>
  </si>
  <si>
    <t>Здание МКУК "Сланцевская центральная городская библиотека" (филиал № 2), г. Сланцы ул. Жуковского, д.6</t>
  </si>
  <si>
    <t>ПСД в наличии, положительные заключения ГАУ «Леноблгосэкспертизы» № 47-1-7-0091-13 от 13.02.2013 и № 47-1-7-0175-13 от 29.03.2013</t>
  </si>
  <si>
    <t>Здание мастерской МКУК "Парк культуры и отдыха" , Г. Сланцы, ул. Партизанская, д.8</t>
  </si>
  <si>
    <t>ПСД не прошла заключение экспертизы</t>
  </si>
  <si>
    <t>Таблица 5</t>
  </si>
  <si>
    <t>Адресная программа</t>
  </si>
  <si>
    <t>капитальных вложений муниципальной программы</t>
  </si>
  <si>
    <t>Наименование и местонахождение стройки (объекта капитального строительства/ремонта)</t>
  </si>
  <si>
    <t>Финансовый год</t>
  </si>
  <si>
    <t>Распределение бюджетных инвестиций по источникам финансирования</t>
  </si>
  <si>
    <t>(тыс. руб. в действующих ценах каждого года реализации программы)</t>
  </si>
  <si>
    <t>федеральный бюджет</t>
  </si>
  <si>
    <t>областной бюджет</t>
  </si>
  <si>
    <t>бюджет СМР</t>
  </si>
  <si>
    <t>бюджеты поселений</t>
  </si>
  <si>
    <t>Здания МКУК Городской  Дом культуры»,  г. Сланцы, ул. Ленина, д.5</t>
  </si>
  <si>
    <t>-</t>
  </si>
  <si>
    <t>Таблица 6</t>
  </si>
  <si>
    <t>'2'.G3'2'.G36</t>
  </si>
  <si>
    <t>Сведения</t>
  </si>
  <si>
    <t>о показателях (индикаторах) муниципальной программы</t>
  </si>
  <si>
    <t>и их значениях</t>
  </si>
  <si>
    <t>№</t>
  </si>
  <si>
    <t>Наименование показателя (индикатора)</t>
  </si>
  <si>
    <t>Единица измерения</t>
  </si>
  <si>
    <r>
      <t xml:space="preserve">Значение показателя (индикатора)</t>
    </r>
    <r>
      <rPr>
        <vertAlign val="superscript"/>
        <sz val="11"/>
        <color rgb="FF000000"/>
        <rFont val="Times New Roman"/>
        <family val="1"/>
        <charset val="204"/>
      </rPr>
      <t xml:space="preserve">2</t>
    </r>
  </si>
  <si>
    <t>Базовый период</t>
  </si>
  <si>
    <t>1-й год реализации</t>
  </si>
  <si>
    <t>2-й год реализации</t>
  </si>
  <si>
    <r>
      <t xml:space="preserve">2013 г.</t>
    </r>
    <r>
      <rPr>
        <vertAlign val="superscript"/>
        <sz val="11"/>
        <color rgb="FF000000"/>
        <rFont val="Times New Roman"/>
        <family val="1"/>
        <charset val="204"/>
      </rPr>
      <t xml:space="preserve">3</t>
    </r>
  </si>
  <si>
    <t>201_5г.</t>
  </si>
  <si>
    <t>Муниципальная программа «Развитие культуры, спорта и молодежной политики на территории Сланцевского городского поселения»</t>
  </si>
  <si>
    <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«Развитие культуры на территории Сланцевского городского поселения»</t>
    </r>
  </si>
  <si>
    <t>Основное мероприятие 1.1. Обеспечение деятельности муниципальных учреждений культуры</t>
  </si>
  <si>
    <t>Показатель (индикатор) 1.1.1 - количество посещений культурно-досуговых учреждений</t>
  </si>
  <si>
    <t>Тыс. чел.</t>
  </si>
  <si>
    <t>Показатель (индикатор) 1.1.2 - доля участников клубных формирований в общем количестве жителей Сланцевского городского поселения</t>
  </si>
  <si>
    <t>%</t>
  </si>
  <si>
    <t>Показатель (индикатор) 1.1.3.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</si>
  <si>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Показатель (индикатор) 1.1.4 - количество обращений в  библиотеку</t>
  </si>
  <si>
    <t>Показатель (индикатор)1.1.5. - объем (количество записей) электронного каталога и других баз данных, создаваемых библиотекой</t>
  </si>
  <si>
    <t>Тыс. ед.</t>
  </si>
  <si>
    <t>Показатель (индикатор) 1.1.6. - доля учреждений культуры, подключенных к сети "Интернет", в общем количестве учреждений культуры Сланцевского городского поселения</t>
  </si>
  <si>
    <t>Показатель (индикатор) 1.1.7. - доля учреждений культуры, имеющих сайт в сети интернет, в общем количестве учреждений культуры Сланцевского городского поселения</t>
  </si>
  <si>
    <t>Показатель (индикатор) 1.1.8. - количество досуговых объектов Парка культуры и отдыха</t>
  </si>
  <si>
    <t>ед.</t>
  </si>
  <si>
    <t>Показатель (индикатор) 1.1.9. - количество муниципальных учреждений культуры, в которых производился капитальный ремонт</t>
  </si>
  <si>
    <t>Показатель (индикатор) 1.1.10. - соотношение средней заработной платы работников муниципальных учреждений культуры к средней заработной плате по Ленинградской области</t>
  </si>
  <si>
    <t>Показатель (индикатор) 1.1.11. - прирост заработной платы</t>
  </si>
  <si>
    <t>Основное мероприятие 1.2. Поддержка творческих инициатив населения</t>
  </si>
  <si>
    <t>Показатель (индикатор) 1.2.1 - объем финансовой поддержки творческих инициатив населения</t>
  </si>
  <si>
    <t>Тыс. руб.</t>
  </si>
  <si>
    <r>
      <t xml:space="preserve">Подпрограмма 2</t>
    </r>
    <r>
      <rPr>
        <b val="true"/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молодежной политики на территории Сланцевского городского поселения</t>
    </r>
  </si>
  <si>
    <t>Основное мероприятие 2.1. Реализация комплекса мер по созданию условий для успешной социализации и эффективной самореализации молодежи</t>
  </si>
  <si>
    <t>Показатель (индикатор) 2.1.1 -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</si>
  <si>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2.1.2 - количество посещений молодежных мероприятий</t>
  </si>
  <si>
    <t>Чел.</t>
  </si>
  <si>
    <t>Основное мероприятие 2.2. Реализация комплекса мер по созданию условий для социализации детей в каникулярный период</t>
  </si>
  <si>
    <t>Показатель (индикатор) 2.2.1 - количество детей, охваченных организованными формами досуга и занятости в летний период</t>
  </si>
  <si>
    <t>Не менее 100</t>
  </si>
  <si>
    <r>
      <t xml:space="preserve">Подпрограмма 3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физической культуры и спорта на территории Сланцевского городского поселения.</t>
    </r>
  </si>
  <si>
    <t>Основное мероприятие 3.1  Создание условий для занятий физической культурой и спортом</t>
  </si>
  <si>
    <t>Показатель (индикатор) 3.1.1 - количество участников спортивных мероприятий</t>
  </si>
  <si>
    <t>Показатель (индикатор) 3.1.2 - доля населения, систематически занимающегося физической культурой и спортом</t>
  </si>
  <si>
    <t>&lt;2&gt; При наличии денежной единицы измерения показателя (индикатора) указываются значения показателя (индикатора) в ценах соответствующих лет.</t>
  </si>
  <si>
    <t>&lt;3&gt; Указывается значение показателя на последний отчетный период, по которому имеются данные по показателям.</t>
  </si>
  <si>
    <t>Таблица 7.1</t>
  </si>
  <si>
    <t>мероприятий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</si>
  <si>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основного мероприятия подпрограммы, мероприятия основного мероприятия</t>
  </si>
  <si>
    <t>Ожидаемый результат реализации мероприятия</t>
  </si>
  <si>
    <t>Объем ресурсного обеспечения (тыс. руб.)</t>
  </si>
  <si>
    <r>
      <t xml:space="preserve">Федеральный бюдже</t>
    </r>
    <r>
      <rPr>
        <sz val="11"/>
        <color rgb="FF000000"/>
        <rFont val="Times New Roman"/>
        <family val="1"/>
        <charset val="204"/>
      </rPr>
      <t xml:space="preserve">т</t>
    </r>
  </si>
  <si>
    <t>Местный бюджет</t>
  </si>
  <si>
    <t>Иные источники</t>
  </si>
  <si>
    <t>Отдел, муниципальные учреждения культуры, общественные организации, Сланцевский историко-краеведческий музей — филиал ЛО ГУК «Музейное агентство»</t>
  </si>
  <si>
    <t>Создание благоприятных условий для устойчивого развития сферы культуры</t>
  </si>
  <si>
    <t>1-й год</t>
  </si>
  <si>
    <t>реализации</t>
  </si>
  <si>
    <t>2-й год</t>
  </si>
  <si>
    <t>3-й год</t>
  </si>
  <si>
    <t>Сохранение сети муниципальных учреждений культуры</t>
  </si>
  <si>
    <t>1.1.1</t>
  </si>
  <si>
    <t>Мероприятие 1.1</t>
  </si>
  <si>
    <t>Обеспечение текущей деятельности муниципальных учреждений культуры</t>
  </si>
  <si>
    <t>1.1.2</t>
  </si>
  <si>
    <t>Мероприятие 1.2.</t>
  </si>
  <si>
    <t>Модернизация оснащения Молодежного библиотечного центра МОСТ городской библиотеки</t>
  </si>
  <si>
    <t>Развитие и модернизация муниципальных учреждений культуры</t>
  </si>
  <si>
    <t>Модернизация библиотеки, сцены в театре «Бумс», увеличение досуговых объектов Парка культуры и отдыха</t>
  </si>
  <si>
    <t>Оснащение библиотеки и Городского Дома культуры оборудованием, увеличение досуговых объектов Парка культуры и отдыха</t>
  </si>
  <si>
    <t>1.1.3</t>
  </si>
  <si>
    <t>Мероприятие 1.3</t>
  </si>
  <si>
    <t>Капитальный ремонт сценического оборудования ГДК, кап. ремонт библиотеки ( Жуковского, 6)</t>
  </si>
  <si>
    <t>Капитальный ремонт муниципальных учреждений культуры</t>
  </si>
  <si>
    <t>Кап. ремонт библиотеки ( Жуковского, 6) ремонт мастерских ПКиО</t>
  </si>
  <si>
    <t>1.1.4</t>
  </si>
  <si>
    <t>Мероприятие 1.4</t>
  </si>
  <si>
    <t>Обеспечение запланированного уровня средней заработной платы работников муниципальных учреждений культуры</t>
  </si>
  <si>
    <t>Повышение заработной платы работников культуры</t>
  </si>
  <si>
    <t>гдк</t>
  </si>
  <si>
    <t>Участие в 14 мероприятиях</t>
  </si>
  <si>
    <t>Таблица 7.2</t>
  </si>
  <si>
    <t>Подпрограмма 2 «Развитие молодежной политики в Сланцевском городском поселение»</t>
  </si>
  <si>
    <t>Подпрограмма 2.</t>
  </si>
  <si>
    <t>Сектор молодежной политики</t>
  </si>
  <si>
    <t>Создание благоприятных условий для устойчивого развития сферы молодежной политики</t>
  </si>
  <si>
    <t>отдел</t>
  </si>
  <si>
    <t>2.1</t>
  </si>
  <si>
    <t>Мероприятие 2.1</t>
  </si>
  <si>
    <t>Создание условий для раскрытия личностного потенциала молодых людей; повышение социальной активности молодежи</t>
  </si>
  <si>
    <t>Реализация комплекса мер по созданию условий для успешной социализации и эффективной самореализации молодежи</t>
  </si>
  <si>
    <t>Мероприятие 2.2. развитие комплекса мер по созданию условий для социализации детей в канткулярное время</t>
  </si>
  <si>
    <t>Привлечение к созидательному труду молодых людей, оказавшихся в трудной жизненной ситуации; охват детей организованными формами досуга и занятости в летний период</t>
  </si>
  <si>
    <t>Таблица 7.3</t>
  </si>
  <si>
    <t>Подпрограмма 3 «Развитие физической культуры и спорта в Сланцевском городском поселение»</t>
  </si>
  <si>
    <t>Сектор по спорту, Спортивные федерации, общественные объединения.</t>
  </si>
  <si>
    <t>Создание благоприятных условий для развития физической культуры и спорта</t>
  </si>
  <si>
    <t>Мероприятие 3.1</t>
  </si>
  <si>
    <t>Увеличение охвата населения занятиями физической культурой и спортом.</t>
  </si>
  <si>
    <t>Таблица 8</t>
  </si>
  <si>
    <t>о порядке сбора информации и методике расчета показателя</t>
  </si>
  <si>
    <t>(индикатора)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</si>
  <si>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пока­зателя (индикатора)</t>
  </si>
  <si>
    <t>Ед. из­мер.</t>
  </si>
  <si>
    <r>
      <t xml:space="preserve">Опреде­ление показа­теля</t>
    </r>
    <r>
      <rPr>
        <vertAlign val="superscript"/>
        <sz val="13"/>
        <color rgb="FF000000"/>
        <rFont val="Times New Roman"/>
        <family val="1"/>
        <charset val="204"/>
      </rPr>
      <t xml:space="preserve">4</t>
    </r>
  </si>
  <si>
    <r>
      <t xml:space="preserve">Времен­ные характерис­тики</t>
    </r>
    <r>
      <rPr>
        <vertAlign val="superscript"/>
        <sz val="13"/>
        <color rgb="FF000000"/>
        <rFont val="Times New Roman"/>
        <family val="1"/>
        <charset val="204"/>
      </rPr>
      <t xml:space="preserve">5</t>
    </r>
  </si>
  <si>
    <r>
      <t xml:space="preserve">Алгоритм формирова­ния (форму­ла) показате­ля и методи­ческие пояс­нения</t>
    </r>
    <r>
      <rPr>
        <vertAlign val="superscript"/>
        <sz val="13"/>
        <color rgb="FF000000"/>
        <rFont val="Times New Roman"/>
        <family val="1"/>
        <charset val="204"/>
      </rPr>
      <t xml:space="preserve">6</t>
    </r>
  </si>
  <si>
    <r>
      <t xml:space="preserve">Объект наблюден­ия</t>
    </r>
    <r>
      <rPr>
        <vertAlign val="superscript"/>
        <sz val="13"/>
        <color rgb="FF000000"/>
        <rFont val="Times New Roman"/>
        <family val="1"/>
        <charset val="204"/>
      </rPr>
      <t xml:space="preserve">8</t>
    </r>
  </si>
  <si>
    <r>
      <t xml:space="preserve">Охват совокупнос­ти</t>
    </r>
    <r>
      <rPr>
        <vertAlign val="superscript"/>
        <sz val="13"/>
        <color rgb="FF000000"/>
        <rFont val="Times New Roman"/>
        <family val="1"/>
        <charset val="204"/>
      </rPr>
      <t xml:space="preserve">9</t>
    </r>
  </si>
  <si>
    <t>Количество посещений культурно-досуговых учреждений</t>
  </si>
  <si>
    <t>Отражает востребованность у населения услуг культурно-досуговых учреждений</t>
  </si>
  <si>
    <t>Ежегодно, за отчетный год</t>
  </si>
  <si>
    <t>Культурно-досуговые учреждения</t>
  </si>
  <si>
    <t>Сплошное наблюдение</t>
  </si>
  <si>
    <t>Доля участников клубных формирований в общем количестве жителей Сланцевского городского поселения</t>
  </si>
  <si>
    <t>Характеризует эффективность деятельности в сфере культуры</t>
  </si>
  <si>
    <t>Чу / Чж х 100%,</t>
  </si>
  <si>
    <t>где Чу – число жителей привлекаемых к участию в клубных формированиях в отчетном периоде, Чж – общее число жителей поселения</t>
  </si>
  <si>
    <t>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</si>
  <si>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Характеризует уровень работы по повышению  квалификации кадрового состава учреждений культуры</t>
  </si>
  <si>
    <t>Чк/Чспис. х 100%, где Чк – число работников учреждений культуры прошедших повышение квалификации и переподготовку, Ч спис.- списочное число работников муниципальных учреждений культуры</t>
  </si>
  <si>
    <t>Количество обращений в  библиотеку</t>
  </si>
  <si>
    <t>Характеризует востребованность у населения библиотечных услуг</t>
  </si>
  <si>
    <t>МКУК «Сланцевская центральная городская библиотека»</t>
  </si>
  <si>
    <t>Объем финансовой поддержки творческих инициатив населения</t>
  </si>
  <si>
    <t>Тыс. Руб.</t>
  </si>
  <si>
    <t>Характеризует степень участия органов местного самоуправления в поддержке  творческих инициатив</t>
  </si>
  <si>
    <t>Объем (количества записей) электронного каталога и других баз данных, создаваемых библиотекой</t>
  </si>
  <si>
    <t>Отражает эффективность деятельности библиотек по формированию электронных каталогов</t>
  </si>
  <si>
    <t>Доля учреждений культуры, подключенных к сети "Интернет", в общем количестве учреждений культуры Сланцевского городского поселения</t>
  </si>
  <si>
    <t>Характеризует эффективность реализуемых мероприятий по информатизации и модернизации учреждений культуры</t>
  </si>
  <si>
    <t>Уи / Уо х 100%,</t>
  </si>
  <si>
    <t>где Уи – количество учреждений культуры, подключенных к сети "Интернет», Уо – общее количество муниципальных учреждений культуры</t>
  </si>
  <si>
    <t>Доля учреждений культуры, имеющих сайт в сети интернет, в общем количестве учреждений культуры Сланцевского городского поселения</t>
  </si>
  <si>
    <t>Характеризует эффективность реализуемых мероприятий по информатизации и модернизации учреждений  культуры</t>
  </si>
  <si>
    <t>Ус / Уо х 100%,</t>
  </si>
  <si>
    <t>где Ус – количество учреждений культуры, имеющих сайт в сети "Интернет», Уо – общее количество муниципальных учреждений культуры</t>
  </si>
  <si>
    <t>Количество досуговых объектов Парка культуры и отдыха</t>
  </si>
  <si>
    <t>Характеризует эффективность деятельности учреждения</t>
  </si>
  <si>
    <t>МКУК «Парк культуры и отдыха»</t>
  </si>
  <si>
    <t>Количество муниципальных учреждений культуры, в которых произведен капитальный ремонт</t>
  </si>
  <si>
    <t>Характеризует эффективность использования муниципального имущества</t>
  </si>
  <si>
    <t>Соотношение средней заработной платы работников муниципальных учреждений культуры  к средней заработной плате по Ленинградской области</t>
  </si>
  <si>
    <t>Позволяет оценить уровень заработной платы работников учреждений культуры</t>
  </si>
  <si>
    <t>Ежегодно, на 1 января года, следующего за отчетным</t>
  </si>
  <si>
    <t>С=Sk/Sp х 100%, где С – соотношение средней заработной платы работников муниципальных учреждений культуры  к средней заработной плате по Ленинградской области, Sk - средняя заработная плата работников учреждений культуры поселения, Sp – средняя заработная плата по Ленинградской области</t>
  </si>
  <si>
    <t>Прирост заработной платы</t>
  </si>
  <si>
    <t>Позволяет оценить объем увеличения заработной платы работников муниципальных учреждений культуры</t>
  </si>
  <si>
    <t>(Зк- Зк-1)/ Зк-1 х 100%,</t>
  </si>
  <si>
    <t>где Зк – средняя заработная плата работников учреждений культуры в отчетном периоде, Зк-1 – средняя заработная плат работников учреждений культуры  в предыдущем периоде</t>
  </si>
  <si>
    <r>
      <t xml:space="preserve">Доля подростков и молодежи от 14 до 30 лет, занимающихся в молодежных клубах, центрах и других досуговых учреждениях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от общей численности молодежи  поселения</t>
    </r>
  </si>
  <si>
    <t>Позволяет определить востребованность молодежных клубов, центров и других досуговых учреждений.</t>
  </si>
  <si>
    <t>Ежегодно</t>
  </si>
  <si>
    <t>Чу / Чм 100%,</t>
  </si>
  <si>
    <t>Муниципальные учреждения культуры, отдел</t>
  </si>
  <si>
    <t>где Чу – число молодежи привлекаемых к участию в молодежных клубах, центрах и других досуговых учреждениях в отчетном периоде, Чм – общее число молодежи поселения</t>
  </si>
  <si>
    <t>Количество посещений молодежных мероприятий.</t>
  </si>
  <si>
    <t>Позволяет выявить интерес к проводимым мероприятиям и новым формам досуга</t>
  </si>
  <si>
    <t>Учреждения культуры, отдел</t>
  </si>
  <si>
    <t>Количество детей охваченных организованными формами досуга и занятости в летний период</t>
  </si>
  <si>
    <t>Позволяет оценить созданные условия для успешной социализации детей и подростков</t>
  </si>
  <si>
    <t>Учреждения культуры</t>
  </si>
  <si>
    <t>Доля населения систематически занимающихся физической культурой и спортом.</t>
  </si>
  <si>
    <t>Характеризует эффективность деятельности в сфере физической культуры и спорта.</t>
  </si>
  <si>
    <t>где Чу – число жителей, привлекаемых к  систематическим занятиям спортом в отчетном периоде, Чж – общее число жителей поселения</t>
  </si>
  <si>
    <t>Количество участников спортивных мероприятий.</t>
  </si>
  <si>
    <t>Характеризует охват населения занятиями физической культурой и спортом.</t>
  </si>
  <si>
    <t>&lt;4&gt; Характеристика содержания показателя.</t>
  </si>
  <si>
    <t>&lt;5&gt; Указываются периодичность сбора данных и вид временной характеристики (показатель на дату, показатель за период).</t>
  </si>
  <si>
    <t>&lt;6&gt; Приводятся формула и краткий алгоритм расчета. При описании формулы или алгоритма необходимо использовать буквенные обозначения базовых показателей.</t>
  </si>
  <si>
    <t>&lt;7&gt; 1 - периодическая отчетность; 2 - перепись; 3 - единовременное обследование (учет); 4 - бухгалтерская отчетность; 5 - финансовая отчетность; 6 - социологический опрос; 7 - административная информация; 8 - прочие (указать).</t>
  </si>
  <si>
    <t>&lt;8&gt; Указать предприятия (организации) различных секторов экономики, группы населения, домашних хозяйств и др.</t>
  </si>
  <si>
    <t>&lt;9&gt; 1 - сплошное наблюдение; 2 - способ основного массива; 3 - выборочное наблюдение; 4 - монографическое наблюдение.</t>
  </si>
  <si>
    <t>Таблица 9</t>
  </si>
  <si>
    <t>Отчет</t>
  </si>
  <si>
    <r>
      <t xml:space="preserve">о реализации муниципальной программы «Развитие культуры, спорта и молодежной политики на территории Сланцевского городского поселения» </t>
    </r>
    <r>
      <rPr>
        <vertAlign val="superscript"/>
        <sz val="14"/>
        <color rgb="FF000000"/>
        <rFont val="Times New Roman"/>
        <family val="1"/>
        <charset val="204"/>
      </rPr>
      <t xml:space="preserve">10</t>
    </r>
  </si>
  <si>
    <t>Отчетный период: январь - _________ 201__ года</t>
  </si>
  <si>
    <t>Ответственный исполнитель: Отдел по культуре спорту и молодежной политике администрации Сланцевского муниципального района</t>
  </si>
  <si>
    <t>№ п/п</t>
  </si>
  <si>
    <t>Наименование ВЦП, мероприятия ВЦП/ основного мероприятия подпрограммы, мероприятия основного мероприятия/мероприятия подпрограммы</t>
  </si>
  <si>
    <t>Ответственный исполнитель</t>
  </si>
  <si>
    <t>Фактическая дата начала реализации мероприятия (квартал, год)</t>
  </si>
  <si>
    <t>Фактическая дата окончания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</si>
  <si>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</si>
  <si>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Фактическое исполнение расходов на отчетную дату (нарастающим итогом), тыс. руб.</t>
  </si>
  <si>
    <t>Прочие источники</t>
  </si>
  <si>
    <t>Бюджет СМР</t>
  </si>
  <si>
    <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«Развитие культуры на территории  Сланцевского городского поселения»</t>
    </r>
  </si>
  <si>
    <r>
      <t xml:space="preserve">Подпрограмма 3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физической культуры и спорта на территории Сланцевского городского поселения.</t>
    </r>
  </si>
  <si>
    <r>
      <t xml:space="preserve">Основное мероприятие 3.1 </t>
    </r>
    <r>
      <rPr>
        <sz val="11"/>
        <color rgb="FF000000"/>
        <rFont val="Times New Roman"/>
        <family val="1"/>
        <charset val="204"/>
      </rPr>
      <t xml:space="preserve">Создание условий для занятий физической культурой и спортом.</t>
    </r>
  </si>
  <si>
    <t>&lt;10&gt; Отчет заполняется 1 раз в полугодие, предоставляется с пояснительной запиской о результатах реализации муниципальной программы в отчетном периоде в порядке согласно с настоящим Порядком.</t>
  </si>
  <si>
    <t>Таблица 10</t>
  </si>
  <si>
    <t>о фактически достигнутых значениях показателей</t>
  </si>
  <si>
    <t>(индикаторов) муниципальной программы «Развитие культуры, спорта и молодежной политики на территории Сланцевского городского поселения»</t>
  </si>
  <si>
    <t>Единица</t>
  </si>
  <si>
    <t>Значение целевого показателя (индикатора) муниципальной программы, подпрограммы, ведомственной целевой программы</t>
  </si>
  <si>
    <t>измерения</t>
  </si>
  <si>
    <r>
      <t xml:space="preserve">Год, предшествующий отчетному</t>
    </r>
    <r>
      <rPr>
        <vertAlign val="superscript"/>
        <sz val="13"/>
        <color rgb="FF000000"/>
        <rFont val="Times New Roman"/>
        <family val="1"/>
        <charset val="204"/>
      </rPr>
      <t xml:space="preserve">11</t>
    </r>
  </si>
  <si>
    <t>Отчетный год</t>
  </si>
  <si>
    <t>Факт</t>
  </si>
  <si>
    <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«Развитие культуры на территории Сланцевского городского поселения»</t>
    </r>
  </si>
  <si>
    <t>Показатель (индикатор) 1.2 - количество посещений культурно-досуговых учреждений</t>
  </si>
  <si>
    <t>Показатель (индикатор) 1.3 - доля участников клубных формирований в общем количестве жителей Сланцевского городского поселения</t>
  </si>
  <si>
    <t>Показатель (индикатор) 1.4 -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</si>
  <si>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1.4.</t>
  </si>
  <si>
    <t>Показатель (индикатор) 1.5 - количество обращений в  библиотеку</t>
  </si>
  <si>
    <t>1.5</t>
  </si>
  <si>
    <t>Показатель (индикатор) 1.6 - объем финансовой поддержки творческих инициатив населения</t>
  </si>
  <si>
    <t>1.6</t>
  </si>
  <si>
    <t>Показатель (индикатор) 1.7 объем (количества записей) электронного каталога и других баз данных, создаваемых библиотекой</t>
  </si>
  <si>
    <t>1.7</t>
  </si>
  <si>
    <t>Показатель (индикатор) 1.8 - доля учреждений культуры, подключенных к сети "Интернет", в общем количестве учреждений культуры Сланцевского городского поселения</t>
  </si>
  <si>
    <t>1.8</t>
  </si>
  <si>
    <t>Показатель (индикатор) 1.9 - доля учреждений культуры, имеющих сайт в сети интернет, в общем количестве учреждений культуры Сланцевского городского поселения</t>
  </si>
  <si>
    <t>1.9</t>
  </si>
  <si>
    <t>Показатель (индикатор) 1.10 - количество досуговых объектов Парка культуры и отдыха</t>
  </si>
  <si>
    <t>1.10</t>
  </si>
  <si>
    <t>Показатель (индикатор) 1.11 — количество муниципальных учреждений культуры, в которых производился капитальный ремонт</t>
  </si>
  <si>
    <t>1.11</t>
  </si>
  <si>
    <t>Показатель (индикатор) 1.12 - соотношение средней заработной платы работников муниципальных учреждений культуры Сланцевского городского поселения к средней заработной плате по Ленинградской области</t>
  </si>
  <si>
    <t>1.12</t>
  </si>
  <si>
    <t>Показатель (индикатор) 1.13 - прирост заработной платы</t>
  </si>
  <si>
    <t>Показатель (индикатор) 2.1.1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</si>
  <si>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2.1.2 Количество посещений молодежных мероприятий</t>
  </si>
  <si>
    <t>2.3</t>
  </si>
  <si>
    <t>Показатель (индикатор) 2.2.1 Количество детей, охваченных организованными формами досуга и занятости в летний период</t>
  </si>
  <si>
    <t>Показатель (индикатор)3.1.1</t>
  </si>
  <si>
    <t>Доля населения, систематически занимающегося физической культурой и спортом.</t>
  </si>
  <si>
    <t>3.2</t>
  </si>
  <si>
    <t>Показатель (индикатор) 3.1.2</t>
  </si>
  <si>
    <t>&lt;11&gt; Приводится фактическое значение (оценка) индикатора или показателя за год, предшествующий отчетному.</t>
  </si>
  <si>
    <t>Таблица 11</t>
  </si>
  <si>
    <t>о достижении показателей социальной,</t>
  </si>
  <si>
    <t>бюджетной и экономической эффективности</t>
  </si>
  <si>
    <t>Наименование показателя</t>
  </si>
  <si>
    <t>Значение на начало года</t>
  </si>
  <si>
    <t>Примечания (причины отклонения)</t>
  </si>
  <si>
    <t>Показатель (индикатор)  - количество посещений культурно-досуговых учреждений</t>
  </si>
  <si>
    <t>Показатель (индикатор)  - доля участников клубных формирований в общем количестве жителей Сланцевского городского поселения</t>
  </si>
  <si>
    <t>Показатель (индикатор)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</si>
  <si>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Показатель (индикатор) - количество обращений в  библиотеку</t>
  </si>
  <si>
    <t>Показатель (индикатор) - объем финансовой поддержки творческих инициатив населения</t>
  </si>
  <si>
    <t>Показатель (индикатор)  -объем (количество записей) электронного каталога и других баз данных, создаваемых библиотекой</t>
  </si>
  <si>
    <t>Показатель (индикатор)  - доля учреждений культуры, подключенных к сети "Интернет", в общем количестве учреждений культуры Сланцевского городского поселения</t>
  </si>
  <si>
    <t>Показатель (индикатор) - доля учреждений культуры, имеющих сайт в сети интернет, в общем количестве учреждений культуры Сланцевского городского поселения</t>
  </si>
  <si>
    <t>Показатель (индикатор) -  количество досуговых объектов Парка культуры и отдыха</t>
  </si>
  <si>
    <t>Показатель (индикатор)  — количество муниципальных учреждений культуры, в которых производился капитальный ремонт</t>
  </si>
  <si>
    <t>Показатель (индикатор)  - соотношение средней заработной платы работников муниципальных учреждений культуры Сланцевского городского поселения к средней заработной плате по Ленинградской области</t>
  </si>
  <si>
    <t>Показатель (индикатор) - прирост заработной платы</t>
  </si>
  <si>
    <t>Показатель (индикатор)  - доля подростков и молодежи от 14 до 30 лет, занимающихся в молодежных клубах, центрах и других досуговых учреждениях от общей численности молодежи поселения</t>
  </si>
  <si>
    <t>Показатель (индикатор)  - количество посещений молодежных мероприятий</t>
  </si>
  <si>
    <t>Показатель (индикатор)  - количество детей, охваченных организованными формами досуга и занятости в летний период</t>
  </si>
  <si>
    <t>Показатель (индикатор)  - доля населения систематически занимающихся физической культурой и спортом.</t>
  </si>
  <si>
    <t>Показатель (индикатор)  - количество участников спортивных мероприятий.</t>
  </si>
  <si>
    <t>(должность)</t>
  </si>
  <si>
    <r>
      <t xml:space="preserve">Показатели про­граммы (подпро­граммы, ВЦП)</t>
    </r>
    <r>
      <rPr>
        <vertAlign val="superscript"/>
        <sz val="14"/>
        <color rgb="FF000000"/>
        <rFont val="Times New Roman"/>
        <family val="1"/>
        <charset val="204"/>
      </rPr>
      <t xml:space="preserve">1</t>
    </r>
  </si>
  <si>
    <t>Показатели (индикаторы) №№ 1-11</t>
  </si>
  <si>
    <t>Показатель (индикатор) 12</t>
  </si>
  <si>
    <t>Показатели (индикаторы) №№ 13,14</t>
  </si>
  <si>
    <t>Показатель (индикатор) 15</t>
  </si>
  <si>
    <t>Показатели (индикаторы) №№ 16,17</t>
  </si>
  <si>
    <t>реализации мероприятий муниципальной программы «Развитие культуры, спорта и молодежной политики на территории Сланцевского городского поселения»</t>
  </si>
  <si>
    <t>Бюджет</t>
  </si>
  <si>
    <t>СМР</t>
  </si>
  <si>
    <t>Отдел, муниципальные учреждения культуры Сланцевского городского поселения (далее — муниципальные учреждения культуры), общественные организации, Сланцевский историко-краеведческий музей — филиал ЛО ГУК «Музейное агентство»</t>
  </si>
  <si>
    <t>итого</t>
  </si>
  <si>
    <t>Мероприятие 2.2</t>
  </si>
  <si>
    <t>Реализация комплекса мер по созданию условий для социализации детей в каникулярный период</t>
  </si>
  <si>
    <t>Сектор по спорту, спортивные федерации, общественные объединения</t>
  </si>
  <si>
    <t>Создание условий для занятий физической культурой и спортом.</t>
  </si>
  <si>
    <t>о ведомственной структуре финансирования программы «Развитие культуры, спорта и молодежной политики на территории Сланцевского городского поселения на 2017 - 2019 годы»</t>
  </si>
  <si>
    <t>N п/п</t>
  </si>
  <si>
    <t>Наименование получателя бюджетных средств</t>
  </si>
  <si>
    <t>2017 г.</t>
  </si>
  <si>
    <t>2018 г.</t>
  </si>
  <si>
    <t>2019г.</t>
  </si>
  <si>
    <t>бюджет поселения</t>
  </si>
  <si>
    <t>прочие</t>
  </si>
  <si>
    <t>Администрация Сланцевского муниципального района от имени Сланцевского городского поселения</t>
  </si>
  <si>
    <t>Остаток на 1 января года нача­ла реализации и программы</t>
  </si>
  <si>
    <t>в ценах года на­чала реализа­ции программы</t>
  </si>
  <si>
    <t>Главный распорядитель бюджетных средств</t>
  </si>
  <si>
    <t>Лобанов В.В., глава администрации Сланцевского городского поселения</t>
  </si>
  <si>
    <t>Последний год реализации</t>
  </si>
  <si>
    <t>2016 г.</t>
  </si>
  <si>
    <t>Базовый показатель</t>
  </si>
  <si>
    <r>
      <t xml:space="preserve">Метод сбора</t>
    </r>
    <r>
      <rPr>
        <vertAlign val="superscript"/>
        <sz val="13"/>
        <color rgb="FF000000"/>
        <rFont val="Times New Roman"/>
        <family val="1"/>
        <charset val="204"/>
      </rPr>
      <t xml:space="preserve">7</t>
    </r>
    <r>
      <rPr>
        <sz val="10"/>
        <color rgb="FF000000"/>
        <rFont val="Times New Roman"/>
        <family val="1"/>
        <charset val="204"/>
      </rPr>
      <t xml:space="preserve"> и индекс формы от­четности</t>
    </r>
  </si>
  <si>
    <t>Периодическая отчетность</t>
  </si>
  <si>
    <t>Финансовая отчетность</t>
  </si>
  <si>
    <t>Выполнено на отчетную дату (нарастающим итогом), тыс. руб.</t>
  </si>
  <si>
    <t>Обоснование отклонения значения</t>
  </si>
  <si>
    <t>целевого показателя (индикатора)</t>
  </si>
  <si>
    <t>Плановое значение</t>
  </si>
  <si>
    <t>Фактическое значение</t>
  </si>
  <si>
    <t>3-й год реализации</t>
  </si>
  <si>
    <t>объектов капитального ремонта муниципальной программы</t>
  </si>
  <si>
    <t>«Развитие культуры, спорта и молодежной политики на территории Сланцевского городского поселения на 2017 - 2019 годы»</t>
  </si>
  <si>
    <t>Наименование и местонахо­ждение объекта капитального ремонта</t>
  </si>
  <si>
    <t>Сроки  капитального ремонта (годы)</t>
  </si>
  <si>
    <t>Реквизиты утверждения проектно-сметной документации (ПСД)</t>
  </si>
  <si>
    <t>Остаток на 1 января года начала реализации и программы</t>
  </si>
  <si>
    <t>в ценах года начала реализации программы</t>
  </si>
  <si>
    <t>Здание МКУК Городской  Дом культуры»,     г. Сланцы, ул. Ленина, д.5</t>
  </si>
  <si>
    <t>47-1-7-0746-16</t>
  </si>
  <si>
    <t>38 548,84 тыс. руб</t>
  </si>
  <si>
    <t>Наименование и местонахождение объекта капитального ремонта</t>
  </si>
  <si>
    <t>Здание МКУК "Городской  Дом культуры»,  г. Сланцы, ул. Ленина, д.5</t>
  </si>
  <si>
    <t>Администрация Сланцевского муниципального района</t>
  </si>
  <si>
    <t>2018г.</t>
  </si>
  <si>
    <t>2019 г.</t>
  </si>
  <si>
    <t>Основное мероприятие 1.1. Обеспечение текущей деятельности муниципальных учреждений культуры</t>
  </si>
  <si>
    <t>Показатель (индикатор)  — увеличение количества посещений культурно-массовых мероприятий (по сравнению с предыдущим годом)</t>
  </si>
  <si>
    <t>85,9 тыс. чел.</t>
  </si>
  <si>
    <t>Показатель (индикатор)  — увеличение количества обращений в  библиотеку (по сравнению с предыдущим годом)</t>
  </si>
  <si>
    <t>120,8 тыс. обр.</t>
  </si>
  <si>
    <t>Показатель (индикатор)  - соотношение средней заработной платы работников муниципальных учреждений культуры к средней заработной плате по Ленинградской области</t>
  </si>
  <si>
    <t>Показатель (индикатор) - доля работников культуры, прошедших повышение квалификации, переподготовку, обучение на семинарах, лабораториях и практикумах</t>
  </si>
  <si>
    <t>Показатель (индикатор) -объем финансовой поддержки, направленной на развитие и модернизацию муниципальных учреждений культуры</t>
  </si>
  <si>
    <t>Показатель (индикатор)  - количество муниципальных учреждений культуры, в которых производился капитальный ремонт</t>
  </si>
  <si>
    <t>Показатель (индикатор)  -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</si>
  <si>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- количество посещений молодежных мероприятий</t>
  </si>
  <si>
    <t>Показатель (индикатор) - количество детей, охваченных организованными формами досуга и занятости в летний период</t>
  </si>
  <si>
    <t>Не менее 30</t>
  </si>
  <si>
    <t>Показатель (индикатор) - количество участников спортивных мероприятий</t>
  </si>
  <si>
    <t>Показатель (индикатор)  - доля населения, систематически занимающегося физической культурой и спортом</t>
  </si>
  <si>
    <t>мероприятий муниципальной подпрограммы «Развитие культуры на территории Сланцевского городского поселения»</t>
  </si>
  <si>
    <t>Комитет по КсиМп, муниципальные учреждения культуры, общественные организации</t>
  </si>
  <si>
    <t>Повышение качества предоставляемых населению услуг учреждений культуры, сохранение сети муницпальных учреждений культуры</t>
  </si>
  <si>
    <t>1.3.</t>
  </si>
  <si>
    <t>Повышение качества проведения общегородских мероприятий</t>
  </si>
  <si>
    <t>План мероприятий подпрограммы 2 «Развитие молодежной политики на территории Сланцевского городского поселения»</t>
  </si>
  <si>
    <t>Подпрограмма 2. Развитие молодежной политики на территории Сланцевского городского поселения</t>
  </si>
  <si>
    <t>Основное мероприятие 2.1</t>
  </si>
  <si>
    <t>Основное мероприятие 2.2.</t>
  </si>
  <si>
    <t>Развитие комплекса мер по созданию условий для социализации детей в каникулярное время</t>
  </si>
  <si>
    <t>3-й год  реализации</t>
  </si>
  <si>
    <t>План мероприятий подпрограммы 3 «Развитие физической культуры и спорта на территории Сланцевского городского поселения»</t>
  </si>
  <si>
    <t>Комитет по КсиМП, МКУ «ФОК «Сланцы», спортивные федерации, общественные объединения.</t>
  </si>
  <si>
    <t>Комитет по КсиМП,МКУ «ФОК «Сланцы», спортивные федерации, общественные объединения.</t>
  </si>
  <si>
    <t>Таблица 7</t>
  </si>
  <si>
    <t>(индикатора)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</si>
  <si>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t>Увеличение количества посещений культурно-массовых мероприятий (по сравнению с предыдущим годом)</t>
  </si>
  <si>
    <t>Культурно-досуговые учреждения, библиотека</t>
  </si>
  <si>
    <t>Увеличение количества  обращений в  библиотеку (по сравнению с прошлым годом)</t>
  </si>
  <si>
    <t>библиотека</t>
  </si>
  <si>
    <t>Объем финансовой поддержки, направленной на развитие и модернизацию муниципальных учреждений культуры</t>
  </si>
  <si>
    <t>Характеризует степень участия органов местного самоуправления в развитии сферы культуры</t>
  </si>
  <si>
    <t>Учреждения культуры, библиотека</t>
  </si>
  <si>
    <t>Комитет по культуре, спорту и молодежной политике</t>
  </si>
  <si>
    <r>
      <t xml:space="preserve">о реализации муниципальной программы «Развитие культуры, спорта и молодежной политики на территории Сланцевского городского поселения на 2017 - 2019 годы» </t>
    </r>
    <r>
      <rPr>
        <vertAlign val="superscript"/>
        <sz val="14"/>
        <color rgb="FF000000"/>
        <rFont val="Times New Roman"/>
        <family val="1"/>
        <charset val="204"/>
      </rPr>
      <t xml:space="preserve">10</t>
    </r>
  </si>
  <si>
    <t>Ответственный исполнитель: Комитет по культуре спорту и молодежной политике администрации Сланцевского муниципального района</t>
  </si>
  <si>
    <t>Основное мероприятие 1.2 Развитие и модернизация муниципальных учреждений культуры</t>
  </si>
  <si>
    <t>(индикаторов)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</si>
  <si>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Развитие культуры на территории Сланцевского городского поселения</t>
    </r>
  </si>
  <si>
    <t>Показатель (индикатор)  -увеличение количества посещений культурно-массовых мероприятий (по сравнению с предыдущим годом)</t>
  </si>
  <si>
    <t>Показатель (индикатор) - доля участников клубных формирований в общем количестве жителей Сланцевского городского поселения</t>
  </si>
  <si>
    <t>Показатель (индикатор) — увеличение количества обращений в  библиотеку (по сравнению с предыдущим годом)</t>
  </si>
  <si>
    <t>1.4</t>
  </si>
  <si>
    <t>Показатель  — объем финансовой поддержки, направленной на развитие и модернизацию муниципальных учреждений культуры</t>
  </si>
  <si>
    <t>тыс. руб.</t>
  </si>
  <si>
    <t>Показатель (индикатор) 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</si>
  <si>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 Количество посещений молодежных мероприятий</t>
  </si>
  <si>
    <t>Показатель (индикатор)  Количество детей, охваченных организованными формами досуга и занятости в летний период</t>
  </si>
  <si>
    <t>Показатель (индикатор) Доля населения, систематически занимающегося физической культурой и спортом.</t>
  </si>
  <si>
    <t>Показатель (индикатор) Количество участников спортивных мероприятий.</t>
  </si>
</sst>
</file>

<file path=xl/styles.xml><?xml version="1.0" encoding="utf-8"?>
<styleSheet xmlns="http://schemas.openxmlformats.org/spreadsheetml/2006/main">
  <numFmts count="17">
    <numFmt formatCode="GENERAL" numFmtId="164"/>
    <numFmt formatCode="DD/MM/YYYY" numFmtId="165"/>
    <numFmt formatCode="@" numFmtId="166"/>
    <numFmt formatCode="DD/MMM" numFmtId="167"/>
    <numFmt formatCode="0.00000" numFmtId="168"/>
    <numFmt formatCode="0" numFmtId="169"/>
    <numFmt formatCode="0.0" numFmtId="170"/>
    <numFmt formatCode="#,##0" numFmtId="171"/>
    <numFmt formatCode="#,##0.0" numFmtId="172"/>
    <numFmt formatCode="0.00" numFmtId="173"/>
    <numFmt formatCode="_-* #,##0.00&quot;р.&quot;_-;\-* #,##0.00&quot;р.&quot;_-;_-* \-??&quot;р.&quot;_-;_-@_-" numFmtId="174"/>
    <numFmt formatCode="DD/MM/YY" numFmtId="175"/>
    <numFmt formatCode="0.000" numFmtId="176"/>
    <numFmt formatCode="#,##0.00" numFmtId="177"/>
    <numFmt formatCode="#,##0.00_р_." numFmtId="178"/>
    <numFmt formatCode="#,###.00" numFmtId="179"/>
    <numFmt formatCode="#,###.0" numFmtId="180"/>
  </numFmts>
  <fonts count="4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vertAlign val="superscript"/>
      <sz val="14"/>
      <color rgb="FF000000"/>
      <name val="Times New Roman"/>
      <family val="1"/>
      <charset val="204"/>
    </font>
    <font>
      <i val="true"/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0.5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i val="true"/>
      <sz val="10.5"/>
      <color rgb="FF000000"/>
      <name val="Calibri"/>
      <family val="2"/>
      <charset val="204"/>
    </font>
    <font>
      <b val="true"/>
      <i val="true"/>
      <sz val="1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FFFFFF"/>
      <name val="Times New Roman"/>
      <family val="1"/>
      <charset val="204"/>
    </font>
    <font>
      <sz val="11"/>
      <color rgb="FFDC2300"/>
      <name val="Times New Roman"/>
      <family val="1"/>
      <charset val="204"/>
    </font>
    <font>
      <i val="true"/>
      <sz val="10"/>
      <color rgb="FF000000"/>
      <name val="Calibri"/>
      <family val="2"/>
      <charset val="204"/>
    </font>
    <font>
      <i val="true"/>
      <sz val="12"/>
      <color rgb="FF000000"/>
      <name val="Calibri"/>
      <family val="2"/>
      <charset val="204"/>
    </font>
    <font>
      <sz val="11"/>
      <color rgb="FF000000"/>
      <name val="Courier New"/>
      <family val="3"/>
      <charset val="204"/>
    </font>
    <font>
      <vertAlign val="superscript"/>
      <sz val="11"/>
      <color rgb="FF000000"/>
      <name val="Times New Roman"/>
      <family val="1"/>
      <charset val="204"/>
    </font>
    <font>
      <b val="true"/>
      <i val="true"/>
      <sz val="10.5"/>
      <color rgb="FF000000"/>
      <name val="Calibri"/>
      <family val="2"/>
      <charset val="204"/>
    </font>
    <font>
      <b val="true"/>
      <sz val="10.5"/>
      <color rgb="FFDC2300"/>
      <name val="Calibri"/>
      <family val="2"/>
      <charset val="204"/>
    </font>
    <font>
      <sz val="10.5"/>
      <color rgb="FFDC2300"/>
      <name val="Calibri"/>
      <family val="2"/>
      <charset val="204"/>
    </font>
    <font>
      <vertAlign val="superscript"/>
      <sz val="13"/>
      <color rgb="FF000000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b val="true"/>
      <sz val="14"/>
      <color rgb="FFFF0000"/>
      <name val="Calibri"/>
      <family val="2"/>
      <charset val="204"/>
    </font>
    <font>
      <sz val="12"/>
      <color rgb="FF000000"/>
      <name val="Times New Roman"/>
      <family val="1"/>
      <charset val="1"/>
    </font>
    <font>
      <b val="true"/>
      <sz val="12"/>
      <color rgb="FFDC23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DC23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6E0EC"/>
        <bgColor rgb="FFE6E6FF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D7E4BD"/>
        <bgColor rgb="FFDDD9C3"/>
      </patternFill>
    </fill>
    <fill>
      <patternFill patternType="solid">
        <fgColor rgb="FFFCD5B5"/>
        <bgColor rgb="FFDDD9C3"/>
      </patternFill>
    </fill>
    <fill>
      <patternFill patternType="solid">
        <fgColor rgb="FFDDD9C3"/>
        <bgColor rgb="FFD7E4BD"/>
      </patternFill>
    </fill>
    <fill>
      <patternFill patternType="solid">
        <fgColor rgb="FFE6E6FF"/>
        <bgColor rgb="FFE6E0EC"/>
      </patternFill>
    </fill>
  </fills>
  <borders count="23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ck"/>
      <right/>
      <top style="thick"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/>
      <top/>
      <bottom style="thick"/>
      <diagonal/>
    </border>
    <border diagonalDown="false" diagonalUp="false">
      <left style="thick"/>
      <right/>
      <top/>
      <bottom/>
      <diagonal/>
    </border>
    <border diagonalDown="false" diagonalUp="false">
      <left style="thick"/>
      <right/>
      <top style="thick"/>
      <bottom style="thick"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ck"/>
      <right style="thick"/>
      <top/>
      <bottom/>
      <diagonal/>
    </border>
    <border diagonalDown="false" diagonalUp="false">
      <left style="thick"/>
      <right style="thick"/>
      <top/>
      <bottom style="thick"/>
      <diagonal/>
    </border>
    <border diagonalDown="false" diagonalUp="false">
      <left/>
      <right/>
      <top style="thick"/>
      <bottom/>
      <diagonal/>
    </border>
    <border diagonalDown="false" diagonalUp="false">
      <left/>
      <right/>
      <top/>
      <bottom style="thick"/>
      <diagonal/>
    </border>
    <border diagonalDown="false" diagonalUp="false">
      <left/>
      <right/>
      <top style="thick"/>
      <bottom style="thick"/>
      <diagonal/>
    </border>
    <border diagonalDown="false" diagonalUp="false">
      <left/>
      <right style="thick"/>
      <top style="thick"/>
      <bottom style="thick"/>
      <diagonal/>
    </border>
    <border diagonalDown="false" diagonalUp="false">
      <left/>
      <right style="thick"/>
      <top style="thick"/>
      <bottom/>
      <diagonal/>
    </border>
    <border diagonalDown="false" diagonalUp="false">
      <left/>
      <right style="thick"/>
      <top/>
      <bottom/>
      <diagonal/>
    </border>
    <border diagonalDown="false" diagonalUp="false">
      <left/>
      <right style="thick"/>
      <top/>
      <bottom style="thick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hair"/>
      <right style="hair"/>
      <top style="hair"/>
      <bottom/>
      <diagonal/>
    </border>
    <border diagonalDown="false" diagonalUp="false">
      <left/>
      <right/>
      <top style="thin"/>
      <bottom/>
      <diagonal/>
    </border>
    <border diagonalDown="false" diagonalUp="false">
      <left/>
      <right style="hair"/>
      <top style="hair"/>
      <bottom/>
      <diagonal/>
    </border>
    <border diagonalDown="false" diagonalUp="false">
      <left style="hair"/>
      <right style="hair"/>
      <top/>
      <bottom style="hair"/>
      <diagonal/>
    </border>
    <border diagonalDown="false" diagonalUp="false">
      <left style="medium"/>
      <right style="medium"/>
      <top style="medium"/>
      <bottom style="medium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7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73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6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4" numFmtId="164" xfId="20">
      <alignment horizontal="general" indent="0" shrinkToFit="true" textRotation="0" vertical="center" wrapText="true"/>
      <protection hidden="false" locked="true"/>
    </xf>
    <xf applyAlignment="true" applyBorder="true" applyFont="true" applyProtection="false" borderId="1" fillId="0" fontId="6" numFmtId="164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9" numFmtId="164" xfId="20">
      <alignment horizontal="general" indent="0" shrinkToFit="true" textRotation="0" vertical="center" wrapText="true"/>
      <protection hidden="false" locked="true"/>
    </xf>
    <xf applyAlignment="true" applyBorder="true" applyFont="true" applyProtection="false" borderId="1" fillId="0" fontId="4" numFmtId="165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4" numFmtId="166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4" numFmtId="164" xfId="20">
      <alignment horizontal="justify" indent="0" shrinkToFit="true" textRotation="0" vertical="center" wrapText="true"/>
      <protection hidden="false" locked="true"/>
    </xf>
    <xf applyAlignment="true" applyBorder="true" applyFont="true" applyProtection="false" borderId="1" fillId="0" fontId="4" numFmtId="164" xfId="20">
      <alignment horizontal="left" indent="0" shrinkToFit="true" textRotation="0" vertical="center" wrapText="true"/>
      <protection hidden="false" locked="true"/>
    </xf>
    <xf applyAlignment="true" applyBorder="true" applyFont="true" applyProtection="false" borderId="1" fillId="0" fontId="9" numFmtId="164" xfId="20">
      <alignment horizontal="justify" indent="0" shrinkToFit="true" textRotation="0" vertical="center" wrapText="true"/>
      <protection hidden="false" locked="true"/>
    </xf>
    <xf applyAlignment="true" applyBorder="true" applyFont="true" applyProtection="false" borderId="0" fillId="0" fontId="6" numFmtId="164" xfId="20">
      <alignment horizontal="left" indent="0" shrinkToFit="false" textRotation="0" vertical="center" wrapText="true"/>
      <protection hidden="false" locked="true"/>
    </xf>
    <xf applyAlignment="true" applyBorder="false" applyFont="true" applyProtection="false" borderId="0" fillId="0" fontId="10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10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10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1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5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2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3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2" fillId="0" fontId="1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3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0" fontId="1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1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3" numFmtId="167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4" numFmtId="164" xfId="20">
      <alignment horizontal="justify" indent="0" shrinkToFit="false" textRotation="0" vertical="center" wrapText="true"/>
      <protection hidden="false" locked="true"/>
    </xf>
    <xf applyAlignment="true" applyBorder="false" applyFont="true" applyProtection="false" borderId="0" fillId="0" fontId="13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10" numFmtId="164" xfId="20">
      <alignment horizontal="right" indent="0" shrinkToFit="false" textRotation="0" vertical="center" wrapText="false"/>
      <protection hidden="false" locked="true"/>
    </xf>
    <xf applyAlignment="true" applyBorder="false" applyFont="false" applyProtection="false" borderId="0" fillId="0" fontId="4" numFmtId="164" xfId="2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10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1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0" numFmtId="164" xfId="20">
      <alignment horizontal="justify" indent="0" shrinkToFit="false" textRotation="0" vertical="center" wrapText="false"/>
      <protection hidden="false" locked="true"/>
    </xf>
    <xf applyAlignment="false" applyBorder="true" applyFont="false" applyProtection="false" borderId="0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7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17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8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8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8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7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7" numFmtId="171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7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7" numFmtId="172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7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7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7" numFmtId="169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68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8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17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9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71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72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71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7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7" numFmtId="164" xfId="2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19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9" numFmtId="170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9" numFmtId="168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7" numFmtId="168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7" numFmtId="170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0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1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7" numFmtId="170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22" numFmtId="164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69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2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75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9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7" numFmtId="16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3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3" numFmtId="164" xfId="2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17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7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25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25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3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6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13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14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6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4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6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13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2" fillId="0" fontId="1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0" fontId="1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1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3" numFmtId="164" xfId="20">
      <alignment horizontal="general" indent="0" shrinkToFit="false" textRotation="0" vertical="center" wrapText="true"/>
      <protection hidden="false" locked="true"/>
    </xf>
    <xf applyAlignment="true" applyBorder="true" applyFont="false" applyProtection="false" borderId="9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0" fontId="1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0" fontId="1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1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6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6" numFmtId="17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6" numFmtId="17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6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6" numFmtId="17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3" fontId="6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6" numFmtId="17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3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6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5" numFmtId="17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5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5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5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5" numFmtId="177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5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13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13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1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1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13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6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1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2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3" fillId="0" fontId="13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1" fillId="0" fontId="13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1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4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3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0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13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0" fillId="0" fontId="13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32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9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7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3" fontId="4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8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8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4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4" fillId="0" fontId="4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9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9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3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1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3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5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3" fontId="12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3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8" fillId="3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12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8" fillId="3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3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4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4" fontId="4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5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8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73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8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9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4" fontId="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5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8" fillId="5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8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7" fillId="5" fontId="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7" fillId="5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4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4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4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5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5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4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5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12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4" fontId="12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9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9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5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4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8" fillId="4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3" numFmtId="166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5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5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5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4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8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5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6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6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6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5" fontId="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5" fontId="6" numFmtId="173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73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4" fillId="0" fontId="13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5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5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6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2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2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2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6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4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4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5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4" fillId="4" fontId="12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6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6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3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4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4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4" fontId="12" numFmtId="164" xfId="20">
      <alignment horizontal="general" indent="0" shrinkToFit="false" textRotation="0" vertical="center" wrapText="true"/>
      <protection hidden="false" locked="true"/>
    </xf>
    <xf applyAlignment="false" applyBorder="false" applyFont="false" applyProtection="false" borderId="0" fillId="4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9" fillId="0" fontId="2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8" fillId="0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4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8" fillId="4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3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5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0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1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6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5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3" numFmtId="16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73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33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10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9" fillId="0" fontId="2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1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3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0" fillId="0" fontId="1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4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5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5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9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9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7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14" numFmtId="164" xfId="20">
      <alignment horizontal="justify" indent="0" shrinkToFit="false" textRotation="0" vertical="center" wrapText="false"/>
      <protection hidden="false" locked="true"/>
    </xf>
    <xf applyAlignment="true" applyBorder="false" applyFont="true" applyProtection="false" borderId="0" fillId="0" fontId="6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5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3" fillId="0" fontId="14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3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7" fontId="37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37" numFmtId="173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3" fillId="3" fontId="3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36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36" numFmtId="17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36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3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7" fontId="3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3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36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37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37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37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36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7" fontId="37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37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8" fontId="3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8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36" numFmtId="17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36" numFmtId="17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8" fontId="3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7" fontId="37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7" fontId="37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7" fontId="37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37" numFmtId="17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7" fontId="3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37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7" fontId="3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37" numFmtId="17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8" fontId="37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37" numFmtId="17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8" fontId="36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7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36" numFmtId="173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3" fillId="6" fontId="3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6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36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3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36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6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36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7" fontId="36" numFmtId="173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3" fillId="6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4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3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3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37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36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7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7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7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8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8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8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8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8" fontId="36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8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8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8" fillId="0" fontId="14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14" numFmtId="165" xfId="20">
      <alignment horizontal="general" indent="0" shrinkToFit="false" textRotation="0" vertical="center" wrapText="true"/>
      <protection hidden="false" locked="true"/>
    </xf>
    <xf applyAlignment="true" applyBorder="true" applyFont="false" applyProtection="false" borderId="5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7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6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0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6" fontId="36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0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0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7" fontId="36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6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2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1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39" numFmtId="164" xfId="20">
      <alignment horizontal="general" indent="0" shrinkToFit="false" textRotation="0" vertical="center" wrapText="true"/>
      <protection hidden="false" locked="true"/>
    </xf>
    <xf applyAlignment="false" applyBorder="true" applyFont="false" applyProtection="false" borderId="1" fillId="0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4" numFmtId="170" xfId="2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4" numFmtId="168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general" indent="0" shrinkToFit="false" textRotation="0" vertical="center" wrapText="true"/>
      <protection hidden="false" locked="true"/>
    </xf>
    <xf applyAlignment="false" applyBorder="true" applyFont="true" applyProtection="false" borderId="1" fillId="0" fontId="12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12" numFmtId="170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12" numFmtId="168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6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6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1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6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8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40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4" fillId="0" fontId="4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3" fontId="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3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3" fontId="12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1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3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4" fontId="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5" fontId="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4" fontId="12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2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4" fontId="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4" fontId="12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5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4" fontId="12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12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6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0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5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8" fillId="4" fontId="1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5" fontId="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41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5" fontId="4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2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6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4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4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4" fontId="1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12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6" fillId="4" fontId="12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4" fontId="12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4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8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12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4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3" fontId="12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73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4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27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4" numFmtId="164" xfId="20">
      <alignment horizontal="justify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14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9" fillId="3" fontId="3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9" fillId="3" fontId="36" numFmtId="173" xfId="20">
      <alignment horizontal="justify" indent="0" shrinkToFit="false" textRotation="0" vertical="center" wrapText="true"/>
      <protection hidden="false" locked="true"/>
    </xf>
    <xf applyAlignment="true" applyBorder="true" applyFont="false" applyProtection="false" borderId="5" fillId="0" fontId="4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3" fillId="3" fontId="36" numFmtId="173" xfId="20">
      <alignment horizontal="justify" indent="0" shrinkToFit="false" textRotation="0" vertical="center" wrapText="true"/>
      <protection hidden="false" locked="true"/>
    </xf>
    <xf applyAlignment="true" applyBorder="true" applyFont="false" applyProtection="false" borderId="4" fillId="0" fontId="4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9" fillId="3" fontId="37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3" fontId="37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9" fillId="8" fontId="36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9" fillId="8" fontId="37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8" fontId="37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7" fontId="3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36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7" fillId="0" fontId="36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7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8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7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7" fontId="36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8" fontId="36" numFmtId="173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4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4" fillId="3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7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7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8" fillId="0" fontId="6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3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3" fontId="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3" fontId="5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5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4" fontId="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4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5" fontId="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0" fontId="41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0" fontId="1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4" fontId="12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0" fontId="1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2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1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2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0" fontId="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1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16" numFmtId="164" xfId="20">
      <alignment horizontal="center" indent="0" shrinkToFit="false" textRotation="0" vertical="center" wrapText="true"/>
      <protection hidden="false" locked="true"/>
    </xf>
    <xf applyAlignment="false" applyBorder="true" applyFont="false" applyProtection="false" borderId="19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3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7" fontId="37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8" fontId="36" numFmtId="17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7" fontId="37" numFmtId="17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7" fontId="36" numFmtId="17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7" fontId="36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0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0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8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7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4" numFmtId="17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4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4" numFmtId="18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8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1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3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2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2" fontId="12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2" fontId="12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2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" fillId="0" fontId="4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2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9" fillId="3" fontId="3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3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3" fontId="36" numFmtId="17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3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37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8" fontId="36" numFmtId="17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7" fontId="37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7" fontId="37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36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7" fontId="3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7" fontId="36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1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6" numFmtId="177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14" numFmtId="17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11" numFmtId="17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6" numFmtId="177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73" xfId="2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4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1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2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9" fontId="4" numFmtId="164" xfId="2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1" fillId="9" fontId="12" numFmtId="164" xfId="2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9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9" fontId="4" numFmtId="168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12" numFmtId="169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2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2" fillId="0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2" fillId="0" fontId="12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2" fillId="0" fontId="1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2" fillId="0" fontId="9" numFmtId="164" xfId="2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22" fillId="0" fontId="9" numFmtId="168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2" fillId="0" fontId="9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2" fillId="0" fontId="9" numFmtId="170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4" numFmtId="164" xfId="20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1" fillId="0" fontId="14" numFmtId="164" xfId="20">
      <alignment horizontal="justify" indent="0" shrinkToFit="false" textRotation="0" vertical="top" wrapText="true"/>
      <protection hidden="false" locked="true"/>
    </xf>
    <xf applyAlignment="false" applyBorder="true" applyFont="true" applyProtection="false" borderId="1" fillId="9" fontId="12" numFmtId="170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9" fontId="12" numFmtId="168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9" fontId="12" numFmtId="164" xfId="20">
      <alignment horizontal="center" indent="0" shrinkToFit="false" textRotation="0" vertical="center" wrapText="true"/>
      <protection hidden="false" locked="true"/>
    </xf>
    <xf applyAlignment="false" applyBorder="true" applyFont="false" applyProtection="false" borderId="1" fillId="9" fontId="4" numFmtId="170" xfId="2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1" fillId="0" fontId="4" numFmtId="170" xfId="20">
      <alignment horizontal="right" indent="0" shrinkToFit="false" textRotation="0" vertical="center" wrapText="false"/>
      <protection hidden="false" locked="true"/>
    </xf>
    <xf applyAlignment="true" applyBorder="true" applyFont="false" applyProtection="false" borderId="1" fillId="0" fontId="4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6" fillId="0" fontId="1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12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5" fillId="0" fontId="1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1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2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2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0" fontId="14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2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9" fontId="0" numFmtId="174" xfId="17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4" numFmtId="164" xfId="20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1" fillId="0" fontId="4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4" numFmtId="170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4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4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7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4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16" numFmtId="164" xfId="2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1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2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0" fontId="2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20">
      <alignment horizontal="left" indent="0" shrinkToFit="false" textRotation="0" vertical="bottom" wrapText="true"/>
      <protection hidden="false" locked="tru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EBF1DE"/>
      <rgbColor rgb="FFE6E6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DEADA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C2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7"/>
  <sheetViews>
    <sheetView colorId="64" defaultGridColor="true" rightToLeft="false" showFormulas="false" showGridLines="true" showOutlineSymbols="true" showRowColHeaders="true" showZeros="true" tabSelected="false" topLeftCell="A5" view="normal" windowProtection="false" workbookViewId="0" zoomScale="120" zoomScaleNormal="120" zoomScalePageLayoutView="100">
      <selection activeCell="A1" activeCellId="0" pane="topLeft" sqref="A1"/>
    </sheetView>
  </sheetViews>
  <sheetFormatPr defaultRowHeight="15"/>
  <cols>
    <col collapsed="false" hidden="false" max="1" min="1" style="0" width="10.5765306122449"/>
    <col collapsed="false" hidden="false" max="2" min="2" style="0" width="41.1479591836735"/>
    <col collapsed="false" hidden="false" max="3" min="3" style="0" width="23.280612244898"/>
    <col collapsed="false" hidden="false" max="4" min="4" style="0" width="13.1377551020408"/>
    <col collapsed="false" hidden="false" max="5" min="5" style="0" width="11.9948979591837"/>
    <col collapsed="false" hidden="false" max="6" min="6" style="0" width="34.4234693877551"/>
    <col collapsed="false" hidden="false" max="7" min="7" style="0" width="33.1428571428571"/>
    <col collapsed="false" hidden="false" max="8" min="8" style="1" width="12.5714285714286"/>
    <col collapsed="false" hidden="false" max="15" min="9" style="1" width="8.70918367346939"/>
    <col collapsed="false" hidden="false" max="16" min="16" style="1" width="7"/>
    <col collapsed="false" hidden="false" max="17" min="17" style="1" width="9.70918367346939"/>
    <col collapsed="false" hidden="false" max="1025" min="18" style="1" width="8.70918367346939"/>
  </cols>
  <sheetData>
    <row collapsed="false" customFormat="false" customHeight="false" hidden="false" ht="15.25" outlineLevel="0" r="1">
      <c r="A1" s="2" t="s">
        <v>0</v>
      </c>
      <c r="B1" s="2"/>
      <c r="C1" s="2"/>
      <c r="D1" s="2"/>
      <c r="E1" s="2"/>
      <c r="F1" s="2"/>
      <c r="G1" s="2"/>
    </row>
    <row collapsed="false" customFormat="false" customHeight="false" hidden="false" ht="15.75" outlineLevel="0" r="2">
      <c r="A2" s="3" t="s">
        <v>1</v>
      </c>
      <c r="B2" s="3"/>
      <c r="C2" s="3"/>
      <c r="D2" s="3"/>
      <c r="E2" s="3"/>
      <c r="F2" s="3"/>
      <c r="G2" s="3"/>
    </row>
    <row collapsed="false" customFormat="false" customHeight="true" hidden="false" ht="23.25" outlineLevel="0" r="3">
      <c r="A3" s="4" t="s">
        <v>2</v>
      </c>
      <c r="B3" s="4"/>
      <c r="C3" s="4"/>
      <c r="D3" s="4"/>
      <c r="E3" s="4"/>
      <c r="F3" s="4"/>
      <c r="G3" s="4"/>
    </row>
    <row collapsed="false" customFormat="false" customHeight="false" hidden="false" ht="15.75" outlineLevel="0" r="4">
      <c r="A4" s="5"/>
    </row>
    <row collapsed="false" customFormat="false" customHeight="true" hidden="false" ht="24.6" outlineLevel="0" r="5">
      <c r="A5" s="6" t="s">
        <v>3</v>
      </c>
      <c r="B5" s="6" t="s">
        <v>4</v>
      </c>
      <c r="C5" s="6" t="s">
        <v>5</v>
      </c>
      <c r="D5" s="6" t="s">
        <v>6</v>
      </c>
      <c r="E5" s="6"/>
      <c r="F5" s="6" t="s">
        <v>7</v>
      </c>
      <c r="G5" s="6" t="s">
        <v>8</v>
      </c>
    </row>
    <row collapsed="false" customFormat="false" customHeight="true" hidden="false" ht="39.75" outlineLevel="0" r="6">
      <c r="A6" s="6" t="s">
        <v>9</v>
      </c>
      <c r="B6" s="6"/>
      <c r="C6" s="6"/>
      <c r="D6" s="7" t="s">
        <v>10</v>
      </c>
      <c r="E6" s="7" t="s">
        <v>11</v>
      </c>
      <c r="F6" s="6"/>
      <c r="G6" s="6"/>
    </row>
    <row collapsed="false" customFormat="false" customHeight="true" hidden="false" ht="21.95" outlineLevel="0" r="7">
      <c r="A7" s="8" t="n">
        <v>1</v>
      </c>
      <c r="B7" s="8" t="n">
        <v>2</v>
      </c>
      <c r="C7" s="8" t="n">
        <v>3</v>
      </c>
      <c r="D7" s="8" t="n">
        <v>4</v>
      </c>
      <c r="E7" s="8" t="n">
        <v>5</v>
      </c>
      <c r="F7" s="8" t="n">
        <v>6</v>
      </c>
      <c r="G7" s="8" t="n">
        <v>7</v>
      </c>
    </row>
    <row collapsed="false" customFormat="false" customHeight="true" hidden="false" ht="46.5" outlineLevel="0" r="8">
      <c r="A8" s="9" t="s">
        <v>12</v>
      </c>
      <c r="B8" s="10" t="s">
        <v>13</v>
      </c>
      <c r="C8" s="7" t="s">
        <v>14</v>
      </c>
      <c r="D8" s="11" t="n">
        <v>42736</v>
      </c>
      <c r="E8" s="11" t="n">
        <v>43830</v>
      </c>
      <c r="F8" s="7"/>
      <c r="G8" s="7"/>
    </row>
    <row collapsed="false" customFormat="false" customHeight="true" hidden="false" ht="52.7" outlineLevel="0" r="9">
      <c r="A9" s="12" t="s">
        <v>15</v>
      </c>
      <c r="B9" s="7" t="s">
        <v>16</v>
      </c>
      <c r="C9" s="7" t="s">
        <v>17</v>
      </c>
      <c r="D9" s="11" t="n">
        <v>42736</v>
      </c>
      <c r="E9" s="11" t="n">
        <v>43830</v>
      </c>
      <c r="F9" s="7" t="s">
        <v>18</v>
      </c>
      <c r="G9" s="7" t="s">
        <v>19</v>
      </c>
    </row>
    <row collapsed="false" customFormat="false" customHeight="false" hidden="false" ht="41.75" outlineLevel="0" r="10">
      <c r="A10" s="12" t="s">
        <v>20</v>
      </c>
      <c r="B10" s="7" t="s">
        <v>21</v>
      </c>
      <c r="C10" s="7" t="s">
        <v>17</v>
      </c>
      <c r="D10" s="11" t="n">
        <v>42736</v>
      </c>
      <c r="E10" s="11" t="n">
        <v>43830</v>
      </c>
      <c r="F10" s="7" t="s">
        <v>18</v>
      </c>
      <c r="G10" s="7" t="s">
        <v>22</v>
      </c>
    </row>
    <row collapsed="false" customFormat="false" customHeight="false" hidden="false" ht="41.75" outlineLevel="0" r="11">
      <c r="A11" s="12" t="s">
        <v>23</v>
      </c>
      <c r="B11" s="7" t="s">
        <v>24</v>
      </c>
      <c r="C11" s="7" t="s">
        <v>17</v>
      </c>
      <c r="D11" s="11" t="n">
        <v>42826</v>
      </c>
      <c r="E11" s="11" t="n">
        <v>43678</v>
      </c>
      <c r="F11" s="7" t="s">
        <v>18</v>
      </c>
      <c r="G11" s="7" t="s">
        <v>25</v>
      </c>
    </row>
    <row collapsed="false" customFormat="false" customHeight="true" hidden="false" ht="43.9" outlineLevel="0" r="12">
      <c r="A12" s="6" t="s">
        <v>26</v>
      </c>
      <c r="B12" s="10" t="s">
        <v>27</v>
      </c>
      <c r="C12" s="7"/>
      <c r="D12" s="11" t="n">
        <v>42736</v>
      </c>
      <c r="E12" s="11" t="n">
        <v>43830</v>
      </c>
      <c r="F12" s="7"/>
      <c r="G12" s="7"/>
    </row>
    <row collapsed="false" customFormat="false" customHeight="true" hidden="false" ht="60.75" outlineLevel="0" r="13">
      <c r="A13" s="6" t="s">
        <v>28</v>
      </c>
      <c r="B13" s="7" t="s">
        <v>29</v>
      </c>
      <c r="C13" s="7" t="s">
        <v>17</v>
      </c>
      <c r="D13" s="11" t="n">
        <v>42736</v>
      </c>
      <c r="E13" s="11" t="n">
        <v>43830</v>
      </c>
      <c r="F13" s="7" t="s">
        <v>30</v>
      </c>
      <c r="G13" s="13" t="s">
        <v>31</v>
      </c>
    </row>
    <row collapsed="false" customFormat="false" customHeight="false" hidden="false" ht="55.2" outlineLevel="0" r="14">
      <c r="A14" s="12" t="s">
        <v>32</v>
      </c>
      <c r="B14" s="7" t="s">
        <v>33</v>
      </c>
      <c r="C14" s="7" t="s">
        <v>17</v>
      </c>
      <c r="D14" s="11" t="n">
        <v>42736</v>
      </c>
      <c r="E14" s="11" t="n">
        <v>43830</v>
      </c>
      <c r="F14" s="14" t="s">
        <v>34</v>
      </c>
      <c r="G14" s="13" t="s">
        <v>35</v>
      </c>
    </row>
    <row collapsed="false" customFormat="false" customHeight="true" hidden="false" ht="50.1" outlineLevel="0" r="15">
      <c r="A15" s="6" t="n">
        <v>3</v>
      </c>
      <c r="B15" s="15" t="s">
        <v>36</v>
      </c>
      <c r="C15" s="7" t="s">
        <v>37</v>
      </c>
      <c r="D15" s="11" t="n">
        <v>42736</v>
      </c>
      <c r="E15" s="11" t="n">
        <v>43830</v>
      </c>
      <c r="F15" s="13"/>
      <c r="G15" s="7"/>
    </row>
    <row collapsed="false" customFormat="false" customHeight="true" hidden="false" ht="46.5" outlineLevel="0" r="16">
      <c r="A16" s="6" t="s">
        <v>38</v>
      </c>
      <c r="B16" s="13" t="s">
        <v>39</v>
      </c>
      <c r="C16" s="7" t="s">
        <v>37</v>
      </c>
      <c r="D16" s="11" t="n">
        <v>42736</v>
      </c>
      <c r="E16" s="11" t="n">
        <v>43830</v>
      </c>
      <c r="F16" s="7" t="s">
        <v>40</v>
      </c>
      <c r="G16" s="13" t="s">
        <v>41</v>
      </c>
    </row>
    <row collapsed="false" customFormat="false" customHeight="true" hidden="false" ht="31.5" outlineLevel="0" r="17">
      <c r="A17" s="16" t="s">
        <v>42</v>
      </c>
      <c r="B17" s="16"/>
      <c r="C17" s="16"/>
      <c r="D17" s="16"/>
      <c r="E17" s="16"/>
      <c r="F17" s="16"/>
      <c r="G17" s="16"/>
    </row>
  </sheetData>
  <mergeCells count="9">
    <mergeCell ref="A1:G1"/>
    <mergeCell ref="A2:G2"/>
    <mergeCell ref="A3:G3"/>
    <mergeCell ref="B5:B6"/>
    <mergeCell ref="C5:C6"/>
    <mergeCell ref="D5:E5"/>
    <mergeCell ref="F5:F6"/>
    <mergeCell ref="G5:G6"/>
    <mergeCell ref="A17:G17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2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2" manualBreakCount="2">
    <brk id="14" man="true" max="16383" min="0"/>
    <brk id="17" man="true" max="16383" min="0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42"/>
  <sheetViews>
    <sheetView colorId="64" defaultGridColor="true" rightToLeft="false" showFormulas="false" showGridLines="true" showOutlineSymbols="true" showRowColHeaders="true" showZeros="true" tabSelected="false" topLeftCell="A428" view="normal" windowProtection="false" workbookViewId="0" zoomScale="120" zoomScaleNormal="120" zoomScalePageLayoutView="100">
      <selection activeCell="A1" activeCellId="0" pane="topLeft" sqref="A1"/>
    </sheetView>
  </sheetViews>
  <sheetFormatPr defaultRowHeight="15"/>
  <cols>
    <col collapsed="false" hidden="false" max="1" min="1" style="0" width="6.4234693877551"/>
    <col collapsed="false" hidden="false" max="2" min="2" style="0" width="36.8520408163265"/>
    <col collapsed="false" hidden="false" max="3" min="3" style="0" width="10"/>
    <col collapsed="false" hidden="false" max="4" min="4" style="0" width="17.7091836734694"/>
    <col collapsed="false" hidden="false" max="5" min="5" style="0" width="17.1428571428571"/>
    <col collapsed="false" hidden="false" max="6" min="6" style="0" width="26.2857142857143"/>
    <col collapsed="false" hidden="false" max="7" min="7" style="0" width="14.1479591836735"/>
    <col collapsed="false" hidden="false" max="8" min="8" style="0" width="12.5714285714286"/>
    <col collapsed="false" hidden="false" max="9" min="9" style="0" width="4.13775510204082"/>
    <col collapsed="false" hidden="false" max="10" min="10" style="0" width="17.7091836734694"/>
    <col collapsed="false" hidden="false" max="11" min="11" style="0" width="14.5714285714286"/>
    <col collapsed="false" hidden="false" max="15" min="12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collapsed="false" customFormat="false" customHeight="false" hidden="true" ht="15.25" outlineLevel="0" r="1">
      <c r="A1" s="357" t="s">
        <v>0</v>
      </c>
    </row>
    <row collapsed="false" customFormat="false" customHeight="false" hidden="true" ht="15.75" outlineLevel="0" r="2">
      <c r="A2" s="358" t="s">
        <v>1</v>
      </c>
    </row>
    <row collapsed="false" customFormat="false" customHeight="false" hidden="true" ht="15.75" outlineLevel="0" r="3">
      <c r="A3" s="21" t="s">
        <v>43</v>
      </c>
      <c r="B3" s="21"/>
      <c r="C3" s="21"/>
      <c r="D3" s="21"/>
      <c r="E3" s="21"/>
      <c r="F3" s="21"/>
      <c r="G3" s="21"/>
    </row>
    <row collapsed="false" customFormat="false" customHeight="false" hidden="true" ht="15.75" outlineLevel="0" r="4">
      <c r="A4" s="5"/>
    </row>
    <row collapsed="false" customFormat="false" customHeight="true" hidden="true" ht="164.25" outlineLevel="0" r="5">
      <c r="A5" s="353" t="s">
        <v>3</v>
      </c>
      <c r="B5" s="26" t="s">
        <v>44</v>
      </c>
      <c r="C5" s="26" t="s">
        <v>45</v>
      </c>
      <c r="D5" s="26" t="s">
        <v>6</v>
      </c>
      <c r="E5" s="26"/>
      <c r="F5" s="26" t="s">
        <v>46</v>
      </c>
      <c r="G5" s="26" t="s">
        <v>424</v>
      </c>
    </row>
    <row collapsed="false" customFormat="false" customHeight="false" hidden="true" ht="30" outlineLevel="0" r="6">
      <c r="A6" s="32" t="s">
        <v>9</v>
      </c>
      <c r="B6" s="26"/>
      <c r="C6" s="26"/>
      <c r="D6" s="253" t="s">
        <v>47</v>
      </c>
      <c r="E6" s="29" t="s">
        <v>48</v>
      </c>
      <c r="F6" s="26"/>
      <c r="G6" s="26"/>
    </row>
    <row collapsed="false" customFormat="false" customHeight="true" hidden="true" ht="34.5" outlineLevel="0" r="7">
      <c r="A7" s="31" t="n">
        <v>1</v>
      </c>
      <c r="B7" s="31" t="n">
        <v>2</v>
      </c>
      <c r="C7" s="31" t="n">
        <v>3</v>
      </c>
      <c r="D7" s="31" t="n">
        <v>4</v>
      </c>
      <c r="E7" s="31" t="n">
        <v>5</v>
      </c>
      <c r="F7" s="31" t="n">
        <v>6</v>
      </c>
      <c r="G7" s="359" t="n">
        <v>7</v>
      </c>
    </row>
    <row collapsed="false" customFormat="false" customHeight="true" hidden="true" ht="15" outlineLevel="0" r="8">
      <c r="A8" s="360" t="s">
        <v>12</v>
      </c>
      <c r="B8" s="361" t="s">
        <v>49</v>
      </c>
      <c r="C8" s="35"/>
      <c r="D8" s="36" t="n">
        <v>41640</v>
      </c>
      <c r="E8" s="36" t="n">
        <v>42735</v>
      </c>
      <c r="F8" s="35"/>
      <c r="G8" s="35"/>
    </row>
    <row collapsed="false" customFormat="false" customHeight="false" hidden="true" ht="30" outlineLevel="0" r="9">
      <c r="A9" s="360"/>
      <c r="B9" s="29" t="s">
        <v>50</v>
      </c>
      <c r="C9" s="35"/>
      <c r="D9" s="36"/>
      <c r="E9" s="36"/>
      <c r="F9" s="35"/>
      <c r="G9" s="35"/>
    </row>
    <row collapsed="false" customFormat="false" customHeight="false" hidden="true" ht="90" outlineLevel="0" r="10">
      <c r="A10" s="362" t="s">
        <v>15</v>
      </c>
      <c r="B10" s="29" t="s">
        <v>51</v>
      </c>
      <c r="C10" s="29" t="s">
        <v>52</v>
      </c>
      <c r="D10" s="40" t="n">
        <v>41640</v>
      </c>
      <c r="E10" s="40" t="n">
        <v>42735</v>
      </c>
      <c r="F10" s="29" t="s">
        <v>53</v>
      </c>
      <c r="G10" s="253" t="s">
        <v>425</v>
      </c>
    </row>
    <row collapsed="false" customFormat="false" customHeight="false" hidden="true" ht="150" outlineLevel="0" r="11">
      <c r="A11" s="362" t="s">
        <v>20</v>
      </c>
      <c r="B11" s="29" t="s">
        <v>54</v>
      </c>
      <c r="C11" s="29" t="s">
        <v>55</v>
      </c>
      <c r="D11" s="40" t="n">
        <v>41640</v>
      </c>
      <c r="E11" s="40" t="n">
        <v>42735</v>
      </c>
      <c r="F11" s="29" t="s">
        <v>56</v>
      </c>
      <c r="G11" s="35" t="s">
        <v>426</v>
      </c>
    </row>
    <row collapsed="false" customFormat="false" customHeight="true" hidden="true" ht="14.45" outlineLevel="0" r="12">
      <c r="A12" s="32"/>
      <c r="B12" s="205"/>
      <c r="C12" s="205"/>
      <c r="D12" s="205"/>
      <c r="E12" s="205"/>
      <c r="F12" s="205"/>
      <c r="G12" s="205"/>
    </row>
    <row collapsed="false" customFormat="false" customHeight="true" hidden="true" ht="15" outlineLevel="0" r="13">
      <c r="A13" s="26" t="s">
        <v>26</v>
      </c>
      <c r="B13" s="361" t="s">
        <v>57</v>
      </c>
      <c r="C13" s="35"/>
      <c r="D13" s="36" t="n">
        <v>41640</v>
      </c>
      <c r="E13" s="36" t="n">
        <v>42735</v>
      </c>
      <c r="F13" s="35"/>
      <c r="G13" s="35"/>
    </row>
    <row collapsed="false" customFormat="false" customHeight="false" hidden="true" ht="45" outlineLevel="0" r="14">
      <c r="A14" s="26"/>
      <c r="B14" s="29" t="s">
        <v>58</v>
      </c>
      <c r="C14" s="35"/>
      <c r="D14" s="36"/>
      <c r="E14" s="36"/>
      <c r="F14" s="35"/>
      <c r="G14" s="35"/>
    </row>
    <row collapsed="false" customFormat="false" customHeight="false" hidden="true" ht="75" outlineLevel="0" r="15">
      <c r="A15" s="32" t="s">
        <v>28</v>
      </c>
      <c r="B15" s="29" t="s">
        <v>59</v>
      </c>
      <c r="C15" s="29" t="s">
        <v>60</v>
      </c>
      <c r="D15" s="40" t="n">
        <v>41640</v>
      </c>
      <c r="E15" s="40" t="n">
        <v>42735</v>
      </c>
      <c r="F15" s="29" t="s">
        <v>30</v>
      </c>
      <c r="G15" s="276" t="s">
        <v>427</v>
      </c>
    </row>
    <row collapsed="false" customFormat="false" customHeight="false" hidden="true" ht="75" outlineLevel="0" r="16">
      <c r="A16" s="362" t="s">
        <v>32</v>
      </c>
      <c r="B16" s="29" t="s">
        <v>61</v>
      </c>
      <c r="C16" s="29" t="s">
        <v>60</v>
      </c>
      <c r="D16" s="40" t="n">
        <v>41640</v>
      </c>
      <c r="E16" s="40" t="n">
        <v>42735</v>
      </c>
      <c r="F16" s="194" t="s">
        <v>34</v>
      </c>
      <c r="G16" s="205" t="s">
        <v>428</v>
      </c>
    </row>
    <row collapsed="false" customFormat="false" customHeight="true" hidden="true" ht="15" outlineLevel="0" r="17">
      <c r="A17" s="26" t="n">
        <v>3</v>
      </c>
      <c r="B17" s="363" t="s">
        <v>62</v>
      </c>
      <c r="C17" s="35" t="s">
        <v>63</v>
      </c>
      <c r="D17" s="36" t="n">
        <v>41640</v>
      </c>
      <c r="E17" s="36" t="n">
        <v>42735</v>
      </c>
      <c r="F17" s="205"/>
      <c r="G17" s="35"/>
    </row>
    <row collapsed="false" customFormat="false" customHeight="true" hidden="true" ht="133.5" outlineLevel="0" r="18">
      <c r="A18" s="26"/>
      <c r="B18" s="194" t="s">
        <v>64</v>
      </c>
      <c r="C18" s="35"/>
      <c r="D18" s="36"/>
      <c r="E18" s="36"/>
      <c r="F18" s="205"/>
      <c r="G18" s="35"/>
    </row>
    <row collapsed="false" customFormat="false" customHeight="true" hidden="true" ht="74.25" outlineLevel="0" r="19">
      <c r="A19" s="364" t="n">
        <v>41642</v>
      </c>
      <c r="B19" s="206" t="s">
        <v>65</v>
      </c>
      <c r="C19" s="35" t="s">
        <v>63</v>
      </c>
      <c r="D19" s="36" t="n">
        <v>41640</v>
      </c>
      <c r="E19" s="36" t="n">
        <v>42735</v>
      </c>
      <c r="F19" s="35" t="s">
        <v>40</v>
      </c>
      <c r="G19" s="205" t="s">
        <v>429</v>
      </c>
    </row>
    <row collapsed="false" customFormat="false" customHeight="true" hidden="true" ht="102" outlineLevel="0" r="20">
      <c r="A20" s="364"/>
      <c r="B20" s="194" t="s">
        <v>66</v>
      </c>
      <c r="C20" s="35"/>
      <c r="D20" s="36"/>
      <c r="E20" s="36"/>
      <c r="F20" s="35"/>
      <c r="G20" s="205"/>
    </row>
    <row collapsed="false" customFormat="false" customHeight="false" hidden="true" ht="15" outlineLevel="0" r="21">
      <c r="A21" s="365"/>
    </row>
    <row collapsed="false" customFormat="false" customHeight="false" hidden="true" ht="15.75" outlineLevel="0" r="22">
      <c r="A22" s="366" t="s">
        <v>67</v>
      </c>
    </row>
    <row collapsed="false" customFormat="false" customHeight="false" hidden="true" ht="15.75" outlineLevel="0" r="23">
      <c r="A23" s="366" t="s">
        <v>42</v>
      </c>
    </row>
    <row collapsed="false" customFormat="false" customHeight="false" hidden="true" ht="15.75" outlineLevel="0" r="24">
      <c r="A24" s="357"/>
    </row>
    <row collapsed="false" customFormat="false" customHeight="false" hidden="true" ht="15.75" outlineLevel="0" r="25">
      <c r="A25" s="357" t="s">
        <v>68</v>
      </c>
    </row>
    <row collapsed="false" customFormat="false" customHeight="false" hidden="true" ht="15.75" outlineLevel="0" r="26">
      <c r="A26" s="3" t="s">
        <v>69</v>
      </c>
      <c r="B26" s="3"/>
      <c r="C26" s="3"/>
      <c r="D26" s="3"/>
      <c r="E26" s="3"/>
      <c r="F26" s="3"/>
      <c r="G26" s="3"/>
    </row>
    <row collapsed="false" customFormat="false" customHeight="false" hidden="true" ht="15.75" outlineLevel="0" r="27">
      <c r="A27" s="3" t="s">
        <v>430</v>
      </c>
      <c r="B27" s="3"/>
      <c r="C27" s="3"/>
      <c r="D27" s="3"/>
      <c r="E27" s="3"/>
      <c r="F27" s="3"/>
      <c r="G27" s="3"/>
    </row>
    <row collapsed="false" customFormat="false" customHeight="false" hidden="true" ht="15.75" outlineLevel="0" r="28">
      <c r="A28" s="367"/>
    </row>
    <row collapsed="false" customFormat="false" customHeight="true" hidden="true" ht="172.5" outlineLevel="0" r="29">
      <c r="A29" s="37" t="s">
        <v>71</v>
      </c>
      <c r="B29" s="37" t="s">
        <v>72</v>
      </c>
      <c r="C29" s="37" t="s">
        <v>73</v>
      </c>
      <c r="D29" s="37"/>
      <c r="E29" s="37" t="s">
        <v>74</v>
      </c>
      <c r="F29" s="304" t="s">
        <v>75</v>
      </c>
      <c r="G29" s="304"/>
      <c r="H29" s="304"/>
      <c r="I29" s="304"/>
      <c r="J29" s="304"/>
      <c r="K29" s="304"/>
      <c r="L29" s="304"/>
      <c r="M29" s="304"/>
      <c r="N29" s="304"/>
      <c r="O29" s="304"/>
    </row>
    <row collapsed="false" customFormat="false" customHeight="true" hidden="true" ht="30.75" outlineLevel="0" r="30">
      <c r="A30" s="37"/>
      <c r="B30" s="37"/>
      <c r="C30" s="37" t="s">
        <v>76</v>
      </c>
      <c r="D30" s="37" t="s">
        <v>77</v>
      </c>
      <c r="E30" s="37"/>
      <c r="F30" s="27"/>
      <c r="G30" s="27"/>
      <c r="H30" s="27"/>
      <c r="I30" s="617" t="s">
        <v>78</v>
      </c>
      <c r="J30" s="37" t="s">
        <v>79</v>
      </c>
      <c r="K30" s="37" t="s">
        <v>80</v>
      </c>
      <c r="L30" s="265" t="s">
        <v>431</v>
      </c>
      <c r="M30" s="37" t="s">
        <v>82</v>
      </c>
      <c r="N30" s="37"/>
      <c r="O30" s="37"/>
    </row>
    <row collapsed="false" customFormat="false" customHeight="false" hidden="true" ht="15.75" outlineLevel="0" r="31">
      <c r="A31" s="37"/>
      <c r="B31" s="37"/>
      <c r="C31" s="37"/>
      <c r="D31" s="37"/>
      <c r="E31" s="37"/>
      <c r="F31" s="27"/>
      <c r="G31" s="27"/>
      <c r="H31" s="27"/>
      <c r="I31" s="617"/>
      <c r="J31" s="37"/>
      <c r="K31" s="37"/>
      <c r="L31" s="41" t="s">
        <v>432</v>
      </c>
      <c r="M31" s="37"/>
      <c r="N31" s="37"/>
      <c r="O31" s="37"/>
    </row>
    <row collapsed="false" customFormat="false" customHeight="false" hidden="true" ht="15.75" outlineLevel="0" r="32">
      <c r="A32" s="41" t="n">
        <v>1</v>
      </c>
      <c r="B32" s="41" t="n">
        <v>2</v>
      </c>
      <c r="C32" s="41" t="n">
        <v>3</v>
      </c>
      <c r="D32" s="41" t="n">
        <v>4</v>
      </c>
      <c r="E32" s="41" t="n">
        <v>5</v>
      </c>
      <c r="F32" s="246" t="n">
        <v>6</v>
      </c>
      <c r="G32" s="246"/>
      <c r="H32" s="246"/>
      <c r="I32" s="246"/>
      <c r="J32" s="41" t="n">
        <v>7</v>
      </c>
      <c r="K32" s="41" t="n">
        <v>8</v>
      </c>
      <c r="L32" s="41" t="n">
        <v>9</v>
      </c>
      <c r="M32" s="37" t="n">
        <v>10</v>
      </c>
      <c r="N32" s="37"/>
      <c r="O32" s="37"/>
    </row>
    <row collapsed="false" customFormat="false" customHeight="true" hidden="true" ht="47.25" outlineLevel="0" r="33">
      <c r="A33" s="204" t="s">
        <v>180</v>
      </c>
      <c r="B33" s="37" t="s">
        <v>433</v>
      </c>
      <c r="C33" s="368" t="n">
        <v>41640</v>
      </c>
      <c r="D33" s="368" t="n">
        <v>42004</v>
      </c>
      <c r="E33" s="265" t="s">
        <v>225</v>
      </c>
      <c r="F33" s="369"/>
      <c r="G33" s="369"/>
      <c r="H33" s="369"/>
      <c r="I33" s="370" t="n">
        <f aca="false">I34+I36+I37</f>
        <v>20222.504</v>
      </c>
      <c r="J33" s="370" t="n">
        <f aca="false">J34+J36+J37</f>
        <v>0</v>
      </c>
      <c r="K33" s="370" t="n">
        <f aca="false">K34+K36+K37</f>
        <v>17193.04</v>
      </c>
      <c r="L33" s="370" t="n">
        <f aca="false">L34+L36+L37</f>
        <v>0</v>
      </c>
      <c r="M33" s="371" t="n">
        <f aca="false">O34+O35+O36+O37</f>
        <v>3029.464</v>
      </c>
      <c r="N33" s="371"/>
      <c r="O33" s="371"/>
    </row>
    <row collapsed="false" customFormat="false" customHeight="true" hidden="true" ht="19.5" outlineLevel="0" r="34">
      <c r="A34" s="204"/>
      <c r="B34" s="37"/>
      <c r="C34" s="368"/>
      <c r="D34" s="368"/>
      <c r="E34" s="265" t="s">
        <v>226</v>
      </c>
      <c r="F34" s="569" t="s">
        <v>86</v>
      </c>
      <c r="G34" s="569"/>
      <c r="H34" s="569"/>
      <c r="I34" s="373" t="n">
        <f aca="false">J34+K34+L34+O34</f>
        <v>15487.15</v>
      </c>
      <c r="J34" s="375" t="n">
        <f aca="false">J54</f>
        <v>0</v>
      </c>
      <c r="K34" s="374" t="n">
        <f aca="false">K54</f>
        <v>14079.15</v>
      </c>
      <c r="L34" s="375" t="n">
        <f aca="false">L54</f>
        <v>0</v>
      </c>
      <c r="M34" s="372" t="s">
        <v>86</v>
      </c>
      <c r="N34" s="372"/>
      <c r="O34" s="570" t="n">
        <f aca="false">O54</f>
        <v>1408</v>
      </c>
    </row>
    <row collapsed="false" customFormat="false" customHeight="true" hidden="true" ht="19.5" outlineLevel="0" r="35">
      <c r="A35" s="204"/>
      <c r="B35" s="37"/>
      <c r="C35" s="368"/>
      <c r="D35" s="368"/>
      <c r="E35" s="571"/>
      <c r="F35" s="372" t="s">
        <v>87</v>
      </c>
      <c r="G35" s="372"/>
      <c r="H35" s="372"/>
      <c r="I35" s="373" t="n">
        <f aca="false">J35+K35+L35+O35</f>
        <v>0</v>
      </c>
      <c r="J35" s="375" t="n">
        <f aca="false">J55</f>
        <v>0</v>
      </c>
      <c r="K35" s="374" t="n">
        <f aca="false">K55</f>
        <v>0</v>
      </c>
      <c r="L35" s="375" t="n">
        <f aca="false">L55</f>
        <v>0</v>
      </c>
      <c r="M35" s="372" t="s">
        <v>87</v>
      </c>
      <c r="N35" s="372"/>
      <c r="O35" s="572" t="n">
        <f aca="false">O55</f>
        <v>0</v>
      </c>
    </row>
    <row collapsed="false" customFormat="false" customHeight="true" hidden="true" ht="19.5" outlineLevel="0" r="36">
      <c r="A36" s="204"/>
      <c r="B36" s="37"/>
      <c r="C36" s="368"/>
      <c r="D36" s="368"/>
      <c r="E36" s="571"/>
      <c r="F36" s="372" t="s">
        <v>88</v>
      </c>
      <c r="G36" s="372"/>
      <c r="H36" s="372"/>
      <c r="I36" s="373" t="n">
        <f aca="false">J36+K36+L36+O36</f>
        <v>3647.779</v>
      </c>
      <c r="J36" s="375" t="n">
        <f aca="false">J56</f>
        <v>0</v>
      </c>
      <c r="K36" s="374" t="n">
        <f aca="false">K56</f>
        <v>3113.89</v>
      </c>
      <c r="L36" s="375" t="n">
        <f aca="false">L56</f>
        <v>0</v>
      </c>
      <c r="M36" s="372" t="s">
        <v>88</v>
      </c>
      <c r="N36" s="372"/>
      <c r="O36" s="572" t="n">
        <f aca="false">O56</f>
        <v>533.889</v>
      </c>
    </row>
    <row collapsed="false" customFormat="false" customHeight="true" hidden="true" ht="19.5" outlineLevel="0" r="37">
      <c r="A37" s="204"/>
      <c r="B37" s="37"/>
      <c r="C37" s="368"/>
      <c r="D37" s="368"/>
      <c r="E37" s="573"/>
      <c r="F37" s="372" t="s">
        <v>55</v>
      </c>
      <c r="G37" s="372"/>
      <c r="H37" s="372"/>
      <c r="I37" s="373" t="n">
        <f aca="false">J37+K37+L37+O37</f>
        <v>1087.575</v>
      </c>
      <c r="J37" s="376" t="n">
        <f aca="false">J57+J93+J126</f>
        <v>0</v>
      </c>
      <c r="K37" s="374" t="n">
        <f aca="false">K57+K93+K126</f>
        <v>0</v>
      </c>
      <c r="L37" s="376" t="n">
        <f aca="false">L57+L93+L126</f>
        <v>0</v>
      </c>
      <c r="M37" s="372" t="s">
        <v>55</v>
      </c>
      <c r="N37" s="372"/>
      <c r="O37" s="572" t="n">
        <f aca="false">O57+M93+M126</f>
        <v>1087.575</v>
      </c>
    </row>
    <row collapsed="false" customFormat="false" customHeight="false" hidden="true" ht="18.75" outlineLevel="0" r="38">
      <c r="A38" s="204"/>
      <c r="B38" s="37"/>
      <c r="C38" s="368" t="n">
        <v>42005</v>
      </c>
      <c r="D38" s="368" t="n">
        <v>42369</v>
      </c>
      <c r="E38" s="265" t="s">
        <v>227</v>
      </c>
      <c r="F38" s="377"/>
      <c r="G38" s="378"/>
      <c r="H38" s="378"/>
      <c r="I38" s="370" t="n">
        <f aca="false">I39+I40+I41+I42</f>
        <v>61033.92</v>
      </c>
      <c r="J38" s="370" t="n">
        <f aca="false">J39+J40+J41+J42</f>
        <v>0</v>
      </c>
      <c r="K38" s="370" t="n">
        <f aca="false">K39+K40+K41+K42</f>
        <v>4780.39</v>
      </c>
      <c r="L38" s="370" t="n">
        <f aca="false">L39+L40+L41+L42</f>
        <v>0</v>
      </c>
      <c r="M38" s="371" t="n">
        <f aca="false">O39+O40+O41+O42</f>
        <v>56253.53</v>
      </c>
      <c r="N38" s="371"/>
      <c r="O38" s="371"/>
    </row>
    <row collapsed="false" customFormat="false" customHeight="true" hidden="true" ht="19.5" outlineLevel="0" r="39">
      <c r="A39" s="204"/>
      <c r="B39" s="37"/>
      <c r="C39" s="368"/>
      <c r="D39" s="368"/>
      <c r="E39" s="265" t="s">
        <v>226</v>
      </c>
      <c r="F39" s="372" t="s">
        <v>86</v>
      </c>
      <c r="G39" s="372"/>
      <c r="H39" s="372"/>
      <c r="I39" s="373" t="n">
        <f aca="false">J39+K39+L39+O39</f>
        <v>19069.2</v>
      </c>
      <c r="J39" s="374" t="n">
        <f aca="false">J59+J96</f>
        <v>0</v>
      </c>
      <c r="K39" s="374" t="n">
        <f aca="false">K59+K96</f>
        <v>0</v>
      </c>
      <c r="L39" s="374" t="n">
        <f aca="false">L59+L96</f>
        <v>0</v>
      </c>
      <c r="M39" s="372" t="s">
        <v>86</v>
      </c>
      <c r="N39" s="372"/>
      <c r="O39" s="570" t="n">
        <f aca="false">O59+O96</f>
        <v>19069.2</v>
      </c>
    </row>
    <row collapsed="false" customFormat="false" customHeight="true" hidden="true" ht="19.5" outlineLevel="0" r="40">
      <c r="A40" s="204"/>
      <c r="B40" s="37"/>
      <c r="C40" s="368"/>
      <c r="D40" s="368"/>
      <c r="E40" s="571"/>
      <c r="F40" s="372" t="s">
        <v>87</v>
      </c>
      <c r="G40" s="372"/>
      <c r="H40" s="372"/>
      <c r="I40" s="373" t="n">
        <f aca="false">J40+K40+L40+O40</f>
        <v>18971.24</v>
      </c>
      <c r="J40" s="374" t="n">
        <f aca="false">J60+J97</f>
        <v>0</v>
      </c>
      <c r="K40" s="374" t="n">
        <f aca="false">K60+K97</f>
        <v>1156.4</v>
      </c>
      <c r="L40" s="374" t="n">
        <f aca="false">L60+L97</f>
        <v>0</v>
      </c>
      <c r="M40" s="372" t="s">
        <v>87</v>
      </c>
      <c r="N40" s="372"/>
      <c r="O40" s="572" t="n">
        <f aca="false">O60+O97</f>
        <v>17814.84</v>
      </c>
    </row>
    <row collapsed="false" customFormat="false" customHeight="true" hidden="true" ht="19.5" outlineLevel="0" r="41">
      <c r="A41" s="204"/>
      <c r="B41" s="37"/>
      <c r="C41" s="368"/>
      <c r="D41" s="368"/>
      <c r="E41" s="571"/>
      <c r="F41" s="372" t="s">
        <v>88</v>
      </c>
      <c r="G41" s="372"/>
      <c r="H41" s="372"/>
      <c r="I41" s="373" t="n">
        <f aca="false">J41+K41+L41+O41</f>
        <v>20479.29</v>
      </c>
      <c r="J41" s="374" t="n">
        <f aca="false">J61+J98</f>
        <v>0</v>
      </c>
      <c r="K41" s="374" t="n">
        <f aca="false">K61+K98</f>
        <v>3623.99</v>
      </c>
      <c r="L41" s="374" t="n">
        <f aca="false">L61+L98</f>
        <v>0</v>
      </c>
      <c r="M41" s="372" t="s">
        <v>88</v>
      </c>
      <c r="N41" s="372"/>
      <c r="O41" s="572" t="n">
        <f aca="false">O61+O98</f>
        <v>16855.3</v>
      </c>
    </row>
    <row collapsed="false" customFormat="false" customHeight="true" hidden="true" ht="19.5" outlineLevel="0" r="42">
      <c r="A42" s="204"/>
      <c r="B42" s="37"/>
      <c r="C42" s="368"/>
      <c r="D42" s="368"/>
      <c r="E42" s="573"/>
      <c r="F42" s="372" t="s">
        <v>55</v>
      </c>
      <c r="G42" s="372"/>
      <c r="H42" s="372"/>
      <c r="I42" s="373" t="n">
        <f aca="false">J42+K42+L42+O42</f>
        <v>2514.19</v>
      </c>
      <c r="J42" s="374" t="n">
        <f aca="false">J62+J99+J128</f>
        <v>0</v>
      </c>
      <c r="K42" s="374" t="n">
        <f aca="false">K62+K99+K128</f>
        <v>0</v>
      </c>
      <c r="L42" s="374" t="n">
        <f aca="false">L62+L99+L128</f>
        <v>0</v>
      </c>
      <c r="M42" s="372" t="s">
        <v>55</v>
      </c>
      <c r="N42" s="372"/>
      <c r="O42" s="572" t="n">
        <f aca="false">O62+O99+M128</f>
        <v>2514.19</v>
      </c>
    </row>
    <row collapsed="false" customFormat="false" customHeight="false" hidden="true" ht="18.75" outlineLevel="0" r="43">
      <c r="A43" s="204"/>
      <c r="B43" s="37"/>
      <c r="C43" s="368" t="n">
        <v>42370</v>
      </c>
      <c r="D43" s="368" t="n">
        <v>42735</v>
      </c>
      <c r="E43" s="265" t="s">
        <v>228</v>
      </c>
      <c r="F43" s="371" t="n">
        <f aca="false">I44+I45+I46+I47</f>
        <v>57407.4</v>
      </c>
      <c r="G43" s="371"/>
      <c r="H43" s="371"/>
      <c r="I43" s="371"/>
      <c r="J43" s="379" t="n">
        <f aca="false">J44+J45+J46+J47</f>
        <v>0</v>
      </c>
      <c r="K43" s="379" t="n">
        <f aca="false">K44+K45+K46+K47</f>
        <v>0</v>
      </c>
      <c r="L43" s="380" t="n">
        <f aca="false">L44+L45+L46+L47</f>
        <v>0</v>
      </c>
      <c r="M43" s="371" t="n">
        <f aca="false">O44+O45+O46+O47</f>
        <v>57407.4</v>
      </c>
      <c r="N43" s="371"/>
      <c r="O43" s="371"/>
    </row>
    <row collapsed="false" customFormat="false" customHeight="true" hidden="true" ht="19.5" outlineLevel="0" r="44">
      <c r="A44" s="204"/>
      <c r="B44" s="37"/>
      <c r="C44" s="368"/>
      <c r="D44" s="368"/>
      <c r="E44" s="265" t="s">
        <v>226</v>
      </c>
      <c r="F44" s="372" t="s">
        <v>86</v>
      </c>
      <c r="G44" s="372"/>
      <c r="H44" s="372"/>
      <c r="I44" s="373" t="n">
        <f aca="false">J44+K44+L44+O44</f>
        <v>18714</v>
      </c>
      <c r="J44" s="375" t="n">
        <f aca="false">J64+J101</f>
        <v>0</v>
      </c>
      <c r="K44" s="375" t="n">
        <f aca="false">K64+K101</f>
        <v>0</v>
      </c>
      <c r="L44" s="375" t="n">
        <f aca="false">L64+L101</f>
        <v>0</v>
      </c>
      <c r="M44" s="372" t="s">
        <v>86</v>
      </c>
      <c r="N44" s="372"/>
      <c r="O44" s="570" t="n">
        <f aca="false">O64+O101</f>
        <v>18714</v>
      </c>
    </row>
    <row collapsed="false" customFormat="false" customHeight="true" hidden="true" ht="19.5" outlineLevel="0" r="45">
      <c r="A45" s="204"/>
      <c r="B45" s="37"/>
      <c r="C45" s="368"/>
      <c r="D45" s="368"/>
      <c r="E45" s="571"/>
      <c r="F45" s="372" t="s">
        <v>87</v>
      </c>
      <c r="G45" s="372"/>
      <c r="H45" s="372"/>
      <c r="I45" s="373" t="n">
        <f aca="false">J45+K45+L45+O45</f>
        <v>18466</v>
      </c>
      <c r="J45" s="375" t="n">
        <f aca="false">J65+J102</f>
        <v>0</v>
      </c>
      <c r="K45" s="375" t="n">
        <f aca="false">K65+K102</f>
        <v>0</v>
      </c>
      <c r="L45" s="375" t="n">
        <f aca="false">L65+L102</f>
        <v>0</v>
      </c>
      <c r="M45" s="372" t="s">
        <v>87</v>
      </c>
      <c r="N45" s="372"/>
      <c r="O45" s="572" t="n">
        <f aca="false">O65+O102</f>
        <v>18466</v>
      </c>
    </row>
    <row collapsed="false" customFormat="false" customHeight="true" hidden="true" ht="19.5" outlineLevel="0" r="46">
      <c r="A46" s="204"/>
      <c r="B46" s="37"/>
      <c r="C46" s="368"/>
      <c r="D46" s="368"/>
      <c r="E46" s="571"/>
      <c r="F46" s="372" t="s">
        <v>88</v>
      </c>
      <c r="G46" s="372"/>
      <c r="H46" s="372"/>
      <c r="I46" s="373" t="n">
        <f aca="false">J46+K46+L46+O46</f>
        <v>18718.1</v>
      </c>
      <c r="J46" s="375" t="n">
        <f aca="false">J66+J103</f>
        <v>0</v>
      </c>
      <c r="K46" s="375" t="n">
        <f aca="false">K66+K103</f>
        <v>0</v>
      </c>
      <c r="L46" s="375" t="n">
        <f aca="false">L66+L103</f>
        <v>0</v>
      </c>
      <c r="M46" s="372" t="s">
        <v>88</v>
      </c>
      <c r="N46" s="372"/>
      <c r="O46" s="572" t="n">
        <f aca="false">O66+O103</f>
        <v>18718.1</v>
      </c>
    </row>
    <row collapsed="false" customFormat="false" customHeight="true" hidden="true" ht="19.5" outlineLevel="0" r="47">
      <c r="A47" s="204"/>
      <c r="B47" s="37"/>
      <c r="C47" s="368"/>
      <c r="D47" s="368"/>
      <c r="E47" s="573"/>
      <c r="F47" s="372" t="s">
        <v>55</v>
      </c>
      <c r="G47" s="372"/>
      <c r="H47" s="372"/>
      <c r="I47" s="373" t="n">
        <f aca="false">J47+K47+L47+O47</f>
        <v>1509.3</v>
      </c>
      <c r="J47" s="375" t="n">
        <f aca="false">J67+J104+J130</f>
        <v>0</v>
      </c>
      <c r="K47" s="376" t="n">
        <f aca="false">K67+K104+K130</f>
        <v>0</v>
      </c>
      <c r="L47" s="376" t="n">
        <f aca="false">L67+L104+L130</f>
        <v>0</v>
      </c>
      <c r="M47" s="372" t="s">
        <v>55</v>
      </c>
      <c r="N47" s="372"/>
      <c r="O47" s="572" t="n">
        <f aca="false">O67+O104+M130</f>
        <v>1509.3</v>
      </c>
    </row>
    <row collapsed="false" customFormat="false" customHeight="true" hidden="true" ht="19.5" outlineLevel="0" r="48">
      <c r="A48" s="37" t="s">
        <v>85</v>
      </c>
      <c r="B48" s="37"/>
      <c r="C48" s="368" t="n">
        <v>41640</v>
      </c>
      <c r="D48" s="368" t="n">
        <v>42735</v>
      </c>
      <c r="E48" s="37"/>
      <c r="F48" s="371" t="n">
        <f aca="false">I49+I50+I51+I52</f>
        <v>138663.824</v>
      </c>
      <c r="G48" s="371"/>
      <c r="H48" s="371"/>
      <c r="I48" s="371"/>
      <c r="J48" s="381" t="n">
        <f aca="false">J49+J50+J51+J52</f>
        <v>0</v>
      </c>
      <c r="K48" s="381" t="n">
        <f aca="false">K49+K50+K51+K52</f>
        <v>21973.43</v>
      </c>
      <c r="L48" s="381" t="n">
        <f aca="false">L49+L50+L51+L52</f>
        <v>0</v>
      </c>
      <c r="M48" s="371" t="n">
        <f aca="false">O49+O50+O51+O52</f>
        <v>116690.394</v>
      </c>
      <c r="N48" s="371"/>
      <c r="O48" s="371"/>
    </row>
    <row collapsed="false" customFormat="false" customHeight="true" hidden="true" ht="19.5" outlineLevel="0" r="49">
      <c r="A49" s="37"/>
      <c r="B49" s="37"/>
      <c r="C49" s="368"/>
      <c r="D49" s="368"/>
      <c r="E49" s="37"/>
      <c r="F49" s="372" t="s">
        <v>86</v>
      </c>
      <c r="G49" s="372"/>
      <c r="H49" s="372"/>
      <c r="I49" s="382" t="n">
        <f aca="false">J49+K49+O49+L49</f>
        <v>53270.35</v>
      </c>
      <c r="J49" s="382" t="n">
        <f aca="false">J34+J39+J44</f>
        <v>0</v>
      </c>
      <c r="K49" s="383" t="n">
        <f aca="false">K34+K39+K44</f>
        <v>14079.15</v>
      </c>
      <c r="L49" s="383" t="n">
        <f aca="false">L34+L39+L44</f>
        <v>0</v>
      </c>
      <c r="M49" s="372" t="s">
        <v>86</v>
      </c>
      <c r="N49" s="372"/>
      <c r="O49" s="574" t="n">
        <f aca="false">O34+O39++O44</f>
        <v>39191.2</v>
      </c>
    </row>
    <row collapsed="false" customFormat="false" customHeight="true" hidden="true" ht="19.5" outlineLevel="0" r="50">
      <c r="A50" s="37"/>
      <c r="B50" s="37"/>
      <c r="C50" s="368"/>
      <c r="D50" s="368"/>
      <c r="E50" s="37"/>
      <c r="F50" s="372" t="s">
        <v>87</v>
      </c>
      <c r="G50" s="372"/>
      <c r="H50" s="372"/>
      <c r="I50" s="382" t="n">
        <f aca="false">J50+K50+O50+L50</f>
        <v>37437.24</v>
      </c>
      <c r="J50" s="382" t="n">
        <f aca="false">J35+J40+J45</f>
        <v>0</v>
      </c>
      <c r="K50" s="383" t="n">
        <f aca="false">K35+K40+K45</f>
        <v>1156.4</v>
      </c>
      <c r="L50" s="383" t="n">
        <f aca="false">L35+L40+L45</f>
        <v>0</v>
      </c>
      <c r="M50" s="372" t="s">
        <v>87</v>
      </c>
      <c r="N50" s="372"/>
      <c r="O50" s="575" t="n">
        <f aca="false">O35+O40++O45</f>
        <v>36280.84</v>
      </c>
    </row>
    <row collapsed="false" customFormat="false" customHeight="true" hidden="true" ht="19.5" outlineLevel="0" r="51">
      <c r="A51" s="37"/>
      <c r="B51" s="37"/>
      <c r="C51" s="368"/>
      <c r="D51" s="368"/>
      <c r="E51" s="37"/>
      <c r="F51" s="372" t="s">
        <v>88</v>
      </c>
      <c r="G51" s="372"/>
      <c r="H51" s="372"/>
      <c r="I51" s="382" t="n">
        <f aca="false">J51+K51+O51+L51</f>
        <v>42845.169</v>
      </c>
      <c r="J51" s="382" t="n">
        <f aca="false">J36+J41+J46</f>
        <v>0</v>
      </c>
      <c r="K51" s="383" t="n">
        <f aca="false">K46+K41+K36</f>
        <v>6737.88</v>
      </c>
      <c r="L51" s="383" t="n">
        <f aca="false">L36+L41+L46</f>
        <v>0</v>
      </c>
      <c r="M51" s="372" t="s">
        <v>88</v>
      </c>
      <c r="N51" s="372"/>
      <c r="O51" s="575" t="n">
        <f aca="false">O36+O41++O46</f>
        <v>36107.289</v>
      </c>
    </row>
    <row collapsed="false" customFormat="false" customHeight="true" hidden="true" ht="19.5" outlineLevel="0" r="52">
      <c r="A52" s="37"/>
      <c r="B52" s="37"/>
      <c r="C52" s="368"/>
      <c r="D52" s="368"/>
      <c r="E52" s="37"/>
      <c r="F52" s="372" t="s">
        <v>55</v>
      </c>
      <c r="G52" s="372"/>
      <c r="H52" s="372"/>
      <c r="I52" s="382" t="n">
        <f aca="false">J52+K52+O52+L52</f>
        <v>5111.065</v>
      </c>
      <c r="J52" s="382" t="n">
        <f aca="false">J37+J42+J47</f>
        <v>0</v>
      </c>
      <c r="K52" s="383" t="n">
        <f aca="false">K47+K42+K37</f>
        <v>0</v>
      </c>
      <c r="L52" s="383" t="n">
        <f aca="false">L37+L42+L47</f>
        <v>0</v>
      </c>
      <c r="M52" s="372" t="s">
        <v>55</v>
      </c>
      <c r="N52" s="372"/>
      <c r="O52" s="575" t="n">
        <f aca="false">O37+O42++O47</f>
        <v>5111.065</v>
      </c>
    </row>
    <row collapsed="false" customFormat="false" customHeight="true" hidden="true" ht="36.75" outlineLevel="0" r="53">
      <c r="A53" s="37" t="s">
        <v>90</v>
      </c>
      <c r="B53" s="37" t="s">
        <v>223</v>
      </c>
      <c r="C53" s="368" t="n">
        <v>41640</v>
      </c>
      <c r="D53" s="368" t="n">
        <v>42004</v>
      </c>
      <c r="E53" s="265" t="s">
        <v>225</v>
      </c>
      <c r="F53" s="384"/>
      <c r="G53" s="384"/>
      <c r="H53" s="384"/>
      <c r="I53" s="385" t="n">
        <f aca="false">I54+I55+I56+I57</f>
        <v>19248.329</v>
      </c>
      <c r="J53" s="618" t="n">
        <f aca="false">J54+J55+J56+J57</f>
        <v>0</v>
      </c>
      <c r="K53" s="386" t="n">
        <f aca="false">K54+K55+K56+K57</f>
        <v>17193.04</v>
      </c>
      <c r="L53" s="386" t="n">
        <f aca="false">L54+L55+L56+L57</f>
        <v>0</v>
      </c>
      <c r="M53" s="371" t="n">
        <f aca="false">O54+O55+O56+O57</f>
        <v>2055.289</v>
      </c>
      <c r="N53" s="371"/>
      <c r="O53" s="371"/>
    </row>
    <row collapsed="false" customFormat="false" customHeight="true" hidden="true" ht="19.5" outlineLevel="0" r="54">
      <c r="A54" s="37"/>
      <c r="B54" s="37"/>
      <c r="C54" s="368"/>
      <c r="D54" s="368"/>
      <c r="E54" s="265" t="s">
        <v>226</v>
      </c>
      <c r="F54" s="387" t="s">
        <v>86</v>
      </c>
      <c r="G54" s="387"/>
      <c r="H54" s="387"/>
      <c r="I54" s="388" t="n">
        <f aca="false">K54+O54+L54+J54</f>
        <v>15487.15</v>
      </c>
      <c r="J54" s="619" t="n">
        <f aca="false">J74</f>
        <v>0</v>
      </c>
      <c r="K54" s="389" t="n">
        <f aca="false">K74</f>
        <v>14079.15</v>
      </c>
      <c r="L54" s="390" t="n">
        <f aca="false">L74</f>
        <v>0</v>
      </c>
      <c r="M54" s="391" t="s">
        <v>86</v>
      </c>
      <c r="N54" s="391"/>
      <c r="O54" s="576" t="n">
        <f aca="false">N74</f>
        <v>1408</v>
      </c>
    </row>
    <row collapsed="false" customFormat="false" customHeight="true" hidden="true" ht="19.5" outlineLevel="0" r="55">
      <c r="A55" s="37"/>
      <c r="B55" s="37"/>
      <c r="C55" s="368"/>
      <c r="D55" s="368"/>
      <c r="E55" s="571"/>
      <c r="F55" s="387" t="s">
        <v>87</v>
      </c>
      <c r="G55" s="387"/>
      <c r="H55" s="387"/>
      <c r="I55" s="388" t="n">
        <f aca="false">K55+O55+L55+J55</f>
        <v>0</v>
      </c>
      <c r="J55" s="619" t="n">
        <f aca="false">J75</f>
        <v>0</v>
      </c>
      <c r="K55" s="389" t="n">
        <f aca="false">K75</f>
        <v>0</v>
      </c>
      <c r="L55" s="390" t="n">
        <f aca="false">L75</f>
        <v>0</v>
      </c>
      <c r="M55" s="391" t="s">
        <v>87</v>
      </c>
      <c r="N55" s="391"/>
      <c r="O55" s="402" t="n">
        <f aca="false">N75</f>
        <v>0</v>
      </c>
    </row>
    <row collapsed="false" customFormat="false" customHeight="true" hidden="true" ht="19.5" outlineLevel="0" r="56">
      <c r="A56" s="37"/>
      <c r="B56" s="37"/>
      <c r="C56" s="368"/>
      <c r="D56" s="368"/>
      <c r="E56" s="571"/>
      <c r="F56" s="387" t="s">
        <v>88</v>
      </c>
      <c r="G56" s="387"/>
      <c r="H56" s="387"/>
      <c r="I56" s="388" t="n">
        <f aca="false">K56+O56+L56+J56</f>
        <v>3647.779</v>
      </c>
      <c r="J56" s="619" t="n">
        <f aca="false">J76</f>
        <v>0</v>
      </c>
      <c r="K56" s="389" t="n">
        <f aca="false">K76</f>
        <v>3113.89</v>
      </c>
      <c r="L56" s="390" t="n">
        <f aca="false">L76</f>
        <v>0</v>
      </c>
      <c r="M56" s="391" t="s">
        <v>88</v>
      </c>
      <c r="N56" s="391"/>
      <c r="O56" s="402" t="n">
        <f aca="false">N76</f>
        <v>533.889</v>
      </c>
    </row>
    <row collapsed="false" customFormat="false" customHeight="true" hidden="true" ht="19.5" outlineLevel="0" r="57">
      <c r="A57" s="37"/>
      <c r="B57" s="37"/>
      <c r="C57" s="368"/>
      <c r="D57" s="368"/>
      <c r="E57" s="573"/>
      <c r="F57" s="387" t="s">
        <v>55</v>
      </c>
      <c r="G57" s="387"/>
      <c r="H57" s="387"/>
      <c r="I57" s="388" t="n">
        <f aca="false">K57+O57+L57+J57</f>
        <v>113.4</v>
      </c>
      <c r="J57" s="619" t="n">
        <f aca="false">J86</f>
        <v>0</v>
      </c>
      <c r="K57" s="389" t="n">
        <f aca="false">K86</f>
        <v>0</v>
      </c>
      <c r="L57" s="390" t="n">
        <f aca="false">L86</f>
        <v>0</v>
      </c>
      <c r="M57" s="391" t="s">
        <v>55</v>
      </c>
      <c r="N57" s="391"/>
      <c r="O57" s="402" t="n">
        <f aca="false">M86</f>
        <v>113.4</v>
      </c>
    </row>
    <row collapsed="false" customFormat="false" customHeight="false" hidden="true" ht="18.75" outlineLevel="0" r="58">
      <c r="A58" s="37"/>
      <c r="B58" s="37"/>
      <c r="C58" s="368" t="n">
        <v>42005</v>
      </c>
      <c r="D58" s="368" t="n">
        <v>42369</v>
      </c>
      <c r="E58" s="265" t="s">
        <v>227</v>
      </c>
      <c r="F58" s="392"/>
      <c r="G58" s="393"/>
      <c r="H58" s="393"/>
      <c r="I58" s="394" t="n">
        <f aca="false">I59+I60+I61+I62</f>
        <v>58143.42</v>
      </c>
      <c r="J58" s="620" t="n">
        <f aca="false">J59+J60+J61+J62</f>
        <v>0</v>
      </c>
      <c r="K58" s="395" t="n">
        <f aca="false">K59+K60+K61+K62</f>
        <v>4780.39</v>
      </c>
      <c r="L58" s="395" t="n">
        <f aca="false">L59+L60+L61+L62</f>
        <v>0</v>
      </c>
      <c r="M58" s="392"/>
      <c r="N58" s="393"/>
      <c r="O58" s="370" t="n">
        <f aca="false">O59+O60+O61+O62</f>
        <v>53363.03</v>
      </c>
    </row>
    <row collapsed="false" customFormat="false" customHeight="true" hidden="true" ht="19.5" outlineLevel="0" r="59">
      <c r="A59" s="37"/>
      <c r="B59" s="37"/>
      <c r="C59" s="368"/>
      <c r="D59" s="368"/>
      <c r="E59" s="265" t="s">
        <v>226</v>
      </c>
      <c r="F59" s="387" t="s">
        <v>86</v>
      </c>
      <c r="G59" s="387"/>
      <c r="H59" s="387"/>
      <c r="I59" s="388" t="n">
        <f aca="false">J59+K59+L59+O59</f>
        <v>18791</v>
      </c>
      <c r="J59" s="619" t="n">
        <f aca="false">J78</f>
        <v>0</v>
      </c>
      <c r="K59" s="389" t="n">
        <f aca="false">K78</f>
        <v>0</v>
      </c>
      <c r="L59" s="390" t="n">
        <f aca="false">L78</f>
        <v>0</v>
      </c>
      <c r="M59" s="391" t="s">
        <v>86</v>
      </c>
      <c r="N59" s="391"/>
      <c r="O59" s="576" t="n">
        <f aca="false">N78</f>
        <v>18791</v>
      </c>
    </row>
    <row collapsed="false" customFormat="false" customHeight="true" hidden="true" ht="19.5" outlineLevel="0" r="60">
      <c r="A60" s="37"/>
      <c r="B60" s="37"/>
      <c r="C60" s="368"/>
      <c r="D60" s="368"/>
      <c r="E60" s="571"/>
      <c r="F60" s="387" t="s">
        <v>87</v>
      </c>
      <c r="G60" s="387"/>
      <c r="H60" s="387"/>
      <c r="I60" s="388" t="n">
        <f aca="false">J60+K60+L60+O60</f>
        <v>17977.54</v>
      </c>
      <c r="J60" s="619" t="n">
        <f aca="false">J79</f>
        <v>0</v>
      </c>
      <c r="K60" s="389" t="n">
        <f aca="false">K79</f>
        <v>1156.4</v>
      </c>
      <c r="L60" s="390" t="n">
        <f aca="false">L79</f>
        <v>0</v>
      </c>
      <c r="M60" s="391" t="s">
        <v>87</v>
      </c>
      <c r="N60" s="391"/>
      <c r="O60" s="402" t="n">
        <f aca="false">N79</f>
        <v>16821.14</v>
      </c>
    </row>
    <row collapsed="false" customFormat="false" customHeight="true" hidden="true" ht="19.5" outlineLevel="0" r="61">
      <c r="A61" s="37"/>
      <c r="B61" s="37"/>
      <c r="C61" s="368"/>
      <c r="D61" s="368"/>
      <c r="E61" s="571"/>
      <c r="F61" s="387" t="s">
        <v>88</v>
      </c>
      <c r="G61" s="387"/>
      <c r="H61" s="387"/>
      <c r="I61" s="388" t="n">
        <f aca="false">J61+K61+L61+O61</f>
        <v>20278.39</v>
      </c>
      <c r="J61" s="619" t="n">
        <f aca="false">J80</f>
        <v>0</v>
      </c>
      <c r="K61" s="389" t="n">
        <f aca="false">K80</f>
        <v>3623.99</v>
      </c>
      <c r="L61" s="390" t="n">
        <f aca="false">L80</f>
        <v>0</v>
      </c>
      <c r="M61" s="391" t="s">
        <v>88</v>
      </c>
      <c r="N61" s="391"/>
      <c r="O61" s="402" t="n">
        <f aca="false">N80</f>
        <v>16654.4</v>
      </c>
    </row>
    <row collapsed="false" customFormat="false" customHeight="true" hidden="true" ht="19.5" outlineLevel="0" r="62">
      <c r="A62" s="37"/>
      <c r="B62" s="37"/>
      <c r="C62" s="368"/>
      <c r="D62" s="368"/>
      <c r="E62" s="573"/>
      <c r="F62" s="387" t="s">
        <v>55</v>
      </c>
      <c r="G62" s="387"/>
      <c r="H62" s="387"/>
      <c r="I62" s="388" t="n">
        <f aca="false">J62+K62+L62+O62</f>
        <v>1096.49</v>
      </c>
      <c r="J62" s="619" t="n">
        <f aca="false">J88</f>
        <v>0</v>
      </c>
      <c r="K62" s="389" t="n">
        <f aca="false">K88</f>
        <v>0</v>
      </c>
      <c r="L62" s="390" t="n">
        <f aca="false">L88</f>
        <v>0</v>
      </c>
      <c r="M62" s="391" t="s">
        <v>55</v>
      </c>
      <c r="N62" s="391"/>
      <c r="O62" s="402" t="n">
        <f aca="false">M88</f>
        <v>1096.49</v>
      </c>
    </row>
    <row collapsed="false" customFormat="false" customHeight="false" hidden="true" ht="18.75" outlineLevel="0" r="63">
      <c r="A63" s="37"/>
      <c r="B63" s="37"/>
      <c r="C63" s="368" t="n">
        <v>42370</v>
      </c>
      <c r="D63" s="368" t="n">
        <v>42735</v>
      </c>
      <c r="E63" s="265" t="s">
        <v>228</v>
      </c>
      <c r="F63" s="381"/>
      <c r="G63" s="396"/>
      <c r="H63" s="396"/>
      <c r="I63" s="397" t="n">
        <f aca="false">I64+I65+I66+I67</f>
        <v>54855</v>
      </c>
      <c r="J63" s="620" t="n">
        <f aca="false">J64+J65+J66+J67</f>
        <v>0</v>
      </c>
      <c r="K63" s="395" t="n">
        <f aca="false">K64+K65+K66+K67</f>
        <v>0</v>
      </c>
      <c r="L63" s="395" t="n">
        <f aca="false">L64+L65+L66+L67</f>
        <v>0</v>
      </c>
      <c r="M63" s="392"/>
      <c r="N63" s="398"/>
      <c r="O63" s="370" t="n">
        <f aca="false">O64+O65+O66+O67</f>
        <v>54855</v>
      </c>
    </row>
    <row collapsed="false" customFormat="false" customHeight="true" hidden="true" ht="19.5" outlineLevel="0" r="64">
      <c r="A64" s="37"/>
      <c r="B64" s="37"/>
      <c r="C64" s="368"/>
      <c r="D64" s="368"/>
      <c r="E64" s="265" t="s">
        <v>226</v>
      </c>
      <c r="F64" s="387" t="s">
        <v>86</v>
      </c>
      <c r="G64" s="387"/>
      <c r="H64" s="387"/>
      <c r="I64" s="388" t="n">
        <f aca="false">J64+K64+L64+O64</f>
        <v>18488</v>
      </c>
      <c r="J64" s="619" t="n">
        <f aca="false">J82</f>
        <v>0</v>
      </c>
      <c r="K64" s="389" t="n">
        <f aca="false">K82</f>
        <v>0</v>
      </c>
      <c r="L64" s="390" t="n">
        <f aca="false">L82</f>
        <v>0</v>
      </c>
      <c r="M64" s="391" t="s">
        <v>86</v>
      </c>
      <c r="N64" s="391"/>
      <c r="O64" s="576" t="n">
        <f aca="false">N82</f>
        <v>18488</v>
      </c>
    </row>
    <row collapsed="false" customFormat="false" customHeight="true" hidden="true" ht="19.5" outlineLevel="0" r="65">
      <c r="A65" s="37"/>
      <c r="B65" s="37"/>
      <c r="C65" s="368"/>
      <c r="D65" s="368"/>
      <c r="E65" s="571"/>
      <c r="F65" s="387" t="s">
        <v>87</v>
      </c>
      <c r="G65" s="387"/>
      <c r="H65" s="387"/>
      <c r="I65" s="388" t="n">
        <f aca="false">J65+K65+L65+O65</f>
        <v>17648</v>
      </c>
      <c r="J65" s="619" t="n">
        <f aca="false">J83</f>
        <v>0</v>
      </c>
      <c r="K65" s="389" t="n">
        <f aca="false">K83</f>
        <v>0</v>
      </c>
      <c r="L65" s="390" t="n">
        <f aca="false">L83</f>
        <v>0</v>
      </c>
      <c r="M65" s="391" t="s">
        <v>87</v>
      </c>
      <c r="N65" s="391"/>
      <c r="O65" s="402" t="n">
        <f aca="false">N83</f>
        <v>17648</v>
      </c>
    </row>
    <row collapsed="false" customFormat="false" customHeight="true" hidden="true" ht="19.5" outlineLevel="0" r="66">
      <c r="A66" s="37"/>
      <c r="B66" s="37"/>
      <c r="C66" s="368"/>
      <c r="D66" s="368"/>
      <c r="E66" s="571"/>
      <c r="F66" s="387" t="s">
        <v>88</v>
      </c>
      <c r="G66" s="387"/>
      <c r="H66" s="387"/>
      <c r="I66" s="388" t="n">
        <f aca="false">J66+K66+L66+O66</f>
        <v>18505</v>
      </c>
      <c r="J66" s="619" t="n">
        <f aca="false">J84</f>
        <v>0</v>
      </c>
      <c r="K66" s="389" t="n">
        <f aca="false">K84</f>
        <v>0</v>
      </c>
      <c r="L66" s="390" t="n">
        <f aca="false">L84</f>
        <v>0</v>
      </c>
      <c r="M66" s="391" t="s">
        <v>88</v>
      </c>
      <c r="N66" s="391"/>
      <c r="O66" s="402" t="n">
        <f aca="false">N84</f>
        <v>18505</v>
      </c>
    </row>
    <row collapsed="false" customFormat="false" customHeight="true" hidden="true" ht="19.5" outlineLevel="0" r="67">
      <c r="A67" s="37"/>
      <c r="B67" s="37"/>
      <c r="C67" s="368"/>
      <c r="D67" s="368"/>
      <c r="E67" s="573"/>
      <c r="F67" s="387" t="s">
        <v>55</v>
      </c>
      <c r="G67" s="387"/>
      <c r="H67" s="387"/>
      <c r="I67" s="388" t="n">
        <f aca="false">J67+K67+L67+O67</f>
        <v>214</v>
      </c>
      <c r="J67" s="619" t="n">
        <f aca="false">J90</f>
        <v>0</v>
      </c>
      <c r="K67" s="389" t="n">
        <f aca="false">K90</f>
        <v>0</v>
      </c>
      <c r="L67" s="390" t="n">
        <f aca="false">L90</f>
        <v>0</v>
      </c>
      <c r="M67" s="391" t="s">
        <v>55</v>
      </c>
      <c r="N67" s="391"/>
      <c r="O67" s="402" t="n">
        <f aca="false">M90</f>
        <v>214</v>
      </c>
    </row>
    <row collapsed="false" customFormat="false" customHeight="true" hidden="true" ht="19.5" outlineLevel="0" r="68">
      <c r="A68" s="37" t="s">
        <v>85</v>
      </c>
      <c r="B68" s="37"/>
      <c r="C68" s="368" t="n">
        <v>41640</v>
      </c>
      <c r="D68" s="368" t="n">
        <v>42735</v>
      </c>
      <c r="E68" s="37"/>
      <c r="F68" s="381"/>
      <c r="G68" s="396"/>
      <c r="H68" s="396"/>
      <c r="I68" s="397" t="n">
        <f aca="false">I69+I70+I71+I72</f>
        <v>132246.749</v>
      </c>
      <c r="J68" s="621" t="n">
        <f aca="false">J69+J70+J71+J72</f>
        <v>0</v>
      </c>
      <c r="K68" s="399" t="n">
        <f aca="false">K69+K70+K71+K72</f>
        <v>21973.43</v>
      </c>
      <c r="L68" s="399" t="n">
        <f aca="false">L69+L70+L71+L72</f>
        <v>0</v>
      </c>
      <c r="M68" s="392"/>
      <c r="N68" s="393"/>
      <c r="O68" s="370" t="n">
        <f aca="false">O69+O70+O71+O72</f>
        <v>110273.319</v>
      </c>
    </row>
    <row collapsed="false" customFormat="false" customHeight="true" hidden="true" ht="19.5" outlineLevel="0" r="69">
      <c r="A69" s="37"/>
      <c r="B69" s="37"/>
      <c r="C69" s="368"/>
      <c r="D69" s="368"/>
      <c r="E69" s="37"/>
      <c r="F69" s="387" t="s">
        <v>86</v>
      </c>
      <c r="G69" s="387"/>
      <c r="H69" s="387"/>
      <c r="I69" s="400" t="n">
        <f aca="false">J69+K69+L69+O69</f>
        <v>52766.15</v>
      </c>
      <c r="J69" s="619" t="n">
        <f aca="false">J54+J59+J64</f>
        <v>0</v>
      </c>
      <c r="K69" s="401" t="n">
        <f aca="false">K54+K59+K64</f>
        <v>14079.15</v>
      </c>
      <c r="L69" s="390" t="n">
        <f aca="false">L54+L59+L64</f>
        <v>0</v>
      </c>
      <c r="M69" s="402" t="s">
        <v>86</v>
      </c>
      <c r="N69" s="402"/>
      <c r="O69" s="577" t="n">
        <f aca="false">O54+O59+O64</f>
        <v>38687</v>
      </c>
    </row>
    <row collapsed="false" customFormat="false" customHeight="true" hidden="true" ht="19.5" outlineLevel="0" r="70">
      <c r="A70" s="37"/>
      <c r="B70" s="37"/>
      <c r="C70" s="368"/>
      <c r="D70" s="368"/>
      <c r="E70" s="37"/>
      <c r="F70" s="387" t="s">
        <v>87</v>
      </c>
      <c r="G70" s="387"/>
      <c r="H70" s="387"/>
      <c r="I70" s="400" t="n">
        <f aca="false">J70+K70+L70+O70</f>
        <v>35625.54</v>
      </c>
      <c r="J70" s="619" t="n">
        <f aca="false">J55+J60+J65</f>
        <v>0</v>
      </c>
      <c r="K70" s="401" t="n">
        <f aca="false">K55+K60+K65</f>
        <v>1156.4</v>
      </c>
      <c r="L70" s="390" t="n">
        <f aca="false">L55+L60+L65</f>
        <v>0</v>
      </c>
      <c r="M70" s="402" t="s">
        <v>87</v>
      </c>
      <c r="N70" s="402"/>
      <c r="O70" s="578" t="n">
        <f aca="false">O55+O60+O65</f>
        <v>34469.14</v>
      </c>
    </row>
    <row collapsed="false" customFormat="false" customHeight="true" hidden="true" ht="19.5" outlineLevel="0" r="71">
      <c r="A71" s="37"/>
      <c r="B71" s="37"/>
      <c r="C71" s="368"/>
      <c r="D71" s="368"/>
      <c r="E71" s="37"/>
      <c r="F71" s="387" t="s">
        <v>88</v>
      </c>
      <c r="G71" s="387"/>
      <c r="H71" s="387"/>
      <c r="I71" s="400" t="n">
        <f aca="false">J71+K71+L71+O71</f>
        <v>42431.169</v>
      </c>
      <c r="J71" s="619" t="n">
        <f aca="false">J56+J61+J66</f>
        <v>0</v>
      </c>
      <c r="K71" s="401" t="n">
        <f aca="false">K56+K61+K66</f>
        <v>6737.88</v>
      </c>
      <c r="L71" s="390" t="n">
        <f aca="false">L56+L61+L66</f>
        <v>0</v>
      </c>
      <c r="M71" s="402" t="s">
        <v>88</v>
      </c>
      <c r="N71" s="402"/>
      <c r="O71" s="578" t="n">
        <f aca="false">O56+O61+O66</f>
        <v>35693.289</v>
      </c>
    </row>
    <row collapsed="false" customFormat="false" customHeight="true" hidden="true" ht="19.5" outlineLevel="0" r="72">
      <c r="A72" s="37"/>
      <c r="B72" s="37"/>
      <c r="C72" s="368"/>
      <c r="D72" s="368"/>
      <c r="E72" s="37"/>
      <c r="F72" s="387" t="s">
        <v>55</v>
      </c>
      <c r="G72" s="387"/>
      <c r="H72" s="387"/>
      <c r="I72" s="400" t="n">
        <f aca="false">J72+K72+L72+O72</f>
        <v>1423.89</v>
      </c>
      <c r="J72" s="619" t="n">
        <f aca="false">J57+J62+J67</f>
        <v>0</v>
      </c>
      <c r="K72" s="401" t="n">
        <f aca="false">K57+K62+K67</f>
        <v>0</v>
      </c>
      <c r="L72" s="390" t="n">
        <f aca="false">L57+L62+L67</f>
        <v>0</v>
      </c>
      <c r="M72" s="402" t="s">
        <v>55</v>
      </c>
      <c r="N72" s="402"/>
      <c r="O72" s="578" t="n">
        <f aca="false">O57+O62+O67</f>
        <v>1423.89</v>
      </c>
    </row>
    <row collapsed="false" customFormat="false" customHeight="true" hidden="true" ht="24" outlineLevel="0" r="73">
      <c r="A73" s="37" t="s">
        <v>51</v>
      </c>
      <c r="B73" s="37" t="s">
        <v>52</v>
      </c>
      <c r="C73" s="368" t="n">
        <v>41640</v>
      </c>
      <c r="D73" s="368" t="n">
        <v>42004</v>
      </c>
      <c r="E73" s="265" t="s">
        <v>225</v>
      </c>
      <c r="F73" s="579" t="s">
        <v>434</v>
      </c>
      <c r="G73" s="579"/>
      <c r="H73" s="579"/>
      <c r="I73" s="403" t="n">
        <f aca="false">I74+I75+I76</f>
        <v>19134.929</v>
      </c>
      <c r="J73" s="622" t="n">
        <f aca="false">J74+J75+J76</f>
        <v>0</v>
      </c>
      <c r="K73" s="404" t="n">
        <f aca="false">K74+K75+K76</f>
        <v>17193.04</v>
      </c>
      <c r="L73" s="404" t="n">
        <f aca="false">L74+L75+L76</f>
        <v>0</v>
      </c>
      <c r="M73" s="377"/>
      <c r="N73" s="405" t="n">
        <f aca="false">N74+N75+N76</f>
        <v>1941.889</v>
      </c>
      <c r="O73" s="405"/>
    </row>
    <row collapsed="false" customFormat="false" customHeight="true" hidden="true" ht="19.5" outlineLevel="0" r="74">
      <c r="A74" s="37"/>
      <c r="B74" s="37"/>
      <c r="C74" s="368"/>
      <c r="D74" s="368"/>
      <c r="E74" s="265" t="s">
        <v>226</v>
      </c>
      <c r="F74" s="406" t="s">
        <v>86</v>
      </c>
      <c r="G74" s="406"/>
      <c r="H74" s="406"/>
      <c r="I74" s="407" t="n">
        <f aca="false">J74+K74+L74+N74</f>
        <v>15487.15</v>
      </c>
      <c r="J74" s="408" t="n">
        <v>0</v>
      </c>
      <c r="K74" s="408" t="n">
        <v>14079.15</v>
      </c>
      <c r="L74" s="409" t="n">
        <v>0</v>
      </c>
      <c r="M74" s="410" t="s">
        <v>86</v>
      </c>
      <c r="N74" s="580" t="n">
        <v>1408</v>
      </c>
      <c r="O74" s="580"/>
    </row>
    <row collapsed="false" customFormat="false" customHeight="true" hidden="true" ht="19.5" outlineLevel="0" r="75">
      <c r="A75" s="37"/>
      <c r="B75" s="37"/>
      <c r="C75" s="368"/>
      <c r="D75" s="368"/>
      <c r="E75" s="571"/>
      <c r="F75" s="406" t="s">
        <v>87</v>
      </c>
      <c r="G75" s="406"/>
      <c r="H75" s="406"/>
      <c r="I75" s="412" t="n">
        <f aca="false">J75+K75+L75+N75</f>
        <v>0</v>
      </c>
      <c r="J75" s="408" t="n">
        <v>0</v>
      </c>
      <c r="K75" s="408" t="n">
        <v>0</v>
      </c>
      <c r="L75" s="409" t="n">
        <v>0</v>
      </c>
      <c r="M75" s="410" t="s">
        <v>87</v>
      </c>
      <c r="N75" s="411"/>
      <c r="O75" s="411"/>
    </row>
    <row collapsed="false" customFormat="false" customHeight="true" hidden="true" ht="19.5" outlineLevel="0" r="76">
      <c r="A76" s="37"/>
      <c r="B76" s="37"/>
      <c r="C76" s="368"/>
      <c r="D76" s="368"/>
      <c r="E76" s="573"/>
      <c r="F76" s="406" t="s">
        <v>88</v>
      </c>
      <c r="G76" s="406"/>
      <c r="H76" s="406"/>
      <c r="I76" s="412" t="n">
        <f aca="false">J76+K76+L76+N76</f>
        <v>3647.779</v>
      </c>
      <c r="J76" s="408" t="n">
        <v>0</v>
      </c>
      <c r="K76" s="408" t="n">
        <v>3113.89</v>
      </c>
      <c r="L76" s="409" t="n">
        <v>0</v>
      </c>
      <c r="M76" s="410" t="s">
        <v>88</v>
      </c>
      <c r="N76" s="581" t="n">
        <v>533.889</v>
      </c>
      <c r="O76" s="581"/>
    </row>
    <row collapsed="false" customFormat="false" customHeight="true" hidden="true" ht="16.5" outlineLevel="0" r="77">
      <c r="A77" s="37"/>
      <c r="B77" s="37"/>
      <c r="C77" s="368" t="n">
        <v>42005</v>
      </c>
      <c r="D77" s="368" t="n">
        <v>42369</v>
      </c>
      <c r="E77" s="265" t="s">
        <v>227</v>
      </c>
      <c r="F77" s="369" t="s">
        <v>434</v>
      </c>
      <c r="G77" s="369"/>
      <c r="H77" s="369"/>
      <c r="I77" s="403" t="n">
        <f aca="false">I78+I79+I80</f>
        <v>57046.93</v>
      </c>
      <c r="J77" s="403" t="n">
        <f aca="false">J78+J79+J80</f>
        <v>0</v>
      </c>
      <c r="K77" s="403" t="n">
        <f aca="false">K78+K79+K80</f>
        <v>4780.39</v>
      </c>
      <c r="L77" s="403" t="n">
        <f aca="false">L78+L79+L80</f>
        <v>0</v>
      </c>
      <c r="M77" s="377"/>
      <c r="N77" s="405" t="n">
        <f aca="false">N78+N79+N80</f>
        <v>52266.54</v>
      </c>
      <c r="O77" s="405"/>
    </row>
    <row collapsed="false" customFormat="false" customHeight="true" hidden="true" ht="19.5" outlineLevel="0" r="78">
      <c r="A78" s="37"/>
      <c r="B78" s="37"/>
      <c r="C78" s="368"/>
      <c r="D78" s="368"/>
      <c r="E78" s="265" t="s">
        <v>226</v>
      </c>
      <c r="F78" s="406" t="s">
        <v>86</v>
      </c>
      <c r="G78" s="406"/>
      <c r="H78" s="406"/>
      <c r="I78" s="412" t="n">
        <f aca="false">J78+K78+N78+L78</f>
        <v>18791</v>
      </c>
      <c r="J78" s="623" t="n">
        <v>0</v>
      </c>
      <c r="K78" s="408" t="n">
        <v>0</v>
      </c>
      <c r="L78" s="409" t="n">
        <v>0</v>
      </c>
      <c r="M78" s="410" t="s">
        <v>86</v>
      </c>
      <c r="N78" s="580" t="n">
        <v>18791</v>
      </c>
      <c r="O78" s="580"/>
    </row>
    <row collapsed="false" customFormat="false" customHeight="true" hidden="true" ht="19.5" outlineLevel="0" r="79">
      <c r="A79" s="37"/>
      <c r="B79" s="37"/>
      <c r="C79" s="368"/>
      <c r="D79" s="368"/>
      <c r="E79" s="571"/>
      <c r="F79" s="406" t="s">
        <v>87</v>
      </c>
      <c r="G79" s="406"/>
      <c r="H79" s="406"/>
      <c r="I79" s="412" t="n">
        <f aca="false">J79+K79+N79+L79</f>
        <v>17977.54</v>
      </c>
      <c r="J79" s="623" t="n">
        <v>0</v>
      </c>
      <c r="K79" s="408" t="n">
        <v>1156.4</v>
      </c>
      <c r="L79" s="409" t="n">
        <v>0</v>
      </c>
      <c r="M79" s="410" t="s">
        <v>87</v>
      </c>
      <c r="N79" s="411" t="n">
        <v>16821.14</v>
      </c>
      <c r="O79" s="411"/>
    </row>
    <row collapsed="false" customFormat="false" customHeight="true" hidden="true" ht="19.5" outlineLevel="0" r="80">
      <c r="A80" s="37"/>
      <c r="B80" s="37"/>
      <c r="C80" s="368"/>
      <c r="D80" s="368"/>
      <c r="E80" s="573"/>
      <c r="F80" s="406" t="s">
        <v>88</v>
      </c>
      <c r="G80" s="406"/>
      <c r="H80" s="406"/>
      <c r="I80" s="412" t="n">
        <f aca="false">J80+K80+N80+L80</f>
        <v>20278.39</v>
      </c>
      <c r="J80" s="623" t="n">
        <v>0</v>
      </c>
      <c r="K80" s="408" t="n">
        <v>3623.99</v>
      </c>
      <c r="L80" s="409" t="n">
        <v>0</v>
      </c>
      <c r="M80" s="410" t="s">
        <v>88</v>
      </c>
      <c r="N80" s="411" t="n">
        <v>16654.4</v>
      </c>
      <c r="O80" s="411"/>
    </row>
    <row collapsed="false" customFormat="false" customHeight="true" hidden="true" ht="16.5" outlineLevel="0" r="81">
      <c r="A81" s="37"/>
      <c r="B81" s="37"/>
      <c r="C81" s="368" t="n">
        <v>42370</v>
      </c>
      <c r="D81" s="368" t="n">
        <v>42735</v>
      </c>
      <c r="E81" s="265" t="s">
        <v>228</v>
      </c>
      <c r="F81" s="369" t="s">
        <v>434</v>
      </c>
      <c r="G81" s="369"/>
      <c r="H81" s="369"/>
      <c r="I81" s="403" t="n">
        <f aca="false">I82+I83+I84</f>
        <v>54641</v>
      </c>
      <c r="J81" s="622" t="n">
        <f aca="false">J82+J83+J84</f>
        <v>0</v>
      </c>
      <c r="K81" s="413" t="n">
        <f aca="false">K82+K83+K84</f>
        <v>0</v>
      </c>
      <c r="L81" s="413" t="n">
        <f aca="false">L82+L83+L84</f>
        <v>0</v>
      </c>
      <c r="M81" s="377"/>
      <c r="N81" s="414" t="n">
        <f aca="false">N82+N83+N84</f>
        <v>54641</v>
      </c>
      <c r="O81" s="414"/>
    </row>
    <row collapsed="false" customFormat="false" customHeight="true" hidden="true" ht="19.5" outlineLevel="0" r="82">
      <c r="A82" s="37"/>
      <c r="B82" s="37"/>
      <c r="C82" s="368"/>
      <c r="D82" s="368"/>
      <c r="E82" s="265" t="s">
        <v>226</v>
      </c>
      <c r="F82" s="406" t="s">
        <v>86</v>
      </c>
      <c r="G82" s="406"/>
      <c r="H82" s="406"/>
      <c r="I82" s="415" t="n">
        <f aca="false">J82+K82+L82+N82</f>
        <v>18488</v>
      </c>
      <c r="J82" s="623" t="n">
        <v>0</v>
      </c>
      <c r="K82" s="408" t="n">
        <v>0</v>
      </c>
      <c r="L82" s="409" t="n">
        <v>0</v>
      </c>
      <c r="M82" s="410" t="s">
        <v>86</v>
      </c>
      <c r="N82" s="411" t="n">
        <v>18488</v>
      </c>
      <c r="O82" s="411"/>
    </row>
    <row collapsed="false" customFormat="false" customHeight="true" hidden="true" ht="19.5" outlineLevel="0" r="83">
      <c r="A83" s="37"/>
      <c r="B83" s="37"/>
      <c r="C83" s="368"/>
      <c r="D83" s="368"/>
      <c r="E83" s="571"/>
      <c r="F83" s="406" t="s">
        <v>87</v>
      </c>
      <c r="G83" s="406"/>
      <c r="H83" s="406"/>
      <c r="I83" s="415" t="n">
        <f aca="false">J83+K83+L83+N83</f>
        <v>17648</v>
      </c>
      <c r="J83" s="623" t="n">
        <v>0</v>
      </c>
      <c r="K83" s="408" t="n">
        <v>0</v>
      </c>
      <c r="L83" s="409" t="n">
        <v>0</v>
      </c>
      <c r="M83" s="410" t="s">
        <v>87</v>
      </c>
      <c r="N83" s="411" t="n">
        <v>17648</v>
      </c>
      <c r="O83" s="411"/>
    </row>
    <row collapsed="false" customFormat="false" customHeight="true" hidden="true" ht="19.5" outlineLevel="0" r="84">
      <c r="A84" s="37"/>
      <c r="B84" s="37"/>
      <c r="C84" s="368"/>
      <c r="D84" s="368"/>
      <c r="E84" s="573"/>
      <c r="F84" s="406" t="s">
        <v>88</v>
      </c>
      <c r="G84" s="406"/>
      <c r="H84" s="406"/>
      <c r="I84" s="412" t="n">
        <f aca="false">J84+K84+L84+N84</f>
        <v>18505</v>
      </c>
      <c r="J84" s="623" t="n">
        <v>0</v>
      </c>
      <c r="K84" s="408" t="n">
        <v>0</v>
      </c>
      <c r="L84" s="409" t="n">
        <v>0</v>
      </c>
      <c r="M84" s="410" t="s">
        <v>88</v>
      </c>
      <c r="N84" s="581" t="n">
        <v>18505</v>
      </c>
      <c r="O84" s="581"/>
    </row>
    <row collapsed="false" customFormat="false" customHeight="true" hidden="true" ht="31.15" outlineLevel="0" r="85">
      <c r="A85" s="41" t="s">
        <v>85</v>
      </c>
      <c r="B85" s="41"/>
      <c r="C85" s="416" t="n">
        <v>41640</v>
      </c>
      <c r="D85" s="416" t="n">
        <v>42735</v>
      </c>
      <c r="E85" s="41"/>
      <c r="F85" s="417"/>
      <c r="G85" s="398"/>
      <c r="H85" s="398"/>
      <c r="I85" s="370" t="n">
        <f aca="false">I81+I77+I73</f>
        <v>130822.859</v>
      </c>
      <c r="J85" s="370" t="n">
        <f aca="false">J81+J77+J73</f>
        <v>0</v>
      </c>
      <c r="K85" s="370" t="n">
        <f aca="false">K81+K77+K73</f>
        <v>21973.43</v>
      </c>
      <c r="L85" s="370" t="n">
        <f aca="false">L81+L77+L73</f>
        <v>0</v>
      </c>
      <c r="M85" s="418"/>
      <c r="N85" s="419" t="n">
        <f aca="false">N81+N77+N73</f>
        <v>108849.429</v>
      </c>
      <c r="O85" s="419"/>
    </row>
    <row collapsed="false" customFormat="false" customHeight="true" hidden="true" ht="249.75" outlineLevel="0" r="86">
      <c r="A86" s="37" t="s">
        <v>54</v>
      </c>
      <c r="B86" s="37" t="s">
        <v>223</v>
      </c>
      <c r="C86" s="368" t="n">
        <v>41640</v>
      </c>
      <c r="D86" s="368" t="n">
        <v>42004</v>
      </c>
      <c r="E86" s="265" t="s">
        <v>225</v>
      </c>
      <c r="F86" s="415" t="n">
        <f aca="false">J86+K86+L86+M86</f>
        <v>113.4</v>
      </c>
      <c r="G86" s="415"/>
      <c r="H86" s="415"/>
      <c r="I86" s="415"/>
      <c r="J86" s="420" t="n">
        <v>0</v>
      </c>
      <c r="K86" s="420" t="n">
        <v>0</v>
      </c>
      <c r="L86" s="420" t="n">
        <v>0</v>
      </c>
      <c r="M86" s="420" t="n">
        <v>113.4</v>
      </c>
      <c r="N86" s="420"/>
      <c r="O86" s="420"/>
    </row>
    <row collapsed="false" customFormat="false" customHeight="false" hidden="true" ht="15.75" outlineLevel="0" r="87">
      <c r="A87" s="37"/>
      <c r="B87" s="37"/>
      <c r="C87" s="368"/>
      <c r="D87" s="368"/>
      <c r="E87" s="41" t="s">
        <v>226</v>
      </c>
      <c r="F87" s="415"/>
      <c r="G87" s="415"/>
      <c r="H87" s="415"/>
      <c r="I87" s="415"/>
      <c r="J87" s="420"/>
      <c r="K87" s="420"/>
      <c r="L87" s="420"/>
      <c r="M87" s="420"/>
      <c r="N87" s="420"/>
      <c r="O87" s="420"/>
    </row>
    <row collapsed="false" customFormat="false" customHeight="false" hidden="true" ht="15.75" outlineLevel="0" r="88">
      <c r="A88" s="37"/>
      <c r="B88" s="37"/>
      <c r="C88" s="368" t="n">
        <v>42005</v>
      </c>
      <c r="D88" s="368" t="n">
        <v>42369</v>
      </c>
      <c r="E88" s="265" t="s">
        <v>227</v>
      </c>
      <c r="F88" s="415" t="n">
        <f aca="false">J88+K88+L88+M88</f>
        <v>1096.49</v>
      </c>
      <c r="G88" s="415"/>
      <c r="H88" s="415"/>
      <c r="I88" s="415"/>
      <c r="J88" s="420" t="n">
        <v>0</v>
      </c>
      <c r="K88" s="420" t="n">
        <v>0</v>
      </c>
      <c r="L88" s="420" t="n">
        <v>0</v>
      </c>
      <c r="M88" s="420" t="n">
        <v>1096.49</v>
      </c>
      <c r="N88" s="420"/>
      <c r="O88" s="420"/>
    </row>
    <row collapsed="false" customFormat="false" customHeight="false" hidden="true" ht="15.75" outlineLevel="0" r="89">
      <c r="A89" s="37"/>
      <c r="B89" s="37"/>
      <c r="C89" s="368"/>
      <c r="D89" s="368"/>
      <c r="E89" s="41" t="s">
        <v>226</v>
      </c>
      <c r="F89" s="415"/>
      <c r="G89" s="415"/>
      <c r="H89" s="415"/>
      <c r="I89" s="415"/>
      <c r="J89" s="420"/>
      <c r="K89" s="420"/>
      <c r="L89" s="420"/>
      <c r="M89" s="420"/>
      <c r="N89" s="420"/>
      <c r="O89" s="420"/>
    </row>
    <row collapsed="false" customFormat="false" customHeight="false" hidden="true" ht="15.75" outlineLevel="0" r="90">
      <c r="A90" s="37"/>
      <c r="B90" s="37"/>
      <c r="C90" s="368" t="n">
        <v>42370</v>
      </c>
      <c r="D90" s="368" t="n">
        <v>42735</v>
      </c>
      <c r="E90" s="265" t="s">
        <v>228</v>
      </c>
      <c r="F90" s="415" t="n">
        <f aca="false">J90+K90+L90+M90</f>
        <v>214</v>
      </c>
      <c r="G90" s="415"/>
      <c r="H90" s="415"/>
      <c r="I90" s="415"/>
      <c r="J90" s="420" t="n">
        <v>0</v>
      </c>
      <c r="K90" s="420" t="n">
        <v>0</v>
      </c>
      <c r="L90" s="420" t="n">
        <v>0</v>
      </c>
      <c r="M90" s="420" t="n">
        <v>214</v>
      </c>
      <c r="N90" s="420"/>
      <c r="O90" s="420"/>
    </row>
    <row collapsed="false" customFormat="false" customHeight="false" hidden="true" ht="15.75" outlineLevel="0" r="91">
      <c r="A91" s="37"/>
      <c r="B91" s="37"/>
      <c r="C91" s="368"/>
      <c r="D91" s="368"/>
      <c r="E91" s="41" t="s">
        <v>226</v>
      </c>
      <c r="F91" s="415"/>
      <c r="G91" s="415"/>
      <c r="H91" s="415"/>
      <c r="I91" s="415"/>
      <c r="J91" s="420"/>
      <c r="K91" s="420"/>
      <c r="L91" s="420"/>
      <c r="M91" s="420"/>
      <c r="N91" s="420"/>
      <c r="O91" s="420"/>
    </row>
    <row collapsed="false" customFormat="false" customHeight="true" hidden="true" ht="31.15" outlineLevel="0" r="92">
      <c r="A92" s="41" t="s">
        <v>98</v>
      </c>
      <c r="B92" s="41"/>
      <c r="C92" s="416" t="n">
        <v>41640</v>
      </c>
      <c r="D92" s="416" t="n">
        <v>42735</v>
      </c>
      <c r="E92" s="41"/>
      <c r="F92" s="403" t="n">
        <f aca="false">SUM(F86:F91)</f>
        <v>1423.89</v>
      </c>
      <c r="G92" s="403"/>
      <c r="H92" s="403"/>
      <c r="I92" s="403"/>
      <c r="J92" s="404" t="n">
        <f aca="false">SUM(J86:J91)</f>
        <v>0</v>
      </c>
      <c r="K92" s="404" t="n">
        <f aca="false">SUM(K86:K91)</f>
        <v>0</v>
      </c>
      <c r="L92" s="404" t="n">
        <f aca="false">SUM(L86:L91)</f>
        <v>0</v>
      </c>
      <c r="M92" s="403" t="n">
        <f aca="false">SUM(M86:M91)</f>
        <v>1423.89</v>
      </c>
      <c r="N92" s="403"/>
      <c r="O92" s="403"/>
    </row>
    <row collapsed="false" customFormat="false" customHeight="true" hidden="true" ht="36" outlineLevel="0" r="93">
      <c r="A93" s="265" t="s">
        <v>57</v>
      </c>
      <c r="B93" s="37" t="s">
        <v>60</v>
      </c>
      <c r="C93" s="368" t="n">
        <v>41640</v>
      </c>
      <c r="D93" s="368" t="n">
        <v>42004</v>
      </c>
      <c r="E93" s="265" t="s">
        <v>225</v>
      </c>
      <c r="F93" s="403" t="n">
        <f aca="false">J93+K93+L93+M93</f>
        <v>141.8</v>
      </c>
      <c r="G93" s="403"/>
      <c r="H93" s="403"/>
      <c r="I93" s="403"/>
      <c r="J93" s="403" t="n">
        <f aca="false">J106+J113</f>
        <v>0</v>
      </c>
      <c r="K93" s="403" t="n">
        <f aca="false">K106+K113</f>
        <v>0</v>
      </c>
      <c r="L93" s="403" t="n">
        <f aca="false">L106+L113</f>
        <v>0</v>
      </c>
      <c r="M93" s="403" t="n">
        <f aca="false">M106+M113</f>
        <v>141.8</v>
      </c>
      <c r="N93" s="403"/>
      <c r="O93" s="403"/>
    </row>
    <row collapsed="false" customFormat="false" customHeight="true" hidden="true" ht="15.75" outlineLevel="0" r="94">
      <c r="A94" s="359" t="s">
        <v>259</v>
      </c>
      <c r="B94" s="37"/>
      <c r="C94" s="368"/>
      <c r="D94" s="368"/>
      <c r="E94" s="41" t="s">
        <v>226</v>
      </c>
      <c r="F94" s="403"/>
      <c r="G94" s="403"/>
      <c r="H94" s="403"/>
      <c r="I94" s="403"/>
      <c r="J94" s="403"/>
      <c r="K94" s="403"/>
      <c r="L94" s="403"/>
      <c r="M94" s="403"/>
      <c r="N94" s="403"/>
      <c r="O94" s="403"/>
    </row>
    <row collapsed="false" customFormat="false" customHeight="true" hidden="true" ht="35.25" outlineLevel="0" r="95">
      <c r="A95" s="359"/>
      <c r="B95" s="37"/>
      <c r="C95" s="368" t="n">
        <v>41640</v>
      </c>
      <c r="D95" s="368" t="n">
        <v>42004</v>
      </c>
      <c r="E95" s="582" t="s">
        <v>177</v>
      </c>
      <c r="F95" s="421" t="s">
        <v>434</v>
      </c>
      <c r="G95" s="421"/>
      <c r="H95" s="421"/>
      <c r="I95" s="403" t="n">
        <f aca="false">I96+I97+I98+I99</f>
        <v>1833.3</v>
      </c>
      <c r="J95" s="583" t="n">
        <f aca="false">J96+J97+J98+J99</f>
        <v>0</v>
      </c>
      <c r="K95" s="422" t="n">
        <f aca="false">K96+K97+K98+K99</f>
        <v>0</v>
      </c>
      <c r="L95" s="422" t="n">
        <f aca="false">L96+L97+L98+L99</f>
        <v>0</v>
      </c>
      <c r="M95" s="423"/>
      <c r="N95" s="424"/>
      <c r="O95" s="583" t="n">
        <f aca="false">O96+O97+O98+O99</f>
        <v>1833.3</v>
      </c>
    </row>
    <row collapsed="false" customFormat="false" customHeight="true" hidden="true" ht="26.25" outlineLevel="0" r="96">
      <c r="A96" s="359"/>
      <c r="B96" s="37"/>
      <c r="C96" s="368"/>
      <c r="D96" s="368"/>
      <c r="E96" s="582"/>
      <c r="F96" s="387" t="s">
        <v>86</v>
      </c>
      <c r="G96" s="387"/>
      <c r="H96" s="387"/>
      <c r="I96" s="388" t="n">
        <f aca="false">J96+K96+L96+O96</f>
        <v>278.2</v>
      </c>
      <c r="J96" s="388" t="n">
        <f aca="false">J116</f>
        <v>0</v>
      </c>
      <c r="K96" s="388" t="n">
        <f aca="false">K116</f>
        <v>0</v>
      </c>
      <c r="L96" s="388" t="n">
        <f aca="false">L116</f>
        <v>0</v>
      </c>
      <c r="M96" s="425"/>
      <c r="N96" s="426"/>
      <c r="O96" s="584" t="n">
        <f aca="false">O116</f>
        <v>278.2</v>
      </c>
    </row>
    <row collapsed="false" customFormat="false" customHeight="true" hidden="true" ht="26.25" outlineLevel="0" r="97">
      <c r="A97" s="359"/>
      <c r="B97" s="37"/>
      <c r="C97" s="368"/>
      <c r="D97" s="368"/>
      <c r="E97" s="582"/>
      <c r="F97" s="387" t="s">
        <v>87</v>
      </c>
      <c r="G97" s="387"/>
      <c r="H97" s="387"/>
      <c r="I97" s="388" t="n">
        <f aca="false">J97+K97+L97+O97</f>
        <v>993.7</v>
      </c>
      <c r="J97" s="388" t="n">
        <f aca="false">J117</f>
        <v>0</v>
      </c>
      <c r="K97" s="388" t="n">
        <f aca="false">K117</f>
        <v>0</v>
      </c>
      <c r="L97" s="388" t="n">
        <f aca="false">L117</f>
        <v>0</v>
      </c>
      <c r="M97" s="427"/>
      <c r="N97" s="428"/>
      <c r="O97" s="584" t="n">
        <f aca="false">O117</f>
        <v>993.7</v>
      </c>
    </row>
    <row collapsed="false" customFormat="false" customHeight="true" hidden="true" ht="21.75" outlineLevel="0" r="98">
      <c r="A98" s="359"/>
      <c r="B98" s="37"/>
      <c r="C98" s="368"/>
      <c r="D98" s="368"/>
      <c r="E98" s="582"/>
      <c r="F98" s="387" t="s">
        <v>88</v>
      </c>
      <c r="G98" s="387"/>
      <c r="H98" s="387"/>
      <c r="I98" s="388" t="n">
        <f aca="false">J98+K98+L98+O98</f>
        <v>200.9</v>
      </c>
      <c r="J98" s="388" t="n">
        <f aca="false">J118</f>
        <v>0</v>
      </c>
      <c r="K98" s="388" t="n">
        <f aca="false">K118</f>
        <v>0</v>
      </c>
      <c r="L98" s="388" t="n">
        <f aca="false">L118</f>
        <v>0</v>
      </c>
      <c r="M98" s="425"/>
      <c r="N98" s="426"/>
      <c r="O98" s="584" t="n">
        <f aca="false">O118</f>
        <v>200.9</v>
      </c>
    </row>
    <row collapsed="false" customFormat="false" customHeight="true" hidden="true" ht="33" outlineLevel="0" r="99">
      <c r="A99" s="359"/>
      <c r="B99" s="37"/>
      <c r="C99" s="368"/>
      <c r="D99" s="368"/>
      <c r="E99" s="41"/>
      <c r="F99" s="429" t="s">
        <v>55</v>
      </c>
      <c r="G99" s="429"/>
      <c r="H99" s="429"/>
      <c r="I99" s="388" t="n">
        <f aca="false">J99+K99+L99+O99</f>
        <v>360.5</v>
      </c>
      <c r="J99" s="388" t="n">
        <f aca="false">J119</f>
        <v>0</v>
      </c>
      <c r="K99" s="388" t="n">
        <f aca="false">K119</f>
        <v>0</v>
      </c>
      <c r="L99" s="388" t="n">
        <f aca="false">L119</f>
        <v>0</v>
      </c>
      <c r="M99" s="430"/>
      <c r="N99" s="431"/>
      <c r="O99" s="584" t="n">
        <f aca="false">O119+M108</f>
        <v>360.5</v>
      </c>
    </row>
    <row collapsed="false" customFormat="false" customHeight="true" hidden="true" ht="33" outlineLevel="0" r="100">
      <c r="A100" s="359"/>
      <c r="B100" s="37"/>
      <c r="C100" s="432"/>
      <c r="D100" s="432"/>
      <c r="E100" s="582" t="s">
        <v>463</v>
      </c>
      <c r="F100" s="423"/>
      <c r="G100" s="424" t="s">
        <v>434</v>
      </c>
      <c r="H100" s="424"/>
      <c r="I100" s="403" t="n">
        <f aca="false">I101+I102+I103+I104</f>
        <v>1539.3</v>
      </c>
      <c r="J100" s="583" t="n">
        <f aca="false">J101+J102+J103+J104</f>
        <v>0</v>
      </c>
      <c r="K100" s="422" t="n">
        <f aca="false">K101+K102+K103+K104</f>
        <v>0</v>
      </c>
      <c r="L100" s="422" t="n">
        <f aca="false">L101+L102+L103+L104</f>
        <v>0</v>
      </c>
      <c r="M100" s="423"/>
      <c r="N100" s="424"/>
      <c r="O100" s="583" t="n">
        <f aca="false">O101+O102+O103+O104</f>
        <v>1539.3</v>
      </c>
    </row>
    <row collapsed="false" customFormat="false" customHeight="true" hidden="true" ht="33" outlineLevel="0" r="101">
      <c r="A101" s="359"/>
      <c r="B101" s="37"/>
      <c r="C101" s="432"/>
      <c r="D101" s="432"/>
      <c r="E101" s="582"/>
      <c r="F101" s="387" t="s">
        <v>86</v>
      </c>
      <c r="G101" s="387"/>
      <c r="H101" s="387"/>
      <c r="I101" s="388" t="n">
        <f aca="false">J101+K101+L101+O101</f>
        <v>226</v>
      </c>
      <c r="J101" s="388" t="n">
        <f aca="false">J121</f>
        <v>0</v>
      </c>
      <c r="K101" s="388" t="n">
        <f aca="false">K121</f>
        <v>0</v>
      </c>
      <c r="L101" s="388" t="n">
        <f aca="false">L121</f>
        <v>0</v>
      </c>
      <c r="M101" s="425"/>
      <c r="N101" s="426"/>
      <c r="O101" s="584" t="n">
        <f aca="false">O121</f>
        <v>226</v>
      </c>
    </row>
    <row collapsed="false" customFormat="false" customHeight="true" hidden="true" ht="33" outlineLevel="0" r="102">
      <c r="A102" s="359"/>
      <c r="B102" s="37"/>
      <c r="C102" s="432"/>
      <c r="D102" s="432"/>
      <c r="E102" s="582"/>
      <c r="F102" s="387" t="s">
        <v>87</v>
      </c>
      <c r="G102" s="387"/>
      <c r="H102" s="387"/>
      <c r="I102" s="388" t="n">
        <f aca="false">J102+K102+L102+O102</f>
        <v>818</v>
      </c>
      <c r="J102" s="388" t="n">
        <f aca="false">J122</f>
        <v>0</v>
      </c>
      <c r="K102" s="388" t="n">
        <f aca="false">K122</f>
        <v>0</v>
      </c>
      <c r="L102" s="388" t="n">
        <f aca="false">L122</f>
        <v>0</v>
      </c>
      <c r="M102" s="427"/>
      <c r="N102" s="428"/>
      <c r="O102" s="584" t="n">
        <f aca="false">O122</f>
        <v>818</v>
      </c>
    </row>
    <row collapsed="false" customFormat="false" customHeight="true" hidden="true" ht="19.5" outlineLevel="0" r="103">
      <c r="A103" s="359"/>
      <c r="B103" s="37"/>
      <c r="C103" s="368" t="n">
        <v>41640</v>
      </c>
      <c r="D103" s="368" t="n">
        <v>42004</v>
      </c>
      <c r="E103" s="582"/>
      <c r="F103" s="387" t="s">
        <v>88</v>
      </c>
      <c r="G103" s="387"/>
      <c r="H103" s="387"/>
      <c r="I103" s="388" t="n">
        <f aca="false">J103+K103+L103+O103</f>
        <v>213.1</v>
      </c>
      <c r="J103" s="388" t="n">
        <f aca="false">J123</f>
        <v>0</v>
      </c>
      <c r="K103" s="388" t="n">
        <f aca="false">K123</f>
        <v>0</v>
      </c>
      <c r="L103" s="388" t="n">
        <f aca="false">L123</f>
        <v>0</v>
      </c>
      <c r="M103" s="425"/>
      <c r="N103" s="426"/>
      <c r="O103" s="584" t="n">
        <f aca="false">O123</f>
        <v>213.1</v>
      </c>
    </row>
    <row collapsed="false" customFormat="false" customHeight="true" hidden="true" ht="19.5" outlineLevel="0" r="104">
      <c r="A104" s="359"/>
      <c r="B104" s="37"/>
      <c r="C104" s="368"/>
      <c r="D104" s="368"/>
      <c r="E104" s="41"/>
      <c r="F104" s="429" t="s">
        <v>55</v>
      </c>
      <c r="G104" s="429"/>
      <c r="H104" s="429"/>
      <c r="I104" s="388" t="n">
        <f aca="false">J104+K104+L104+O104</f>
        <v>282.2</v>
      </c>
      <c r="J104" s="388" t="n">
        <f aca="false">J124</f>
        <v>0</v>
      </c>
      <c r="K104" s="388" t="n">
        <f aca="false">K124</f>
        <v>0</v>
      </c>
      <c r="L104" s="388" t="n">
        <f aca="false">L124</f>
        <v>0</v>
      </c>
      <c r="M104" s="430"/>
      <c r="N104" s="431"/>
      <c r="O104" s="584" t="n">
        <f aca="false">O124+M110</f>
        <v>282.2</v>
      </c>
    </row>
    <row collapsed="false" customFormat="false" customHeight="true" hidden="true" ht="31.15" outlineLevel="0" r="105">
      <c r="A105" s="433" t="s">
        <v>98</v>
      </c>
      <c r="B105" s="433"/>
      <c r="C105" s="434" t="n">
        <v>41640</v>
      </c>
      <c r="D105" s="434" t="n">
        <v>42735</v>
      </c>
      <c r="E105" s="433"/>
      <c r="F105" s="403" t="n">
        <f aca="false">I100+I95++++++F93</f>
        <v>3514.4</v>
      </c>
      <c r="G105" s="403"/>
      <c r="H105" s="403"/>
      <c r="I105" s="403"/>
      <c r="J105" s="404" t="n">
        <f aca="false">J100+J95+J93</f>
        <v>0</v>
      </c>
      <c r="K105" s="404" t="n">
        <f aca="false">K100+K95+K93</f>
        <v>0</v>
      </c>
      <c r="L105" s="404" t="n">
        <f aca="false">L100+L95+L93</f>
        <v>0</v>
      </c>
      <c r="M105" s="403" t="n">
        <f aca="false">O100+O95+M93</f>
        <v>3514.4</v>
      </c>
      <c r="N105" s="403"/>
      <c r="O105" s="403"/>
    </row>
    <row collapsed="false" customFormat="false" customHeight="true" hidden="true" ht="15.75" outlineLevel="0" r="106">
      <c r="A106" s="265" t="s">
        <v>257</v>
      </c>
      <c r="B106" s="37" t="s">
        <v>60</v>
      </c>
      <c r="C106" s="368" t="n">
        <v>41640</v>
      </c>
      <c r="D106" s="368" t="n">
        <v>42004</v>
      </c>
      <c r="E106" s="265" t="s">
        <v>225</v>
      </c>
      <c r="F106" s="415" t="n">
        <f aca="false">J106+K106+L106+M106</f>
        <v>141.8</v>
      </c>
      <c r="G106" s="415"/>
      <c r="H106" s="415"/>
      <c r="I106" s="415"/>
      <c r="J106" s="420" t="n">
        <v>0</v>
      </c>
      <c r="K106" s="420" t="n">
        <v>0</v>
      </c>
      <c r="L106" s="420" t="n">
        <v>0</v>
      </c>
      <c r="M106" s="420" t="n">
        <v>141.8</v>
      </c>
      <c r="N106" s="420"/>
      <c r="O106" s="420"/>
    </row>
    <row collapsed="false" customFormat="false" customHeight="false" hidden="true" ht="409.5" outlineLevel="0" r="107">
      <c r="A107" s="265" t="s">
        <v>259</v>
      </c>
      <c r="B107" s="37"/>
      <c r="C107" s="368"/>
      <c r="D107" s="368"/>
      <c r="E107" s="41" t="s">
        <v>226</v>
      </c>
      <c r="F107" s="415"/>
      <c r="G107" s="415"/>
      <c r="H107" s="415"/>
      <c r="I107" s="415"/>
      <c r="J107" s="420"/>
      <c r="K107" s="420"/>
      <c r="L107" s="420"/>
      <c r="M107" s="420"/>
      <c r="N107" s="420"/>
      <c r="O107" s="420"/>
    </row>
    <row collapsed="false" customFormat="false" customHeight="false" hidden="true" ht="15.75" outlineLevel="0" r="108">
      <c r="A108" s="435"/>
      <c r="B108" s="37"/>
      <c r="C108" s="368" t="n">
        <v>41640</v>
      </c>
      <c r="D108" s="368" t="n">
        <v>42004</v>
      </c>
      <c r="E108" s="265" t="s">
        <v>227</v>
      </c>
      <c r="F108" s="415" t="n">
        <f aca="false">J108+K108+L108+M108</f>
        <v>360.5</v>
      </c>
      <c r="G108" s="415"/>
      <c r="H108" s="415"/>
      <c r="I108" s="415"/>
      <c r="J108" s="420" t="n">
        <v>0</v>
      </c>
      <c r="K108" s="420" t="n">
        <v>0</v>
      </c>
      <c r="L108" s="420" t="n">
        <v>0</v>
      </c>
      <c r="M108" s="420" t="n">
        <v>360.5</v>
      </c>
      <c r="N108" s="420"/>
      <c r="O108" s="420"/>
    </row>
    <row collapsed="false" customFormat="false" customHeight="false" hidden="true" ht="15.75" outlineLevel="0" r="109">
      <c r="A109" s="435"/>
      <c r="B109" s="37"/>
      <c r="C109" s="368"/>
      <c r="D109" s="368"/>
      <c r="E109" s="41" t="s">
        <v>226</v>
      </c>
      <c r="F109" s="415"/>
      <c r="G109" s="415"/>
      <c r="H109" s="415"/>
      <c r="I109" s="415"/>
      <c r="J109" s="420"/>
      <c r="K109" s="420"/>
      <c r="L109" s="420"/>
      <c r="M109" s="420"/>
      <c r="N109" s="420"/>
      <c r="O109" s="420"/>
    </row>
    <row collapsed="false" customFormat="false" customHeight="false" hidden="true" ht="15.75" outlineLevel="0" r="110">
      <c r="A110" s="435"/>
      <c r="B110" s="37"/>
      <c r="C110" s="368" t="n">
        <v>41640</v>
      </c>
      <c r="D110" s="368" t="n">
        <v>42004</v>
      </c>
      <c r="E110" s="265" t="s">
        <v>228</v>
      </c>
      <c r="F110" s="415" t="n">
        <f aca="false">J110+K110+L110+M110</f>
        <v>282.2</v>
      </c>
      <c r="G110" s="415"/>
      <c r="H110" s="415"/>
      <c r="I110" s="415"/>
      <c r="J110" s="420" t="n">
        <v>0</v>
      </c>
      <c r="K110" s="420" t="n">
        <v>0</v>
      </c>
      <c r="L110" s="420" t="n">
        <v>0</v>
      </c>
      <c r="M110" s="420" t="n">
        <v>282.2</v>
      </c>
      <c r="N110" s="420"/>
      <c r="O110" s="420"/>
    </row>
    <row collapsed="false" customFormat="false" customHeight="false" hidden="true" ht="15.75" outlineLevel="0" r="111">
      <c r="A111" s="191"/>
      <c r="B111" s="37"/>
      <c r="C111" s="368"/>
      <c r="D111" s="368"/>
      <c r="E111" s="41" t="s">
        <v>226</v>
      </c>
      <c r="F111" s="415"/>
      <c r="G111" s="415"/>
      <c r="H111" s="415"/>
      <c r="I111" s="415"/>
      <c r="J111" s="420"/>
      <c r="K111" s="420"/>
      <c r="L111" s="420"/>
      <c r="M111" s="420"/>
      <c r="N111" s="420"/>
      <c r="O111" s="420"/>
    </row>
    <row collapsed="false" customFormat="false" customHeight="true" hidden="true" ht="31.15" outlineLevel="0" r="112">
      <c r="A112" s="41" t="s">
        <v>98</v>
      </c>
      <c r="B112" s="41"/>
      <c r="C112" s="416" t="n">
        <v>41640</v>
      </c>
      <c r="D112" s="416" t="n">
        <v>42735</v>
      </c>
      <c r="E112" s="41"/>
      <c r="F112" s="403" t="n">
        <f aca="false">SUM(F106:F111)</f>
        <v>784.5</v>
      </c>
      <c r="G112" s="403"/>
      <c r="H112" s="403"/>
      <c r="I112" s="403"/>
      <c r="J112" s="404" t="n">
        <f aca="false">SUM(J106:J111)</f>
        <v>0</v>
      </c>
      <c r="K112" s="404" t="n">
        <f aca="false">SUM(K106:K111)</f>
        <v>0</v>
      </c>
      <c r="L112" s="404" t="n">
        <f aca="false">SUM(L106:L111)</f>
        <v>0</v>
      </c>
      <c r="M112" s="403" t="n">
        <f aca="false">SUM(M106:M111)</f>
        <v>784.5</v>
      </c>
      <c r="N112" s="403"/>
      <c r="O112" s="403"/>
    </row>
    <row collapsed="false" customFormat="false" customHeight="false" hidden="true" ht="63" outlineLevel="0" r="113">
      <c r="A113" s="265" t="s">
        <v>435</v>
      </c>
      <c r="B113" s="37"/>
      <c r="C113" s="368" t="n">
        <v>41640</v>
      </c>
      <c r="D113" s="368" t="n">
        <v>42004</v>
      </c>
      <c r="E113" s="265" t="s">
        <v>225</v>
      </c>
      <c r="F113" s="415" t="n">
        <f aca="false">J113+K113+L113+M113</f>
        <v>0</v>
      </c>
      <c r="G113" s="415"/>
      <c r="H113" s="415"/>
      <c r="I113" s="415"/>
      <c r="J113" s="420" t="n">
        <v>0</v>
      </c>
      <c r="K113" s="420" t="n">
        <v>0</v>
      </c>
      <c r="L113" s="420" t="n">
        <v>0</v>
      </c>
      <c r="M113" s="443" t="n">
        <v>0</v>
      </c>
      <c r="N113" s="443"/>
      <c r="O113" s="443"/>
    </row>
    <row collapsed="false" customFormat="false" customHeight="true" hidden="true" ht="85.5" outlineLevel="0" r="114">
      <c r="A114" s="265" t="s">
        <v>436</v>
      </c>
      <c r="B114" s="37"/>
      <c r="C114" s="368"/>
      <c r="D114" s="368"/>
      <c r="E114" s="41" t="s">
        <v>226</v>
      </c>
      <c r="F114" s="415"/>
      <c r="G114" s="415"/>
      <c r="H114" s="415"/>
      <c r="I114" s="415"/>
      <c r="J114" s="420"/>
      <c r="K114" s="420"/>
      <c r="L114" s="420"/>
      <c r="M114" s="443"/>
      <c r="N114" s="443"/>
      <c r="O114" s="443"/>
    </row>
    <row collapsed="false" customFormat="false" customHeight="true" hidden="true" ht="19.5" outlineLevel="0" r="115">
      <c r="A115" s="435"/>
      <c r="B115" s="37" t="s">
        <v>102</v>
      </c>
      <c r="C115" s="368" t="n">
        <v>41640</v>
      </c>
      <c r="D115" s="368" t="n">
        <v>42004</v>
      </c>
      <c r="E115" s="265" t="s">
        <v>227</v>
      </c>
      <c r="F115" s="423"/>
      <c r="G115" s="424" t="s">
        <v>434</v>
      </c>
      <c r="H115" s="424"/>
      <c r="I115" s="403" t="n">
        <f aca="false">I116+I117+I118+I119</f>
        <v>1472.8</v>
      </c>
      <c r="J115" s="583" t="n">
        <v>0</v>
      </c>
      <c r="K115" s="422" t="n">
        <v>0</v>
      </c>
      <c r="L115" s="423" t="n">
        <v>0</v>
      </c>
      <c r="M115" s="436"/>
      <c r="N115" s="437"/>
      <c r="O115" s="585" t="n">
        <f aca="false">O116+O117+O118+O119</f>
        <v>1472.8</v>
      </c>
    </row>
    <row collapsed="false" customFormat="false" customHeight="true" hidden="true" ht="19.5" outlineLevel="0" r="116">
      <c r="A116" s="435"/>
      <c r="B116" s="37"/>
      <c r="C116" s="368"/>
      <c r="D116" s="368"/>
      <c r="E116" s="265"/>
      <c r="F116" s="406" t="s">
        <v>86</v>
      </c>
      <c r="G116" s="406"/>
      <c r="H116" s="406"/>
      <c r="I116" s="438" t="n">
        <f aca="false">J116+K116++L116+O116</f>
        <v>278.2</v>
      </c>
      <c r="J116" s="420" t="n">
        <v>0</v>
      </c>
      <c r="K116" s="420" t="n">
        <v>0</v>
      </c>
      <c r="L116" s="420" t="n">
        <v>0</v>
      </c>
      <c r="M116" s="439" t="s">
        <v>86</v>
      </c>
      <c r="N116" s="440"/>
      <c r="O116" s="440" t="n">
        <v>278.2</v>
      </c>
    </row>
    <row collapsed="false" customFormat="false" customHeight="true" hidden="true" ht="19.5" outlineLevel="0" r="117">
      <c r="A117" s="435"/>
      <c r="B117" s="37"/>
      <c r="C117" s="368"/>
      <c r="D117" s="368"/>
      <c r="E117" s="265"/>
      <c r="F117" s="406" t="s">
        <v>87</v>
      </c>
      <c r="G117" s="406"/>
      <c r="H117" s="406"/>
      <c r="I117" s="415" t="n">
        <f aca="false">J117+K117++L117+O117</f>
        <v>993.7</v>
      </c>
      <c r="J117" s="420" t="n">
        <v>0</v>
      </c>
      <c r="K117" s="420" t="n">
        <v>0</v>
      </c>
      <c r="L117" s="420" t="n">
        <v>0</v>
      </c>
      <c r="M117" s="441" t="s">
        <v>87</v>
      </c>
      <c r="N117" s="420"/>
      <c r="O117" s="420" t="n">
        <v>993.7</v>
      </c>
    </row>
    <row collapsed="false" customFormat="false" customHeight="true" hidden="true" ht="19.5" outlineLevel="0" r="118">
      <c r="A118" s="435"/>
      <c r="B118" s="37"/>
      <c r="C118" s="368"/>
      <c r="D118" s="368"/>
      <c r="E118" s="265"/>
      <c r="F118" s="406" t="s">
        <v>88</v>
      </c>
      <c r="G118" s="406"/>
      <c r="H118" s="406"/>
      <c r="I118" s="438" t="n">
        <f aca="false">J118+K118++L118+O118</f>
        <v>200.9</v>
      </c>
      <c r="J118" s="420" t="n">
        <v>0</v>
      </c>
      <c r="K118" s="420" t="n">
        <v>0</v>
      </c>
      <c r="L118" s="420" t="n">
        <v>0</v>
      </c>
      <c r="M118" s="441" t="s">
        <v>88</v>
      </c>
      <c r="N118" s="420"/>
      <c r="O118" s="420" t="n">
        <v>200.9</v>
      </c>
    </row>
    <row collapsed="false" customFormat="false" customHeight="true" hidden="true" ht="19.5" outlineLevel="0" r="119">
      <c r="A119" s="435"/>
      <c r="B119" s="37"/>
      <c r="C119" s="368"/>
      <c r="D119" s="368"/>
      <c r="E119" s="41" t="s">
        <v>226</v>
      </c>
      <c r="F119" s="442" t="s">
        <v>55</v>
      </c>
      <c r="G119" s="442"/>
      <c r="H119" s="442"/>
      <c r="I119" s="415" t="n">
        <f aca="false">J119+K119++L119+O119</f>
        <v>0</v>
      </c>
      <c r="J119" s="443" t="n">
        <v>0</v>
      </c>
      <c r="K119" s="443" t="n">
        <v>0</v>
      </c>
      <c r="L119" s="443" t="n">
        <v>0</v>
      </c>
      <c r="M119" s="444" t="s">
        <v>55</v>
      </c>
      <c r="N119" s="443"/>
      <c r="O119" s="443" t="n">
        <v>0</v>
      </c>
    </row>
    <row collapsed="false" customFormat="false" customHeight="true" hidden="true" ht="19.5" outlineLevel="0" r="120">
      <c r="A120" s="435"/>
      <c r="B120" s="37"/>
      <c r="C120" s="432"/>
      <c r="D120" s="432"/>
      <c r="E120" s="172" t="s">
        <v>463</v>
      </c>
      <c r="F120" s="586" t="s">
        <v>434</v>
      </c>
      <c r="G120" s="586"/>
      <c r="H120" s="586"/>
      <c r="I120" s="403" t="n">
        <f aca="false">I121+I122+I123+I124</f>
        <v>1257.1</v>
      </c>
      <c r="J120" s="403" t="n">
        <f aca="false">J121+J122+J123</f>
        <v>0</v>
      </c>
      <c r="K120" s="403" t="n">
        <f aca="false">K121+K122+K123</f>
        <v>0</v>
      </c>
      <c r="L120" s="403" t="n">
        <f aca="false">L121+L122+L123</f>
        <v>0</v>
      </c>
      <c r="M120" s="437"/>
      <c r="N120" s="437"/>
      <c r="O120" s="585" t="n">
        <f aca="false">O121+O122+O123+O124</f>
        <v>1257.1</v>
      </c>
    </row>
    <row collapsed="false" customFormat="false" customHeight="true" hidden="true" ht="19.5" outlineLevel="0" r="121">
      <c r="A121" s="435"/>
      <c r="B121" s="37"/>
      <c r="C121" s="432"/>
      <c r="D121" s="432"/>
      <c r="E121" s="172"/>
      <c r="F121" s="406" t="s">
        <v>86</v>
      </c>
      <c r="G121" s="406"/>
      <c r="H121" s="406"/>
      <c r="I121" s="446" t="n">
        <f aca="false">J121+K121+L121++O121</f>
        <v>226</v>
      </c>
      <c r="J121" s="443" t="n">
        <v>0</v>
      </c>
      <c r="K121" s="443" t="n">
        <v>0</v>
      </c>
      <c r="L121" s="443" t="n">
        <v>0</v>
      </c>
      <c r="M121" s="441" t="s">
        <v>86</v>
      </c>
      <c r="N121" s="420"/>
      <c r="O121" s="420" t="n">
        <v>226</v>
      </c>
    </row>
    <row collapsed="false" customFormat="false" customHeight="true" hidden="true" ht="19.5" outlineLevel="0" r="122">
      <c r="A122" s="435"/>
      <c r="B122" s="37"/>
      <c r="C122" s="432"/>
      <c r="D122" s="432"/>
      <c r="E122" s="172"/>
      <c r="F122" s="406" t="s">
        <v>87</v>
      </c>
      <c r="G122" s="406"/>
      <c r="H122" s="406"/>
      <c r="I122" s="438" t="n">
        <f aca="false">J122+K122+L122++O122</f>
        <v>818</v>
      </c>
      <c r="J122" s="420" t="n">
        <v>0</v>
      </c>
      <c r="K122" s="420" t="n">
        <v>0</v>
      </c>
      <c r="L122" s="420" t="n">
        <v>0</v>
      </c>
      <c r="M122" s="441" t="s">
        <v>87</v>
      </c>
      <c r="N122" s="420"/>
      <c r="O122" s="420" t="n">
        <v>818</v>
      </c>
    </row>
    <row collapsed="false" customFormat="false" customHeight="true" hidden="true" ht="19.5" outlineLevel="0" r="123">
      <c r="A123" s="435"/>
      <c r="B123" s="37"/>
      <c r="C123" s="368" t="n">
        <v>41640</v>
      </c>
      <c r="D123" s="368" t="n">
        <v>42004</v>
      </c>
      <c r="E123" s="172"/>
      <c r="F123" s="406" t="s">
        <v>88</v>
      </c>
      <c r="G123" s="406"/>
      <c r="H123" s="406"/>
      <c r="I123" s="446" t="n">
        <f aca="false">J123+K123+L123++O123</f>
        <v>213.1</v>
      </c>
      <c r="J123" s="420" t="n">
        <v>0</v>
      </c>
      <c r="K123" s="420" t="n">
        <v>0</v>
      </c>
      <c r="L123" s="420" t="n">
        <v>0</v>
      </c>
      <c r="M123" s="441" t="s">
        <v>88</v>
      </c>
      <c r="N123" s="420"/>
      <c r="O123" s="420" t="n">
        <v>213.1</v>
      </c>
    </row>
    <row collapsed="false" customFormat="false" customHeight="true" hidden="true" ht="19.5" outlineLevel="0" r="124">
      <c r="A124" s="435"/>
      <c r="B124" s="37"/>
      <c r="C124" s="368"/>
      <c r="D124" s="368"/>
      <c r="E124" s="172"/>
      <c r="F124" s="442" t="s">
        <v>55</v>
      </c>
      <c r="G124" s="442"/>
      <c r="H124" s="442"/>
      <c r="I124" s="438" t="n">
        <f aca="false">J124+K124+L124++O124</f>
        <v>0</v>
      </c>
      <c r="J124" s="440" t="n">
        <v>0</v>
      </c>
      <c r="K124" s="440" t="n">
        <v>0</v>
      </c>
      <c r="L124" s="440" t="n">
        <v>0</v>
      </c>
      <c r="M124" s="441" t="s">
        <v>55</v>
      </c>
      <c r="N124" s="420"/>
      <c r="O124" s="439" t="n">
        <v>0</v>
      </c>
    </row>
    <row collapsed="false" customFormat="false" customHeight="true" hidden="true" ht="31.15" outlineLevel="0" r="125">
      <c r="A125" s="42" t="s">
        <v>98</v>
      </c>
      <c r="B125" s="41"/>
      <c r="C125" s="416" t="n">
        <v>41640</v>
      </c>
      <c r="D125" s="416" t="n">
        <v>42735</v>
      </c>
      <c r="E125" s="41"/>
      <c r="F125" s="403" t="n">
        <f aca="false">I120+I115+F113</f>
        <v>2729.9</v>
      </c>
      <c r="G125" s="403"/>
      <c r="H125" s="403"/>
      <c r="I125" s="403"/>
      <c r="J125" s="404" t="n">
        <f aca="false">J113+J115+J120</f>
        <v>0</v>
      </c>
      <c r="K125" s="404" t="n">
        <f aca="false">K113+K115+K120</f>
        <v>0</v>
      </c>
      <c r="L125" s="404" t="n">
        <f aca="false">L113+L115+L120</f>
        <v>0</v>
      </c>
      <c r="M125" s="403" t="n">
        <f aca="false">O120+O115+M113</f>
        <v>2729.9</v>
      </c>
      <c r="N125" s="403"/>
      <c r="O125" s="403"/>
    </row>
    <row collapsed="false" customFormat="false" customHeight="true" hidden="true" ht="15.75" outlineLevel="0" r="126">
      <c r="A126" s="265" t="s">
        <v>62</v>
      </c>
      <c r="B126" s="37" t="s">
        <v>437</v>
      </c>
      <c r="C126" s="368" t="n">
        <v>41640</v>
      </c>
      <c r="D126" s="368" t="n">
        <v>42004</v>
      </c>
      <c r="E126" s="265" t="s">
        <v>225</v>
      </c>
      <c r="F126" s="388" t="n">
        <f aca="false">F133</f>
        <v>832.375</v>
      </c>
      <c r="G126" s="388"/>
      <c r="H126" s="388"/>
      <c r="I126" s="388"/>
      <c r="J126" s="388" t="n">
        <f aca="false">J133</f>
        <v>0</v>
      </c>
      <c r="K126" s="388" t="n">
        <f aca="false">K133</f>
        <v>0</v>
      </c>
      <c r="L126" s="388" t="n">
        <f aca="false">L133</f>
        <v>0</v>
      </c>
      <c r="M126" s="587" t="n">
        <f aca="false">M133</f>
        <v>832.375</v>
      </c>
      <c r="N126" s="587"/>
      <c r="O126" s="587"/>
    </row>
    <row collapsed="false" customFormat="false" customHeight="true" hidden="true" ht="79.5" outlineLevel="0" r="127">
      <c r="A127" s="133" t="s">
        <v>64</v>
      </c>
      <c r="B127" s="37"/>
      <c r="C127" s="368"/>
      <c r="D127" s="368"/>
      <c r="E127" s="41" t="s">
        <v>226</v>
      </c>
      <c r="F127" s="388"/>
      <c r="G127" s="388"/>
      <c r="H127" s="388"/>
      <c r="I127" s="388"/>
      <c r="J127" s="388"/>
      <c r="K127" s="388"/>
      <c r="L127" s="388"/>
      <c r="M127" s="587"/>
      <c r="N127" s="587"/>
      <c r="O127" s="587"/>
    </row>
    <row collapsed="false" customFormat="false" customHeight="false" hidden="true" ht="15.75" outlineLevel="0" r="128">
      <c r="A128" s="133"/>
      <c r="B128" s="37"/>
      <c r="C128" s="368" t="n">
        <v>41640</v>
      </c>
      <c r="D128" s="368" t="n">
        <v>42004</v>
      </c>
      <c r="E128" s="265" t="s">
        <v>227</v>
      </c>
      <c r="F128" s="388" t="n">
        <f aca="false">F135</f>
        <v>1057.2</v>
      </c>
      <c r="G128" s="388"/>
      <c r="H128" s="388"/>
      <c r="I128" s="388"/>
      <c r="J128" s="388" t="n">
        <f aca="false">J135</f>
        <v>0</v>
      </c>
      <c r="K128" s="388" t="n">
        <f aca="false">K135</f>
        <v>0</v>
      </c>
      <c r="L128" s="388" t="n">
        <f aca="false">L135</f>
        <v>0</v>
      </c>
      <c r="M128" s="388" t="n">
        <f aca="false">M135</f>
        <v>1057.2</v>
      </c>
      <c r="N128" s="388"/>
      <c r="O128" s="388"/>
    </row>
    <row collapsed="false" customFormat="false" customHeight="false" hidden="true" ht="15.75" outlineLevel="0" r="129">
      <c r="A129" s="133"/>
      <c r="B129" s="37"/>
      <c r="C129" s="368"/>
      <c r="D129" s="368"/>
      <c r="E129" s="41" t="s">
        <v>226</v>
      </c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</row>
    <row collapsed="false" customFormat="false" customHeight="false" hidden="true" ht="15.75" outlineLevel="0" r="130">
      <c r="A130" s="133"/>
      <c r="B130" s="37"/>
      <c r="C130" s="368" t="n">
        <v>41640</v>
      </c>
      <c r="D130" s="368" t="n">
        <v>42004</v>
      </c>
      <c r="E130" s="265" t="s">
        <v>228</v>
      </c>
      <c r="F130" s="388" t="n">
        <f aca="false">F137</f>
        <v>1013.1</v>
      </c>
      <c r="G130" s="388"/>
      <c r="H130" s="388"/>
      <c r="I130" s="388"/>
      <c r="J130" s="388" t="n">
        <f aca="false">J137</f>
        <v>0</v>
      </c>
      <c r="K130" s="388" t="n">
        <f aca="false">K137</f>
        <v>0</v>
      </c>
      <c r="L130" s="388" t="n">
        <f aca="false">L137</f>
        <v>0</v>
      </c>
      <c r="M130" s="388" t="n">
        <f aca="false">M137</f>
        <v>1013.1</v>
      </c>
      <c r="N130" s="388"/>
      <c r="O130" s="388"/>
    </row>
    <row collapsed="false" customFormat="false" customHeight="false" hidden="true" ht="15.75" outlineLevel="0" r="131">
      <c r="A131" s="191"/>
      <c r="B131" s="37"/>
      <c r="C131" s="368"/>
      <c r="D131" s="368"/>
      <c r="E131" s="41" t="s">
        <v>226</v>
      </c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</row>
    <row collapsed="false" customFormat="false" customHeight="true" hidden="true" ht="31.15" outlineLevel="0" r="132">
      <c r="A132" s="41" t="s">
        <v>85</v>
      </c>
      <c r="B132" s="41"/>
      <c r="C132" s="416" t="n">
        <v>41640</v>
      </c>
      <c r="D132" s="416" t="n">
        <v>42735</v>
      </c>
      <c r="E132" s="41"/>
      <c r="F132" s="403" t="n">
        <f aca="false">SUM(F126:F131)</f>
        <v>2902.675</v>
      </c>
      <c r="G132" s="403"/>
      <c r="H132" s="403"/>
      <c r="I132" s="403"/>
      <c r="J132" s="404" t="n">
        <f aca="false">SUM(J126:J131)</f>
        <v>0</v>
      </c>
      <c r="K132" s="404" t="n">
        <f aca="false">SUM(K126:K131)</f>
        <v>0</v>
      </c>
      <c r="L132" s="404" t="n">
        <f aca="false">SUM(L126:L131)</f>
        <v>0</v>
      </c>
      <c r="M132" s="403" t="n">
        <f aca="false">SUM(M126:M131)</f>
        <v>2902.675</v>
      </c>
      <c r="N132" s="403"/>
      <c r="O132" s="403"/>
    </row>
    <row collapsed="false" customFormat="false" customHeight="true" hidden="true" ht="31.5" outlineLevel="0" r="133">
      <c r="A133" s="265" t="s">
        <v>65</v>
      </c>
      <c r="B133" s="37" t="s">
        <v>437</v>
      </c>
      <c r="C133" s="368" t="n">
        <v>41640</v>
      </c>
      <c r="D133" s="368" t="n">
        <v>42004</v>
      </c>
      <c r="E133" s="265" t="s">
        <v>225</v>
      </c>
      <c r="F133" s="415" t="n">
        <f aca="false">J133+K133+L133+M133</f>
        <v>832.375</v>
      </c>
      <c r="G133" s="415"/>
      <c r="H133" s="415"/>
      <c r="I133" s="415"/>
      <c r="J133" s="447" t="n">
        <v>0</v>
      </c>
      <c r="K133" s="447" t="n">
        <v>0</v>
      </c>
      <c r="L133" s="447" t="n">
        <v>0</v>
      </c>
      <c r="M133" s="420" t="n">
        <v>832.375</v>
      </c>
      <c r="N133" s="420"/>
      <c r="O133" s="420"/>
    </row>
    <row collapsed="false" customFormat="false" customHeight="false" hidden="true" ht="236.25" outlineLevel="0" r="134">
      <c r="A134" s="265" t="s">
        <v>438</v>
      </c>
      <c r="B134" s="37"/>
      <c r="C134" s="368"/>
      <c r="D134" s="368"/>
      <c r="E134" s="41" t="s">
        <v>226</v>
      </c>
      <c r="F134" s="415"/>
      <c r="G134" s="415"/>
      <c r="H134" s="415"/>
      <c r="I134" s="415"/>
      <c r="J134" s="447"/>
      <c r="K134" s="447"/>
      <c r="L134" s="447"/>
      <c r="M134" s="420"/>
      <c r="N134" s="420"/>
      <c r="O134" s="420"/>
    </row>
    <row collapsed="false" customFormat="false" customHeight="false" hidden="true" ht="15.75" outlineLevel="0" r="135">
      <c r="A135" s="435"/>
      <c r="B135" s="37"/>
      <c r="C135" s="368" t="n">
        <v>41640</v>
      </c>
      <c r="D135" s="368" t="n">
        <v>42004</v>
      </c>
      <c r="E135" s="265" t="s">
        <v>227</v>
      </c>
      <c r="F135" s="415" t="n">
        <f aca="false">J135+K135+L135+M135</f>
        <v>1057.2</v>
      </c>
      <c r="G135" s="415"/>
      <c r="H135" s="415"/>
      <c r="I135" s="415"/>
      <c r="J135" s="447" t="n">
        <v>0</v>
      </c>
      <c r="K135" s="447" t="n">
        <v>0</v>
      </c>
      <c r="L135" s="447" t="n">
        <v>0</v>
      </c>
      <c r="M135" s="420" t="n">
        <v>1057.2</v>
      </c>
      <c r="N135" s="420"/>
      <c r="O135" s="420"/>
    </row>
    <row collapsed="false" customFormat="false" customHeight="false" hidden="true" ht="15.75" outlineLevel="0" r="136">
      <c r="A136" s="435"/>
      <c r="B136" s="37"/>
      <c r="C136" s="368"/>
      <c r="D136" s="368"/>
      <c r="E136" s="41" t="s">
        <v>226</v>
      </c>
      <c r="F136" s="415"/>
      <c r="G136" s="415"/>
      <c r="H136" s="415"/>
      <c r="I136" s="415"/>
      <c r="J136" s="447"/>
      <c r="K136" s="447"/>
      <c r="L136" s="447"/>
      <c r="M136" s="420"/>
      <c r="N136" s="420"/>
      <c r="O136" s="420"/>
    </row>
    <row collapsed="false" customFormat="false" customHeight="false" hidden="true" ht="15.75" outlineLevel="0" r="137">
      <c r="A137" s="435"/>
      <c r="B137" s="37"/>
      <c r="C137" s="368" t="n">
        <v>41640</v>
      </c>
      <c r="D137" s="368" t="n">
        <v>42004</v>
      </c>
      <c r="E137" s="265" t="s">
        <v>228</v>
      </c>
      <c r="F137" s="415" t="n">
        <f aca="false">J137+K137+L137+M137</f>
        <v>1013.1</v>
      </c>
      <c r="G137" s="415"/>
      <c r="H137" s="415"/>
      <c r="I137" s="415"/>
      <c r="J137" s="447" t="n">
        <v>0</v>
      </c>
      <c r="K137" s="447" t="n">
        <v>0</v>
      </c>
      <c r="L137" s="447" t="n">
        <v>0</v>
      </c>
      <c r="M137" s="420" t="n">
        <v>1013.1</v>
      </c>
      <c r="N137" s="420"/>
      <c r="O137" s="420"/>
    </row>
    <row collapsed="false" customFormat="false" customHeight="false" hidden="true" ht="15.75" outlineLevel="0" r="138">
      <c r="A138" s="191"/>
      <c r="B138" s="37"/>
      <c r="C138" s="368"/>
      <c r="D138" s="368"/>
      <c r="E138" s="41" t="s">
        <v>226</v>
      </c>
      <c r="F138" s="415"/>
      <c r="G138" s="415"/>
      <c r="H138" s="415"/>
      <c r="I138" s="415"/>
      <c r="J138" s="447"/>
      <c r="K138" s="447"/>
      <c r="L138" s="447"/>
      <c r="M138" s="420"/>
      <c r="N138" s="420"/>
      <c r="O138" s="420"/>
    </row>
    <row collapsed="false" customFormat="false" customHeight="true" hidden="true" ht="31.15" outlineLevel="0" r="139">
      <c r="A139" s="41" t="s">
        <v>85</v>
      </c>
      <c r="B139" s="41"/>
      <c r="C139" s="416" t="n">
        <v>41640</v>
      </c>
      <c r="D139" s="416" t="n">
        <v>42735</v>
      </c>
      <c r="E139" s="41"/>
      <c r="F139" s="403" t="n">
        <f aca="false">SUM(F133:F138)</f>
        <v>2902.675</v>
      </c>
      <c r="G139" s="403"/>
      <c r="H139" s="403"/>
      <c r="I139" s="403"/>
      <c r="J139" s="404"/>
      <c r="K139" s="404"/>
      <c r="L139" s="404"/>
      <c r="M139" s="403" t="n">
        <f aca="false">SUM(M133:M138)</f>
        <v>2902.675</v>
      </c>
      <c r="N139" s="403"/>
      <c r="O139" s="403"/>
    </row>
    <row collapsed="false" customFormat="false" customHeight="false" hidden="true" ht="15.75" outlineLevel="0" r="140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collapsed="false" customFormat="false" customHeight="false" hidden="true" ht="15.75" outlineLevel="0" r="141">
      <c r="A141" s="5"/>
    </row>
    <row collapsed="false" customFormat="false" customHeight="false" hidden="true" ht="15.75" outlineLevel="0" r="142">
      <c r="A142" s="3" t="s">
        <v>106</v>
      </c>
      <c r="B142" s="3"/>
      <c r="C142" s="3"/>
      <c r="D142" s="3"/>
      <c r="E142" s="3"/>
      <c r="F142" s="3"/>
      <c r="G142" s="3"/>
    </row>
    <row collapsed="false" customFormat="false" customHeight="false" hidden="true" ht="15.75" outlineLevel="0" r="143">
      <c r="A143" s="3" t="s">
        <v>107</v>
      </c>
      <c r="B143" s="3"/>
      <c r="C143" s="3"/>
      <c r="D143" s="3"/>
      <c r="E143" s="3"/>
      <c r="F143" s="3"/>
      <c r="G143" s="3"/>
    </row>
    <row collapsed="false" customFormat="false" customHeight="false" hidden="true" ht="15.75" outlineLevel="0" r="144">
      <c r="A144" s="3" t="s">
        <v>108</v>
      </c>
      <c r="B144" s="3"/>
      <c r="C144" s="3"/>
      <c r="D144" s="3"/>
      <c r="E144" s="3"/>
      <c r="F144" s="3"/>
      <c r="G144" s="3"/>
      <c r="H144" s="3"/>
      <c r="I144" s="3"/>
    </row>
    <row collapsed="false" customFormat="false" customHeight="false" hidden="true" ht="15" outlineLevel="0" r="145">
      <c r="A145" s="588" t="s">
        <v>109</v>
      </c>
    </row>
    <row collapsed="false" customFormat="false" customHeight="false" hidden="true" ht="15" outlineLevel="0" r="146">
      <c r="A146" s="588" t="s">
        <v>110</v>
      </c>
    </row>
    <row collapsed="false" customFormat="false" customHeight="true" hidden="true" ht="15" outlineLevel="0" r="147">
      <c r="A147" s="127" t="s">
        <v>3</v>
      </c>
      <c r="B147" s="127" t="s">
        <v>111</v>
      </c>
      <c r="C147" s="128" t="s">
        <v>112</v>
      </c>
      <c r="D147" s="128"/>
      <c r="E147" s="128"/>
      <c r="F147" s="128"/>
      <c r="G147" s="128"/>
      <c r="H147" s="128"/>
      <c r="I147" s="128" t="s">
        <v>113</v>
      </c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</row>
    <row collapsed="false" customFormat="false" customHeight="true" hidden="true" ht="15" outlineLevel="0" r="148">
      <c r="A148" s="131" t="s">
        <v>9</v>
      </c>
      <c r="B148" s="131" t="s">
        <v>114</v>
      </c>
      <c r="C148" s="132" t="s">
        <v>115</v>
      </c>
      <c r="D148" s="132"/>
      <c r="E148" s="132"/>
      <c r="F148" s="132"/>
      <c r="G148" s="132"/>
      <c r="H148" s="132"/>
      <c r="I148" s="132" t="s">
        <v>116</v>
      </c>
      <c r="J148" s="132"/>
      <c r="K148" s="132"/>
      <c r="L148" s="132"/>
      <c r="M148" s="132"/>
      <c r="N148" s="132"/>
      <c r="O148" s="132"/>
      <c r="P148" s="132" t="s">
        <v>117</v>
      </c>
      <c r="Q148" s="132"/>
      <c r="R148" s="132"/>
      <c r="S148" s="132"/>
      <c r="T148" s="132"/>
      <c r="U148" s="132"/>
      <c r="V148" s="132"/>
    </row>
    <row collapsed="false" customFormat="false" customHeight="true" hidden="true" ht="15.75" outlineLevel="0" r="149">
      <c r="A149" s="435"/>
      <c r="B149" s="131" t="s">
        <v>118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7" t="s">
        <v>119</v>
      </c>
      <c r="Q149" s="137"/>
      <c r="R149" s="137"/>
      <c r="S149" s="137"/>
      <c r="T149" s="137"/>
      <c r="U149" s="137"/>
      <c r="V149" s="137"/>
    </row>
    <row collapsed="false" customFormat="false" customHeight="true" hidden="true" ht="15" outlineLevel="0" r="150">
      <c r="A150" s="435"/>
      <c r="B150" s="435"/>
      <c r="C150" s="25" t="s">
        <v>120</v>
      </c>
      <c r="D150" s="25"/>
      <c r="E150" s="25"/>
      <c r="F150" s="25"/>
      <c r="G150" s="25"/>
      <c r="H150" s="25"/>
      <c r="I150" s="25" t="s">
        <v>120</v>
      </c>
      <c r="J150" s="25"/>
      <c r="K150" s="25"/>
      <c r="L150" s="25"/>
      <c r="M150" s="25"/>
      <c r="N150" s="25"/>
      <c r="O150" s="25"/>
      <c r="P150" s="128"/>
      <c r="Q150" s="128"/>
      <c r="R150" s="128"/>
      <c r="S150" s="128"/>
      <c r="T150" s="128"/>
      <c r="U150" s="128"/>
      <c r="V150" s="128"/>
    </row>
    <row collapsed="false" customFormat="false" customHeight="true" hidden="true" ht="15.75" outlineLevel="0" r="151">
      <c r="A151" s="435"/>
      <c r="B151" s="43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137" t="s">
        <v>120</v>
      </c>
      <c r="Q151" s="137"/>
      <c r="R151" s="137"/>
      <c r="S151" s="137"/>
      <c r="T151" s="137"/>
      <c r="U151" s="137"/>
      <c r="V151" s="137"/>
    </row>
    <row collapsed="false" customFormat="false" customHeight="true" hidden="true" ht="15" outlineLevel="0" r="152">
      <c r="A152" s="435"/>
      <c r="B152" s="435"/>
      <c r="C152" s="25" t="s">
        <v>121</v>
      </c>
      <c r="D152" s="25" t="s">
        <v>122</v>
      </c>
      <c r="E152" s="25"/>
      <c r="F152" s="25" t="s">
        <v>123</v>
      </c>
      <c r="G152" s="25" t="s">
        <v>124</v>
      </c>
      <c r="H152" s="25" t="s">
        <v>125</v>
      </c>
      <c r="I152" s="25" t="s">
        <v>121</v>
      </c>
      <c r="J152" s="25"/>
      <c r="K152" s="25" t="s">
        <v>122</v>
      </c>
      <c r="L152" s="25" t="s">
        <v>123</v>
      </c>
      <c r="M152" s="25" t="s">
        <v>124</v>
      </c>
      <c r="N152" s="25" t="s">
        <v>125</v>
      </c>
      <c r="O152" s="25"/>
      <c r="P152" s="131"/>
      <c r="Q152" s="25" t="s">
        <v>122</v>
      </c>
      <c r="R152" s="25"/>
      <c r="S152" s="25" t="s">
        <v>123</v>
      </c>
      <c r="T152" s="25" t="s">
        <v>124</v>
      </c>
      <c r="U152" s="25" t="s">
        <v>125</v>
      </c>
      <c r="V152" s="25"/>
    </row>
    <row collapsed="false" customFormat="false" customHeight="false" hidden="true" ht="63.75" outlineLevel="0" r="153">
      <c r="A153" s="435"/>
      <c r="B153" s="43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30" t="s">
        <v>126</v>
      </c>
      <c r="Q153" s="25"/>
      <c r="R153" s="25"/>
      <c r="S153" s="25"/>
      <c r="T153" s="25"/>
      <c r="U153" s="25"/>
      <c r="V153" s="25"/>
    </row>
    <row collapsed="false" customFormat="false" customHeight="false" hidden="true" ht="60" outlineLevel="0" r="154">
      <c r="A154" s="185" t="n">
        <v>1</v>
      </c>
      <c r="B154" s="467" t="s">
        <v>127</v>
      </c>
      <c r="C154" s="141" t="n">
        <f aca="false">J37</f>
        <v>0</v>
      </c>
      <c r="D154" s="142" t="n">
        <f aca="false">K37</f>
        <v>0</v>
      </c>
      <c r="E154" s="142"/>
      <c r="F154" s="141" t="n">
        <f aca="false">L37</f>
        <v>0</v>
      </c>
      <c r="G154" s="149" t="n">
        <f aca="false">O37</f>
        <v>1087.575</v>
      </c>
      <c r="H154" s="589" t="n">
        <v>0</v>
      </c>
      <c r="I154" s="142" t="n">
        <f aca="false">J42</f>
        <v>0</v>
      </c>
      <c r="J154" s="142"/>
      <c r="K154" s="143" t="n">
        <f aca="false">K42</f>
        <v>0</v>
      </c>
      <c r="L154" s="146" t="n">
        <f aca="false">L42</f>
        <v>0</v>
      </c>
      <c r="M154" s="143" t="n">
        <f aca="false">O42</f>
        <v>2514.19</v>
      </c>
      <c r="N154" s="145" t="n">
        <v>0</v>
      </c>
      <c r="O154" s="145"/>
      <c r="P154" s="146" t="n">
        <f aca="false">J47</f>
        <v>0</v>
      </c>
      <c r="Q154" s="147" t="n">
        <f aca="false">K47</f>
        <v>0</v>
      </c>
      <c r="R154" s="147"/>
      <c r="S154" s="141" t="n">
        <f aca="false">L47</f>
        <v>0</v>
      </c>
      <c r="T154" s="143" t="n">
        <f aca="false">O47</f>
        <v>1509.3</v>
      </c>
      <c r="U154" s="145" t="n">
        <v>0</v>
      </c>
      <c r="V154" s="145"/>
    </row>
    <row collapsed="false" customFormat="false" customHeight="true" hidden="true" ht="69" outlineLevel="0" r="155">
      <c r="A155" s="32" t="n">
        <v>2</v>
      </c>
      <c r="B155" s="29" t="s">
        <v>128</v>
      </c>
      <c r="C155" s="146" t="n">
        <f aca="false">J34</f>
        <v>0</v>
      </c>
      <c r="D155" s="148" t="n">
        <f aca="false">K34</f>
        <v>14079.15</v>
      </c>
      <c r="E155" s="148"/>
      <c r="F155" s="146" t="n">
        <f aca="false">L34</f>
        <v>0</v>
      </c>
      <c r="G155" s="149" t="n">
        <f aca="false">O34</f>
        <v>1408</v>
      </c>
      <c r="H155" s="589" t="n">
        <v>0</v>
      </c>
      <c r="I155" s="142" t="n">
        <f aca="false">J39</f>
        <v>0</v>
      </c>
      <c r="J155" s="142"/>
      <c r="K155" s="143" t="n">
        <f aca="false">K39</f>
        <v>0</v>
      </c>
      <c r="L155" s="143" t="n">
        <f aca="false">L39</f>
        <v>0</v>
      </c>
      <c r="M155" s="143" t="n">
        <f aca="false">O39</f>
        <v>19069.2</v>
      </c>
      <c r="N155" s="145" t="n">
        <v>0</v>
      </c>
      <c r="O155" s="145"/>
      <c r="P155" s="146" t="n">
        <f aca="false">J44</f>
        <v>0</v>
      </c>
      <c r="Q155" s="150" t="n">
        <f aca="false">K44</f>
        <v>0</v>
      </c>
      <c r="R155" s="150"/>
      <c r="S155" s="146" t="n">
        <f aca="false">L44</f>
        <v>0</v>
      </c>
      <c r="T155" s="143" t="n">
        <f aca="false">O44</f>
        <v>18714</v>
      </c>
      <c r="U155" s="145" t="n">
        <v>0</v>
      </c>
      <c r="V155" s="145"/>
    </row>
    <row collapsed="false" customFormat="false" customHeight="false" hidden="true" ht="45" outlineLevel="0" r="156">
      <c r="A156" s="32" t="n">
        <v>3</v>
      </c>
      <c r="B156" s="29" t="s">
        <v>129</v>
      </c>
      <c r="C156" s="146" t="n">
        <f aca="false">J35</f>
        <v>0</v>
      </c>
      <c r="D156" s="142" t="n">
        <f aca="false">K35</f>
        <v>0</v>
      </c>
      <c r="E156" s="142"/>
      <c r="F156" s="146" t="n">
        <f aca="false">L35</f>
        <v>0</v>
      </c>
      <c r="G156" s="149" t="n">
        <f aca="false">O35</f>
        <v>0</v>
      </c>
      <c r="H156" s="589" t="n">
        <v>0</v>
      </c>
      <c r="I156" s="142" t="n">
        <f aca="false">J40</f>
        <v>0</v>
      </c>
      <c r="J156" s="142"/>
      <c r="K156" s="143" t="n">
        <f aca="false">K40</f>
        <v>1156.4</v>
      </c>
      <c r="L156" s="143" t="n">
        <f aca="false">L40</f>
        <v>0</v>
      </c>
      <c r="M156" s="143" t="n">
        <f aca="false">O40</f>
        <v>17814.84</v>
      </c>
      <c r="N156" s="145" t="n">
        <v>0</v>
      </c>
      <c r="O156" s="145"/>
      <c r="P156" s="146" t="n">
        <f aca="false">J45</f>
        <v>0</v>
      </c>
      <c r="Q156" s="150" t="n">
        <f aca="false">K45</f>
        <v>0</v>
      </c>
      <c r="R156" s="150"/>
      <c r="S156" s="146" t="n">
        <f aca="false">L45</f>
        <v>0</v>
      </c>
      <c r="T156" s="143" t="n">
        <f aca="false">O45</f>
        <v>18466</v>
      </c>
      <c r="U156" s="145" t="n">
        <v>0</v>
      </c>
      <c r="V156" s="145"/>
    </row>
    <row collapsed="false" customFormat="false" customHeight="true" hidden="true" ht="96.6" outlineLevel="0" r="157">
      <c r="A157" s="32" t="n">
        <v>4</v>
      </c>
      <c r="B157" s="29" t="s">
        <v>130</v>
      </c>
      <c r="C157" s="146" t="n">
        <f aca="false">J36</f>
        <v>0</v>
      </c>
      <c r="D157" s="142" t="n">
        <f aca="false">K36</f>
        <v>3113.89</v>
      </c>
      <c r="E157" s="142"/>
      <c r="F157" s="143" t="n">
        <f aca="false">L41</f>
        <v>0</v>
      </c>
      <c r="G157" s="149" t="n">
        <f aca="false">O36</f>
        <v>533.889</v>
      </c>
      <c r="H157" s="589" t="n">
        <v>0</v>
      </c>
      <c r="I157" s="142" t="n">
        <f aca="false">J41</f>
        <v>0</v>
      </c>
      <c r="J157" s="142"/>
      <c r="K157" s="143" t="n">
        <f aca="false">K41</f>
        <v>3623.99</v>
      </c>
      <c r="L157" s="143" t="n">
        <f aca="false">L41</f>
        <v>0</v>
      </c>
      <c r="M157" s="143" t="n">
        <f aca="false">O41</f>
        <v>16855.3</v>
      </c>
      <c r="N157" s="145" t="n">
        <v>0</v>
      </c>
      <c r="O157" s="145"/>
      <c r="P157" s="146" t="n">
        <f aca="false">J46</f>
        <v>0</v>
      </c>
      <c r="Q157" s="150" t="n">
        <f aca="false">K46</f>
        <v>0</v>
      </c>
      <c r="R157" s="150"/>
      <c r="S157" s="146" t="n">
        <f aca="false">L46</f>
        <v>0</v>
      </c>
      <c r="T157" s="143" t="n">
        <f aca="false">O46</f>
        <v>18718.1</v>
      </c>
      <c r="U157" s="145" t="n">
        <v>0</v>
      </c>
      <c r="V157" s="145"/>
    </row>
    <row collapsed="false" customFormat="false" customHeight="true" hidden="true" ht="15.6" outlineLevel="0" r="158">
      <c r="A158" s="41"/>
      <c r="B158" s="41" t="s">
        <v>85</v>
      </c>
      <c r="C158" s="152" t="n">
        <f aca="false">C157+C156+C155+C154</f>
        <v>0</v>
      </c>
      <c r="D158" s="153" t="n">
        <f aca="false">D157+D156+D155+D154</f>
        <v>17193.04</v>
      </c>
      <c r="E158" s="153"/>
      <c r="F158" s="152" t="n">
        <f aca="false">F157+F156+F155+F154</f>
        <v>0</v>
      </c>
      <c r="G158" s="155" t="n">
        <f aca="false">G157+G156+G155+G154</f>
        <v>3029.464</v>
      </c>
      <c r="H158" s="158" t="n">
        <f aca="false">H157+H156+H155+H154</f>
        <v>0</v>
      </c>
      <c r="I158" s="154" t="n">
        <f aca="false">I157+I156+I155+I154</f>
        <v>0</v>
      </c>
      <c r="J158" s="154"/>
      <c r="K158" s="155" t="n">
        <f aca="false">K157+K156+K155+K154</f>
        <v>4780.39</v>
      </c>
      <c r="L158" s="155" t="n">
        <f aca="false">L157+L156+L155+L154</f>
        <v>0</v>
      </c>
      <c r="M158" s="155" t="n">
        <f aca="false">M157+M156+M155+M154</f>
        <v>56253.53</v>
      </c>
      <c r="N158" s="157" t="n">
        <f aca="false">N157+N156+N155+N154</f>
        <v>0</v>
      </c>
      <c r="O158" s="157"/>
      <c r="P158" s="158" t="n">
        <f aca="false">P157+P156+P155+P154</f>
        <v>0</v>
      </c>
      <c r="Q158" s="159" t="n">
        <f aca="false">Q157+Q156+Q155+Q154</f>
        <v>0</v>
      </c>
      <c r="R158" s="159"/>
      <c r="S158" s="160" t="n">
        <f aca="false">S157+S156+S155+S154</f>
        <v>0</v>
      </c>
      <c r="T158" s="155" t="n">
        <f aca="false">T157+T156+T155+T154</f>
        <v>57407.4</v>
      </c>
      <c r="U158" s="157" t="n">
        <f aca="false">U157+U156+U155+U154</f>
        <v>0</v>
      </c>
      <c r="V158" s="157"/>
    </row>
    <row collapsed="false" customFormat="false" customHeight="true" hidden="true" ht="15.6" outlineLevel="0" r="159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23"/>
    </row>
    <row collapsed="false" customFormat="false" customHeight="true" hidden="true" ht="16.5" outlineLevel="0" r="160">
      <c r="A160" s="165" t="s">
        <v>131</v>
      </c>
      <c r="B160" s="165"/>
      <c r="C160" s="165"/>
      <c r="D160" s="123"/>
      <c r="E160" s="166"/>
      <c r="F160" s="166"/>
      <c r="G160" s="166"/>
      <c r="H160" s="165"/>
      <c r="I160" s="165"/>
      <c r="J160" s="166"/>
      <c r="K160" s="166"/>
      <c r="L160" s="166"/>
      <c r="M160" s="165"/>
      <c r="N160" s="165"/>
      <c r="O160" s="166"/>
      <c r="P160" s="166"/>
      <c r="Q160" s="166"/>
      <c r="R160" s="166"/>
      <c r="S160" s="166"/>
      <c r="T160" s="166"/>
      <c r="U160" s="166"/>
      <c r="V160" s="123"/>
    </row>
    <row collapsed="false" customFormat="false" customHeight="true" hidden="true" ht="15.75" outlineLevel="0" r="161">
      <c r="A161" s="165"/>
      <c r="B161" s="165"/>
      <c r="C161" s="165"/>
      <c r="D161" s="123"/>
      <c r="E161" s="168" t="s">
        <v>132</v>
      </c>
      <c r="F161" s="168"/>
      <c r="G161" s="168"/>
      <c r="H161" s="165"/>
      <c r="I161" s="165"/>
      <c r="J161" s="168" t="s">
        <v>133</v>
      </c>
      <c r="K161" s="168"/>
      <c r="L161" s="168"/>
      <c r="M161" s="165"/>
      <c r="N161" s="165"/>
      <c r="O161" s="168"/>
      <c r="P161" s="168"/>
      <c r="Q161" s="168"/>
      <c r="R161" s="168" t="s">
        <v>134</v>
      </c>
      <c r="S161" s="168"/>
      <c r="T161" s="168"/>
      <c r="U161" s="168"/>
      <c r="V161" s="123"/>
    </row>
    <row collapsed="false" customFormat="false" customHeight="false" hidden="true" ht="15.75" outlineLevel="0" r="162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</row>
    <row collapsed="false" customFormat="false" customHeight="false" hidden="true" ht="15.75" outlineLevel="0" r="163">
      <c r="A163" s="461"/>
    </row>
    <row collapsed="false" customFormat="false" customHeight="false" hidden="true" ht="15.75" outlineLevel="0" r="164">
      <c r="A164" s="3" t="s">
        <v>135</v>
      </c>
      <c r="B164" s="3"/>
      <c r="C164" s="3"/>
      <c r="D164" s="3"/>
      <c r="E164" s="3"/>
      <c r="F164" s="3"/>
      <c r="G164" s="3"/>
    </row>
    <row collapsed="false" customFormat="false" customHeight="false" hidden="true" ht="15.75" outlineLevel="0" r="165">
      <c r="A165" s="461"/>
    </row>
    <row collapsed="false" customFormat="false" customHeight="false" hidden="true" ht="15.75" outlineLevel="0" r="166">
      <c r="A166" s="366"/>
    </row>
    <row collapsed="false" customFormat="false" customHeight="false" hidden="true" ht="15.75" outlineLevel="0" r="167">
      <c r="A167" s="3" t="s">
        <v>1</v>
      </c>
      <c r="B167" s="3"/>
      <c r="C167" s="3"/>
      <c r="D167" s="3"/>
      <c r="E167" s="3"/>
      <c r="F167" s="3"/>
      <c r="G167" s="3"/>
    </row>
    <row collapsed="false" customFormat="false" customHeight="false" hidden="true" ht="15.75" outlineLevel="0" r="168">
      <c r="A168" s="3" t="s">
        <v>136</v>
      </c>
      <c r="B168" s="3"/>
      <c r="C168" s="3"/>
      <c r="D168" s="3"/>
      <c r="E168" s="3"/>
      <c r="F168" s="3"/>
      <c r="G168" s="3"/>
    </row>
    <row collapsed="false" customFormat="false" customHeight="false" hidden="true" ht="15.75" outlineLevel="0" r="169">
      <c r="A169" s="366"/>
    </row>
    <row collapsed="false" customFormat="false" customHeight="true" hidden="true" ht="31.5" outlineLevel="0" r="170">
      <c r="A170" s="462" t="s">
        <v>137</v>
      </c>
      <c r="B170" s="462"/>
      <c r="C170" s="462"/>
      <c r="D170" s="462"/>
      <c r="E170" s="462"/>
      <c r="F170" s="462"/>
      <c r="G170" s="462"/>
      <c r="H170" s="462"/>
      <c r="I170" s="123"/>
      <c r="J170" s="123"/>
    </row>
    <row collapsed="false" customFormat="false" customHeight="false" hidden="true" ht="15.75" outlineLevel="0" r="171">
      <c r="A171" s="168"/>
      <c r="B171" s="168"/>
      <c r="C171" s="168"/>
      <c r="D171" s="168"/>
      <c r="E171" s="168"/>
      <c r="F171" s="168"/>
      <c r="G171" s="168"/>
      <c r="H171" s="168"/>
      <c r="I171" s="123"/>
      <c r="J171" s="123"/>
    </row>
    <row collapsed="false" customFormat="false" customHeight="true" hidden="true" ht="16.5" outlineLevel="0" r="172">
      <c r="A172" s="463" t="s">
        <v>138</v>
      </c>
      <c r="B172" s="463"/>
      <c r="C172" s="463"/>
      <c r="D172" s="463"/>
      <c r="E172" s="463"/>
      <c r="F172" s="463"/>
      <c r="G172" s="463"/>
      <c r="H172" s="463"/>
      <c r="I172" s="123"/>
      <c r="J172" s="123"/>
    </row>
    <row collapsed="false" customFormat="false" customHeight="true" hidden="true" ht="119.25" outlineLevel="0" r="173">
      <c r="A173" s="26" t="s">
        <v>139</v>
      </c>
      <c r="B173" s="26" t="s">
        <v>140</v>
      </c>
      <c r="C173" s="26" t="s">
        <v>141</v>
      </c>
      <c r="D173" s="26" t="s">
        <v>142</v>
      </c>
      <c r="E173" s="26" t="s">
        <v>143</v>
      </c>
      <c r="F173" s="26"/>
      <c r="G173" s="26" t="s">
        <v>448</v>
      </c>
      <c r="H173" s="26"/>
      <c r="I173" s="26"/>
      <c r="J173" s="26"/>
    </row>
    <row collapsed="false" customFormat="false" customHeight="true" hidden="true" ht="45.75" outlineLevel="0" r="174">
      <c r="A174" s="26"/>
      <c r="B174" s="26"/>
      <c r="C174" s="26"/>
      <c r="D174" s="26"/>
      <c r="E174" s="32" t="s">
        <v>144</v>
      </c>
      <c r="F174" s="185" t="s">
        <v>145</v>
      </c>
      <c r="G174" s="32" t="s">
        <v>144</v>
      </c>
      <c r="H174" s="26" t="s">
        <v>449</v>
      </c>
      <c r="I174" s="26"/>
      <c r="J174" s="26"/>
    </row>
    <row collapsed="false" customFormat="false" customHeight="true" hidden="true" ht="14.45" outlineLevel="0" r="175">
      <c r="A175" s="175" t="n">
        <v>1</v>
      </c>
      <c r="B175" s="175" t="n">
        <v>2</v>
      </c>
      <c r="C175" s="175" t="n">
        <v>3</v>
      </c>
      <c r="D175" s="175" t="n">
        <v>4</v>
      </c>
      <c r="E175" s="176" t="n">
        <v>5</v>
      </c>
      <c r="F175" s="176" t="n">
        <v>6</v>
      </c>
      <c r="G175" s="176" t="n">
        <v>7</v>
      </c>
      <c r="H175" s="360" t="n">
        <v>8</v>
      </c>
      <c r="I175" s="360"/>
      <c r="J175" s="360"/>
    </row>
    <row collapsed="false" customFormat="false" customHeight="false" hidden="true" ht="225" outlineLevel="0" r="176">
      <c r="A176" s="29" t="s">
        <v>146</v>
      </c>
      <c r="B176" s="29" t="n">
        <v>2014</v>
      </c>
      <c r="C176" s="179" t="s">
        <v>147</v>
      </c>
      <c r="D176" s="29" t="s">
        <v>148</v>
      </c>
      <c r="E176" s="29" t="n">
        <v>28158.3</v>
      </c>
      <c r="F176" s="29" t="n">
        <v>28158.3</v>
      </c>
      <c r="G176" s="29" t="n">
        <v>28158.3</v>
      </c>
      <c r="H176" s="35" t="n">
        <v>28158.3</v>
      </c>
      <c r="I176" s="35"/>
      <c r="J176" s="35"/>
    </row>
    <row collapsed="false" customFormat="false" customHeight="true" hidden="true" ht="224.25" outlineLevel="0" r="177">
      <c r="A177" s="35" t="s">
        <v>149</v>
      </c>
      <c r="B177" s="29" t="n">
        <v>2014</v>
      </c>
      <c r="C177" s="181" t="s">
        <v>150</v>
      </c>
      <c r="D177" s="35" t="s">
        <v>148</v>
      </c>
      <c r="E177" s="29" t="n">
        <v>6227.78</v>
      </c>
      <c r="F177" s="29" t="n">
        <v>6227.78</v>
      </c>
      <c r="G177" s="29" t="n">
        <v>6227.78</v>
      </c>
      <c r="H177" s="35" t="n">
        <v>6227.78</v>
      </c>
      <c r="I177" s="35"/>
      <c r="J177" s="35"/>
    </row>
    <row collapsed="false" customFormat="false" customHeight="false" hidden="true" ht="15" outlineLevel="0" r="178">
      <c r="A178" s="35"/>
      <c r="B178" s="29" t="n">
        <v>2015</v>
      </c>
      <c r="C178" s="181"/>
      <c r="D178" s="35"/>
      <c r="E178" s="29" t="n">
        <v>775.54</v>
      </c>
      <c r="F178" s="29" t="n">
        <v>775.54</v>
      </c>
      <c r="G178" s="29" t="n">
        <v>775.54</v>
      </c>
      <c r="H178" s="35" t="n">
        <v>775.54</v>
      </c>
      <c r="I178" s="35"/>
      <c r="J178" s="35"/>
    </row>
    <row collapsed="false" customFormat="false" customHeight="true" hidden="true" ht="220.9" outlineLevel="0" r="179">
      <c r="A179" s="29" t="s">
        <v>151</v>
      </c>
      <c r="B179" s="29" t="n">
        <v>2015</v>
      </c>
      <c r="C179" s="29" t="s">
        <v>152</v>
      </c>
      <c r="D179" s="29" t="s">
        <v>148</v>
      </c>
      <c r="E179" s="29" t="n">
        <v>2312.8</v>
      </c>
      <c r="F179" s="29" t="n">
        <v>2312.8</v>
      </c>
      <c r="G179" s="29" t="n">
        <v>2312.8</v>
      </c>
      <c r="H179" s="35" t="n">
        <v>2312.8</v>
      </c>
      <c r="I179" s="35"/>
      <c r="J179" s="35"/>
    </row>
    <row collapsed="false" customFormat="false" customHeight="false" hidden="true" ht="15.75" outlineLevel="0" r="180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</row>
    <row collapsed="false" customFormat="false" customHeight="false" hidden="true" ht="15.75" outlineLevel="0" r="181">
      <c r="A181" s="357"/>
    </row>
    <row collapsed="false" customFormat="false" customHeight="false" hidden="true" ht="15.75" outlineLevel="0" r="182">
      <c r="A182" s="3" t="s">
        <v>153</v>
      </c>
      <c r="B182" s="3"/>
      <c r="C182" s="3"/>
      <c r="D182" s="3"/>
      <c r="E182" s="3"/>
      <c r="F182" s="3"/>
      <c r="G182" s="3"/>
    </row>
    <row collapsed="false" customFormat="false" customHeight="false" hidden="true" ht="15.75" outlineLevel="0" r="183">
      <c r="A183" s="461"/>
    </row>
    <row collapsed="false" customFormat="false" customHeight="false" hidden="true" ht="15.75" outlineLevel="0" r="184">
      <c r="A184" s="3" t="s">
        <v>154</v>
      </c>
      <c r="B184" s="3"/>
      <c r="C184" s="3"/>
      <c r="D184" s="3"/>
      <c r="E184" s="3"/>
      <c r="F184" s="3"/>
      <c r="G184" s="3"/>
    </row>
    <row collapsed="false" customFormat="false" customHeight="false" hidden="true" ht="15.75" outlineLevel="0" r="185">
      <c r="A185" s="3" t="s">
        <v>155</v>
      </c>
      <c r="B185" s="3"/>
      <c r="C185" s="3"/>
      <c r="D185" s="3"/>
      <c r="E185" s="3"/>
      <c r="F185" s="3"/>
      <c r="G185" s="3"/>
    </row>
    <row collapsed="false" customFormat="false" customHeight="false" hidden="true" ht="15.75" outlineLevel="0" r="186">
      <c r="A186" s="366"/>
    </row>
    <row collapsed="false" customFormat="false" customHeight="true" hidden="true" ht="31.5" outlineLevel="0" r="187">
      <c r="A187" s="462" t="s">
        <v>137</v>
      </c>
      <c r="B187" s="462"/>
      <c r="C187" s="462"/>
      <c r="D187" s="462"/>
      <c r="E187" s="462"/>
      <c r="F187" s="462"/>
      <c r="G187" s="462"/>
      <c r="H187" s="462"/>
      <c r="I187" s="123"/>
      <c r="J187" s="123"/>
    </row>
    <row collapsed="false" customFormat="false" customHeight="true" hidden="true" ht="15.6" outlineLevel="0" r="188">
      <c r="A188" s="168"/>
      <c r="B188" s="168"/>
      <c r="C188" s="168"/>
      <c r="D188" s="168"/>
      <c r="E188" s="168"/>
      <c r="F188" s="168"/>
      <c r="G188" s="168"/>
      <c r="H188" s="168"/>
      <c r="I188" s="123"/>
      <c r="J188" s="123"/>
    </row>
    <row collapsed="false" customFormat="false" customHeight="false" hidden="true" ht="15.75" outlineLevel="0" r="189">
      <c r="A189" s="166"/>
      <c r="B189" s="166"/>
      <c r="C189" s="166"/>
      <c r="D189" s="166"/>
      <c r="E189" s="166"/>
      <c r="F189" s="166"/>
      <c r="G189" s="166"/>
      <c r="H189" s="166"/>
      <c r="I189" s="123"/>
      <c r="J189" s="123"/>
    </row>
    <row collapsed="false" customFormat="false" customHeight="true" hidden="true" ht="88.5" outlineLevel="0" r="190">
      <c r="A190" s="26" t="s">
        <v>156</v>
      </c>
      <c r="B190" s="26" t="s">
        <v>157</v>
      </c>
      <c r="C190" s="183" t="s">
        <v>158</v>
      </c>
      <c r="D190" s="183"/>
      <c r="E190" s="183"/>
      <c r="F190" s="183"/>
      <c r="G190" s="183"/>
      <c r="H190" s="26" t="s">
        <v>450</v>
      </c>
      <c r="I190" s="26"/>
      <c r="J190" s="26"/>
    </row>
    <row collapsed="false" customFormat="false" customHeight="true" hidden="true" ht="30" outlineLevel="0" r="191">
      <c r="A191" s="26"/>
      <c r="B191" s="26"/>
      <c r="C191" s="184" t="s">
        <v>159</v>
      </c>
      <c r="D191" s="184"/>
      <c r="E191" s="184"/>
      <c r="F191" s="184"/>
      <c r="G191" s="184"/>
      <c r="H191" s="26"/>
      <c r="I191" s="26"/>
      <c r="J191" s="26"/>
    </row>
    <row collapsed="false" customFormat="false" customHeight="false" hidden="true" ht="45" outlineLevel="0" r="192">
      <c r="A192" s="26"/>
      <c r="B192" s="26"/>
      <c r="C192" s="32" t="s">
        <v>160</v>
      </c>
      <c r="D192" s="185" t="s">
        <v>161</v>
      </c>
      <c r="E192" s="185" t="s">
        <v>162</v>
      </c>
      <c r="F192" s="185" t="s">
        <v>163</v>
      </c>
      <c r="G192" s="185" t="s">
        <v>446</v>
      </c>
      <c r="H192" s="26"/>
      <c r="I192" s="26"/>
      <c r="J192" s="26"/>
    </row>
    <row collapsed="false" customFormat="false" customHeight="false" hidden="true" ht="15" outlineLevel="0" r="193">
      <c r="A193" s="185" t="n">
        <v>1</v>
      </c>
      <c r="B193" s="185" t="n">
        <v>2</v>
      </c>
      <c r="C193" s="32" t="n">
        <v>3</v>
      </c>
      <c r="D193" s="32"/>
      <c r="E193" s="32" t="n">
        <v>4</v>
      </c>
      <c r="F193" s="32" t="n">
        <v>5</v>
      </c>
      <c r="G193" s="32" t="n">
        <v>6</v>
      </c>
      <c r="H193" s="26" t="n">
        <v>7</v>
      </c>
      <c r="I193" s="26"/>
      <c r="J193" s="26"/>
    </row>
    <row collapsed="false" customFormat="false" customHeight="true" hidden="true" ht="45.75" outlineLevel="0" r="194">
      <c r="A194" s="29" t="s">
        <v>164</v>
      </c>
      <c r="B194" s="29" t="n">
        <v>2014</v>
      </c>
      <c r="C194" s="29" t="s">
        <v>165</v>
      </c>
      <c r="D194" s="187" t="n">
        <v>14079.15</v>
      </c>
      <c r="E194" s="29" t="s">
        <v>165</v>
      </c>
      <c r="F194" s="187" t="n">
        <v>1408</v>
      </c>
      <c r="G194" s="29" t="s">
        <v>165</v>
      </c>
      <c r="H194" s="35" t="s">
        <v>451</v>
      </c>
      <c r="I194" s="35"/>
      <c r="J194" s="35"/>
    </row>
    <row collapsed="false" customFormat="false" customHeight="true" hidden="true" ht="224.25" outlineLevel="0" r="195">
      <c r="A195" s="35" t="s">
        <v>149</v>
      </c>
      <c r="B195" s="29" t="n">
        <v>2014</v>
      </c>
      <c r="C195" s="29" t="s">
        <v>165</v>
      </c>
      <c r="D195" s="187" t="n">
        <v>3113.89</v>
      </c>
      <c r="E195" s="29" t="s">
        <v>165</v>
      </c>
      <c r="F195" s="187" t="n">
        <v>311.389</v>
      </c>
      <c r="G195" s="29" t="s">
        <v>165</v>
      </c>
      <c r="H195" s="35" t="s">
        <v>451</v>
      </c>
      <c r="I195" s="35"/>
      <c r="J195" s="35"/>
    </row>
    <row collapsed="false" customFormat="false" customHeight="false" hidden="true" ht="15" outlineLevel="0" r="196">
      <c r="A196" s="35"/>
      <c r="B196" s="29" t="n">
        <v>2015</v>
      </c>
      <c r="C196" s="29" t="s">
        <v>165</v>
      </c>
      <c r="D196" s="187" t="n">
        <v>3623.99</v>
      </c>
      <c r="E196" s="29" t="s">
        <v>165</v>
      </c>
      <c r="F196" s="187" t="n">
        <v>362.4</v>
      </c>
      <c r="G196" s="29" t="s">
        <v>165</v>
      </c>
      <c r="H196" s="35"/>
      <c r="I196" s="35"/>
      <c r="J196" s="35"/>
    </row>
    <row collapsed="false" customFormat="false" customHeight="true" hidden="true" ht="60.75" outlineLevel="0" r="197">
      <c r="A197" s="29" t="s">
        <v>151</v>
      </c>
      <c r="B197" s="29" t="n">
        <v>2015</v>
      </c>
      <c r="C197" s="29" t="s">
        <v>165</v>
      </c>
      <c r="D197" s="187" t="n">
        <v>1156.4</v>
      </c>
      <c r="E197" s="29" t="s">
        <v>165</v>
      </c>
      <c r="F197" s="187" t="n">
        <v>115.64</v>
      </c>
      <c r="G197" s="29" t="s">
        <v>165</v>
      </c>
      <c r="H197" s="35" t="s">
        <v>451</v>
      </c>
      <c r="I197" s="35"/>
      <c r="J197" s="35"/>
    </row>
    <row collapsed="false" customFormat="false" customHeight="false" hidden="true" ht="15.75" outlineLevel="0" r="198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</row>
    <row collapsed="false" customFormat="false" customHeight="false" hidden="true" ht="15.75" outlineLevel="0" r="199">
      <c r="A199" s="461"/>
    </row>
    <row collapsed="false" customFormat="false" customHeight="false" hidden="true" ht="15.75" outlineLevel="0" r="200">
      <c r="A200" s="357"/>
    </row>
    <row collapsed="false" customFormat="false" customHeight="false" hidden="true" ht="15.75" outlineLevel="0" r="201">
      <c r="A201" s="3" t="s">
        <v>166</v>
      </c>
      <c r="B201" s="3"/>
      <c r="C201" s="3"/>
      <c r="D201" s="3"/>
      <c r="E201" s="3"/>
      <c r="F201" s="3"/>
    </row>
    <row collapsed="false" customFormat="false" customHeight="false" hidden="true" ht="15.75" outlineLevel="0" r="202">
      <c r="A202" s="461"/>
    </row>
    <row collapsed="false" customFormat="false" customHeight="false" hidden="true" ht="15.75" outlineLevel="0" r="203">
      <c r="A203" s="3" t="s">
        <v>168</v>
      </c>
      <c r="B203" s="3"/>
      <c r="C203" s="3"/>
      <c r="D203" s="3"/>
      <c r="E203" s="3"/>
      <c r="F203" s="3"/>
    </row>
    <row collapsed="false" customFormat="false" customHeight="false" hidden="true" ht="15.75" outlineLevel="0" r="204">
      <c r="A204" s="3" t="s">
        <v>169</v>
      </c>
      <c r="B204" s="3"/>
      <c r="C204" s="3"/>
      <c r="D204" s="3"/>
      <c r="E204" s="3"/>
      <c r="F204" s="3"/>
    </row>
    <row collapsed="false" customFormat="false" customHeight="false" hidden="true" ht="15.75" outlineLevel="0" r="205">
      <c r="A205" s="3" t="s">
        <v>170</v>
      </c>
      <c r="B205" s="3"/>
      <c r="C205" s="3"/>
      <c r="D205" s="3"/>
      <c r="E205" s="3"/>
      <c r="F205" s="3"/>
    </row>
    <row collapsed="false" customFormat="false" customHeight="false" hidden="true" ht="15.75" outlineLevel="0" r="206">
      <c r="A206" s="5"/>
    </row>
    <row collapsed="false" customFormat="false" customHeight="true" hidden="true" ht="18" outlineLevel="0" r="207">
      <c r="A207" s="353" t="s">
        <v>171</v>
      </c>
      <c r="B207" s="26" t="s">
        <v>172</v>
      </c>
      <c r="C207" s="26" t="s">
        <v>173</v>
      </c>
      <c r="D207" s="26" t="s">
        <v>174</v>
      </c>
      <c r="E207" s="26"/>
      <c r="F207" s="26"/>
      <c r="G207" s="26"/>
    </row>
    <row collapsed="false" customFormat="false" customHeight="false" hidden="true" ht="30" outlineLevel="0" r="208">
      <c r="A208" s="189" t="s">
        <v>9</v>
      </c>
      <c r="B208" s="26"/>
      <c r="C208" s="26"/>
      <c r="D208" s="189" t="s">
        <v>175</v>
      </c>
      <c r="E208" s="189" t="s">
        <v>176</v>
      </c>
      <c r="F208" s="189" t="s">
        <v>177</v>
      </c>
      <c r="G208" s="464"/>
    </row>
    <row collapsed="false" customFormat="false" customHeight="false" hidden="true" ht="45" outlineLevel="0" r="209">
      <c r="A209" s="435"/>
      <c r="B209" s="26"/>
      <c r="C209" s="26"/>
      <c r="D209" s="189" t="s">
        <v>178</v>
      </c>
      <c r="E209" s="189" t="s">
        <v>115</v>
      </c>
      <c r="F209" s="189" t="s">
        <v>179</v>
      </c>
      <c r="G209" s="464" t="s">
        <v>452</v>
      </c>
    </row>
    <row collapsed="false" customFormat="false" customHeight="false" hidden="true" ht="15" outlineLevel="0" r="210">
      <c r="A210" s="191"/>
      <c r="B210" s="26"/>
      <c r="C210" s="26"/>
      <c r="D210" s="191"/>
      <c r="E210" s="191"/>
      <c r="F210" s="191"/>
      <c r="G210" s="184" t="s">
        <v>453</v>
      </c>
    </row>
    <row collapsed="false" customFormat="false" customHeight="true" hidden="true" ht="42.75" outlineLevel="0" r="211">
      <c r="A211" s="465" t="s">
        <v>180</v>
      </c>
      <c r="B211" s="465"/>
      <c r="C211" s="465"/>
      <c r="D211" s="465"/>
      <c r="E211" s="465"/>
      <c r="F211" s="465"/>
      <c r="G211" s="465"/>
    </row>
    <row collapsed="false" customFormat="false" customHeight="true" hidden="true" ht="30" outlineLevel="0" r="212">
      <c r="A212" s="466" t="s">
        <v>181</v>
      </c>
      <c r="B212" s="466"/>
      <c r="C212" s="466"/>
      <c r="D212" s="466"/>
      <c r="E212" s="466"/>
      <c r="F212" s="466"/>
      <c r="G212" s="466"/>
    </row>
    <row collapsed="false" customFormat="false" customHeight="true" hidden="true" ht="30" outlineLevel="0" r="213">
      <c r="A213" s="466" t="s">
        <v>182</v>
      </c>
      <c r="B213" s="466"/>
      <c r="C213" s="466"/>
      <c r="D213" s="466"/>
      <c r="E213" s="466"/>
      <c r="F213" s="466"/>
      <c r="G213" s="466"/>
    </row>
    <row collapsed="false" customFormat="false" customHeight="false" hidden="true" ht="45" outlineLevel="0" r="214">
      <c r="A214" s="32" t="n">
        <v>1</v>
      </c>
      <c r="B214" s="194" t="s">
        <v>183</v>
      </c>
      <c r="C214" s="194" t="s">
        <v>184</v>
      </c>
      <c r="D214" s="194" t="n">
        <v>73.5</v>
      </c>
      <c r="E214" s="194" t="n">
        <v>73.6</v>
      </c>
      <c r="F214" s="194" t="n">
        <v>73.7</v>
      </c>
      <c r="G214" s="276" t="n">
        <v>73.8</v>
      </c>
    </row>
    <row collapsed="false" customFormat="false" customHeight="false" hidden="true" ht="60" outlineLevel="0" r="215">
      <c r="A215" s="32" t="n">
        <v>2</v>
      </c>
      <c r="B215" s="194" t="s">
        <v>185</v>
      </c>
      <c r="C215" s="194" t="s">
        <v>186</v>
      </c>
      <c r="D215" s="194" t="n">
        <v>1.7</v>
      </c>
      <c r="E215" s="194" t="n">
        <v>1.7</v>
      </c>
      <c r="F215" s="194" t="n">
        <v>1.7</v>
      </c>
      <c r="G215" s="276" t="n">
        <v>1.7</v>
      </c>
    </row>
    <row collapsed="false" customFormat="false" customHeight="false" hidden="true" ht="90" outlineLevel="0" r="216">
      <c r="A216" s="32" t="n">
        <v>3</v>
      </c>
      <c r="B216" s="194" t="s">
        <v>187</v>
      </c>
      <c r="C216" s="194" t="s">
        <v>186</v>
      </c>
      <c r="D216" s="194" t="n">
        <v>10</v>
      </c>
      <c r="E216" s="194" t="n">
        <v>10</v>
      </c>
      <c r="F216" s="194" t="n">
        <v>10</v>
      </c>
      <c r="G216" s="276" t="n">
        <v>10</v>
      </c>
    </row>
    <row collapsed="false" customFormat="false" customHeight="false" hidden="true" ht="30" outlineLevel="0" r="217">
      <c r="A217" s="32" t="n">
        <v>4</v>
      </c>
      <c r="B217" s="194" t="s">
        <v>188</v>
      </c>
      <c r="C217" s="194" t="s">
        <v>184</v>
      </c>
      <c r="D217" s="194" t="n">
        <v>91</v>
      </c>
      <c r="E217" s="194" t="n">
        <v>91.1</v>
      </c>
      <c r="F217" s="194" t="n">
        <v>91.2</v>
      </c>
      <c r="G217" s="276" t="n">
        <v>91.3</v>
      </c>
    </row>
    <row collapsed="false" customFormat="false" customHeight="false" hidden="true" ht="60" outlineLevel="0" r="218">
      <c r="A218" s="32" t="n">
        <v>5</v>
      </c>
      <c r="B218" s="194" t="s">
        <v>189</v>
      </c>
      <c r="C218" s="194" t="s">
        <v>190</v>
      </c>
      <c r="D218" s="194" t="n">
        <v>13.4</v>
      </c>
      <c r="E218" s="194" t="n">
        <v>14.7</v>
      </c>
      <c r="F218" s="194" t="n">
        <v>15.7</v>
      </c>
      <c r="G218" s="276" t="n">
        <v>17.1</v>
      </c>
    </row>
    <row collapsed="false" customFormat="false" customHeight="false" hidden="true" ht="90" outlineLevel="0" r="219">
      <c r="A219" s="32" t="n">
        <v>6</v>
      </c>
      <c r="B219" s="194" t="s">
        <v>191</v>
      </c>
      <c r="C219" s="194" t="s">
        <v>186</v>
      </c>
      <c r="D219" s="194" t="n">
        <v>100</v>
      </c>
      <c r="E219" s="194" t="n">
        <v>100</v>
      </c>
      <c r="F219" s="194" t="n">
        <v>100</v>
      </c>
      <c r="G219" s="276" t="n">
        <v>100</v>
      </c>
    </row>
    <row collapsed="false" customFormat="false" customHeight="false" hidden="true" ht="75" outlineLevel="0" r="220">
      <c r="A220" s="32" t="n">
        <v>7</v>
      </c>
      <c r="B220" s="194" t="s">
        <v>192</v>
      </c>
      <c r="C220" s="194" t="s">
        <v>186</v>
      </c>
      <c r="D220" s="194" t="n">
        <v>100</v>
      </c>
      <c r="E220" s="194" t="n">
        <v>100</v>
      </c>
      <c r="F220" s="194" t="n">
        <v>100</v>
      </c>
      <c r="G220" s="276" t="n">
        <v>100</v>
      </c>
    </row>
    <row collapsed="false" customFormat="false" customHeight="false" hidden="true" ht="45" outlineLevel="0" r="221">
      <c r="A221" s="32" t="n">
        <v>8</v>
      </c>
      <c r="B221" s="194" t="s">
        <v>193</v>
      </c>
      <c r="C221" s="194" t="s">
        <v>194</v>
      </c>
      <c r="D221" s="194" t="n">
        <v>17</v>
      </c>
      <c r="E221" s="194" t="n">
        <v>18</v>
      </c>
      <c r="F221" s="194" t="n">
        <v>18</v>
      </c>
      <c r="G221" s="276" t="n">
        <v>19</v>
      </c>
    </row>
    <row collapsed="false" customFormat="false" customHeight="false" hidden="true" ht="60" outlineLevel="0" r="222">
      <c r="A222" s="32" t="n">
        <v>9</v>
      </c>
      <c r="B222" s="194" t="s">
        <v>195</v>
      </c>
      <c r="C222" s="194" t="s">
        <v>194</v>
      </c>
      <c r="D222" s="194" t="n">
        <v>1</v>
      </c>
      <c r="E222" s="194" t="n">
        <v>2</v>
      </c>
      <c r="F222" s="194" t="n">
        <v>3</v>
      </c>
      <c r="G222" s="276" t="n">
        <v>1</v>
      </c>
    </row>
    <row collapsed="false" customFormat="false" customHeight="false" hidden="true" ht="90" outlineLevel="0" r="223">
      <c r="A223" s="32" t="n">
        <v>10</v>
      </c>
      <c r="B223" s="194" t="s">
        <v>196</v>
      </c>
      <c r="C223" s="194" t="s">
        <v>186</v>
      </c>
      <c r="D223" s="194" t="n">
        <v>55.7</v>
      </c>
      <c r="E223" s="194" t="n">
        <v>74</v>
      </c>
      <c r="F223" s="194" t="n">
        <v>84</v>
      </c>
      <c r="G223" s="276" t="n">
        <v>90</v>
      </c>
    </row>
    <row collapsed="false" customFormat="false" customHeight="false" hidden="true" ht="30" outlineLevel="0" r="224">
      <c r="A224" s="32" t="n">
        <v>11</v>
      </c>
      <c r="B224" s="194" t="s">
        <v>197</v>
      </c>
      <c r="C224" s="194" t="s">
        <v>186</v>
      </c>
      <c r="D224" s="194" t="n">
        <v>29.6</v>
      </c>
      <c r="E224" s="194" t="n">
        <v>20</v>
      </c>
      <c r="F224" s="194" t="n">
        <v>25</v>
      </c>
      <c r="G224" s="276" t="n">
        <v>20</v>
      </c>
    </row>
    <row collapsed="false" customFormat="false" customHeight="true" hidden="true" ht="30" outlineLevel="0" r="225">
      <c r="A225" s="466" t="s">
        <v>198</v>
      </c>
      <c r="B225" s="466"/>
      <c r="C225" s="466"/>
      <c r="D225" s="466"/>
      <c r="E225" s="466"/>
      <c r="F225" s="466"/>
      <c r="G225" s="466"/>
    </row>
    <row collapsed="false" customFormat="false" customHeight="false" hidden="true" ht="45" outlineLevel="0" r="226">
      <c r="A226" s="32" t="n">
        <v>12</v>
      </c>
      <c r="B226" s="194" t="s">
        <v>199</v>
      </c>
      <c r="C226" s="194" t="s">
        <v>200</v>
      </c>
      <c r="D226" s="194" t="n">
        <v>165</v>
      </c>
      <c r="E226" s="194" t="n">
        <v>190.64</v>
      </c>
      <c r="F226" s="194" t="n">
        <v>202</v>
      </c>
      <c r="G226" s="276" t="n">
        <v>214</v>
      </c>
    </row>
    <row collapsed="false" customFormat="false" customHeight="true" hidden="true" ht="30" outlineLevel="0" r="227">
      <c r="A227" s="466" t="s">
        <v>201</v>
      </c>
      <c r="B227" s="466"/>
      <c r="C227" s="466"/>
      <c r="D227" s="466"/>
      <c r="E227" s="466"/>
      <c r="F227" s="466"/>
      <c r="G227" s="466"/>
    </row>
    <row collapsed="false" customFormat="false" customHeight="true" hidden="true" ht="45" outlineLevel="0" r="228">
      <c r="A228" s="466" t="s">
        <v>202</v>
      </c>
      <c r="B228" s="466"/>
      <c r="C228" s="466"/>
      <c r="D228" s="466"/>
      <c r="E228" s="466"/>
      <c r="F228" s="466"/>
      <c r="G228" s="466"/>
    </row>
    <row collapsed="false" customFormat="false" customHeight="false" hidden="true" ht="90" outlineLevel="0" r="229">
      <c r="A229" s="32" t="n">
        <v>13</v>
      </c>
      <c r="B229" s="29" t="s">
        <v>203</v>
      </c>
      <c r="C229" s="29" t="s">
        <v>186</v>
      </c>
      <c r="D229" s="29" t="n">
        <v>12.4</v>
      </c>
      <c r="E229" s="29" t="n">
        <v>13</v>
      </c>
      <c r="F229" s="29" t="n">
        <v>13</v>
      </c>
      <c r="G229" s="276" t="n">
        <v>14</v>
      </c>
    </row>
    <row collapsed="false" customFormat="false" customHeight="false" hidden="true" ht="45" outlineLevel="0" r="230">
      <c r="A230" s="32" t="n">
        <v>14</v>
      </c>
      <c r="B230" s="29" t="s">
        <v>204</v>
      </c>
      <c r="C230" s="29" t="s">
        <v>205</v>
      </c>
      <c r="D230" s="29" t="n">
        <v>800</v>
      </c>
      <c r="E230" s="29" t="n">
        <v>950</v>
      </c>
      <c r="F230" s="29" t="n">
        <v>1050</v>
      </c>
      <c r="G230" s="253" t="n">
        <v>1200</v>
      </c>
    </row>
    <row collapsed="false" customFormat="false" customHeight="true" hidden="true" ht="45" outlineLevel="0" r="231">
      <c r="A231" s="466" t="s">
        <v>206</v>
      </c>
      <c r="B231" s="466"/>
      <c r="C231" s="466"/>
      <c r="D231" s="466"/>
      <c r="E231" s="466"/>
      <c r="F231" s="466"/>
      <c r="G231" s="466"/>
    </row>
    <row collapsed="false" customFormat="false" customHeight="false" hidden="true" ht="60" outlineLevel="0" r="232">
      <c r="A232" s="185" t="n">
        <v>15</v>
      </c>
      <c r="B232" s="467" t="s">
        <v>207</v>
      </c>
      <c r="C232" s="35" t="s">
        <v>205</v>
      </c>
      <c r="D232" s="195" t="s">
        <v>208</v>
      </c>
      <c r="E232" s="196" t="s">
        <v>208</v>
      </c>
      <c r="F232" s="196" t="s">
        <v>208</v>
      </c>
      <c r="G232" s="205" t="s">
        <v>208</v>
      </c>
    </row>
    <row collapsed="false" customFormat="false" customHeight="true" hidden="true" ht="30" outlineLevel="0" r="233">
      <c r="A233" s="466" t="s">
        <v>209</v>
      </c>
      <c r="B233" s="466"/>
      <c r="C233" s="466"/>
      <c r="D233" s="466"/>
      <c r="E233" s="466"/>
      <c r="F233" s="466"/>
      <c r="G233" s="466"/>
    </row>
    <row collapsed="false" customFormat="false" customHeight="true" hidden="true" ht="30" outlineLevel="0" r="234">
      <c r="A234" s="466" t="s">
        <v>210</v>
      </c>
      <c r="B234" s="466"/>
      <c r="C234" s="466"/>
      <c r="D234" s="466"/>
      <c r="E234" s="466"/>
      <c r="F234" s="466"/>
      <c r="G234" s="466"/>
    </row>
    <row collapsed="false" customFormat="false" customHeight="false" hidden="true" ht="45" outlineLevel="0" r="235">
      <c r="A235" s="194" t="n">
        <v>16</v>
      </c>
      <c r="B235" s="194" t="s">
        <v>211</v>
      </c>
      <c r="C235" s="194" t="s">
        <v>205</v>
      </c>
      <c r="D235" s="194" t="n">
        <v>3890</v>
      </c>
      <c r="E235" s="194" t="n">
        <v>3940</v>
      </c>
      <c r="F235" s="194" t="n">
        <v>4000</v>
      </c>
      <c r="G235" s="276" t="n">
        <v>4050</v>
      </c>
    </row>
    <row collapsed="false" customFormat="false" customHeight="false" hidden="true" ht="60" outlineLevel="0" r="236">
      <c r="A236" s="194" t="n">
        <v>17</v>
      </c>
      <c r="B236" s="194" t="s">
        <v>212</v>
      </c>
      <c r="C236" s="194" t="s">
        <v>186</v>
      </c>
      <c r="D236" s="194" t="n">
        <v>7.7</v>
      </c>
      <c r="E236" s="194" t="n">
        <v>7.7</v>
      </c>
      <c r="F236" s="194" t="n">
        <v>7.7</v>
      </c>
      <c r="G236" s="276" t="n">
        <v>7.7</v>
      </c>
    </row>
    <row collapsed="false" customFormat="false" customHeight="false" hidden="true" ht="15.75" outlineLevel="0" r="237">
      <c r="A237" s="366"/>
    </row>
    <row collapsed="false" customFormat="false" customHeight="false" hidden="true" ht="63" outlineLevel="0" r="238">
      <c r="A238" s="5" t="s">
        <v>67</v>
      </c>
    </row>
    <row collapsed="false" customFormat="false" customHeight="false" hidden="true" ht="15.75" outlineLevel="0" r="239">
      <c r="A239" s="468" t="s">
        <v>213</v>
      </c>
      <c r="B239" s="468"/>
      <c r="C239" s="468"/>
      <c r="D239" s="468"/>
      <c r="E239" s="468"/>
      <c r="F239" s="468"/>
      <c r="G239" s="468"/>
    </row>
    <row collapsed="false" customFormat="false" customHeight="false" hidden="true" ht="15.75" outlineLevel="0" r="240">
      <c r="A240" s="468" t="s">
        <v>214</v>
      </c>
      <c r="B240" s="468"/>
      <c r="C240" s="468"/>
      <c r="D240" s="468"/>
      <c r="E240" s="468"/>
      <c r="F240" s="468"/>
      <c r="G240" s="468"/>
    </row>
    <row collapsed="false" customFormat="false" customHeight="false" hidden="true" ht="15.75" outlineLevel="0" r="241">
      <c r="A241" s="3" t="s">
        <v>215</v>
      </c>
      <c r="B241" s="3"/>
      <c r="C241" s="3"/>
      <c r="D241" s="3"/>
      <c r="E241" s="3"/>
      <c r="F241" s="3"/>
      <c r="G241" s="3"/>
      <c r="H241" s="3"/>
      <c r="I241" s="3"/>
    </row>
    <row collapsed="false" customFormat="false" customHeight="false" hidden="true" ht="15.75" outlineLevel="0" r="242">
      <c r="A242" s="3" t="s">
        <v>69</v>
      </c>
      <c r="B242" s="3"/>
      <c r="C242" s="3"/>
      <c r="D242" s="3"/>
      <c r="E242" s="3"/>
      <c r="F242" s="3"/>
      <c r="G242" s="3"/>
      <c r="H242" s="3"/>
    </row>
    <row collapsed="false" customFormat="false" customHeight="false" hidden="true" ht="15.75" outlineLevel="0" r="243">
      <c r="A243" s="3" t="s">
        <v>216</v>
      </c>
      <c r="B243" s="3"/>
      <c r="C243" s="3"/>
      <c r="D243" s="3"/>
      <c r="E243" s="3"/>
      <c r="F243" s="3"/>
      <c r="G243" s="3"/>
      <c r="H243" s="3"/>
    </row>
    <row collapsed="false" customFormat="false" customHeight="false" hidden="true" ht="15.75" outlineLevel="0" r="244">
      <c r="A244" s="3" t="s">
        <v>90</v>
      </c>
      <c r="B244" s="3"/>
      <c r="C244" s="3"/>
      <c r="D244" s="3"/>
      <c r="E244" s="3"/>
      <c r="F244" s="3"/>
      <c r="G244" s="3"/>
    </row>
    <row collapsed="false" customFormat="false" customHeight="false" hidden="true" ht="15.75" outlineLevel="0" r="245">
      <c r="A245" s="469"/>
    </row>
    <row collapsed="false" customFormat="false" customHeight="true" hidden="true" ht="164.25" outlineLevel="0" r="246">
      <c r="A246" s="26" t="s">
        <v>171</v>
      </c>
      <c r="B246" s="26" t="s">
        <v>217</v>
      </c>
      <c r="C246" s="26" t="s">
        <v>72</v>
      </c>
      <c r="D246" s="26" t="s">
        <v>218</v>
      </c>
      <c r="E246" s="26" t="s">
        <v>74</v>
      </c>
      <c r="F246" s="26" t="s">
        <v>219</v>
      </c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</row>
    <row collapsed="false" customFormat="false" customHeight="true" hidden="true" ht="45.75" outlineLevel="0" r="247">
      <c r="A247" s="26"/>
      <c r="B247" s="26"/>
      <c r="C247" s="26"/>
      <c r="D247" s="26"/>
      <c r="E247" s="26"/>
      <c r="F247" s="26" t="s">
        <v>78</v>
      </c>
      <c r="G247" s="26"/>
      <c r="H247" s="26"/>
      <c r="I247" s="470" t="s">
        <v>220</v>
      </c>
      <c r="J247" s="26" t="s">
        <v>80</v>
      </c>
      <c r="K247" s="26"/>
      <c r="L247" s="26" t="s">
        <v>221</v>
      </c>
      <c r="M247" s="26"/>
      <c r="N247" s="26"/>
      <c r="O247" s="26"/>
      <c r="P247" s="26"/>
      <c r="Q247" s="26"/>
      <c r="R247" s="201" t="s">
        <v>222</v>
      </c>
    </row>
    <row collapsed="false" customFormat="false" customHeight="false" hidden="true" ht="15" outlineLevel="0" r="248">
      <c r="A248" s="176" t="n">
        <v>1</v>
      </c>
      <c r="B248" s="176" t="n">
        <v>2</v>
      </c>
      <c r="C248" s="176" t="n">
        <v>3</v>
      </c>
      <c r="D248" s="176" t="n">
        <v>4</v>
      </c>
      <c r="E248" s="176" t="n">
        <v>5</v>
      </c>
      <c r="F248" s="360" t="n">
        <v>6</v>
      </c>
      <c r="G248" s="360"/>
      <c r="H248" s="360"/>
      <c r="I248" s="176" t="n">
        <v>7</v>
      </c>
      <c r="J248" s="360" t="n">
        <v>8</v>
      </c>
      <c r="K248" s="360"/>
      <c r="L248" s="360" t="n">
        <v>9</v>
      </c>
      <c r="M248" s="360"/>
      <c r="N248" s="360"/>
      <c r="O248" s="360"/>
      <c r="P248" s="360"/>
      <c r="Q248" s="360"/>
      <c r="R248" s="201" t="n">
        <v>10</v>
      </c>
    </row>
    <row collapsed="false" customFormat="false" customHeight="true" hidden="true" ht="74.25" outlineLevel="0" r="249">
      <c r="A249" s="35" t="n">
        <v>1</v>
      </c>
      <c r="B249" s="35" t="s">
        <v>90</v>
      </c>
      <c r="C249" s="205" t="s">
        <v>223</v>
      </c>
      <c r="D249" s="205" t="s">
        <v>224</v>
      </c>
      <c r="E249" s="206" t="s">
        <v>225</v>
      </c>
      <c r="F249" s="467"/>
      <c r="G249" s="310"/>
      <c r="H249" s="471" t="n">
        <f aca="false">H250+++H251+H252+H253</f>
        <v>19248.329</v>
      </c>
      <c r="I249" s="210" t="n">
        <f aca="false">I250+I251+I252+I253</f>
        <v>0</v>
      </c>
      <c r="J249" s="145" t="n">
        <v>19418.04</v>
      </c>
      <c r="K249" s="145"/>
      <c r="L249" s="467"/>
      <c r="M249" s="310"/>
      <c r="N249" s="310"/>
      <c r="O249" s="310"/>
      <c r="P249" s="209" t="n">
        <f aca="false">P250+P251+P252+P253</f>
        <v>2055.289</v>
      </c>
      <c r="Q249" s="209"/>
      <c r="R249" s="210" t="n">
        <f aca="false">R250+R251+R252+R253</f>
        <v>0</v>
      </c>
    </row>
    <row collapsed="false" customFormat="false" customHeight="true" hidden="true" ht="16.5" outlineLevel="0" r="250">
      <c r="A250" s="35"/>
      <c r="B250" s="35"/>
      <c r="C250" s="205"/>
      <c r="D250" s="205"/>
      <c r="E250" s="206" t="s">
        <v>226</v>
      </c>
      <c r="F250" s="194" t="s">
        <v>86</v>
      </c>
      <c r="G250" s="467"/>
      <c r="H250" s="471" t="n">
        <f aca="false">I250+J250++P250+R250</f>
        <v>15487.15</v>
      </c>
      <c r="I250" s="213" t="n">
        <f aca="false">I270</f>
        <v>0</v>
      </c>
      <c r="J250" s="142" t="n">
        <f aca="false">J270</f>
        <v>14079.15</v>
      </c>
      <c r="K250" s="142"/>
      <c r="L250" s="205" t="s">
        <v>86</v>
      </c>
      <c r="M250" s="205"/>
      <c r="N250" s="205"/>
      <c r="O250" s="205"/>
      <c r="P250" s="212" t="n">
        <f aca="false">P270</f>
        <v>1408</v>
      </c>
      <c r="Q250" s="212"/>
      <c r="R250" s="213" t="n">
        <f aca="false">R270</f>
        <v>0</v>
      </c>
    </row>
    <row collapsed="false" customFormat="false" customHeight="true" hidden="true" ht="16.5" outlineLevel="0" r="251">
      <c r="A251" s="35"/>
      <c r="B251" s="35"/>
      <c r="C251" s="205"/>
      <c r="D251" s="205"/>
      <c r="E251" s="571"/>
      <c r="F251" s="194" t="s">
        <v>87</v>
      </c>
      <c r="G251" s="467"/>
      <c r="H251" s="472" t="n">
        <f aca="false">I251+J251++P251+R251</f>
        <v>0</v>
      </c>
      <c r="I251" s="213" t="n">
        <f aca="false">I271</f>
        <v>0</v>
      </c>
      <c r="J251" s="142" t="n">
        <f aca="false">J271</f>
        <v>0</v>
      </c>
      <c r="K251" s="142"/>
      <c r="L251" s="205" t="s">
        <v>87</v>
      </c>
      <c r="M251" s="205"/>
      <c r="N251" s="205"/>
      <c r="O251" s="205"/>
      <c r="P251" s="212" t="n">
        <f aca="false">P271</f>
        <v>0</v>
      </c>
      <c r="Q251" s="212"/>
      <c r="R251" s="213" t="n">
        <f aca="false">R271</f>
        <v>0</v>
      </c>
    </row>
    <row collapsed="false" customFormat="false" customHeight="true" hidden="true" ht="16.5" outlineLevel="0" r="252">
      <c r="A252" s="35"/>
      <c r="B252" s="35"/>
      <c r="C252" s="205"/>
      <c r="D252" s="205"/>
      <c r="E252" s="571"/>
      <c r="F252" s="194" t="s">
        <v>88</v>
      </c>
      <c r="G252" s="467"/>
      <c r="H252" s="471" t="n">
        <f aca="false">I252+J252++P252+R252</f>
        <v>3647.779</v>
      </c>
      <c r="I252" s="213" t="n">
        <f aca="false">I272</f>
        <v>0</v>
      </c>
      <c r="J252" s="142" t="n">
        <f aca="false">J272</f>
        <v>3113.89</v>
      </c>
      <c r="K252" s="142"/>
      <c r="L252" s="205" t="s">
        <v>88</v>
      </c>
      <c r="M252" s="205"/>
      <c r="N252" s="205"/>
      <c r="O252" s="205"/>
      <c r="P252" s="212" t="n">
        <f aca="false">P272</f>
        <v>533.889</v>
      </c>
      <c r="Q252" s="212"/>
      <c r="R252" s="213" t="n">
        <f aca="false">R272</f>
        <v>0</v>
      </c>
    </row>
    <row collapsed="false" customFormat="false" customHeight="true" hidden="true" ht="16.5" outlineLevel="0" r="253">
      <c r="A253" s="35"/>
      <c r="B253" s="35"/>
      <c r="C253" s="205"/>
      <c r="D253" s="205"/>
      <c r="E253" s="573"/>
      <c r="F253" s="194" t="s">
        <v>55</v>
      </c>
      <c r="G253" s="467"/>
      <c r="H253" s="472" t="n">
        <f aca="false">I253+J253++P253+R253</f>
        <v>113.4</v>
      </c>
      <c r="I253" s="218" t="n">
        <f aca="false">I328</f>
        <v>0</v>
      </c>
      <c r="J253" s="145" t="n">
        <f aca="false">J328</f>
        <v>0</v>
      </c>
      <c r="K253" s="145"/>
      <c r="L253" s="205" t="s">
        <v>55</v>
      </c>
      <c r="M253" s="205"/>
      <c r="N253" s="205"/>
      <c r="O253" s="205"/>
      <c r="P253" s="217" t="n">
        <f aca="false">L328</f>
        <v>113.4</v>
      </c>
      <c r="Q253" s="217"/>
      <c r="R253" s="218" t="n">
        <f aca="false">R328</f>
        <v>0</v>
      </c>
    </row>
    <row collapsed="false" customFormat="false" customHeight="true" hidden="true" ht="16.5" outlineLevel="0" r="254">
      <c r="A254" s="35"/>
      <c r="B254" s="35"/>
      <c r="C254" s="205"/>
      <c r="D254" s="205"/>
      <c r="E254" s="206" t="s">
        <v>227</v>
      </c>
      <c r="F254" s="467"/>
      <c r="G254" s="310"/>
      <c r="H254" s="471" t="n">
        <f aca="false">H255+H256+H257+H258</f>
        <v>58143.42</v>
      </c>
      <c r="I254" s="210" t="n">
        <f aca="false">I255+I256++I257+I258</f>
        <v>0</v>
      </c>
      <c r="J254" s="142" t="n">
        <f aca="false">J255+J256++J258</f>
        <v>1156.4</v>
      </c>
      <c r="K254" s="142"/>
      <c r="L254" s="185"/>
      <c r="M254" s="185"/>
      <c r="N254" s="185"/>
      <c r="O254" s="185"/>
      <c r="P254" s="219" t="n">
        <f aca="false">P255+P256+P257+P258</f>
        <v>53363.03</v>
      </c>
      <c r="Q254" s="219"/>
      <c r="R254" s="210" t="n">
        <f aca="false">R255+R256+R257+R258</f>
        <v>0</v>
      </c>
    </row>
    <row collapsed="false" customFormat="false" customHeight="true" hidden="true" ht="16.5" outlineLevel="0" r="255">
      <c r="A255" s="35"/>
      <c r="B255" s="35"/>
      <c r="C255" s="205"/>
      <c r="D255" s="205"/>
      <c r="E255" s="206" t="s">
        <v>226</v>
      </c>
      <c r="F255" s="194" t="s">
        <v>86</v>
      </c>
      <c r="G255" s="467"/>
      <c r="H255" s="472" t="n">
        <f aca="false">I255+J255+P255+R255</f>
        <v>18791</v>
      </c>
      <c r="I255" s="213" t="n">
        <f aca="false">I274</f>
        <v>0</v>
      </c>
      <c r="J255" s="145" t="n">
        <f aca="false">J274</f>
        <v>0</v>
      </c>
      <c r="K255" s="145"/>
      <c r="L255" s="205" t="s">
        <v>86</v>
      </c>
      <c r="M255" s="205"/>
      <c r="N255" s="205"/>
      <c r="O255" s="205"/>
      <c r="P255" s="217" t="n">
        <f aca="false">P274</f>
        <v>18791</v>
      </c>
      <c r="Q255" s="217"/>
      <c r="R255" s="213" t="n">
        <f aca="false">R274</f>
        <v>0</v>
      </c>
    </row>
    <row collapsed="false" customFormat="false" customHeight="true" hidden="true" ht="16.5" outlineLevel="0" r="256">
      <c r="A256" s="35"/>
      <c r="B256" s="35"/>
      <c r="C256" s="205"/>
      <c r="D256" s="205"/>
      <c r="E256" s="571"/>
      <c r="F256" s="194" t="s">
        <v>87</v>
      </c>
      <c r="G256" s="467"/>
      <c r="H256" s="471" t="n">
        <f aca="false">I256+J256+P256+R256</f>
        <v>17977.54</v>
      </c>
      <c r="I256" s="213" t="n">
        <f aca="false">I275</f>
        <v>0</v>
      </c>
      <c r="J256" s="142" t="n">
        <f aca="false">J275</f>
        <v>1156.4</v>
      </c>
      <c r="K256" s="142"/>
      <c r="L256" s="205" t="s">
        <v>87</v>
      </c>
      <c r="M256" s="205"/>
      <c r="N256" s="205"/>
      <c r="O256" s="205"/>
      <c r="P256" s="217" t="n">
        <f aca="false">P275</f>
        <v>16821.14</v>
      </c>
      <c r="Q256" s="217"/>
      <c r="R256" s="213" t="n">
        <f aca="false">R275</f>
        <v>0</v>
      </c>
    </row>
    <row collapsed="false" customFormat="false" customHeight="true" hidden="true" ht="16.5" outlineLevel="0" r="257">
      <c r="A257" s="35"/>
      <c r="B257" s="35"/>
      <c r="C257" s="205"/>
      <c r="D257" s="205"/>
      <c r="E257" s="571"/>
      <c r="F257" s="194" t="s">
        <v>88</v>
      </c>
      <c r="G257" s="467"/>
      <c r="H257" s="472" t="n">
        <f aca="false">I257+J257+P257+R257</f>
        <v>20278.39</v>
      </c>
      <c r="I257" s="213" t="n">
        <f aca="false">I276</f>
        <v>0</v>
      </c>
      <c r="J257" s="142" t="n">
        <f aca="false">J276</f>
        <v>3623.99</v>
      </c>
      <c r="K257" s="142"/>
      <c r="L257" s="205" t="s">
        <v>88</v>
      </c>
      <c r="M257" s="205"/>
      <c r="N257" s="205"/>
      <c r="O257" s="205"/>
      <c r="P257" s="217" t="n">
        <f aca="false">P276</f>
        <v>16654.4</v>
      </c>
      <c r="Q257" s="217"/>
      <c r="R257" s="213" t="n">
        <f aca="false">R276</f>
        <v>0</v>
      </c>
    </row>
    <row collapsed="false" customFormat="false" customHeight="true" hidden="true" ht="16.5" outlineLevel="0" r="258">
      <c r="A258" s="35"/>
      <c r="B258" s="35"/>
      <c r="C258" s="205"/>
      <c r="D258" s="205"/>
      <c r="E258" s="573"/>
      <c r="F258" s="194" t="s">
        <v>55</v>
      </c>
      <c r="G258" s="467"/>
      <c r="H258" s="472" t="n">
        <f aca="false">I258+J258+P258+R258</f>
        <v>1096.49</v>
      </c>
      <c r="I258" s="218" t="n">
        <f aca="false">I330</f>
        <v>0</v>
      </c>
      <c r="J258" s="145" t="n">
        <f aca="false">J330</f>
        <v>0</v>
      </c>
      <c r="K258" s="145"/>
      <c r="L258" s="205" t="s">
        <v>55</v>
      </c>
      <c r="M258" s="205"/>
      <c r="N258" s="205"/>
      <c r="O258" s="205"/>
      <c r="P258" s="217" t="n">
        <f aca="false">L330</f>
        <v>1096.49</v>
      </c>
      <c r="Q258" s="217"/>
      <c r="R258" s="218" t="n">
        <f aca="false">R330</f>
        <v>0</v>
      </c>
    </row>
    <row collapsed="false" customFormat="false" customHeight="true" hidden="true" ht="15.75" outlineLevel="0" r="259">
      <c r="A259" s="35"/>
      <c r="B259" s="35"/>
      <c r="C259" s="205"/>
      <c r="D259" s="205"/>
      <c r="E259" s="206" t="s">
        <v>228</v>
      </c>
      <c r="F259" s="185"/>
      <c r="G259" s="185"/>
      <c r="H259" s="472" t="n">
        <f aca="false">H260+H261+H262+H263</f>
        <v>54855</v>
      </c>
      <c r="I259" s="210" t="n">
        <f aca="false">I260+I261+I262+I263</f>
        <v>0</v>
      </c>
      <c r="J259" s="220"/>
      <c r="K259" s="221" t="n">
        <f aca="false">K260+K261+K262+K263</f>
        <v>0</v>
      </c>
      <c r="L259" s="185"/>
      <c r="M259" s="185"/>
      <c r="N259" s="185"/>
      <c r="O259" s="185"/>
      <c r="P259" s="219" t="n">
        <f aca="false">P260+P261+P262+P263</f>
        <v>54855</v>
      </c>
      <c r="Q259" s="219"/>
      <c r="R259" s="210" t="n">
        <f aca="false">R260+R261+R262+R263</f>
        <v>0</v>
      </c>
    </row>
    <row collapsed="false" customFormat="false" customHeight="true" hidden="true" ht="15.75" outlineLevel="0" r="260">
      <c r="A260" s="35"/>
      <c r="B260" s="35"/>
      <c r="C260" s="205"/>
      <c r="D260" s="205"/>
      <c r="E260" s="206" t="s">
        <v>226</v>
      </c>
      <c r="F260" s="194" t="s">
        <v>86</v>
      </c>
      <c r="G260" s="467"/>
      <c r="H260" s="472" t="n">
        <f aca="false">I260+K260+P260+++R260</f>
        <v>18488</v>
      </c>
      <c r="I260" s="213" t="n">
        <f aca="false">I278</f>
        <v>0</v>
      </c>
      <c r="J260" s="222"/>
      <c r="K260" s="223" t="n">
        <f aca="false">K278</f>
        <v>0</v>
      </c>
      <c r="L260" s="205" t="s">
        <v>86</v>
      </c>
      <c r="M260" s="205"/>
      <c r="N260" s="205"/>
      <c r="O260" s="205"/>
      <c r="P260" s="217" t="n">
        <f aca="false">P278</f>
        <v>18488</v>
      </c>
      <c r="Q260" s="217"/>
      <c r="R260" s="213" t="n">
        <f aca="false">R278</f>
        <v>0</v>
      </c>
    </row>
    <row collapsed="false" customFormat="false" customHeight="true" hidden="true" ht="15.75" outlineLevel="0" r="261">
      <c r="A261" s="35"/>
      <c r="B261" s="35"/>
      <c r="C261" s="205"/>
      <c r="D261" s="205"/>
      <c r="E261" s="571"/>
      <c r="F261" s="194" t="s">
        <v>87</v>
      </c>
      <c r="G261" s="467"/>
      <c r="H261" s="472" t="n">
        <f aca="false">I261+K261+P261+++R261</f>
        <v>17648</v>
      </c>
      <c r="I261" s="213" t="n">
        <f aca="false">I279</f>
        <v>0</v>
      </c>
      <c r="J261" s="222"/>
      <c r="K261" s="223" t="n">
        <f aca="false">K279</f>
        <v>0</v>
      </c>
      <c r="L261" s="205" t="s">
        <v>87</v>
      </c>
      <c r="M261" s="205"/>
      <c r="N261" s="205"/>
      <c r="O261" s="205"/>
      <c r="P261" s="217" t="n">
        <f aca="false">P279</f>
        <v>17648</v>
      </c>
      <c r="Q261" s="217"/>
      <c r="R261" s="213" t="n">
        <f aca="false">R279</f>
        <v>0</v>
      </c>
    </row>
    <row collapsed="false" customFormat="false" customHeight="true" hidden="true" ht="15.75" outlineLevel="0" r="262">
      <c r="A262" s="35"/>
      <c r="B262" s="35"/>
      <c r="C262" s="205"/>
      <c r="D262" s="205"/>
      <c r="E262" s="571"/>
      <c r="F262" s="194" t="s">
        <v>88</v>
      </c>
      <c r="G262" s="467"/>
      <c r="H262" s="472" t="n">
        <f aca="false">I262+K262+P262+++R262</f>
        <v>18505</v>
      </c>
      <c r="I262" s="213" t="n">
        <f aca="false">I280</f>
        <v>0</v>
      </c>
      <c r="J262" s="222"/>
      <c r="K262" s="223" t="n">
        <f aca="false">K280</f>
        <v>0</v>
      </c>
      <c r="L262" s="205" t="s">
        <v>88</v>
      </c>
      <c r="M262" s="205"/>
      <c r="N262" s="205"/>
      <c r="O262" s="205"/>
      <c r="P262" s="217" t="n">
        <f aca="false">P280</f>
        <v>18505</v>
      </c>
      <c r="Q262" s="217"/>
      <c r="R262" s="213" t="n">
        <f aca="false">R280</f>
        <v>0</v>
      </c>
    </row>
    <row collapsed="false" customFormat="false" customHeight="true" hidden="true" ht="30" outlineLevel="0" r="263">
      <c r="A263" s="35"/>
      <c r="B263" s="35"/>
      <c r="C263" s="205"/>
      <c r="D263" s="205"/>
      <c r="E263" s="573"/>
      <c r="F263" s="194" t="s">
        <v>55</v>
      </c>
      <c r="G263" s="467"/>
      <c r="H263" s="472" t="n">
        <f aca="false">I263+K263+P263+++R263</f>
        <v>214</v>
      </c>
      <c r="I263" s="218" t="n">
        <f aca="false">I332</f>
        <v>0</v>
      </c>
      <c r="J263" s="224"/>
      <c r="K263" s="225" t="n">
        <f aca="false">J332</f>
        <v>0</v>
      </c>
      <c r="L263" s="205" t="s">
        <v>55</v>
      </c>
      <c r="M263" s="205"/>
      <c r="N263" s="205"/>
      <c r="O263" s="205"/>
      <c r="P263" s="217" t="n">
        <f aca="false">L332</f>
        <v>214</v>
      </c>
      <c r="Q263" s="217"/>
      <c r="R263" s="218" t="n">
        <f aca="false">R332</f>
        <v>0</v>
      </c>
    </row>
    <row collapsed="false" customFormat="false" customHeight="true" hidden="true" ht="16.5" outlineLevel="0" r="264">
      <c r="A264" s="35"/>
      <c r="B264" s="473" t="s">
        <v>85</v>
      </c>
      <c r="C264" s="217"/>
      <c r="D264" s="217"/>
      <c r="E264" s="632"/>
      <c r="F264" s="474"/>
      <c r="G264" s="475"/>
      <c r="H264" s="476" t="n">
        <f aca="false">H265+H266+H267+H268</f>
        <v>132246.749</v>
      </c>
      <c r="I264" s="232" t="n">
        <f aca="false">I265+I266+I267+I268</f>
        <v>0</v>
      </c>
      <c r="J264" s="229" t="n">
        <f aca="false">J265+J266+J267+J268</f>
        <v>21973.43</v>
      </c>
      <c r="K264" s="229"/>
      <c r="L264" s="477"/>
      <c r="M264" s="477"/>
      <c r="N264" s="477"/>
      <c r="O264" s="477"/>
      <c r="P264" s="231" t="n">
        <f aca="false">P265+P266+P267+P268</f>
        <v>110273.319</v>
      </c>
      <c r="Q264" s="231"/>
      <c r="R264" s="232" t="n">
        <f aca="false">R265+R266+R267+R268</f>
        <v>0</v>
      </c>
    </row>
    <row collapsed="false" customFormat="false" customHeight="true" hidden="true" ht="16.5" outlineLevel="0" r="265">
      <c r="A265" s="35"/>
      <c r="B265" s="473"/>
      <c r="C265" s="217"/>
      <c r="D265" s="217"/>
      <c r="E265" s="217"/>
      <c r="F265" s="478" t="s">
        <v>86</v>
      </c>
      <c r="G265" s="474"/>
      <c r="H265" s="476" t="n">
        <f aca="false">I265++++J265+P265+R265</f>
        <v>52766.15</v>
      </c>
      <c r="I265" s="237" t="n">
        <f aca="false">I250+I255+I260</f>
        <v>0</v>
      </c>
      <c r="J265" s="229" t="n">
        <f aca="false">J250+J255+K260</f>
        <v>14079.15</v>
      </c>
      <c r="K265" s="229"/>
      <c r="L265" s="217" t="s">
        <v>86</v>
      </c>
      <c r="M265" s="217"/>
      <c r="N265" s="217"/>
      <c r="O265" s="217"/>
      <c r="P265" s="236" t="n">
        <f aca="false">P250+P255+P260</f>
        <v>38687</v>
      </c>
      <c r="Q265" s="236"/>
      <c r="R265" s="237" t="n">
        <f aca="false">R250+R255+R260</f>
        <v>0</v>
      </c>
    </row>
    <row collapsed="false" customFormat="false" customHeight="true" hidden="true" ht="16.5" outlineLevel="0" r="266">
      <c r="A266" s="35"/>
      <c r="B266" s="473"/>
      <c r="C266" s="217"/>
      <c r="D266" s="217"/>
      <c r="E266" s="217"/>
      <c r="F266" s="478" t="s">
        <v>87</v>
      </c>
      <c r="G266" s="474"/>
      <c r="H266" s="476" t="n">
        <f aca="false">I266++++J266+P266+R266</f>
        <v>35625.54</v>
      </c>
      <c r="I266" s="237" t="n">
        <f aca="false">I251+I256+I261</f>
        <v>0</v>
      </c>
      <c r="J266" s="229" t="n">
        <f aca="false">J251+J256+K261</f>
        <v>1156.4</v>
      </c>
      <c r="K266" s="229"/>
      <c r="L266" s="217" t="s">
        <v>87</v>
      </c>
      <c r="M266" s="217"/>
      <c r="N266" s="217"/>
      <c r="O266" s="217"/>
      <c r="P266" s="236" t="n">
        <f aca="false">P251+P256+P261</f>
        <v>34469.14</v>
      </c>
      <c r="Q266" s="236"/>
      <c r="R266" s="237" t="n">
        <f aca="false">R251+R256+R261</f>
        <v>0</v>
      </c>
    </row>
    <row collapsed="false" customFormat="false" customHeight="true" hidden="true" ht="16.5" outlineLevel="0" r="267">
      <c r="A267" s="35"/>
      <c r="B267" s="473"/>
      <c r="C267" s="217"/>
      <c r="D267" s="217"/>
      <c r="E267" s="217"/>
      <c r="F267" s="478" t="s">
        <v>88</v>
      </c>
      <c r="G267" s="474"/>
      <c r="H267" s="476" t="n">
        <f aca="false">I267++++J267+P267+R267</f>
        <v>42431.169</v>
      </c>
      <c r="I267" s="237" t="n">
        <f aca="false">I252+I257+I262</f>
        <v>0</v>
      </c>
      <c r="J267" s="229" t="n">
        <f aca="false">J252+J257+K262</f>
        <v>6737.88</v>
      </c>
      <c r="K267" s="229"/>
      <c r="L267" s="217" t="s">
        <v>88</v>
      </c>
      <c r="M267" s="217"/>
      <c r="N267" s="217"/>
      <c r="O267" s="217"/>
      <c r="P267" s="236" t="n">
        <f aca="false">P252+P257+P262</f>
        <v>35693.289</v>
      </c>
      <c r="Q267" s="236"/>
      <c r="R267" s="237" t="n">
        <f aca="false">R252+R257+R262</f>
        <v>0</v>
      </c>
    </row>
    <row collapsed="false" customFormat="false" customHeight="true" hidden="true" ht="16.5" outlineLevel="0" r="268">
      <c r="A268" s="35"/>
      <c r="B268" s="473"/>
      <c r="C268" s="217"/>
      <c r="D268" s="217"/>
      <c r="E268" s="632"/>
      <c r="F268" s="478" t="s">
        <v>55</v>
      </c>
      <c r="G268" s="474"/>
      <c r="H268" s="476" t="n">
        <f aca="false">I268++++J268+P268+R268</f>
        <v>1423.89</v>
      </c>
      <c r="I268" s="237" t="n">
        <f aca="false">I253+I258+I263</f>
        <v>0</v>
      </c>
      <c r="J268" s="229" t="n">
        <f aca="false">J253+J258+K263</f>
        <v>0</v>
      </c>
      <c r="K268" s="229"/>
      <c r="L268" s="217" t="s">
        <v>55</v>
      </c>
      <c r="M268" s="217"/>
      <c r="N268" s="217"/>
      <c r="O268" s="217"/>
      <c r="P268" s="236" t="n">
        <f aca="false">P253+P258+P263</f>
        <v>1423.89</v>
      </c>
      <c r="Q268" s="236"/>
      <c r="R268" s="237" t="n">
        <f aca="false">R253+R258+R263</f>
        <v>0</v>
      </c>
    </row>
    <row collapsed="false" customFormat="false" customHeight="true" hidden="true" ht="16.5" outlineLevel="0" r="269">
      <c r="A269" s="479" t="s">
        <v>15</v>
      </c>
      <c r="B269" s="35" t="s">
        <v>51</v>
      </c>
      <c r="C269" s="205" t="s">
        <v>52</v>
      </c>
      <c r="D269" s="196" t="s">
        <v>229</v>
      </c>
      <c r="E269" s="183" t="s">
        <v>225</v>
      </c>
      <c r="F269" s="480"/>
      <c r="G269" s="481"/>
      <c r="H269" s="482" t="n">
        <f aca="false">H270+H271+H272</f>
        <v>19134.929</v>
      </c>
      <c r="I269" s="244"/>
      <c r="J269" s="241" t="n">
        <f aca="false">J270+J271+J272</f>
        <v>17193.04</v>
      </c>
      <c r="K269" s="241"/>
      <c r="L269" s="483"/>
      <c r="M269" s="483"/>
      <c r="N269" s="483"/>
      <c r="O269" s="483"/>
      <c r="P269" s="243" t="n">
        <f aca="false">P270+P271+P272</f>
        <v>1941.889</v>
      </c>
      <c r="Q269" s="243"/>
      <c r="R269" s="244"/>
    </row>
    <row collapsed="false" customFormat="false" customHeight="true" hidden="true" ht="16.5" outlineLevel="0" r="270">
      <c r="A270" s="479"/>
      <c r="B270" s="35"/>
      <c r="C270" s="205"/>
      <c r="D270" s="196"/>
      <c r="E270" s="183"/>
      <c r="F270" s="484" t="s">
        <v>86</v>
      </c>
      <c r="G270" s="485"/>
      <c r="H270" s="486" t="n">
        <f aca="false">I270+J270++P270+R270</f>
        <v>15487.15</v>
      </c>
      <c r="I270" s="250"/>
      <c r="J270" s="247" t="n">
        <f aca="false">K306</f>
        <v>14079.15</v>
      </c>
      <c r="K270" s="247"/>
      <c r="L270" s="257" t="s">
        <v>86</v>
      </c>
      <c r="M270" s="257"/>
      <c r="N270" s="257"/>
      <c r="O270" s="257"/>
      <c r="P270" s="249" t="n">
        <f aca="false">N306</f>
        <v>1408</v>
      </c>
      <c r="Q270" s="249"/>
      <c r="R270" s="250"/>
    </row>
    <row collapsed="false" customFormat="false" customHeight="true" hidden="true" ht="16.5" outlineLevel="0" r="271">
      <c r="A271" s="479"/>
      <c r="B271" s="35"/>
      <c r="C271" s="205"/>
      <c r="D271" s="196"/>
      <c r="E271" s="183"/>
      <c r="F271" s="484" t="s">
        <v>87</v>
      </c>
      <c r="G271" s="485"/>
      <c r="H271" s="486" t="n">
        <f aca="false">I271+J271++P271+R271</f>
        <v>0</v>
      </c>
      <c r="I271" s="250"/>
      <c r="J271" s="251" t="n">
        <v>0</v>
      </c>
      <c r="K271" s="251"/>
      <c r="L271" s="257" t="s">
        <v>87</v>
      </c>
      <c r="M271" s="257"/>
      <c r="N271" s="257"/>
      <c r="O271" s="257"/>
      <c r="P271" s="252"/>
      <c r="Q271" s="252"/>
      <c r="R271" s="250"/>
    </row>
    <row collapsed="false" customFormat="false" customHeight="true" hidden="true" ht="16.5" outlineLevel="0" r="272">
      <c r="A272" s="479"/>
      <c r="B272" s="35"/>
      <c r="C272" s="205"/>
      <c r="D272" s="196"/>
      <c r="E272" s="183"/>
      <c r="F272" s="484" t="s">
        <v>88</v>
      </c>
      <c r="G272" s="485"/>
      <c r="H272" s="486" t="n">
        <f aca="false">I272+J272++P272+R272</f>
        <v>3647.779</v>
      </c>
      <c r="I272" s="253"/>
      <c r="J272" s="247" t="n">
        <f aca="false">K307+J293</f>
        <v>3113.89</v>
      </c>
      <c r="K272" s="247"/>
      <c r="L272" s="487" t="s">
        <v>88</v>
      </c>
      <c r="M272" s="487"/>
      <c r="N272" s="487"/>
      <c r="O272" s="487"/>
      <c r="P272" s="249" t="n">
        <f aca="false">N294+N307</f>
        <v>533.889</v>
      </c>
      <c r="Q272" s="249"/>
      <c r="R272" s="253"/>
    </row>
    <row collapsed="false" customFormat="false" customHeight="true" hidden="true" ht="27.75" outlineLevel="0" r="273">
      <c r="A273" s="479"/>
      <c r="B273" s="35"/>
      <c r="C273" s="205"/>
      <c r="D273" s="205"/>
      <c r="E273" s="206" t="s">
        <v>227</v>
      </c>
      <c r="F273" s="480"/>
      <c r="G273" s="481"/>
      <c r="H273" s="482" t="n">
        <f aca="false">H274+H275+H276</f>
        <v>57046.93</v>
      </c>
      <c r="I273" s="482" t="n">
        <f aca="false">I274+I275+I276</f>
        <v>0</v>
      </c>
      <c r="J273" s="241" t="n">
        <f aca="false">J274+J275+J276</f>
        <v>4780.39</v>
      </c>
      <c r="K273" s="241"/>
      <c r="L273" s="483"/>
      <c r="M273" s="483"/>
      <c r="N273" s="483"/>
      <c r="O273" s="483"/>
      <c r="P273" s="243" t="n">
        <f aca="false">P274+P275+P276</f>
        <v>52266.54</v>
      </c>
      <c r="Q273" s="243"/>
      <c r="R273" s="244" t="n">
        <f aca="false">R274+R275+R276</f>
        <v>0</v>
      </c>
    </row>
    <row collapsed="false" customFormat="false" customHeight="true" hidden="true" ht="16.5" outlineLevel="0" r="274">
      <c r="A274" s="479"/>
      <c r="B274" s="35"/>
      <c r="C274" s="205"/>
      <c r="D274" s="205"/>
      <c r="E274" s="206" t="s">
        <v>226</v>
      </c>
      <c r="F274" s="488" t="s">
        <v>86</v>
      </c>
      <c r="G274" s="485"/>
      <c r="H274" s="489" t="n">
        <f aca="false">I274+J274+P274+R274</f>
        <v>18791</v>
      </c>
      <c r="I274" s="258" t="n">
        <f aca="false">I285+I296+I317</f>
        <v>0</v>
      </c>
      <c r="J274" s="251" t="n">
        <f aca="false">J285+K296+K317</f>
        <v>0</v>
      </c>
      <c r="K274" s="251"/>
      <c r="L274" s="257" t="s">
        <v>86</v>
      </c>
      <c r="M274" s="257"/>
      <c r="N274" s="257"/>
      <c r="O274" s="257"/>
      <c r="P274" s="257" t="n">
        <f aca="false">N285+N296+Q317</f>
        <v>18791</v>
      </c>
      <c r="Q274" s="257"/>
      <c r="R274" s="258" t="n">
        <f aca="false">R285+R296+R317</f>
        <v>0</v>
      </c>
    </row>
    <row collapsed="false" customFormat="false" customHeight="true" hidden="true" ht="16.5" outlineLevel="0" r="275">
      <c r="A275" s="479"/>
      <c r="B275" s="35"/>
      <c r="C275" s="205"/>
      <c r="D275" s="205"/>
      <c r="E275" s="571"/>
      <c r="F275" s="488" t="s">
        <v>87</v>
      </c>
      <c r="G275" s="485"/>
      <c r="H275" s="489" t="n">
        <f aca="false">I275+J275+P275+R275</f>
        <v>17977.54</v>
      </c>
      <c r="I275" s="258" t="n">
        <f aca="false">I286+I297+I318+I309</f>
        <v>0</v>
      </c>
      <c r="J275" s="247" t="n">
        <f aca="false">J286+K297+K309+K318</f>
        <v>1156.4</v>
      </c>
      <c r="K275" s="247"/>
      <c r="L275" s="257" t="s">
        <v>87</v>
      </c>
      <c r="M275" s="257"/>
      <c r="N275" s="257"/>
      <c r="O275" s="257"/>
      <c r="P275" s="259" t="n">
        <f aca="false">N286+N297+M309+Q318</f>
        <v>16821.14</v>
      </c>
      <c r="Q275" s="259"/>
      <c r="R275" s="258" t="n">
        <f aca="false">R286+R297+R318+R309</f>
        <v>0</v>
      </c>
    </row>
    <row collapsed="false" customFormat="false" customHeight="true" hidden="true" ht="16.5" outlineLevel="0" r="276">
      <c r="A276" s="479"/>
      <c r="B276" s="35"/>
      <c r="C276" s="205"/>
      <c r="D276" s="205"/>
      <c r="E276" s="573"/>
      <c r="F276" s="488" t="s">
        <v>88</v>
      </c>
      <c r="G276" s="485"/>
      <c r="H276" s="489" t="n">
        <f aca="false">I276+J276+P276+R276</f>
        <v>20278.39</v>
      </c>
      <c r="I276" s="258" t="n">
        <f aca="false">I287+I298+I319+I310</f>
        <v>0</v>
      </c>
      <c r="J276" s="247" t="n">
        <f aca="false">J287+K298+K310+K319</f>
        <v>3623.99</v>
      </c>
      <c r="K276" s="247"/>
      <c r="L276" s="257" t="s">
        <v>88</v>
      </c>
      <c r="M276" s="257"/>
      <c r="N276" s="257"/>
      <c r="O276" s="257"/>
      <c r="P276" s="260" t="n">
        <f aca="false">N287+N298+M310+Q319</f>
        <v>16654.4</v>
      </c>
      <c r="Q276" s="260"/>
      <c r="R276" s="258" t="n">
        <f aca="false">R287+R298+R319+R310</f>
        <v>0</v>
      </c>
    </row>
    <row collapsed="false" customFormat="false" customHeight="true" hidden="true" ht="15.75" outlineLevel="0" r="277">
      <c r="A277" s="479"/>
      <c r="B277" s="35"/>
      <c r="C277" s="205"/>
      <c r="D277" s="205"/>
      <c r="E277" s="206" t="s">
        <v>228</v>
      </c>
      <c r="F277" s="480"/>
      <c r="G277" s="481"/>
      <c r="H277" s="490" t="n">
        <f aca="false">H278+H279+H280</f>
        <v>54641</v>
      </c>
      <c r="I277" s="491" t="n">
        <f aca="false">I278+I279+I280</f>
        <v>0</v>
      </c>
      <c r="J277" s="262"/>
      <c r="K277" s="263" t="n">
        <f aca="false">K278+K279+K280</f>
        <v>0</v>
      </c>
      <c r="L277" s="483"/>
      <c r="M277" s="483"/>
      <c r="N277" s="483"/>
      <c r="O277" s="483"/>
      <c r="P277" s="264" t="n">
        <f aca="false">P278+P279+P280</f>
        <v>54641</v>
      </c>
      <c r="Q277" s="264"/>
      <c r="R277" s="244" t="n">
        <f aca="false">R278+R279+R280</f>
        <v>0</v>
      </c>
    </row>
    <row collapsed="false" customFormat="false" customHeight="true" hidden="true" ht="15.75" outlineLevel="0" r="278">
      <c r="A278" s="479"/>
      <c r="B278" s="35"/>
      <c r="C278" s="205"/>
      <c r="D278" s="205"/>
      <c r="E278" s="206" t="s">
        <v>226</v>
      </c>
      <c r="F278" s="488" t="s">
        <v>86</v>
      </c>
      <c r="G278" s="485"/>
      <c r="H278" s="489" t="n">
        <f aca="false">I278+K278+P278+R278</f>
        <v>18488</v>
      </c>
      <c r="I278" s="258" t="n">
        <f aca="false">I289+I300+I321</f>
        <v>0</v>
      </c>
      <c r="J278" s="265"/>
      <c r="K278" s="266" t="n">
        <f aca="false">J289+K300+K321</f>
        <v>0</v>
      </c>
      <c r="L278" s="257" t="s">
        <v>86</v>
      </c>
      <c r="M278" s="257"/>
      <c r="N278" s="257"/>
      <c r="O278" s="257"/>
      <c r="P278" s="257" t="n">
        <f aca="false">N289+N300+Q321</f>
        <v>18488</v>
      </c>
      <c r="Q278" s="257"/>
      <c r="R278" s="258" t="n">
        <f aca="false">R289+R300+R321</f>
        <v>0</v>
      </c>
    </row>
    <row collapsed="false" customFormat="false" customHeight="true" hidden="true" ht="15.75" outlineLevel="0" r="279">
      <c r="A279" s="479"/>
      <c r="B279" s="35"/>
      <c r="C279" s="205"/>
      <c r="D279" s="205"/>
      <c r="E279" s="571"/>
      <c r="F279" s="488" t="s">
        <v>87</v>
      </c>
      <c r="G279" s="485"/>
      <c r="H279" s="489" t="n">
        <f aca="false">I279+K279+P279+R279</f>
        <v>17648</v>
      </c>
      <c r="I279" s="258" t="n">
        <f aca="false">I290+I301+I322</f>
        <v>0</v>
      </c>
      <c r="J279" s="265"/>
      <c r="K279" s="266" t="n">
        <f aca="false">J290+K301+K322</f>
        <v>0</v>
      </c>
      <c r="L279" s="257" t="s">
        <v>87</v>
      </c>
      <c r="M279" s="257"/>
      <c r="N279" s="257"/>
      <c r="O279" s="257"/>
      <c r="P279" s="257" t="n">
        <f aca="false">N290+N301+Q322</f>
        <v>17648</v>
      </c>
      <c r="Q279" s="257"/>
      <c r="R279" s="258" t="n">
        <f aca="false">R290+R301+R322</f>
        <v>0</v>
      </c>
    </row>
    <row collapsed="false" customFormat="false" customHeight="true" hidden="true" ht="15.75" outlineLevel="0" r="280">
      <c r="A280" s="479"/>
      <c r="B280" s="35"/>
      <c r="C280" s="205"/>
      <c r="D280" s="205"/>
      <c r="E280" s="573"/>
      <c r="F280" s="488" t="s">
        <v>88</v>
      </c>
      <c r="G280" s="485"/>
      <c r="H280" s="489" t="n">
        <f aca="false">I280+K280+P280+R280</f>
        <v>18505</v>
      </c>
      <c r="I280" s="258" t="n">
        <f aca="false">I291+I302+I323</f>
        <v>0</v>
      </c>
      <c r="J280" s="41"/>
      <c r="K280" s="266" t="n">
        <f aca="false">J291+K302+K323</f>
        <v>0</v>
      </c>
      <c r="L280" s="487" t="s">
        <v>88</v>
      </c>
      <c r="M280" s="487"/>
      <c r="N280" s="487"/>
      <c r="O280" s="487"/>
      <c r="P280" s="257" t="n">
        <f aca="false">N291+N302+Q323</f>
        <v>18505</v>
      </c>
      <c r="Q280" s="257"/>
      <c r="R280" s="258" t="n">
        <f aca="false">R291+R302+R323</f>
        <v>0</v>
      </c>
    </row>
    <row collapsed="false" customFormat="false" customHeight="true" hidden="true" ht="15.6" outlineLevel="0" r="281">
      <c r="A281" s="29"/>
      <c r="B281" s="331" t="s">
        <v>85</v>
      </c>
      <c r="C281" s="268"/>
      <c r="D281" s="268"/>
      <c r="E281" s="268"/>
      <c r="F281" s="492"/>
      <c r="G281" s="323"/>
      <c r="H281" s="493" t="n">
        <f aca="false">H277+H273+H269</f>
        <v>130822.859</v>
      </c>
      <c r="I281" s="494" t="n">
        <f aca="false">I269+I273+I277</f>
        <v>0</v>
      </c>
      <c r="J281" s="495" t="n">
        <f aca="false">K277+J273+J269</f>
        <v>21973.43</v>
      </c>
      <c r="K281" s="495"/>
      <c r="L281" s="496"/>
      <c r="M281" s="496"/>
      <c r="N281" s="496"/>
      <c r="O281" s="496"/>
      <c r="P281" s="497" t="n">
        <f aca="false">P277+P273+P269</f>
        <v>108849.429</v>
      </c>
      <c r="Q281" s="497"/>
      <c r="R281" s="273" t="n">
        <f aca="false">R277+R273+R269</f>
        <v>0</v>
      </c>
    </row>
    <row collapsed="false" customFormat="false" customHeight="true" hidden="true" ht="15" outlineLevel="0" r="282">
      <c r="A282" s="479" t="s">
        <v>230</v>
      </c>
      <c r="B282" s="498" t="s">
        <v>231</v>
      </c>
      <c r="C282" s="205" t="s">
        <v>52</v>
      </c>
      <c r="D282" s="205" t="s">
        <v>229</v>
      </c>
      <c r="E282" s="206" t="s">
        <v>225</v>
      </c>
      <c r="F282" s="499"/>
      <c r="G282" s="499"/>
      <c r="H282" s="499"/>
      <c r="I282" s="205"/>
      <c r="J282" s="205"/>
      <c r="K282" s="205"/>
      <c r="L282" s="288"/>
      <c r="M282" s="288"/>
      <c r="N282" s="288"/>
      <c r="O282" s="288"/>
      <c r="P282" s="288"/>
      <c r="Q282" s="288"/>
      <c r="R282" s="205"/>
    </row>
    <row collapsed="false" customFormat="false" customHeight="false" hidden="true" ht="45" outlineLevel="0" r="283">
      <c r="A283" s="479"/>
      <c r="B283" s="498" t="s">
        <v>232</v>
      </c>
      <c r="C283" s="205"/>
      <c r="D283" s="205"/>
      <c r="E283" s="194" t="s">
        <v>226</v>
      </c>
      <c r="F283" s="499"/>
      <c r="G283" s="499"/>
      <c r="H283" s="499"/>
      <c r="I283" s="205"/>
      <c r="J283" s="205"/>
      <c r="K283" s="205"/>
      <c r="L283" s="288"/>
      <c r="M283" s="288"/>
      <c r="N283" s="288"/>
      <c r="O283" s="288"/>
      <c r="P283" s="288"/>
      <c r="Q283" s="288"/>
      <c r="R283" s="205"/>
    </row>
    <row collapsed="false" customFormat="false" customHeight="false" hidden="true" ht="15" outlineLevel="0" r="284">
      <c r="A284" s="479"/>
      <c r="B284" s="435"/>
      <c r="C284" s="205"/>
      <c r="D284" s="205"/>
      <c r="E284" s="206" t="s">
        <v>227</v>
      </c>
      <c r="F284" s="500"/>
      <c r="G284" s="500"/>
      <c r="H284" s="489" t="n">
        <f aca="false">H285+H286+H287</f>
        <v>13331</v>
      </c>
      <c r="I284" s="488" t="n">
        <f aca="false">I285+I286+I287</f>
        <v>0</v>
      </c>
      <c r="J284" s="501" t="n">
        <f aca="false">J285+J286+J287</f>
        <v>0</v>
      </c>
      <c r="K284" s="501"/>
      <c r="L284" s="500"/>
      <c r="M284" s="500"/>
      <c r="N284" s="502" t="n">
        <f aca="false">N285+N286+N287</f>
        <v>13331</v>
      </c>
      <c r="O284" s="502"/>
      <c r="P284" s="502"/>
      <c r="Q284" s="502"/>
      <c r="R284" s="275" t="n">
        <f aca="false">R285+R286+R287</f>
        <v>0</v>
      </c>
    </row>
    <row collapsed="false" customFormat="false" customHeight="true" hidden="true" ht="15.75" outlineLevel="0" r="285">
      <c r="A285" s="479"/>
      <c r="B285" s="435"/>
      <c r="C285" s="205"/>
      <c r="D285" s="205"/>
      <c r="E285" s="206" t="s">
        <v>226</v>
      </c>
      <c r="F285" s="275" t="s">
        <v>86</v>
      </c>
      <c r="G285" s="275"/>
      <c r="H285" s="488" t="n">
        <f aca="false">I285+J285+N285+R285</f>
        <v>5005</v>
      </c>
      <c r="I285" s="194"/>
      <c r="J285" s="205"/>
      <c r="K285" s="205"/>
      <c r="L285" s="276" t="s">
        <v>86</v>
      </c>
      <c r="M285" s="276"/>
      <c r="N285" s="205" t="n">
        <v>5005</v>
      </c>
      <c r="O285" s="205"/>
      <c r="P285" s="205"/>
      <c r="Q285" s="205"/>
      <c r="R285" s="276"/>
    </row>
    <row collapsed="false" customFormat="false" customHeight="true" hidden="true" ht="15.75" outlineLevel="0" r="286">
      <c r="A286" s="479"/>
      <c r="B286" s="435"/>
      <c r="C286" s="205"/>
      <c r="D286" s="205"/>
      <c r="E286" s="571"/>
      <c r="F286" s="257" t="s">
        <v>87</v>
      </c>
      <c r="G286" s="257"/>
      <c r="H286" s="488" t="n">
        <f aca="false">I286+J286+N286+R286</f>
        <v>4747</v>
      </c>
      <c r="I286" s="194"/>
      <c r="J286" s="205"/>
      <c r="K286" s="205"/>
      <c r="L286" s="205" t="s">
        <v>87</v>
      </c>
      <c r="M286" s="205"/>
      <c r="N286" s="205" t="n">
        <v>4747</v>
      </c>
      <c r="O286" s="205"/>
      <c r="P286" s="205"/>
      <c r="Q286" s="205"/>
      <c r="R286" s="276"/>
    </row>
    <row collapsed="false" customFormat="false" customHeight="true" hidden="true" ht="15.75" outlineLevel="0" r="287">
      <c r="A287" s="479"/>
      <c r="B287" s="435"/>
      <c r="C287" s="205"/>
      <c r="D287" s="205"/>
      <c r="E287" s="573"/>
      <c r="F287" s="257" t="s">
        <v>88</v>
      </c>
      <c r="G287" s="257"/>
      <c r="H287" s="488" t="n">
        <f aca="false">I287+J287+N287+R287</f>
        <v>3579</v>
      </c>
      <c r="I287" s="194"/>
      <c r="J287" s="205"/>
      <c r="K287" s="205"/>
      <c r="L287" s="205" t="s">
        <v>88</v>
      </c>
      <c r="M287" s="205"/>
      <c r="N287" s="205" t="n">
        <v>3579</v>
      </c>
      <c r="O287" s="205"/>
      <c r="P287" s="205"/>
      <c r="Q287" s="205"/>
      <c r="R287" s="276"/>
    </row>
    <row collapsed="false" customFormat="false" customHeight="false" hidden="true" ht="15" outlineLevel="0" r="288">
      <c r="A288" s="479"/>
      <c r="B288" s="435"/>
      <c r="C288" s="205"/>
      <c r="D288" s="205"/>
      <c r="E288" s="206" t="s">
        <v>228</v>
      </c>
      <c r="F288" s="485"/>
      <c r="G288" s="503"/>
      <c r="H288" s="489" t="n">
        <f aca="false">H289+H290+H291</f>
        <v>14134.7</v>
      </c>
      <c r="I288" s="488" t="n">
        <f aca="false">I289+I290+I291</f>
        <v>0</v>
      </c>
      <c r="J288" s="257" t="n">
        <f aca="false">J289+J290+J291</f>
        <v>0</v>
      </c>
      <c r="K288" s="257"/>
      <c r="L288" s="257" t="n">
        <f aca="false">N289+N290+N291</f>
        <v>14134.7</v>
      </c>
      <c r="M288" s="257"/>
      <c r="N288" s="257"/>
      <c r="O288" s="257"/>
      <c r="P288" s="257"/>
      <c r="Q288" s="257"/>
      <c r="R288" s="275" t="n">
        <f aca="false">R289+R290+R291</f>
        <v>0</v>
      </c>
    </row>
    <row collapsed="false" customFormat="false" customHeight="true" hidden="true" ht="15.75" outlineLevel="0" r="289">
      <c r="A289" s="479"/>
      <c r="B289" s="435"/>
      <c r="C289" s="205"/>
      <c r="D289" s="205"/>
      <c r="E289" s="206" t="s">
        <v>226</v>
      </c>
      <c r="F289" s="257" t="s">
        <v>86</v>
      </c>
      <c r="G289" s="257"/>
      <c r="H289" s="488" t="n">
        <f aca="false">I289+J289+N289+R289</f>
        <v>5305</v>
      </c>
      <c r="I289" s="194"/>
      <c r="J289" s="205"/>
      <c r="K289" s="205"/>
      <c r="L289" s="205" t="s">
        <v>86</v>
      </c>
      <c r="M289" s="205"/>
      <c r="N289" s="205" t="n">
        <v>5305</v>
      </c>
      <c r="O289" s="205"/>
      <c r="P289" s="205"/>
      <c r="Q289" s="205"/>
      <c r="R289" s="276"/>
    </row>
    <row collapsed="false" customFormat="false" customHeight="true" hidden="true" ht="15.75" outlineLevel="0" r="290">
      <c r="A290" s="479"/>
      <c r="B290" s="435"/>
      <c r="C290" s="205"/>
      <c r="D290" s="205"/>
      <c r="E290" s="571"/>
      <c r="F290" s="257" t="s">
        <v>87</v>
      </c>
      <c r="G290" s="257"/>
      <c r="H290" s="488" t="n">
        <f aca="false">I290+J290+N290+R290</f>
        <v>5032</v>
      </c>
      <c r="I290" s="194"/>
      <c r="J290" s="205"/>
      <c r="K290" s="205"/>
      <c r="L290" s="205" t="s">
        <v>87</v>
      </c>
      <c r="M290" s="205"/>
      <c r="N290" s="205" t="n">
        <v>5032</v>
      </c>
      <c r="O290" s="205"/>
      <c r="P290" s="205"/>
      <c r="Q290" s="205"/>
      <c r="R290" s="276"/>
    </row>
    <row collapsed="false" customFormat="false" customHeight="true" hidden="true" ht="15.75" outlineLevel="0" r="291">
      <c r="A291" s="479"/>
      <c r="B291" s="191"/>
      <c r="C291" s="205"/>
      <c r="D291" s="205"/>
      <c r="E291" s="573"/>
      <c r="F291" s="257" t="s">
        <v>88</v>
      </c>
      <c r="G291" s="257"/>
      <c r="H291" s="488" t="n">
        <f aca="false">I291+J291+N291+R291</f>
        <v>3797.7</v>
      </c>
      <c r="I291" s="194"/>
      <c r="J291" s="205"/>
      <c r="K291" s="205"/>
      <c r="L291" s="205" t="s">
        <v>88</v>
      </c>
      <c r="M291" s="205"/>
      <c r="N291" s="205" t="n">
        <v>3797.7</v>
      </c>
      <c r="O291" s="205"/>
      <c r="P291" s="205"/>
      <c r="Q291" s="205"/>
      <c r="R291" s="276"/>
    </row>
    <row collapsed="false" customFormat="false" customHeight="false" hidden="true" ht="15" outlineLevel="0" r="292">
      <c r="A292" s="29"/>
      <c r="B292" s="331" t="s">
        <v>85</v>
      </c>
      <c r="C292" s="268"/>
      <c r="D292" s="268"/>
      <c r="E292" s="268"/>
      <c r="F292" s="504" t="n">
        <f aca="false">I292+J292+L292+R292</f>
        <v>27465.7</v>
      </c>
      <c r="G292" s="504"/>
      <c r="H292" s="504"/>
      <c r="I292" s="317" t="n">
        <f aca="false">I284+I288+I282</f>
        <v>0</v>
      </c>
      <c r="J292" s="505" t="n">
        <f aca="false">J288+J284+J282</f>
        <v>0</v>
      </c>
      <c r="K292" s="505"/>
      <c r="L292" s="505" t="n">
        <f aca="false">N284+L288+L282</f>
        <v>27465.7</v>
      </c>
      <c r="M292" s="505"/>
      <c r="N292" s="505"/>
      <c r="O292" s="505"/>
      <c r="P292" s="505"/>
      <c r="Q292" s="505"/>
      <c r="R292" s="280"/>
    </row>
    <row collapsed="false" customFormat="false" customHeight="true" hidden="true" ht="15.75" outlineLevel="0" r="293">
      <c r="A293" s="506" t="s">
        <v>233</v>
      </c>
      <c r="B293" s="206" t="s">
        <v>234</v>
      </c>
      <c r="C293" s="205" t="s">
        <v>52</v>
      </c>
      <c r="D293" s="205" t="s">
        <v>235</v>
      </c>
      <c r="E293" s="206" t="s">
        <v>225</v>
      </c>
      <c r="F293" s="282"/>
      <c r="G293" s="507"/>
      <c r="H293" s="508" t="n">
        <f aca="false">H294</f>
        <v>222.5</v>
      </c>
      <c r="I293" s="488" t="n">
        <f aca="false">I294</f>
        <v>0</v>
      </c>
      <c r="J293" s="257" t="n">
        <f aca="false">J294</f>
        <v>0</v>
      </c>
      <c r="K293" s="257"/>
      <c r="L293" s="501" t="n">
        <f aca="false">N294</f>
        <v>222.5</v>
      </c>
      <c r="M293" s="501"/>
      <c r="N293" s="501"/>
      <c r="O293" s="501"/>
      <c r="P293" s="501"/>
      <c r="Q293" s="501"/>
      <c r="R293" s="282" t="n">
        <f aca="false">R288+R284+R282</f>
        <v>0</v>
      </c>
    </row>
    <row collapsed="false" customFormat="false" customHeight="true" hidden="true" ht="45.75" outlineLevel="0" r="294">
      <c r="A294" s="506"/>
      <c r="B294" s="206" t="s">
        <v>236</v>
      </c>
      <c r="C294" s="205"/>
      <c r="D294" s="205"/>
      <c r="E294" s="194" t="s">
        <v>226</v>
      </c>
      <c r="F294" s="488" t="s">
        <v>88</v>
      </c>
      <c r="G294" s="282"/>
      <c r="H294" s="489" t="n">
        <f aca="false">I294+J294+N294+R294</f>
        <v>222.5</v>
      </c>
      <c r="I294" s="41"/>
      <c r="J294" s="37"/>
      <c r="K294" s="37"/>
      <c r="L294" s="205" t="s">
        <v>88</v>
      </c>
      <c r="M294" s="205"/>
      <c r="N294" s="205" t="n">
        <v>222.5</v>
      </c>
      <c r="O294" s="205"/>
      <c r="P294" s="205"/>
      <c r="Q294" s="205"/>
      <c r="R294" s="253"/>
    </row>
    <row collapsed="false" customFormat="false" customHeight="true" hidden="true" ht="147.75" outlineLevel="0" r="295">
      <c r="A295" s="506"/>
      <c r="B295" s="435"/>
      <c r="C295" s="205"/>
      <c r="D295" s="205" t="s">
        <v>237</v>
      </c>
      <c r="E295" s="206" t="s">
        <v>227</v>
      </c>
      <c r="F295" s="485"/>
      <c r="G295" s="509"/>
      <c r="H295" s="489" t="n">
        <f aca="false">I295+J295+N295+R295</f>
        <v>3793</v>
      </c>
      <c r="I295" s="488" t="n">
        <f aca="false">I296+I297+I298</f>
        <v>0</v>
      </c>
      <c r="J295" s="487" t="n">
        <f aca="false">K296+K297+K298</f>
        <v>0</v>
      </c>
      <c r="K295" s="487"/>
      <c r="L295" s="510"/>
      <c r="M295" s="510"/>
      <c r="N295" s="502" t="n">
        <f aca="false">N296+N297+N298</f>
        <v>3793</v>
      </c>
      <c r="O295" s="502"/>
      <c r="P295" s="502"/>
      <c r="Q295" s="502"/>
      <c r="R295" s="275" t="n">
        <f aca="false">R296+R297+R298</f>
        <v>0</v>
      </c>
    </row>
    <row collapsed="false" customFormat="false" customHeight="true" hidden="true" ht="15.75" outlineLevel="0" r="296">
      <c r="A296" s="506"/>
      <c r="B296" s="435"/>
      <c r="C296" s="205"/>
      <c r="D296" s="205"/>
      <c r="E296" s="206" t="s">
        <v>226</v>
      </c>
      <c r="F296" s="488" t="s">
        <v>86</v>
      </c>
      <c r="G296" s="485"/>
      <c r="H296" s="489" t="n">
        <f aca="false">I296+K296+N296+R296</f>
        <v>2293</v>
      </c>
      <c r="I296" s="194"/>
      <c r="J296" s="35"/>
      <c r="K296" s="511"/>
      <c r="L296" s="205" t="s">
        <v>86</v>
      </c>
      <c r="M296" s="205"/>
      <c r="N296" s="205" t="n">
        <v>2293</v>
      </c>
      <c r="O296" s="205"/>
      <c r="P296" s="205"/>
      <c r="Q296" s="205"/>
      <c r="R296" s="276"/>
    </row>
    <row collapsed="false" customFormat="false" customHeight="true" hidden="true" ht="15.75" outlineLevel="0" r="297">
      <c r="A297" s="506"/>
      <c r="B297" s="435"/>
      <c r="C297" s="205"/>
      <c r="D297" s="205"/>
      <c r="E297" s="571"/>
      <c r="F297" s="488" t="s">
        <v>87</v>
      </c>
      <c r="G297" s="485"/>
      <c r="H297" s="489" t="n">
        <f aca="false">I297+K297+N297+R297</f>
        <v>1000</v>
      </c>
      <c r="I297" s="194"/>
      <c r="J297" s="35"/>
      <c r="K297" s="511"/>
      <c r="L297" s="205" t="s">
        <v>87</v>
      </c>
      <c r="M297" s="205"/>
      <c r="N297" s="205" t="n">
        <v>1000</v>
      </c>
      <c r="O297" s="205"/>
      <c r="P297" s="205"/>
      <c r="Q297" s="205"/>
      <c r="R297" s="276"/>
    </row>
    <row collapsed="false" customFormat="false" customHeight="true" hidden="true" ht="15.75" outlineLevel="0" r="298">
      <c r="A298" s="506"/>
      <c r="B298" s="435"/>
      <c r="C298" s="205"/>
      <c r="D298" s="205"/>
      <c r="E298" s="573"/>
      <c r="F298" s="512" t="s">
        <v>88</v>
      </c>
      <c r="G298" s="513"/>
      <c r="H298" s="489" t="n">
        <f aca="false">I298+K298+N298+R298</f>
        <v>500</v>
      </c>
      <c r="I298" s="194"/>
      <c r="J298" s="35"/>
      <c r="K298" s="306"/>
      <c r="L298" s="499" t="s">
        <v>88</v>
      </c>
      <c r="M298" s="499"/>
      <c r="N298" s="499" t="n">
        <v>500</v>
      </c>
      <c r="O298" s="499"/>
      <c r="P298" s="499"/>
      <c r="Q298" s="499"/>
      <c r="R298" s="288"/>
    </row>
    <row collapsed="false" customFormat="false" customHeight="true" hidden="true" ht="192.75" outlineLevel="0" r="299">
      <c r="A299" s="506"/>
      <c r="B299" s="435"/>
      <c r="C299" s="205"/>
      <c r="D299" s="205" t="s">
        <v>238</v>
      </c>
      <c r="E299" s="206" t="s">
        <v>228</v>
      </c>
      <c r="F299" s="500"/>
      <c r="G299" s="500"/>
      <c r="H299" s="489" t="n">
        <f aca="false">I299+K299+N299+R299</f>
        <v>3761.5</v>
      </c>
      <c r="I299" s="491" t="n">
        <f aca="false">I300+I301+I302</f>
        <v>0</v>
      </c>
      <c r="J299" s="633"/>
      <c r="K299" s="282" t="n">
        <f aca="false">K300+K301+K302</f>
        <v>0</v>
      </c>
      <c r="L299" s="510"/>
      <c r="M299" s="510"/>
      <c r="N299" s="500" t="n">
        <f aca="false">N300+N301+N302</f>
        <v>3761.5</v>
      </c>
      <c r="O299" s="500"/>
      <c r="P299" s="500"/>
      <c r="Q299" s="500"/>
      <c r="R299" s="282" t="n">
        <f aca="false">R300+R301+R302</f>
        <v>0</v>
      </c>
    </row>
    <row collapsed="false" customFormat="false" customHeight="true" hidden="true" ht="15.75" outlineLevel="0" r="300">
      <c r="A300" s="506"/>
      <c r="B300" s="435"/>
      <c r="C300" s="205"/>
      <c r="D300" s="205"/>
      <c r="E300" s="206" t="s">
        <v>226</v>
      </c>
      <c r="F300" s="488" t="s">
        <v>86</v>
      </c>
      <c r="G300" s="514"/>
      <c r="H300" s="503" t="n">
        <f aca="false">I300+K300+N300++++R300</f>
        <v>1000</v>
      </c>
      <c r="I300" s="35"/>
      <c r="J300" s="194" t="s">
        <v>86</v>
      </c>
      <c r="K300" s="35"/>
      <c r="L300" s="515" t="s">
        <v>86</v>
      </c>
      <c r="M300" s="515"/>
      <c r="N300" s="276" t="n">
        <v>1000</v>
      </c>
      <c r="O300" s="276"/>
      <c r="P300" s="276"/>
      <c r="Q300" s="276"/>
      <c r="R300" s="250"/>
    </row>
    <row collapsed="false" customFormat="false" customHeight="true" hidden="true" ht="15.75" outlineLevel="0" r="301">
      <c r="A301" s="506"/>
      <c r="B301" s="435"/>
      <c r="C301" s="205"/>
      <c r="D301" s="205"/>
      <c r="E301" s="571"/>
      <c r="F301" s="488" t="s">
        <v>87</v>
      </c>
      <c r="G301" s="282"/>
      <c r="H301" s="503" t="n">
        <f aca="false">I301+K301+N301++++R301</f>
        <v>1000</v>
      </c>
      <c r="I301" s="250"/>
      <c r="J301" s="194" t="s">
        <v>87</v>
      </c>
      <c r="K301" s="35"/>
      <c r="L301" s="516" t="s">
        <v>87</v>
      </c>
      <c r="M301" s="516"/>
      <c r="N301" s="196" t="n">
        <v>1000</v>
      </c>
      <c r="O301" s="196"/>
      <c r="P301" s="196"/>
      <c r="Q301" s="196"/>
      <c r="R301" s="35"/>
    </row>
    <row collapsed="false" customFormat="false" customHeight="true" hidden="true" ht="15.75" outlineLevel="0" r="302">
      <c r="A302" s="506"/>
      <c r="B302" s="191"/>
      <c r="C302" s="205"/>
      <c r="D302" s="205"/>
      <c r="E302" s="573"/>
      <c r="F302" s="488" t="s">
        <v>88</v>
      </c>
      <c r="G302" s="282"/>
      <c r="H302" s="503" t="n">
        <f aca="false">I302+K302+N302++++R302</f>
        <v>1761.5</v>
      </c>
      <c r="I302" s="35"/>
      <c r="J302" s="194" t="s">
        <v>88</v>
      </c>
      <c r="K302" s="35"/>
      <c r="L302" s="516" t="s">
        <v>88</v>
      </c>
      <c r="M302" s="516"/>
      <c r="N302" s="205" t="n">
        <v>1761.5</v>
      </c>
      <c r="O302" s="205"/>
      <c r="P302" s="205"/>
      <c r="Q302" s="205"/>
      <c r="R302" s="253"/>
    </row>
    <row collapsed="false" customFormat="false" customHeight="true" hidden="true" ht="15" outlineLevel="0" r="303">
      <c r="A303" s="35"/>
      <c r="B303" s="517" t="s">
        <v>85</v>
      </c>
      <c r="C303" s="291"/>
      <c r="D303" s="291"/>
      <c r="E303" s="291"/>
      <c r="F303" s="518" t="n">
        <f aca="false">J303+L303+R303+I303</f>
        <v>7777</v>
      </c>
      <c r="G303" s="518"/>
      <c r="H303" s="518"/>
      <c r="I303" s="273" t="n">
        <f aca="false">I299+I295+I293</f>
        <v>0</v>
      </c>
      <c r="J303" s="505" t="n">
        <f aca="false">J293+J295+K299</f>
        <v>0</v>
      </c>
      <c r="K303" s="505"/>
      <c r="L303" s="505" t="n">
        <f aca="false">L293+N295+N299</f>
        <v>7777</v>
      </c>
      <c r="M303" s="505"/>
      <c r="N303" s="505"/>
      <c r="O303" s="505"/>
      <c r="P303" s="505"/>
      <c r="Q303" s="505"/>
      <c r="R303" s="291" t="n">
        <f aca="false">R299+R295+R293</f>
        <v>0</v>
      </c>
    </row>
    <row collapsed="false" customFormat="false" customHeight="false" hidden="true" ht="15" outlineLevel="0" r="304">
      <c r="A304" s="35"/>
      <c r="B304" s="517"/>
      <c r="C304" s="291"/>
      <c r="D304" s="291"/>
      <c r="E304" s="291"/>
      <c r="F304" s="518"/>
      <c r="G304" s="518"/>
      <c r="H304" s="518"/>
      <c r="I304" s="273"/>
      <c r="J304" s="505"/>
      <c r="K304" s="505"/>
      <c r="L304" s="505"/>
      <c r="M304" s="505"/>
      <c r="N304" s="505"/>
      <c r="O304" s="505"/>
      <c r="P304" s="505"/>
      <c r="Q304" s="505"/>
      <c r="R304" s="291"/>
    </row>
    <row collapsed="false" customFormat="false" customHeight="true" hidden="true" ht="58.5" outlineLevel="0" r="305">
      <c r="A305" s="479" t="s">
        <v>239</v>
      </c>
      <c r="B305" s="498" t="s">
        <v>240</v>
      </c>
      <c r="C305" s="205" t="s">
        <v>52</v>
      </c>
      <c r="D305" s="205" t="s">
        <v>241</v>
      </c>
      <c r="E305" s="206" t="s">
        <v>225</v>
      </c>
      <c r="F305" s="500"/>
      <c r="G305" s="500"/>
      <c r="H305" s="519" t="n">
        <f aca="false">J305+L305</f>
        <v>18912.429</v>
      </c>
      <c r="I305" s="488" t="n">
        <f aca="false">I306+I307</f>
        <v>0</v>
      </c>
      <c r="J305" s="259" t="n">
        <f aca="false">K306+K307</f>
        <v>17193.04</v>
      </c>
      <c r="K305" s="259"/>
      <c r="L305" s="259" t="n">
        <f aca="false">N306+N307</f>
        <v>1719.389</v>
      </c>
      <c r="M305" s="259"/>
      <c r="N305" s="259"/>
      <c r="O305" s="259"/>
      <c r="P305" s="259"/>
      <c r="Q305" s="259"/>
      <c r="R305" s="275" t="n">
        <f aca="false">R306+R307</f>
        <v>0</v>
      </c>
    </row>
    <row collapsed="false" customFormat="false" customHeight="true" hidden="true" ht="45.75" outlineLevel="0" r="306">
      <c r="A306" s="479"/>
      <c r="B306" s="498" t="s">
        <v>242</v>
      </c>
      <c r="C306" s="205"/>
      <c r="D306" s="205"/>
      <c r="E306" s="206" t="s">
        <v>226</v>
      </c>
      <c r="F306" s="500" t="s">
        <v>86</v>
      </c>
      <c r="G306" s="500"/>
      <c r="H306" s="520" t="n">
        <f aca="false">K306+N306+I306+R306</f>
        <v>15487.15</v>
      </c>
      <c r="I306" s="521"/>
      <c r="J306" s="634" t="s">
        <v>86</v>
      </c>
      <c r="K306" s="522" t="n">
        <v>14079.15</v>
      </c>
      <c r="L306" s="205" t="s">
        <v>86</v>
      </c>
      <c r="M306" s="205"/>
      <c r="N306" s="523" t="n">
        <v>1408</v>
      </c>
      <c r="O306" s="523"/>
      <c r="P306" s="523"/>
      <c r="Q306" s="523"/>
      <c r="R306" s="276"/>
    </row>
    <row collapsed="false" customFormat="false" customHeight="true" hidden="true" ht="15.75" outlineLevel="0" r="307">
      <c r="A307" s="479"/>
      <c r="B307" s="435"/>
      <c r="C307" s="205"/>
      <c r="D307" s="205"/>
      <c r="E307" s="573"/>
      <c r="F307" s="500" t="s">
        <v>88</v>
      </c>
      <c r="G307" s="500"/>
      <c r="H307" s="520" t="n">
        <f aca="false">I307+K307+N307+++R307</f>
        <v>3425.279</v>
      </c>
      <c r="I307" s="521"/>
      <c r="J307" s="634" t="s">
        <v>88</v>
      </c>
      <c r="K307" s="522" t="n">
        <v>3113.89</v>
      </c>
      <c r="L307" s="205" t="s">
        <v>88</v>
      </c>
      <c r="M307" s="205"/>
      <c r="N307" s="523" t="n">
        <v>311.389</v>
      </c>
      <c r="O307" s="523"/>
      <c r="P307" s="523"/>
      <c r="Q307" s="523"/>
      <c r="R307" s="276"/>
    </row>
    <row collapsed="false" customFormat="false" customHeight="true" hidden="true" ht="87.75" outlineLevel="0" r="308">
      <c r="A308" s="479"/>
      <c r="B308" s="435"/>
      <c r="C308" s="205"/>
      <c r="D308" s="205" t="s">
        <v>243</v>
      </c>
      <c r="E308" s="206" t="s">
        <v>227</v>
      </c>
      <c r="F308" s="510"/>
      <c r="G308" s="510"/>
      <c r="H308" s="524" t="n">
        <f aca="false">K308+M308</f>
        <v>5258.43</v>
      </c>
      <c r="I308" s="488" t="n">
        <f aca="false">I309+I310</f>
        <v>0</v>
      </c>
      <c r="J308" s="467"/>
      <c r="K308" s="486" t="n">
        <f aca="false">K309+K310</f>
        <v>4780.39</v>
      </c>
      <c r="L308" s="467"/>
      <c r="M308" s="525" t="n">
        <f aca="false">M309+M310</f>
        <v>478.04</v>
      </c>
      <c r="N308" s="525"/>
      <c r="O308" s="525"/>
      <c r="P308" s="525"/>
      <c r="Q308" s="525"/>
      <c r="R308" s="275" t="n">
        <f aca="false">R309+R310</f>
        <v>0</v>
      </c>
    </row>
    <row collapsed="false" customFormat="false" customHeight="true" hidden="true" ht="16.5" outlineLevel="0" r="309">
      <c r="A309" s="479"/>
      <c r="B309" s="435"/>
      <c r="C309" s="205"/>
      <c r="D309" s="205"/>
      <c r="E309" s="206" t="s">
        <v>226</v>
      </c>
      <c r="F309" s="510" t="s">
        <v>87</v>
      </c>
      <c r="G309" s="510"/>
      <c r="H309" s="486" t="n">
        <f aca="false">K309+M309</f>
        <v>1272.04</v>
      </c>
      <c r="I309" s="194"/>
      <c r="J309" s="48" t="s">
        <v>87</v>
      </c>
      <c r="K309" s="526" t="n">
        <v>1156.4</v>
      </c>
      <c r="L309" s="48" t="s">
        <v>87</v>
      </c>
      <c r="M309" s="523" t="n">
        <v>115.64</v>
      </c>
      <c r="N309" s="523"/>
      <c r="O309" s="523"/>
      <c r="P309" s="523"/>
      <c r="Q309" s="523"/>
      <c r="R309" s="136"/>
    </row>
    <row collapsed="false" customFormat="false" customHeight="true" hidden="true" ht="16.5" outlineLevel="0" r="310">
      <c r="A310" s="479"/>
      <c r="B310" s="435"/>
      <c r="C310" s="205"/>
      <c r="D310" s="205"/>
      <c r="E310" s="573"/>
      <c r="F310" s="510" t="s">
        <v>88</v>
      </c>
      <c r="G310" s="510"/>
      <c r="H310" s="486" t="n">
        <f aca="false">K310+M310</f>
        <v>3986.39</v>
      </c>
      <c r="I310" s="194"/>
      <c r="J310" s="48" t="s">
        <v>88</v>
      </c>
      <c r="K310" s="526" t="n">
        <v>3623.99</v>
      </c>
      <c r="L310" s="48" t="s">
        <v>88</v>
      </c>
      <c r="M310" s="523" t="n">
        <v>362.4</v>
      </c>
      <c r="N310" s="523"/>
      <c r="O310" s="523"/>
      <c r="P310" s="523"/>
      <c r="Q310" s="523"/>
      <c r="R310" s="136"/>
    </row>
    <row collapsed="false" customFormat="false" customHeight="true" hidden="true" ht="15" outlineLevel="0" r="311">
      <c r="A311" s="479"/>
      <c r="B311" s="435"/>
      <c r="C311" s="205"/>
      <c r="D311" s="205"/>
      <c r="E311" s="206" t="s">
        <v>228</v>
      </c>
      <c r="F311" s="205" t="s">
        <v>165</v>
      </c>
      <c r="G311" s="205"/>
      <c r="H311" s="205"/>
      <c r="I311" s="205" t="n">
        <v>0</v>
      </c>
      <c r="J311" s="205"/>
      <c r="K311" s="205"/>
      <c r="L311" s="205"/>
      <c r="M311" s="205"/>
      <c r="N311" s="205"/>
      <c r="O311" s="205"/>
      <c r="P311" s="205"/>
      <c r="Q311" s="205"/>
      <c r="R311" s="205" t="n">
        <v>0</v>
      </c>
    </row>
    <row collapsed="false" customFormat="false" customHeight="false" hidden="true" ht="15" outlineLevel="0" r="312">
      <c r="A312" s="479"/>
      <c r="B312" s="191"/>
      <c r="C312" s="205"/>
      <c r="D312" s="205"/>
      <c r="E312" s="194" t="s">
        <v>226</v>
      </c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</row>
    <row collapsed="false" customFormat="false" customHeight="true" hidden="true" ht="14.45" outlineLevel="0" r="313">
      <c r="A313" s="527"/>
      <c r="B313" s="331" t="s">
        <v>85</v>
      </c>
      <c r="C313" s="268"/>
      <c r="D313" s="268"/>
      <c r="E313" s="268"/>
      <c r="F313" s="528" t="n">
        <f aca="false">H305+H308</f>
        <v>24170.859</v>
      </c>
      <c r="G313" s="528"/>
      <c r="H313" s="528"/>
      <c r="I313" s="317" t="n">
        <f aca="false">I311+I308+I305</f>
        <v>0</v>
      </c>
      <c r="J313" s="528" t="n">
        <f aca="false">K308+J305</f>
        <v>21973.43</v>
      </c>
      <c r="K313" s="528"/>
      <c r="L313" s="528" t="n">
        <f aca="false">M308+L305</f>
        <v>2197.429</v>
      </c>
      <c r="M313" s="528"/>
      <c r="N313" s="528"/>
      <c r="O313" s="528"/>
      <c r="P313" s="528"/>
      <c r="Q313" s="528"/>
      <c r="R313" s="273" t="n">
        <f aca="false">R308+R305</f>
        <v>0</v>
      </c>
    </row>
    <row collapsed="false" customFormat="false" customHeight="true" hidden="true" ht="15" outlineLevel="0" r="314">
      <c r="A314" s="529" t="s">
        <v>244</v>
      </c>
      <c r="B314" s="498" t="s">
        <v>245</v>
      </c>
      <c r="C314" s="205" t="s">
        <v>52</v>
      </c>
      <c r="D314" s="205"/>
      <c r="E314" s="206" t="s">
        <v>225</v>
      </c>
      <c r="F314" s="499"/>
      <c r="G314" s="499"/>
      <c r="H314" s="499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</row>
    <row collapsed="false" customFormat="false" customHeight="false" hidden="true" ht="60" outlineLevel="0" r="315">
      <c r="A315" s="529"/>
      <c r="B315" s="498" t="s">
        <v>246</v>
      </c>
      <c r="C315" s="205"/>
      <c r="D315" s="205"/>
      <c r="E315" s="194" t="s">
        <v>226</v>
      </c>
      <c r="F315" s="499"/>
      <c r="G315" s="499"/>
      <c r="H315" s="499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</row>
    <row collapsed="false" customFormat="false" customHeight="true" hidden="true" ht="42.75" outlineLevel="0" r="316">
      <c r="A316" s="529"/>
      <c r="B316" s="435"/>
      <c r="C316" s="205"/>
      <c r="D316" s="205" t="s">
        <v>247</v>
      </c>
      <c r="E316" s="206" t="s">
        <v>227</v>
      </c>
      <c r="F316" s="530"/>
      <c r="G316" s="530"/>
      <c r="H316" s="531" t="n">
        <f aca="false">H317+H318+H319</f>
        <v>34664.5</v>
      </c>
      <c r="I316" s="308" t="n">
        <f aca="false">I317+I318+I319</f>
        <v>0</v>
      </c>
      <c r="J316" s="635"/>
      <c r="K316" s="35" t="n">
        <f aca="false">K317+K318+K319</f>
        <v>0</v>
      </c>
      <c r="L316" s="532"/>
      <c r="M316" s="532"/>
      <c r="N316" s="532"/>
      <c r="O316" s="532"/>
      <c r="P316" s="532"/>
      <c r="Q316" s="35" t="n">
        <f aca="false">Q317+Q318+Q319</f>
        <v>34664.5</v>
      </c>
      <c r="R316" s="306" t="n">
        <f aca="false">R317+R318+R319</f>
        <v>0</v>
      </c>
    </row>
    <row collapsed="false" customFormat="false" customHeight="true" hidden="true" ht="15.75" outlineLevel="0" r="317">
      <c r="A317" s="529"/>
      <c r="B317" s="435"/>
      <c r="C317" s="205"/>
      <c r="D317" s="205"/>
      <c r="E317" s="206" t="s">
        <v>226</v>
      </c>
      <c r="F317" s="530" t="s">
        <v>86</v>
      </c>
      <c r="G317" s="530"/>
      <c r="H317" s="533" t="n">
        <f aca="false">I317+K317+Q317+R317</f>
        <v>11493</v>
      </c>
      <c r="I317" s="35"/>
      <c r="J317" s="636" t="s">
        <v>248</v>
      </c>
      <c r="K317" s="308"/>
      <c r="L317" s="26" t="s">
        <v>86</v>
      </c>
      <c r="M317" s="26"/>
      <c r="N317" s="26"/>
      <c r="O317" s="26"/>
      <c r="P317" s="26"/>
      <c r="Q317" s="164" t="n">
        <v>11493</v>
      </c>
      <c r="R317" s="308"/>
    </row>
    <row collapsed="false" customFormat="false" customHeight="true" hidden="true" ht="15.75" outlineLevel="0" r="318">
      <c r="A318" s="529"/>
      <c r="B318" s="435"/>
      <c r="C318" s="205"/>
      <c r="D318" s="205"/>
      <c r="E318" s="571"/>
      <c r="F318" s="530" t="s">
        <v>87</v>
      </c>
      <c r="G318" s="530"/>
      <c r="H318" s="533" t="n">
        <f aca="false">I318+K318+Q318+R318</f>
        <v>10958.5</v>
      </c>
      <c r="I318" s="35"/>
      <c r="J318" s="637" t="s">
        <v>87</v>
      </c>
      <c r="K318" s="35"/>
      <c r="L318" s="26" t="s">
        <v>87</v>
      </c>
      <c r="M318" s="26"/>
      <c r="N318" s="26"/>
      <c r="O318" s="26"/>
      <c r="P318" s="26"/>
      <c r="Q318" s="310" t="n">
        <v>10958.5</v>
      </c>
      <c r="R318" s="35"/>
    </row>
    <row collapsed="false" customFormat="false" customHeight="true" hidden="true" ht="15.75" outlineLevel="0" r="319">
      <c r="A319" s="529"/>
      <c r="B319" s="435"/>
      <c r="C319" s="205"/>
      <c r="D319" s="205"/>
      <c r="E319" s="573"/>
      <c r="F319" s="530" t="s">
        <v>88</v>
      </c>
      <c r="G319" s="530"/>
      <c r="H319" s="531" t="n">
        <f aca="false">I319+K319+Q319+R319</f>
        <v>12213</v>
      </c>
      <c r="I319" s="253"/>
      <c r="J319" s="638" t="s">
        <v>88</v>
      </c>
      <c r="K319" s="253"/>
      <c r="L319" s="26" t="s">
        <v>88</v>
      </c>
      <c r="M319" s="26"/>
      <c r="N319" s="26"/>
      <c r="O319" s="26"/>
      <c r="P319" s="26"/>
      <c r="Q319" s="310" t="n">
        <v>12213</v>
      </c>
      <c r="R319" s="253"/>
    </row>
    <row collapsed="false" customFormat="false" customHeight="true" hidden="true" ht="42.75" outlineLevel="0" r="320">
      <c r="A320" s="529"/>
      <c r="B320" s="435"/>
      <c r="C320" s="205"/>
      <c r="D320" s="205" t="s">
        <v>247</v>
      </c>
      <c r="E320" s="206" t="s">
        <v>228</v>
      </c>
      <c r="F320" s="534"/>
      <c r="G320" s="535"/>
      <c r="H320" s="531" t="n">
        <f aca="false">I320+K320+++R320+Q320</f>
        <v>36744.8</v>
      </c>
      <c r="I320" s="308" t="n">
        <f aca="false">I321+I322+I323</f>
        <v>0</v>
      </c>
      <c r="J320" s="635"/>
      <c r="K320" s="536" t="n">
        <f aca="false">K321+K322+K323</f>
        <v>0</v>
      </c>
      <c r="L320" s="26"/>
      <c r="M320" s="26"/>
      <c r="N320" s="26"/>
      <c r="O320" s="26"/>
      <c r="P320" s="26"/>
      <c r="Q320" s="310" t="n">
        <f aca="false">Q321+Q322+Q323</f>
        <v>36744.8</v>
      </c>
      <c r="R320" s="308" t="n">
        <f aca="false">R321+R322+R323</f>
        <v>0</v>
      </c>
    </row>
    <row collapsed="false" customFormat="false" customHeight="true" hidden="true" ht="15.75" outlineLevel="0" r="321">
      <c r="A321" s="529"/>
      <c r="B321" s="435"/>
      <c r="C321" s="205"/>
      <c r="D321" s="205"/>
      <c r="E321" s="206" t="s">
        <v>226</v>
      </c>
      <c r="F321" s="530" t="s">
        <v>86</v>
      </c>
      <c r="G321" s="530"/>
      <c r="H321" s="533" t="n">
        <f aca="false">I321+K321++R321+Q321</f>
        <v>12183</v>
      </c>
      <c r="I321" s="35" t="n">
        <v>0</v>
      </c>
      <c r="J321" s="636" t="s">
        <v>248</v>
      </c>
      <c r="K321" s="308" t="n">
        <v>0</v>
      </c>
      <c r="L321" s="537" t="s">
        <v>86</v>
      </c>
      <c r="M321" s="537"/>
      <c r="N321" s="537"/>
      <c r="O321" s="537"/>
      <c r="P321" s="537"/>
      <c r="Q321" s="310" t="n">
        <v>12183</v>
      </c>
      <c r="R321" s="35" t="n">
        <v>0</v>
      </c>
    </row>
    <row collapsed="false" customFormat="false" customHeight="true" hidden="true" ht="15.75" outlineLevel="0" r="322">
      <c r="A322" s="529"/>
      <c r="B322" s="435"/>
      <c r="C322" s="205"/>
      <c r="D322" s="205"/>
      <c r="E322" s="571"/>
      <c r="F322" s="530" t="s">
        <v>87</v>
      </c>
      <c r="G322" s="530"/>
      <c r="H322" s="533" t="n">
        <f aca="false">I322+K322++R322+Q322</f>
        <v>11616</v>
      </c>
      <c r="I322" s="35" t="n">
        <v>0</v>
      </c>
      <c r="J322" s="637" t="s">
        <v>87</v>
      </c>
      <c r="K322" s="35" t="n">
        <v>0</v>
      </c>
      <c r="L322" s="537" t="s">
        <v>87</v>
      </c>
      <c r="M322" s="537"/>
      <c r="N322" s="537"/>
      <c r="O322" s="537"/>
      <c r="P322" s="537"/>
      <c r="Q322" s="310" t="n">
        <v>11616</v>
      </c>
      <c r="R322" s="35" t="n">
        <v>0</v>
      </c>
    </row>
    <row collapsed="false" customFormat="false" customHeight="true" hidden="true" ht="15.75" outlineLevel="0" r="323">
      <c r="A323" s="529"/>
      <c r="B323" s="191"/>
      <c r="C323" s="205"/>
      <c r="D323" s="205"/>
      <c r="E323" s="573"/>
      <c r="F323" s="530" t="s">
        <v>88</v>
      </c>
      <c r="G323" s="530"/>
      <c r="H323" s="531" t="n">
        <f aca="false">I323+K323++R323+Q323</f>
        <v>12945.8</v>
      </c>
      <c r="I323" s="253" t="n">
        <v>0</v>
      </c>
      <c r="J323" s="638" t="s">
        <v>88</v>
      </c>
      <c r="K323" s="253" t="n">
        <v>0</v>
      </c>
      <c r="L323" s="537" t="s">
        <v>88</v>
      </c>
      <c r="M323" s="537"/>
      <c r="N323" s="537"/>
      <c r="O323" s="537"/>
      <c r="P323" s="537"/>
      <c r="Q323" s="310" t="n">
        <v>12945.8</v>
      </c>
      <c r="R323" s="35" t="n">
        <v>0</v>
      </c>
    </row>
    <row collapsed="false" customFormat="false" customHeight="true" hidden="true" ht="24" outlineLevel="0" r="324">
      <c r="A324" s="35"/>
      <c r="B324" s="517" t="s">
        <v>85</v>
      </c>
      <c r="C324" s="291"/>
      <c r="D324" s="291"/>
      <c r="E324" s="291"/>
      <c r="F324" s="538"/>
      <c r="G324" s="539"/>
      <c r="H324" s="323" t="n">
        <f aca="false">Q324+I324+K324+R324</f>
        <v>71409.3</v>
      </c>
      <c r="I324" s="540" t="n">
        <f aca="false">I325+I326+I327</f>
        <v>0</v>
      </c>
      <c r="J324" s="492"/>
      <c r="K324" s="540" t="n">
        <f aca="false">K325+K326+K327</f>
        <v>0</v>
      </c>
      <c r="L324" s="541"/>
      <c r="M324" s="541"/>
      <c r="N324" s="541"/>
      <c r="O324" s="541"/>
      <c r="P324" s="541"/>
      <c r="Q324" s="314" t="n">
        <f aca="false">Q325+Q326+Q327</f>
        <v>71409.3</v>
      </c>
      <c r="R324" s="315" t="n">
        <f aca="false">R325+R326+R327</f>
        <v>0</v>
      </c>
    </row>
    <row collapsed="false" customFormat="false" customHeight="true" hidden="true" ht="15.75" outlineLevel="0" r="325">
      <c r="A325" s="35"/>
      <c r="B325" s="517"/>
      <c r="C325" s="291"/>
      <c r="D325" s="291"/>
      <c r="E325" s="291"/>
      <c r="F325" s="542" t="s">
        <v>86</v>
      </c>
      <c r="G325" s="542"/>
      <c r="H325" s="323" t="n">
        <f aca="false">Q325+I325+K325+R325</f>
        <v>23676</v>
      </c>
      <c r="I325" s="540" t="n">
        <f aca="false">I317+I321</f>
        <v>0</v>
      </c>
      <c r="J325" s="492" t="s">
        <v>248</v>
      </c>
      <c r="K325" s="540" t="n">
        <f aca="false">K321+K317</f>
        <v>0</v>
      </c>
      <c r="L325" s="543" t="s">
        <v>86</v>
      </c>
      <c r="M325" s="543"/>
      <c r="N325" s="543"/>
      <c r="O325" s="543"/>
      <c r="P325" s="543"/>
      <c r="Q325" s="317" t="n">
        <f aca="false">Q317+Q321</f>
        <v>23676</v>
      </c>
      <c r="R325" s="315" t="n">
        <f aca="false">R317+R321</f>
        <v>0</v>
      </c>
    </row>
    <row collapsed="false" customFormat="false" customHeight="true" hidden="true" ht="15.75" outlineLevel="0" r="326">
      <c r="A326" s="35"/>
      <c r="B326" s="517"/>
      <c r="C326" s="291"/>
      <c r="D326" s="291"/>
      <c r="E326" s="291"/>
      <c r="F326" s="542" t="s">
        <v>87</v>
      </c>
      <c r="G326" s="542"/>
      <c r="H326" s="323" t="n">
        <f aca="false">Q326+I326+K326+R326</f>
        <v>22574.5</v>
      </c>
      <c r="I326" s="540" t="n">
        <f aca="false">I318+I322</f>
        <v>0</v>
      </c>
      <c r="J326" s="317" t="s">
        <v>87</v>
      </c>
      <c r="K326" s="540" t="n">
        <f aca="false">K322+K318</f>
        <v>0</v>
      </c>
      <c r="L326" s="544" t="s">
        <v>87</v>
      </c>
      <c r="M326" s="544"/>
      <c r="N326" s="544"/>
      <c r="O326" s="544"/>
      <c r="P326" s="544"/>
      <c r="Q326" s="317" t="n">
        <f aca="false">Q318+Q322</f>
        <v>22574.5</v>
      </c>
      <c r="R326" s="315" t="n">
        <f aca="false">R318+R322</f>
        <v>0</v>
      </c>
    </row>
    <row collapsed="false" customFormat="false" customHeight="true" hidden="true" ht="15.75" outlineLevel="0" r="327">
      <c r="A327" s="35"/>
      <c r="B327" s="517"/>
      <c r="C327" s="291"/>
      <c r="D327" s="291"/>
      <c r="E327" s="291"/>
      <c r="F327" s="542" t="s">
        <v>88</v>
      </c>
      <c r="G327" s="542"/>
      <c r="H327" s="323" t="n">
        <f aca="false">Q327+I327+K327+R327</f>
        <v>25158.8</v>
      </c>
      <c r="I327" s="540" t="n">
        <f aca="false">I319+I323</f>
        <v>0</v>
      </c>
      <c r="J327" s="317" t="s">
        <v>88</v>
      </c>
      <c r="K327" s="540" t="n">
        <f aca="false">K323+K319</f>
        <v>0</v>
      </c>
      <c r="L327" s="544" t="s">
        <v>88</v>
      </c>
      <c r="M327" s="544"/>
      <c r="N327" s="544"/>
      <c r="O327" s="544"/>
      <c r="P327" s="544"/>
      <c r="Q327" s="317" t="n">
        <f aca="false">Q323+Q319</f>
        <v>25158.8</v>
      </c>
      <c r="R327" s="315" t="n">
        <f aca="false">R319+R323</f>
        <v>0</v>
      </c>
    </row>
    <row collapsed="false" customFormat="false" customHeight="true" hidden="true" ht="42" outlineLevel="0" r="328">
      <c r="A328" s="479" t="s">
        <v>20</v>
      </c>
      <c r="B328" s="35" t="s">
        <v>54</v>
      </c>
      <c r="C328" s="205" t="s">
        <v>223</v>
      </c>
      <c r="D328" s="205" t="s">
        <v>249</v>
      </c>
      <c r="E328" s="206" t="s">
        <v>225</v>
      </c>
      <c r="F328" s="534"/>
      <c r="G328" s="535"/>
      <c r="H328" s="545" t="n">
        <f aca="false">I328+J328+L328+R328</f>
        <v>113.4</v>
      </c>
      <c r="I328" s="276"/>
      <c r="J328" s="276"/>
      <c r="K328" s="276"/>
      <c r="L328" s="26" t="n">
        <v>113.4</v>
      </c>
      <c r="M328" s="26"/>
      <c r="N328" s="26"/>
      <c r="O328" s="26"/>
      <c r="P328" s="26"/>
      <c r="Q328" s="26"/>
      <c r="R328" s="276"/>
    </row>
    <row collapsed="false" customFormat="false" customHeight="false" hidden="true" ht="15" outlineLevel="0" r="329">
      <c r="A329" s="479"/>
      <c r="B329" s="35"/>
      <c r="C329" s="205"/>
      <c r="D329" s="205"/>
      <c r="E329" s="194" t="s">
        <v>226</v>
      </c>
      <c r="F329" s="546"/>
      <c r="G329" s="547"/>
      <c r="H329" s="548"/>
      <c r="I329" s="276"/>
      <c r="J329" s="276"/>
      <c r="K329" s="276"/>
      <c r="L329" s="26"/>
      <c r="M329" s="26"/>
      <c r="N329" s="26"/>
      <c r="O329" s="26"/>
      <c r="P329" s="26"/>
      <c r="Q329" s="26"/>
      <c r="R329" s="276"/>
    </row>
    <row collapsed="false" customFormat="false" customHeight="true" hidden="true" ht="29.25" outlineLevel="0" r="330">
      <c r="A330" s="479"/>
      <c r="B330" s="35"/>
      <c r="C330" s="205"/>
      <c r="D330" s="205" t="s">
        <v>249</v>
      </c>
      <c r="E330" s="206" t="s">
        <v>227</v>
      </c>
      <c r="F330" s="549"/>
      <c r="G330" s="550"/>
      <c r="H330" s="545" t="n">
        <f aca="false">I330+J330+L330+R330</f>
        <v>1096.49</v>
      </c>
      <c r="I330" s="205"/>
      <c r="J330" s="205"/>
      <c r="K330" s="205"/>
      <c r="L330" s="26" t="n">
        <v>1096.49</v>
      </c>
      <c r="M330" s="26"/>
      <c r="N330" s="26"/>
      <c r="O330" s="26"/>
      <c r="P330" s="26"/>
      <c r="Q330" s="26"/>
      <c r="R330" s="205"/>
    </row>
    <row collapsed="false" customFormat="false" customHeight="false" hidden="true" ht="15" outlineLevel="0" r="331">
      <c r="A331" s="479"/>
      <c r="B331" s="35"/>
      <c r="C331" s="205"/>
      <c r="D331" s="205"/>
      <c r="E331" s="194" t="s">
        <v>226</v>
      </c>
      <c r="F331" s="546"/>
      <c r="G331" s="547"/>
      <c r="H331" s="548"/>
      <c r="I331" s="205"/>
      <c r="J331" s="205"/>
      <c r="K331" s="205"/>
      <c r="L331" s="26"/>
      <c r="M331" s="26"/>
      <c r="N331" s="26"/>
      <c r="O331" s="26"/>
      <c r="P331" s="26"/>
      <c r="Q331" s="26"/>
      <c r="R331" s="205"/>
    </row>
    <row collapsed="false" customFormat="false" customHeight="true" hidden="true" ht="15" outlineLevel="0" r="332">
      <c r="A332" s="479"/>
      <c r="B332" s="35"/>
      <c r="C332" s="205"/>
      <c r="D332" s="205" t="s">
        <v>249</v>
      </c>
      <c r="E332" s="206" t="s">
        <v>228</v>
      </c>
      <c r="F332" s="549"/>
      <c r="G332" s="550"/>
      <c r="H332" s="545" t="n">
        <f aca="false">I332+J332+L332+R332</f>
        <v>214</v>
      </c>
      <c r="I332" s="205"/>
      <c r="J332" s="205"/>
      <c r="K332" s="205"/>
      <c r="L332" s="26" t="n">
        <v>214</v>
      </c>
      <c r="M332" s="26"/>
      <c r="N332" s="26"/>
      <c r="O332" s="26"/>
      <c r="P332" s="26"/>
      <c r="Q332" s="26"/>
      <c r="R332" s="205"/>
    </row>
    <row collapsed="false" customFormat="false" customHeight="false" hidden="true" ht="15" outlineLevel="0" r="333">
      <c r="A333" s="479"/>
      <c r="B333" s="35"/>
      <c r="C333" s="205"/>
      <c r="D333" s="205"/>
      <c r="E333" s="206" t="s">
        <v>226</v>
      </c>
      <c r="F333" s="534"/>
      <c r="G333" s="535"/>
      <c r="H333" s="551"/>
      <c r="I333" s="205"/>
      <c r="J333" s="205"/>
      <c r="K333" s="205"/>
      <c r="L333" s="26"/>
      <c r="M333" s="26"/>
      <c r="N333" s="26"/>
      <c r="O333" s="26"/>
      <c r="P333" s="26"/>
      <c r="Q333" s="26"/>
      <c r="R333" s="205"/>
    </row>
    <row collapsed="false" customFormat="false" customHeight="false" hidden="true" ht="15" outlineLevel="0" r="334">
      <c r="A334" s="479"/>
      <c r="B334" s="35"/>
      <c r="C334" s="205"/>
      <c r="D334" s="205"/>
      <c r="E334" s="206"/>
      <c r="F334" s="534"/>
      <c r="G334" s="535"/>
      <c r="H334" s="551"/>
      <c r="I334" s="205"/>
      <c r="J334" s="205"/>
      <c r="K334" s="205"/>
      <c r="L334" s="26"/>
      <c r="M334" s="26"/>
      <c r="N334" s="26"/>
      <c r="O334" s="26"/>
      <c r="P334" s="26"/>
      <c r="Q334" s="26"/>
      <c r="R334" s="205"/>
    </row>
    <row collapsed="false" customFormat="false" customHeight="false" hidden="true" ht="15" outlineLevel="0" r="335">
      <c r="A335" s="479"/>
      <c r="B335" s="35"/>
      <c r="C335" s="205"/>
      <c r="D335" s="205"/>
      <c r="E335" s="206"/>
      <c r="F335" s="534"/>
      <c r="G335" s="535"/>
      <c r="H335" s="551"/>
      <c r="I335" s="205"/>
      <c r="J335" s="205"/>
      <c r="K335" s="205"/>
      <c r="L335" s="26"/>
      <c r="M335" s="26"/>
      <c r="N335" s="26"/>
      <c r="O335" s="26"/>
      <c r="P335" s="26"/>
      <c r="Q335" s="26"/>
      <c r="R335" s="205"/>
    </row>
    <row collapsed="false" customFormat="false" customHeight="false" hidden="true" ht="15" outlineLevel="0" r="336">
      <c r="A336" s="479"/>
      <c r="B336" s="35"/>
      <c r="C336" s="205"/>
      <c r="D336" s="205"/>
      <c r="E336" s="206"/>
      <c r="F336" s="534"/>
      <c r="G336" s="535"/>
      <c r="H336" s="551"/>
      <c r="I336" s="205"/>
      <c r="J336" s="205"/>
      <c r="K336" s="205"/>
      <c r="L336" s="26"/>
      <c r="M336" s="26"/>
      <c r="N336" s="26"/>
      <c r="O336" s="26"/>
      <c r="P336" s="26"/>
      <c r="Q336" s="26"/>
      <c r="R336" s="205"/>
    </row>
    <row collapsed="false" customFormat="false" customHeight="false" hidden="true" ht="15" outlineLevel="0" r="337">
      <c r="A337" s="479"/>
      <c r="B337" s="35"/>
      <c r="C337" s="205"/>
      <c r="D337" s="205"/>
      <c r="E337" s="206"/>
      <c r="F337" s="534"/>
      <c r="G337" s="535"/>
      <c r="H337" s="551"/>
      <c r="I337" s="205"/>
      <c r="J337" s="205"/>
      <c r="K337" s="205"/>
      <c r="L337" s="26"/>
      <c r="M337" s="26"/>
      <c r="N337" s="26"/>
      <c r="O337" s="26"/>
      <c r="P337" s="26"/>
      <c r="Q337" s="26"/>
      <c r="R337" s="205"/>
    </row>
    <row collapsed="false" customFormat="false" customHeight="false" hidden="true" ht="15" outlineLevel="0" r="338">
      <c r="A338" s="479"/>
      <c r="B338" s="35"/>
      <c r="C338" s="205"/>
      <c r="D338" s="205"/>
      <c r="E338" s="206"/>
      <c r="F338" s="534"/>
      <c r="G338" s="535"/>
      <c r="H338" s="551"/>
      <c r="I338" s="205"/>
      <c r="J338" s="205"/>
      <c r="K338" s="205"/>
      <c r="L338" s="26"/>
      <c r="M338" s="26"/>
      <c r="N338" s="26"/>
      <c r="O338" s="26"/>
      <c r="P338" s="26"/>
      <c r="Q338" s="26"/>
      <c r="R338" s="205"/>
    </row>
    <row collapsed="false" customFormat="false" customHeight="false" hidden="true" ht="15" outlineLevel="0" r="339">
      <c r="A339" s="479"/>
      <c r="B339" s="35"/>
      <c r="C339" s="205"/>
      <c r="D339" s="205"/>
      <c r="E339" s="206"/>
      <c r="F339" s="534"/>
      <c r="G339" s="535"/>
      <c r="H339" s="551"/>
      <c r="I339" s="205"/>
      <c r="J339" s="205"/>
      <c r="K339" s="205"/>
      <c r="L339" s="26"/>
      <c r="M339" s="26"/>
      <c r="N339" s="26"/>
      <c r="O339" s="26"/>
      <c r="P339" s="26"/>
      <c r="Q339" s="26"/>
      <c r="R339" s="205"/>
    </row>
    <row collapsed="false" customFormat="false" customHeight="false" hidden="true" ht="15" outlineLevel="0" r="340">
      <c r="A340" s="479"/>
      <c r="B340" s="35"/>
      <c r="C340" s="205"/>
      <c r="D340" s="205"/>
      <c r="E340" s="206"/>
      <c r="F340" s="534"/>
      <c r="G340" s="535"/>
      <c r="H340" s="551"/>
      <c r="I340" s="205"/>
      <c r="J340" s="205"/>
      <c r="K340" s="205"/>
      <c r="L340" s="26"/>
      <c r="M340" s="26"/>
      <c r="N340" s="26"/>
      <c r="O340" s="26"/>
      <c r="P340" s="26"/>
      <c r="Q340" s="26"/>
      <c r="R340" s="205"/>
    </row>
    <row collapsed="false" customFormat="false" customHeight="true" hidden="true" ht="8.25" outlineLevel="0" r="341">
      <c r="A341" s="479"/>
      <c r="B341" s="35"/>
      <c r="C341" s="205"/>
      <c r="D341" s="205"/>
      <c r="E341" s="194"/>
      <c r="F341" s="29"/>
      <c r="G341" s="164"/>
      <c r="H341" s="340"/>
      <c r="I341" s="205"/>
      <c r="J341" s="205"/>
      <c r="K341" s="205"/>
      <c r="L341" s="26"/>
      <c r="M341" s="26"/>
      <c r="N341" s="26"/>
      <c r="O341" s="26"/>
      <c r="P341" s="26"/>
      <c r="Q341" s="26"/>
      <c r="R341" s="205"/>
    </row>
    <row collapsed="false" customFormat="true" customHeight="true" hidden="true" ht="14.45" outlineLevel="0" r="342" s="325">
      <c r="A342" s="331"/>
      <c r="B342" s="331" t="s">
        <v>85</v>
      </c>
      <c r="C342" s="268"/>
      <c r="D342" s="268"/>
      <c r="E342" s="268"/>
      <c r="F342" s="492"/>
      <c r="G342" s="323"/>
      <c r="H342" s="324" t="n">
        <f aca="false">H332+H330+H328</f>
        <v>1423.89</v>
      </c>
      <c r="I342" s="317"/>
      <c r="J342" s="505"/>
      <c r="K342" s="505"/>
      <c r="L342" s="492" t="n">
        <v>599.2</v>
      </c>
      <c r="M342" s="323"/>
      <c r="N342" s="323"/>
      <c r="O342" s="323"/>
      <c r="P342" s="323"/>
      <c r="Q342" s="324" t="n">
        <f aca="false">L332+L330+L328</f>
        <v>1423.89</v>
      </c>
      <c r="R342" s="273" t="s">
        <v>165</v>
      </c>
    </row>
    <row collapsed="false" customFormat="false" customHeight="false" hidden="true" ht="15.75" outlineLevel="0" r="343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</row>
    <row collapsed="false" customFormat="false" customHeight="false" hidden="true" ht="15.75" outlineLevel="0" r="344">
      <c r="A344" s="366"/>
    </row>
    <row collapsed="false" customFormat="false" customHeight="false" hidden="true" ht="15.75" outlineLevel="0" r="345">
      <c r="A345" s="358"/>
    </row>
    <row collapsed="false" customFormat="false" customHeight="false" hidden="true" ht="15.75" outlineLevel="0" r="346">
      <c r="A346" s="357" t="s">
        <v>250</v>
      </c>
    </row>
    <row collapsed="false" customFormat="false" customHeight="false" hidden="true" ht="15.75" outlineLevel="0" r="347">
      <c r="A347" s="3" t="s">
        <v>251</v>
      </c>
      <c r="B347" s="3"/>
      <c r="C347" s="3"/>
      <c r="D347" s="3"/>
      <c r="E347" s="3"/>
      <c r="F347" s="3"/>
      <c r="G347" s="3"/>
    </row>
    <row collapsed="false" customFormat="false" customHeight="false" hidden="true" ht="15.75" outlineLevel="0" r="348">
      <c r="A348" s="358"/>
    </row>
    <row collapsed="false" customFormat="false" customHeight="true" hidden="true" ht="164.25" outlineLevel="0" r="349">
      <c r="A349" s="26" t="s">
        <v>171</v>
      </c>
      <c r="B349" s="26" t="s">
        <v>217</v>
      </c>
      <c r="C349" s="26" t="s">
        <v>72</v>
      </c>
      <c r="D349" s="26" t="s">
        <v>218</v>
      </c>
      <c r="E349" s="26" t="s">
        <v>74</v>
      </c>
      <c r="F349" s="26" t="s">
        <v>219</v>
      </c>
      <c r="G349" s="26"/>
      <c r="H349" s="26"/>
      <c r="I349" s="26"/>
      <c r="J349" s="26"/>
    </row>
    <row collapsed="false" customFormat="false" customHeight="false" hidden="true" ht="90" outlineLevel="0" r="350">
      <c r="A350" s="26"/>
      <c r="B350" s="26"/>
      <c r="C350" s="26"/>
      <c r="D350" s="26"/>
      <c r="E350" s="26"/>
      <c r="F350" s="32" t="s">
        <v>78</v>
      </c>
      <c r="G350" s="32" t="s">
        <v>79</v>
      </c>
      <c r="H350" s="32" t="s">
        <v>80</v>
      </c>
      <c r="I350" s="32" t="s">
        <v>221</v>
      </c>
      <c r="J350" s="201" t="s">
        <v>222</v>
      </c>
    </row>
    <row collapsed="false" customFormat="false" customHeight="false" hidden="true" ht="15" outlineLevel="0" r="351">
      <c r="A351" s="176" t="n">
        <v>1</v>
      </c>
      <c r="B351" s="176" t="n">
        <v>2</v>
      </c>
      <c r="C351" s="176" t="n">
        <v>3</v>
      </c>
      <c r="D351" s="176" t="n">
        <v>4</v>
      </c>
      <c r="E351" s="176" t="n">
        <v>5</v>
      </c>
      <c r="F351" s="176" t="n">
        <v>6</v>
      </c>
      <c r="G351" s="176" t="n">
        <v>7</v>
      </c>
      <c r="H351" s="176" t="n">
        <v>8</v>
      </c>
      <c r="I351" s="176" t="n">
        <v>9</v>
      </c>
      <c r="J351" s="201" t="n">
        <v>10</v>
      </c>
    </row>
    <row collapsed="false" customFormat="false" customHeight="true" hidden="true" ht="15" outlineLevel="0" r="352">
      <c r="A352" s="35" t="n">
        <v>2</v>
      </c>
      <c r="B352" s="498" t="s">
        <v>252</v>
      </c>
      <c r="C352" s="205" t="s">
        <v>253</v>
      </c>
      <c r="D352" s="35" t="s">
        <v>254</v>
      </c>
      <c r="E352" s="206" t="s">
        <v>225</v>
      </c>
      <c r="F352" s="291" t="n">
        <f aca="false">G352++H352+I352+J352</f>
        <v>141.8</v>
      </c>
      <c r="G352" s="291" t="n">
        <f aca="false">G365+G373</f>
        <v>0</v>
      </c>
      <c r="H352" s="291" t="n">
        <f aca="false">H365+H373</f>
        <v>0</v>
      </c>
      <c r="I352" s="291" t="n">
        <f aca="false">I365+I373</f>
        <v>141.8</v>
      </c>
      <c r="J352" s="291" t="n">
        <f aca="false">J365+J373</f>
        <v>0</v>
      </c>
    </row>
    <row collapsed="false" customFormat="false" customHeight="true" hidden="true" ht="60.75" outlineLevel="0" r="353">
      <c r="A353" s="35"/>
      <c r="B353" s="464" t="s">
        <v>58</v>
      </c>
      <c r="C353" s="205"/>
      <c r="D353" s="35"/>
      <c r="E353" s="194" t="s">
        <v>226</v>
      </c>
      <c r="F353" s="291"/>
      <c r="G353" s="291"/>
      <c r="H353" s="291"/>
      <c r="I353" s="291"/>
      <c r="J353" s="291"/>
    </row>
    <row collapsed="false" customFormat="false" customHeight="true" hidden="true" ht="58.5" outlineLevel="0" r="354">
      <c r="A354" s="35"/>
      <c r="B354" s="464"/>
      <c r="C354" s="328" t="s">
        <v>86</v>
      </c>
      <c r="D354" s="35"/>
      <c r="E354" s="183" t="s">
        <v>227</v>
      </c>
      <c r="F354" s="210" t="n">
        <f aca="false">G354++H354+I354+J354</f>
        <v>278.2</v>
      </c>
      <c r="G354" s="210" t="n">
        <f aca="false">G376</f>
        <v>0</v>
      </c>
      <c r="H354" s="210" t="n">
        <f aca="false">H376</f>
        <v>0</v>
      </c>
      <c r="I354" s="210" t="n">
        <f aca="false">I376</f>
        <v>278.2</v>
      </c>
      <c r="J354" s="210" t="n">
        <f aca="false">J376</f>
        <v>0</v>
      </c>
    </row>
    <row collapsed="false" customFormat="false" customHeight="true" hidden="true" ht="58.5" outlineLevel="0" r="355">
      <c r="A355" s="35"/>
      <c r="B355" s="464"/>
      <c r="C355" s="328" t="s">
        <v>87</v>
      </c>
      <c r="D355" s="35"/>
      <c r="E355" s="183"/>
      <c r="F355" s="210" t="n">
        <f aca="false">G355++H355+I355+J355</f>
        <v>993.7</v>
      </c>
      <c r="G355" s="210" t="n">
        <f aca="false">G377</f>
        <v>0</v>
      </c>
      <c r="H355" s="210" t="n">
        <f aca="false">H377</f>
        <v>0</v>
      </c>
      <c r="I355" s="210" t="n">
        <f aca="false">I377</f>
        <v>993.7</v>
      </c>
      <c r="J355" s="210" t="n">
        <f aca="false">J377</f>
        <v>0</v>
      </c>
    </row>
    <row collapsed="false" customFormat="false" customHeight="true" hidden="true" ht="58.5" outlineLevel="0" r="356">
      <c r="A356" s="35"/>
      <c r="B356" s="464"/>
      <c r="C356" s="328" t="s">
        <v>88</v>
      </c>
      <c r="D356" s="35"/>
      <c r="E356" s="183"/>
      <c r="F356" s="210" t="n">
        <f aca="false">G356++H356+I356+J356</f>
        <v>200.9</v>
      </c>
      <c r="G356" s="210" t="n">
        <f aca="false">G378</f>
        <v>0</v>
      </c>
      <c r="H356" s="210" t="n">
        <f aca="false">H378</f>
        <v>0</v>
      </c>
      <c r="I356" s="210" t="n">
        <f aca="false">I378</f>
        <v>200.9</v>
      </c>
      <c r="J356" s="210" t="n">
        <f aca="false">J378</f>
        <v>0</v>
      </c>
    </row>
    <row collapsed="false" customFormat="false" customHeight="true" hidden="true" ht="58.5" outlineLevel="0" r="357">
      <c r="A357" s="35"/>
      <c r="B357" s="189"/>
      <c r="C357" s="328" t="s">
        <v>255</v>
      </c>
      <c r="D357" s="35"/>
      <c r="E357" s="189"/>
      <c r="F357" s="210" t="n">
        <f aca="false">G357++H357+I357+J357</f>
        <v>360.5</v>
      </c>
      <c r="G357" s="213" t="n">
        <f aca="false">G367</f>
        <v>0</v>
      </c>
      <c r="H357" s="213" t="n">
        <f aca="false">H367</f>
        <v>0</v>
      </c>
      <c r="I357" s="213" t="n">
        <f aca="false">I367</f>
        <v>360.5</v>
      </c>
      <c r="J357" s="213" t="n">
        <f aca="false">J367</f>
        <v>0</v>
      </c>
    </row>
    <row collapsed="false" customFormat="false" customHeight="false" hidden="true" ht="15" outlineLevel="0" r="358">
      <c r="A358" s="35"/>
      <c r="B358" s="435"/>
      <c r="C358" s="250"/>
      <c r="D358" s="35"/>
      <c r="E358" s="268" t="s">
        <v>226</v>
      </c>
      <c r="F358" s="552" t="n">
        <f aca="false">F356+F355+F354+F357</f>
        <v>1833.3</v>
      </c>
      <c r="G358" s="552" t="n">
        <f aca="false">G356+G355+G354+G357</f>
        <v>0</v>
      </c>
      <c r="H358" s="552" t="n">
        <f aca="false">H356+H355+H354+H357</f>
        <v>0</v>
      </c>
      <c r="I358" s="552" t="n">
        <f aca="false">I356+I355+I354+I357</f>
        <v>1833.3</v>
      </c>
      <c r="J358" s="552" t="n">
        <f aca="false">J356+J355+J354+J357</f>
        <v>0</v>
      </c>
    </row>
    <row collapsed="false" customFormat="false" customHeight="false" hidden="true" ht="15" outlineLevel="0" r="359">
      <c r="A359" s="35"/>
      <c r="B359" s="435"/>
      <c r="C359" s="328" t="s">
        <v>86</v>
      </c>
      <c r="D359" s="35"/>
      <c r="E359" s="206" t="s">
        <v>228</v>
      </c>
      <c r="F359" s="210" t="n">
        <f aca="false">G359++H359+I359+J359</f>
        <v>226</v>
      </c>
      <c r="G359" s="210" t="n">
        <f aca="false">G381</f>
        <v>0</v>
      </c>
      <c r="H359" s="210" t="n">
        <f aca="false">H381</f>
        <v>0</v>
      </c>
      <c r="I359" s="210" t="n">
        <f aca="false">I381</f>
        <v>226</v>
      </c>
      <c r="J359" s="210" t="n">
        <f aca="false">J381</f>
        <v>0</v>
      </c>
    </row>
    <row collapsed="false" customFormat="false" customHeight="false" hidden="true" ht="15" outlineLevel="0" r="360">
      <c r="A360" s="35"/>
      <c r="B360" s="435"/>
      <c r="C360" s="328" t="s">
        <v>87</v>
      </c>
      <c r="D360" s="35"/>
      <c r="E360" s="206"/>
      <c r="F360" s="210" t="n">
        <f aca="false">G360++H360+I360+J360</f>
        <v>818</v>
      </c>
      <c r="G360" s="210" t="n">
        <f aca="false">G382</f>
        <v>0</v>
      </c>
      <c r="H360" s="210" t="n">
        <f aca="false">H382</f>
        <v>0</v>
      </c>
      <c r="I360" s="210" t="n">
        <f aca="false">I382</f>
        <v>818</v>
      </c>
      <c r="J360" s="210" t="n">
        <f aca="false">J382</f>
        <v>0</v>
      </c>
    </row>
    <row collapsed="false" customFormat="false" customHeight="false" hidden="true" ht="15" outlineLevel="0" r="361">
      <c r="A361" s="35"/>
      <c r="B361" s="435"/>
      <c r="C361" s="328" t="s">
        <v>88</v>
      </c>
      <c r="D361" s="35"/>
      <c r="E361" s="206"/>
      <c r="F361" s="210" t="n">
        <f aca="false">G361++H361+I361+J361</f>
        <v>213.1</v>
      </c>
      <c r="G361" s="210" t="n">
        <f aca="false">G383</f>
        <v>0</v>
      </c>
      <c r="H361" s="210" t="n">
        <f aca="false">H383</f>
        <v>0</v>
      </c>
      <c r="I361" s="210" t="n">
        <f aca="false">I383</f>
        <v>213.1</v>
      </c>
      <c r="J361" s="210" t="n">
        <f aca="false">J383</f>
        <v>0</v>
      </c>
    </row>
    <row collapsed="false" customFormat="false" customHeight="false" hidden="true" ht="15" outlineLevel="0" r="362">
      <c r="A362" s="35"/>
      <c r="B362" s="435"/>
      <c r="C362" s="328" t="s">
        <v>255</v>
      </c>
      <c r="D362" s="35"/>
      <c r="E362" s="206"/>
      <c r="F362" s="210" t="n">
        <f aca="false">G362++H362+I362+J362</f>
        <v>282.2</v>
      </c>
      <c r="G362" s="553" t="n">
        <f aca="false">G369</f>
        <v>0</v>
      </c>
      <c r="H362" s="210" t="n">
        <f aca="false">H369</f>
        <v>0</v>
      </c>
      <c r="I362" s="210" t="n">
        <f aca="false">I369</f>
        <v>282.2</v>
      </c>
      <c r="J362" s="210" t="n">
        <f aca="false">J369</f>
        <v>0</v>
      </c>
    </row>
    <row collapsed="false" customFormat="false" customHeight="false" hidden="true" ht="15" outlineLevel="0" r="363">
      <c r="A363" s="35"/>
      <c r="B363" s="191"/>
      <c r="C363" s="253"/>
      <c r="D363" s="35"/>
      <c r="E363" s="194" t="s">
        <v>226</v>
      </c>
      <c r="F363" s="554" t="n">
        <f aca="false">F361+F360+F359+F362</f>
        <v>1539.3</v>
      </c>
      <c r="G363" s="244" t="n">
        <f aca="false">G361+G360+G359+G362</f>
        <v>0</v>
      </c>
      <c r="H363" s="244" t="n">
        <f aca="false">H361+H360+H359+H362</f>
        <v>0</v>
      </c>
      <c r="I363" s="244" t="n">
        <f aca="false">I361+I360+I359+I362</f>
        <v>1539.3</v>
      </c>
      <c r="J363" s="244" t="n">
        <f aca="false">J361+J360+J359+J362</f>
        <v>0</v>
      </c>
    </row>
    <row collapsed="false" customFormat="false" customHeight="false" hidden="true" ht="15" outlineLevel="0" r="364">
      <c r="A364" s="331"/>
      <c r="B364" s="331" t="s">
        <v>85</v>
      </c>
      <c r="C364" s="331"/>
      <c r="D364" s="268"/>
      <c r="E364" s="268"/>
      <c r="F364" s="555" t="n">
        <f aca="false">F363+F358+F352</f>
        <v>3514.4</v>
      </c>
      <c r="G364" s="555" t="n">
        <f aca="false">G363+G358+G352</f>
        <v>0</v>
      </c>
      <c r="H364" s="555" t="n">
        <f aca="false">H363+H358+H352</f>
        <v>0</v>
      </c>
      <c r="I364" s="555" t="n">
        <f aca="false">I363+I358+I352</f>
        <v>3514.4</v>
      </c>
      <c r="J364" s="505" t="n">
        <f aca="false">J363+J358+J352</f>
        <v>0</v>
      </c>
    </row>
    <row collapsed="false" customFormat="false" customHeight="true" hidden="true" ht="15.75" outlineLevel="0" r="365">
      <c r="A365" s="556" t="s">
        <v>256</v>
      </c>
      <c r="B365" s="190" t="s">
        <v>257</v>
      </c>
      <c r="C365" s="205" t="s">
        <v>253</v>
      </c>
      <c r="D365" s="35" t="s">
        <v>258</v>
      </c>
      <c r="E365" s="206" t="s">
        <v>225</v>
      </c>
      <c r="F365" s="275" t="n">
        <f aca="false">G365+H365+I365+J365</f>
        <v>141.8</v>
      </c>
      <c r="G365" s="359" t="n">
        <v>0</v>
      </c>
      <c r="H365" s="359" t="n">
        <v>0</v>
      </c>
      <c r="I365" s="276" t="n">
        <v>141.8</v>
      </c>
      <c r="J365" s="359" t="n">
        <v>0</v>
      </c>
    </row>
    <row collapsed="false" customFormat="false" customHeight="false" hidden="true" ht="60" outlineLevel="0" r="366">
      <c r="A366" s="556"/>
      <c r="B366" s="189" t="s">
        <v>259</v>
      </c>
      <c r="C366" s="205"/>
      <c r="D366" s="35"/>
      <c r="E366" s="194" t="s">
        <v>226</v>
      </c>
      <c r="F366" s="275"/>
      <c r="G366" s="359"/>
      <c r="H366" s="359"/>
      <c r="I366" s="276"/>
      <c r="J366" s="359"/>
    </row>
    <row collapsed="false" customFormat="false" customHeight="false" hidden="true" ht="15" outlineLevel="0" r="367">
      <c r="A367" s="556"/>
      <c r="B367" s="435"/>
      <c r="C367" s="205"/>
      <c r="D367" s="35"/>
      <c r="E367" s="206" t="s">
        <v>227</v>
      </c>
      <c r="F367" s="257" t="n">
        <f aca="false">G367+H367+I367+J367</f>
        <v>360.5</v>
      </c>
      <c r="G367" s="27" t="n">
        <v>0</v>
      </c>
      <c r="H367" s="27" t="n">
        <v>0</v>
      </c>
      <c r="I367" s="205" t="n">
        <v>360.5</v>
      </c>
      <c r="J367" s="27" t="n">
        <v>0</v>
      </c>
    </row>
    <row collapsed="false" customFormat="false" customHeight="false" hidden="true" ht="15" outlineLevel="0" r="368">
      <c r="A368" s="556"/>
      <c r="B368" s="435"/>
      <c r="C368" s="205"/>
      <c r="D368" s="35"/>
      <c r="E368" s="194" t="s">
        <v>226</v>
      </c>
      <c r="F368" s="257"/>
      <c r="G368" s="27"/>
      <c r="H368" s="27"/>
      <c r="I368" s="205"/>
      <c r="J368" s="27"/>
    </row>
    <row collapsed="false" customFormat="false" customHeight="false" hidden="true" ht="15" outlineLevel="0" r="369">
      <c r="A369" s="556"/>
      <c r="B369" s="435"/>
      <c r="C369" s="205"/>
      <c r="D369" s="35"/>
      <c r="E369" s="206" t="s">
        <v>228</v>
      </c>
      <c r="F369" s="257" t="n">
        <f aca="false">G369+H369+I369+J369</f>
        <v>282.2</v>
      </c>
      <c r="G369" s="27" t="n">
        <v>0</v>
      </c>
      <c r="H369" s="27" t="n">
        <v>0</v>
      </c>
      <c r="I369" s="205" t="n">
        <v>282.2</v>
      </c>
      <c r="J369" s="27" t="n">
        <v>0</v>
      </c>
    </row>
    <row collapsed="false" customFormat="false" customHeight="false" hidden="true" ht="15" outlineLevel="0" r="370">
      <c r="A370" s="556"/>
      <c r="B370" s="191"/>
      <c r="C370" s="205"/>
      <c r="D370" s="35"/>
      <c r="E370" s="194" t="s">
        <v>226</v>
      </c>
      <c r="F370" s="257"/>
      <c r="G370" s="27"/>
      <c r="H370" s="27"/>
      <c r="I370" s="205"/>
      <c r="J370" s="27"/>
    </row>
    <row collapsed="false" customFormat="false" customHeight="false" hidden="true" ht="15.75" outlineLevel="0" r="371">
      <c r="A371" s="331"/>
      <c r="B371" s="331" t="s">
        <v>85</v>
      </c>
      <c r="C371" s="331"/>
      <c r="D371" s="334"/>
      <c r="E371" s="334"/>
      <c r="F371" s="336" t="n">
        <f aca="false">F369+F367+F365</f>
        <v>784.5</v>
      </c>
      <c r="G371" s="336" t="n">
        <f aca="false">G369+G367+G365</f>
        <v>0</v>
      </c>
      <c r="H371" s="336" t="n">
        <f aca="false">H369+H367+H365</f>
        <v>0</v>
      </c>
      <c r="I371" s="336" t="n">
        <f aca="false">I369+I367+I365</f>
        <v>784.5</v>
      </c>
      <c r="J371" s="336" t="n">
        <f aca="false">J369+J367+J365</f>
        <v>0</v>
      </c>
    </row>
    <row collapsed="false" customFormat="false" customHeight="false" hidden="true" ht="15.75" outlineLevel="0" r="372">
      <c r="A372" s="366"/>
    </row>
    <row collapsed="false" customFormat="false" customHeight="true" hidden="true" ht="15.75" outlineLevel="0" r="373">
      <c r="A373" s="557" t="s">
        <v>32</v>
      </c>
      <c r="B373" s="27" t="s">
        <v>260</v>
      </c>
      <c r="C373" s="35"/>
      <c r="D373" s="35"/>
      <c r="E373" s="337" t="s">
        <v>225</v>
      </c>
      <c r="F373" s="26" t="n">
        <v>0</v>
      </c>
      <c r="G373" s="27" t="n">
        <v>0</v>
      </c>
      <c r="H373" s="27" t="n">
        <v>0</v>
      </c>
      <c r="I373" s="26" t="n">
        <v>0</v>
      </c>
      <c r="J373" s="27" t="n">
        <v>0</v>
      </c>
    </row>
    <row collapsed="false" customFormat="false" customHeight="true" hidden="true" ht="60.75" outlineLevel="0" r="374">
      <c r="A374" s="557"/>
      <c r="B374" s="27"/>
      <c r="C374" s="35"/>
      <c r="D374" s="35"/>
      <c r="E374" s="194" t="s">
        <v>226</v>
      </c>
      <c r="F374" s="26"/>
      <c r="G374" s="27"/>
      <c r="H374" s="27"/>
      <c r="I374" s="26"/>
      <c r="J374" s="27"/>
    </row>
    <row collapsed="false" customFormat="false" customHeight="true" hidden="true" ht="47.25" outlineLevel="0" r="375">
      <c r="A375" s="557"/>
      <c r="B375" s="27"/>
      <c r="C375" s="308"/>
      <c r="D375" s="183" t="s">
        <v>261</v>
      </c>
      <c r="E375" s="183" t="s">
        <v>227</v>
      </c>
      <c r="F375" s="244" t="n">
        <f aca="false">F376+F377+F378</f>
        <v>1472.8</v>
      </c>
      <c r="G375" s="240" t="n">
        <f aca="false">G376+G377+G378</f>
        <v>0</v>
      </c>
      <c r="H375" s="240" t="n">
        <f aca="false">H376+H377+H378</f>
        <v>0</v>
      </c>
      <c r="I375" s="240" t="n">
        <f aca="false">I376+I377+I378</f>
        <v>1472.8</v>
      </c>
      <c r="J375" s="240" t="n">
        <f aca="false">J376+J377+J378</f>
        <v>0</v>
      </c>
    </row>
    <row collapsed="false" customFormat="false" customHeight="true" hidden="true" ht="30" outlineLevel="0" r="376">
      <c r="A376" s="557"/>
      <c r="B376" s="27"/>
      <c r="C376" s="328" t="s">
        <v>86</v>
      </c>
      <c r="D376" s="183"/>
      <c r="E376" s="183"/>
      <c r="F376" s="258" t="n">
        <f aca="false">G376+H376+I376+J376</f>
        <v>278.2</v>
      </c>
      <c r="G376" s="246" t="n">
        <v>0</v>
      </c>
      <c r="H376" s="246" t="n">
        <v>0</v>
      </c>
      <c r="I376" s="250" t="n">
        <v>278.2</v>
      </c>
      <c r="J376" s="246" t="n">
        <v>0</v>
      </c>
    </row>
    <row collapsed="false" customFormat="false" customHeight="true" hidden="true" ht="30" outlineLevel="0" r="377">
      <c r="A377" s="557"/>
      <c r="B377" s="27"/>
      <c r="C377" s="328" t="s">
        <v>87</v>
      </c>
      <c r="D377" s="183"/>
      <c r="E377" s="183"/>
      <c r="F377" s="258" t="n">
        <f aca="false">G377+H377+I377+J377</f>
        <v>993.7</v>
      </c>
      <c r="G377" s="246" t="n">
        <v>0</v>
      </c>
      <c r="H377" s="246" t="n">
        <v>0</v>
      </c>
      <c r="I377" s="250" t="n">
        <v>993.7</v>
      </c>
      <c r="J377" s="246" t="n">
        <v>0</v>
      </c>
    </row>
    <row collapsed="false" customFormat="false" customHeight="true" hidden="true" ht="25.5" outlineLevel="0" r="378">
      <c r="A378" s="557"/>
      <c r="B378" s="27"/>
      <c r="C378" s="328" t="s">
        <v>88</v>
      </c>
      <c r="D378" s="183"/>
      <c r="E378" s="183"/>
      <c r="F378" s="258" t="n">
        <f aca="false">G378+H378+I378+J378</f>
        <v>200.9</v>
      </c>
      <c r="G378" s="246" t="n">
        <v>0</v>
      </c>
      <c r="H378" s="246" t="n">
        <v>0</v>
      </c>
      <c r="I378" s="250" t="n">
        <v>200.9</v>
      </c>
      <c r="J378" s="246" t="n">
        <v>0</v>
      </c>
    </row>
    <row collapsed="false" customFormat="false" customHeight="true" hidden="true" ht="15.75" outlineLevel="0" r="379">
      <c r="A379" s="557"/>
      <c r="B379" s="27"/>
      <c r="C379" s="250"/>
      <c r="D379" s="183"/>
      <c r="E379" s="194" t="s">
        <v>226</v>
      </c>
      <c r="F379" s="253"/>
      <c r="G379" s="136"/>
      <c r="H379" s="136"/>
      <c r="I379" s="253"/>
      <c r="J379" s="136"/>
    </row>
    <row collapsed="false" customFormat="false" customHeight="true" hidden="true" ht="15" outlineLevel="0" r="380">
      <c r="A380" s="557"/>
      <c r="B380" s="27"/>
      <c r="C380" s="308"/>
      <c r="D380" s="338"/>
      <c r="E380" s="206" t="s">
        <v>228</v>
      </c>
      <c r="F380" s="244" t="n">
        <f aca="false">G380+H380+I380+J380</f>
        <v>1257.1</v>
      </c>
      <c r="G380" s="240" t="n">
        <f aca="false">G381+G382+G383</f>
        <v>0</v>
      </c>
      <c r="H380" s="240" t="n">
        <f aca="false">H381+H382+H383</f>
        <v>0</v>
      </c>
      <c r="I380" s="240" t="n">
        <f aca="false">I381+I382+I383</f>
        <v>1257.1</v>
      </c>
      <c r="J380" s="240" t="n">
        <f aca="false">J381+J382+J383</f>
        <v>0</v>
      </c>
    </row>
    <row collapsed="false" customFormat="false" customHeight="true" hidden="true" ht="15" outlineLevel="0" r="381">
      <c r="A381" s="557"/>
      <c r="B381" s="27"/>
      <c r="C381" s="328" t="s">
        <v>86</v>
      </c>
      <c r="D381" s="338"/>
      <c r="E381" s="206"/>
      <c r="F381" s="258" t="n">
        <f aca="false">G381+H381+I381+J381</f>
        <v>226</v>
      </c>
      <c r="G381" s="246" t="n">
        <v>0</v>
      </c>
      <c r="H381" s="246" t="n">
        <v>0</v>
      </c>
      <c r="I381" s="250" t="n">
        <v>226</v>
      </c>
      <c r="J381" s="246" t="n">
        <v>0</v>
      </c>
    </row>
    <row collapsed="false" customFormat="false" customHeight="true" hidden="true" ht="15" outlineLevel="0" r="382">
      <c r="A382" s="557"/>
      <c r="B382" s="27"/>
      <c r="C382" s="328" t="s">
        <v>87</v>
      </c>
      <c r="D382" s="338"/>
      <c r="E382" s="206"/>
      <c r="F382" s="258" t="n">
        <f aca="false">G382+H382+I382+J382</f>
        <v>818</v>
      </c>
      <c r="G382" s="246" t="n">
        <v>0</v>
      </c>
      <c r="H382" s="246" t="n">
        <v>0</v>
      </c>
      <c r="I382" s="250" t="n">
        <v>818</v>
      </c>
      <c r="J382" s="246" t="n">
        <v>0</v>
      </c>
    </row>
    <row collapsed="false" customFormat="false" customHeight="true" hidden="true" ht="15.75" outlineLevel="0" r="383">
      <c r="A383" s="557"/>
      <c r="B383" s="27"/>
      <c r="C383" s="339" t="s">
        <v>88</v>
      </c>
      <c r="D383" s="340"/>
      <c r="E383" s="194" t="s">
        <v>226</v>
      </c>
      <c r="F383" s="258" t="n">
        <f aca="false">G383+H383+I383+J383</f>
        <v>213.1</v>
      </c>
      <c r="G383" s="136" t="n">
        <v>0</v>
      </c>
      <c r="H383" s="136" t="n">
        <v>0</v>
      </c>
      <c r="I383" s="253" t="n">
        <v>213.1</v>
      </c>
      <c r="J383" s="136" t="n">
        <v>0</v>
      </c>
    </row>
    <row collapsed="false" customFormat="false" customHeight="false" hidden="true" ht="15.75" outlineLevel="0" r="384">
      <c r="A384" s="334"/>
      <c r="B384" s="334" t="s">
        <v>98</v>
      </c>
      <c r="C384" s="334"/>
      <c r="D384" s="334"/>
      <c r="E384" s="334"/>
      <c r="F384" s="271" t="n">
        <f aca="false">F380+F375+F373</f>
        <v>2729.9</v>
      </c>
      <c r="G384" s="558" t="n">
        <f aca="false">G380+G375+G373</f>
        <v>0</v>
      </c>
      <c r="H384" s="336" t="n">
        <f aca="false">H380+H375+H373</f>
        <v>0</v>
      </c>
      <c r="I384" s="336" t="n">
        <f aca="false">I380+I375+I373</f>
        <v>2729.9</v>
      </c>
      <c r="J384" s="336" t="n">
        <f aca="false">J380+J375+J373</f>
        <v>0</v>
      </c>
    </row>
    <row collapsed="false" customFormat="false" customHeight="false" hidden="true" ht="15.75" outlineLevel="0" r="385">
      <c r="A385" s="357"/>
    </row>
    <row collapsed="false" customFormat="false" customHeight="false" hidden="true" ht="15.75" outlineLevel="0" r="386">
      <c r="A386" s="357"/>
    </row>
    <row collapsed="false" customFormat="false" customHeight="false" hidden="true" ht="15.75" outlineLevel="0" r="387">
      <c r="A387" s="357"/>
    </row>
    <row collapsed="false" customFormat="false" customHeight="false" hidden="true" ht="15.75" outlineLevel="0" r="388">
      <c r="A388" s="357"/>
    </row>
    <row collapsed="false" customFormat="false" customHeight="false" hidden="true" ht="15.75" outlineLevel="0" r="389">
      <c r="A389" s="357"/>
    </row>
    <row collapsed="false" customFormat="false" customHeight="false" hidden="true" ht="15.75" outlineLevel="0" r="390">
      <c r="A390" s="357" t="s">
        <v>262</v>
      </c>
    </row>
    <row collapsed="false" customFormat="false" customHeight="false" hidden="true" ht="15.75" outlineLevel="0" r="391">
      <c r="A391" s="358"/>
    </row>
    <row collapsed="false" customFormat="false" customHeight="false" hidden="true" ht="15.75" outlineLevel="0" r="392">
      <c r="A392" s="3" t="s">
        <v>263</v>
      </c>
      <c r="B392" s="3"/>
      <c r="C392" s="3"/>
      <c r="D392" s="3"/>
      <c r="E392" s="3"/>
      <c r="F392" s="3"/>
      <c r="G392" s="3"/>
    </row>
    <row collapsed="false" customFormat="false" customHeight="false" hidden="true" ht="15.75" outlineLevel="0" r="393">
      <c r="A393" s="358"/>
    </row>
    <row collapsed="false" customFormat="false" customHeight="true" hidden="true" ht="164.25" outlineLevel="0" r="394">
      <c r="A394" s="26" t="s">
        <v>171</v>
      </c>
      <c r="B394" s="26" t="s">
        <v>217</v>
      </c>
      <c r="C394" s="26" t="s">
        <v>72</v>
      </c>
      <c r="D394" s="26" t="s">
        <v>218</v>
      </c>
      <c r="E394" s="26" t="s">
        <v>74</v>
      </c>
      <c r="F394" s="26" t="s">
        <v>219</v>
      </c>
      <c r="G394" s="26"/>
      <c r="H394" s="26"/>
      <c r="I394" s="26"/>
      <c r="J394" s="26"/>
    </row>
    <row collapsed="false" customFormat="false" customHeight="false" hidden="true" ht="90" outlineLevel="0" r="395">
      <c r="A395" s="26"/>
      <c r="B395" s="26"/>
      <c r="C395" s="26"/>
      <c r="D395" s="26"/>
      <c r="E395" s="26"/>
      <c r="F395" s="32" t="s">
        <v>78</v>
      </c>
      <c r="G395" s="32" t="s">
        <v>79</v>
      </c>
      <c r="H395" s="32" t="s">
        <v>80</v>
      </c>
      <c r="I395" s="32" t="s">
        <v>221</v>
      </c>
      <c r="J395" s="201" t="s">
        <v>222</v>
      </c>
    </row>
    <row collapsed="false" customFormat="false" customHeight="false" hidden="true" ht="15" outlineLevel="0" r="396">
      <c r="A396" s="176" t="n">
        <v>1</v>
      </c>
      <c r="B396" s="176" t="n">
        <v>2</v>
      </c>
      <c r="C396" s="176" t="n">
        <v>3</v>
      </c>
      <c r="D396" s="176" t="n">
        <v>4</v>
      </c>
      <c r="E396" s="176" t="n">
        <v>5</v>
      </c>
      <c r="F396" s="176" t="n">
        <v>6</v>
      </c>
      <c r="G396" s="176" t="n">
        <v>7</v>
      </c>
      <c r="H396" s="176" t="n">
        <v>8</v>
      </c>
      <c r="I396" s="176" t="n">
        <v>9</v>
      </c>
      <c r="J396" s="201" t="n">
        <v>10</v>
      </c>
    </row>
    <row collapsed="false" customFormat="false" customHeight="true" hidden="true" ht="15" outlineLevel="0" r="397">
      <c r="A397" s="35" t="n">
        <v>3</v>
      </c>
      <c r="B397" s="498" t="s">
        <v>62</v>
      </c>
      <c r="C397" s="205" t="s">
        <v>264</v>
      </c>
      <c r="D397" s="205" t="s">
        <v>265</v>
      </c>
      <c r="E397" s="206" t="s">
        <v>225</v>
      </c>
      <c r="F397" s="212" t="n">
        <f aca="false">G397+H397+I397+J397</f>
        <v>832.375</v>
      </c>
      <c r="G397" s="212" t="n">
        <f aca="false">G404</f>
        <v>0</v>
      </c>
      <c r="H397" s="343"/>
      <c r="I397" s="212" t="n">
        <f aca="false">I404</f>
        <v>832.375</v>
      </c>
      <c r="J397" s="212" t="n">
        <f aca="false">J404</f>
        <v>0</v>
      </c>
    </row>
    <row collapsed="false" customFormat="false" customHeight="false" hidden="true" ht="45" outlineLevel="0" r="398">
      <c r="A398" s="35"/>
      <c r="B398" s="498" t="s">
        <v>64</v>
      </c>
      <c r="C398" s="205"/>
      <c r="D398" s="205"/>
      <c r="E398" s="194" t="s">
        <v>226</v>
      </c>
      <c r="F398" s="212"/>
      <c r="G398" s="212"/>
      <c r="H398" s="343"/>
      <c r="I398" s="212"/>
      <c r="J398" s="212"/>
    </row>
    <row collapsed="false" customFormat="false" customHeight="false" hidden="true" ht="15" outlineLevel="0" r="399">
      <c r="A399" s="35"/>
      <c r="B399" s="435"/>
      <c r="C399" s="205"/>
      <c r="D399" s="205"/>
      <c r="E399" s="206" t="s">
        <v>227</v>
      </c>
      <c r="F399" s="212" t="n">
        <f aca="false">G399+H399+I399+J399</f>
        <v>1057.2</v>
      </c>
      <c r="G399" s="212" t="n">
        <f aca="false">G407</f>
        <v>0</v>
      </c>
      <c r="H399" s="343"/>
      <c r="I399" s="212" t="n">
        <f aca="false">I407</f>
        <v>1057.2</v>
      </c>
      <c r="J399" s="212" t="n">
        <f aca="false">J407</f>
        <v>0</v>
      </c>
    </row>
    <row collapsed="false" customFormat="false" customHeight="false" hidden="true" ht="15" outlineLevel="0" r="400">
      <c r="A400" s="35"/>
      <c r="B400" s="435"/>
      <c r="C400" s="205"/>
      <c r="D400" s="205"/>
      <c r="E400" s="194" t="s">
        <v>226</v>
      </c>
      <c r="F400" s="212"/>
      <c r="G400" s="212"/>
      <c r="H400" s="343"/>
      <c r="I400" s="212"/>
      <c r="J400" s="212"/>
    </row>
    <row collapsed="false" customFormat="false" customHeight="false" hidden="true" ht="15" outlineLevel="0" r="401">
      <c r="A401" s="35"/>
      <c r="B401" s="435"/>
      <c r="C401" s="205"/>
      <c r="D401" s="205"/>
      <c r="E401" s="206" t="s">
        <v>228</v>
      </c>
      <c r="F401" s="212" t="n">
        <f aca="false">G401+H401+I401+J401</f>
        <v>1013.1</v>
      </c>
      <c r="G401" s="212" t="n">
        <f aca="false">G409</f>
        <v>0</v>
      </c>
      <c r="H401" s="343"/>
      <c r="I401" s="212" t="n">
        <f aca="false">I409</f>
        <v>1013.1</v>
      </c>
      <c r="J401" s="212" t="n">
        <f aca="false">J409</f>
        <v>0</v>
      </c>
    </row>
    <row collapsed="false" customFormat="false" customHeight="false" hidden="true" ht="15" outlineLevel="0" r="402">
      <c r="A402" s="35"/>
      <c r="B402" s="191"/>
      <c r="C402" s="205"/>
      <c r="D402" s="205"/>
      <c r="E402" s="194" t="s">
        <v>226</v>
      </c>
      <c r="F402" s="212"/>
      <c r="G402" s="212"/>
      <c r="H402" s="343"/>
      <c r="I402" s="212"/>
      <c r="J402" s="212"/>
    </row>
    <row collapsed="false" customFormat="false" customHeight="false" hidden="true" ht="15" outlineLevel="0" r="403">
      <c r="A403" s="29"/>
      <c r="B403" s="29" t="s">
        <v>85</v>
      </c>
      <c r="C403" s="29"/>
      <c r="D403" s="194"/>
      <c r="E403" s="29"/>
      <c r="F403" s="559" t="n">
        <f aca="false">F401+F399+F397</f>
        <v>2902.675</v>
      </c>
      <c r="G403" s="559" t="n">
        <f aca="false">G401+G399+G397</f>
        <v>0</v>
      </c>
      <c r="H403" s="559" t="n">
        <f aca="false">H401+H399+H397</f>
        <v>0</v>
      </c>
      <c r="I403" s="559" t="n">
        <f aca="false">I401+I399+I397</f>
        <v>2902.675</v>
      </c>
      <c r="J403" s="559" t="n">
        <f aca="false">J401+J399+J397</f>
        <v>0</v>
      </c>
    </row>
    <row collapsed="false" customFormat="false" customHeight="true" hidden="true" ht="15" outlineLevel="0" r="404">
      <c r="A404" s="560" t="n">
        <v>41642</v>
      </c>
      <c r="B404" s="498" t="s">
        <v>266</v>
      </c>
      <c r="C404" s="205" t="s">
        <v>264</v>
      </c>
      <c r="D404" s="205" t="s">
        <v>267</v>
      </c>
      <c r="E404" s="206"/>
      <c r="F404" s="259" t="n">
        <f aca="false">G404+H404+I404+J404</f>
        <v>832.375</v>
      </c>
      <c r="G404" s="561" t="n">
        <v>0</v>
      </c>
      <c r="H404" s="561" t="n">
        <v>0</v>
      </c>
      <c r="I404" s="523" t="n">
        <v>832.375</v>
      </c>
      <c r="J404" s="561" t="n">
        <v>0</v>
      </c>
    </row>
    <row collapsed="false" customFormat="false" customHeight="false" hidden="true" ht="30" outlineLevel="0" r="405">
      <c r="A405" s="560"/>
      <c r="B405" s="498" t="s">
        <v>66</v>
      </c>
      <c r="C405" s="205"/>
      <c r="D405" s="205"/>
      <c r="E405" s="206" t="s">
        <v>225</v>
      </c>
      <c r="F405" s="259"/>
      <c r="G405" s="561"/>
      <c r="H405" s="561"/>
      <c r="I405" s="523"/>
      <c r="J405" s="561"/>
    </row>
    <row collapsed="false" customFormat="false" customHeight="false" hidden="true" ht="15" outlineLevel="0" r="406">
      <c r="A406" s="560"/>
      <c r="B406" s="435"/>
      <c r="C406" s="205"/>
      <c r="D406" s="205"/>
      <c r="E406" s="194" t="s">
        <v>226</v>
      </c>
      <c r="F406" s="259"/>
      <c r="G406" s="561"/>
      <c r="H406" s="561"/>
      <c r="I406" s="523"/>
      <c r="J406" s="561"/>
    </row>
    <row collapsed="false" customFormat="false" customHeight="false" hidden="true" ht="15" outlineLevel="0" r="407">
      <c r="A407" s="560"/>
      <c r="B407" s="435"/>
      <c r="C407" s="205"/>
      <c r="D407" s="205"/>
      <c r="E407" s="206" t="s">
        <v>227</v>
      </c>
      <c r="F407" s="259" t="n">
        <f aca="false">G407+H407+I407+J407</f>
        <v>1057.2</v>
      </c>
      <c r="G407" s="562" t="n">
        <v>0</v>
      </c>
      <c r="H407" s="347" t="n">
        <v>0</v>
      </c>
      <c r="I407" s="523" t="n">
        <v>1057.2</v>
      </c>
      <c r="J407" s="562" t="n">
        <v>0</v>
      </c>
    </row>
    <row collapsed="false" customFormat="false" customHeight="false" hidden="true" ht="15" outlineLevel="0" r="408">
      <c r="A408" s="560"/>
      <c r="B408" s="435"/>
      <c r="C408" s="205"/>
      <c r="D408" s="205"/>
      <c r="E408" s="194" t="s">
        <v>226</v>
      </c>
      <c r="F408" s="259"/>
      <c r="G408" s="562"/>
      <c r="H408" s="347"/>
      <c r="I408" s="523"/>
      <c r="J408" s="562"/>
    </row>
    <row collapsed="false" customFormat="false" customHeight="false" hidden="true" ht="15" outlineLevel="0" r="409">
      <c r="A409" s="560"/>
      <c r="B409" s="435"/>
      <c r="C409" s="205"/>
      <c r="D409" s="205"/>
      <c r="E409" s="206" t="s">
        <v>228</v>
      </c>
      <c r="F409" s="259" t="n">
        <f aca="false">G409+H409+I409+J409</f>
        <v>1013.1</v>
      </c>
      <c r="G409" s="561" t="n">
        <v>0</v>
      </c>
      <c r="H409" s="561" t="n">
        <v>0</v>
      </c>
      <c r="I409" s="523" t="n">
        <v>1013.1</v>
      </c>
      <c r="J409" s="561" t="n">
        <v>0</v>
      </c>
    </row>
    <row collapsed="false" customFormat="false" customHeight="false" hidden="true" ht="15" outlineLevel="0" r="410">
      <c r="A410" s="560"/>
      <c r="B410" s="191"/>
      <c r="C410" s="205"/>
      <c r="D410" s="205"/>
      <c r="E410" s="194" t="s">
        <v>226</v>
      </c>
      <c r="F410" s="259"/>
      <c r="G410" s="561"/>
      <c r="H410" s="561"/>
      <c r="I410" s="523"/>
      <c r="J410" s="561"/>
    </row>
    <row collapsed="false" customFormat="false" customHeight="false" hidden="true" ht="15" outlineLevel="0" r="411">
      <c r="A411" s="563"/>
      <c r="B411" s="29" t="s">
        <v>85</v>
      </c>
      <c r="C411" s="29"/>
      <c r="D411" s="194"/>
      <c r="E411" s="29"/>
      <c r="F411" s="494" t="n">
        <f aca="false">F409+F407+F404</f>
        <v>2902.675</v>
      </c>
      <c r="G411" s="494" t="n">
        <f aca="false">G409+G407+G404</f>
        <v>0</v>
      </c>
      <c r="H411" s="494" t="n">
        <f aca="false">H409+H407+H404</f>
        <v>0</v>
      </c>
      <c r="I411" s="494" t="n">
        <f aca="false">I409+I407+I404</f>
        <v>2902.675</v>
      </c>
      <c r="J411" s="494" t="n">
        <f aca="false">J409+J407+J404</f>
        <v>0</v>
      </c>
    </row>
    <row collapsed="false" customFormat="false" customHeight="false" hidden="true" ht="15.75" outlineLevel="0" r="412">
      <c r="A412" s="357"/>
    </row>
    <row collapsed="false" customFormat="false" customHeight="false" hidden="false" ht="15.75" outlineLevel="0" r="413">
      <c r="A413" s="3" t="s">
        <v>508</v>
      </c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collapsed="false" customFormat="false" customHeight="false" hidden="false" ht="15.75" outlineLevel="0" r="414">
      <c r="A414" s="3" t="s">
        <v>168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collapsed="false" customFormat="false" customHeight="false" hidden="false" ht="15.75" outlineLevel="0" r="415">
      <c r="A415" s="3" t="s">
        <v>269</v>
      </c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collapsed="false" customFormat="false" customHeight="true" hidden="false" ht="31.5" outlineLevel="0" r="416">
      <c r="A416" s="4" t="s">
        <v>509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collapsed="false" customFormat="false" customHeight="false" hidden="false" ht="15.75" outlineLevel="0" r="417">
      <c r="A417" s="5"/>
    </row>
    <row collapsed="false" customFormat="false" customHeight="true" hidden="false" ht="29.45" outlineLevel="0" r="418">
      <c r="A418" s="449" t="s">
        <v>171</v>
      </c>
      <c r="B418" s="449" t="s">
        <v>271</v>
      </c>
      <c r="C418" s="449" t="s">
        <v>272</v>
      </c>
      <c r="D418" s="449" t="s">
        <v>273</v>
      </c>
      <c r="E418" s="449" t="s">
        <v>274</v>
      </c>
      <c r="F418" s="449" t="s">
        <v>275</v>
      </c>
      <c r="G418" s="449" t="s">
        <v>454</v>
      </c>
      <c r="H418" s="449" t="s">
        <v>455</v>
      </c>
      <c r="I418" s="449"/>
      <c r="J418" s="449" t="s">
        <v>276</v>
      </c>
      <c r="K418" s="449" t="s">
        <v>277</v>
      </c>
    </row>
    <row collapsed="false" customFormat="false" customHeight="false" hidden="false" ht="15" outlineLevel="0" r="419">
      <c r="A419" s="449" t="s">
        <v>9</v>
      </c>
      <c r="B419" s="449"/>
      <c r="C419" s="449"/>
      <c r="D419" s="449"/>
      <c r="E419" s="449"/>
      <c r="F419" s="449"/>
      <c r="G419" s="449"/>
      <c r="H419" s="449"/>
      <c r="I419" s="449"/>
      <c r="J419" s="449"/>
      <c r="K419" s="449"/>
    </row>
    <row collapsed="false" customFormat="false" customHeight="false" hidden="false" ht="15" outlineLevel="0" r="420">
      <c r="A420" s="667" t="n">
        <v>1</v>
      </c>
      <c r="B420" s="667" t="n">
        <v>2</v>
      </c>
      <c r="C420" s="667" t="n">
        <v>3</v>
      </c>
      <c r="D420" s="667" t="n">
        <v>4</v>
      </c>
      <c r="E420" s="667" t="n">
        <v>5</v>
      </c>
      <c r="F420" s="667" t="n">
        <v>6</v>
      </c>
      <c r="G420" s="667" t="n">
        <v>7</v>
      </c>
      <c r="H420" s="667" t="n">
        <v>8</v>
      </c>
      <c r="I420" s="667"/>
      <c r="J420" s="667" t="n">
        <v>9</v>
      </c>
      <c r="K420" s="667" t="n">
        <v>10</v>
      </c>
    </row>
    <row collapsed="false" customFormat="false" customHeight="true" hidden="false" ht="93" outlineLevel="0" r="421">
      <c r="A421" s="450" t="n">
        <v>1</v>
      </c>
      <c r="B421" s="720" t="s">
        <v>510</v>
      </c>
      <c r="C421" s="450" t="s">
        <v>186</v>
      </c>
      <c r="D421" s="594" t="s">
        <v>279</v>
      </c>
      <c r="E421" s="450" t="s">
        <v>280</v>
      </c>
      <c r="F421" s="450" t="s">
        <v>165</v>
      </c>
      <c r="G421" s="450"/>
      <c r="H421" s="450" t="s">
        <v>456</v>
      </c>
      <c r="I421" s="450"/>
      <c r="J421" s="450" t="s">
        <v>281</v>
      </c>
      <c r="K421" s="450" t="s">
        <v>282</v>
      </c>
    </row>
    <row collapsed="false" customFormat="false" customHeight="true" hidden="false" ht="15" outlineLevel="0" r="422">
      <c r="A422" s="450" t="n">
        <v>2</v>
      </c>
      <c r="B422" s="720" t="s">
        <v>283</v>
      </c>
      <c r="C422" s="450" t="s">
        <v>186</v>
      </c>
      <c r="D422" s="594" t="s">
        <v>284</v>
      </c>
      <c r="E422" s="450" t="s">
        <v>280</v>
      </c>
      <c r="F422" s="450" t="s">
        <v>285</v>
      </c>
      <c r="G422" s="450"/>
      <c r="H422" s="450" t="s">
        <v>456</v>
      </c>
      <c r="I422" s="450"/>
      <c r="J422" s="450" t="s">
        <v>511</v>
      </c>
      <c r="K422" s="450" t="s">
        <v>282</v>
      </c>
    </row>
    <row collapsed="false" customFormat="false" customHeight="true" hidden="false" ht="97.5" outlineLevel="0" r="423">
      <c r="A423" s="450"/>
      <c r="B423" s="720"/>
      <c r="C423" s="450"/>
      <c r="D423" s="594"/>
      <c r="E423" s="450"/>
      <c r="F423" s="450" t="s">
        <v>286</v>
      </c>
      <c r="G423" s="450"/>
      <c r="H423" s="450"/>
      <c r="I423" s="450"/>
      <c r="J423" s="450"/>
      <c r="K423" s="450"/>
    </row>
    <row collapsed="false" customFormat="false" customHeight="true" hidden="false" ht="80.25" outlineLevel="0" r="424">
      <c r="A424" s="450" t="n">
        <v>3</v>
      </c>
      <c r="B424" s="641" t="s">
        <v>512</v>
      </c>
      <c r="C424" s="450" t="s">
        <v>184</v>
      </c>
      <c r="D424" s="594" t="s">
        <v>291</v>
      </c>
      <c r="E424" s="450" t="s">
        <v>280</v>
      </c>
      <c r="F424" s="450" t="s">
        <v>165</v>
      </c>
      <c r="G424" s="450"/>
      <c r="H424" s="450" t="s">
        <v>456</v>
      </c>
      <c r="I424" s="450"/>
      <c r="J424" s="450" t="s">
        <v>513</v>
      </c>
      <c r="K424" s="450" t="s">
        <v>282</v>
      </c>
    </row>
    <row collapsed="false" customFormat="false" customHeight="true" hidden="false" ht="81.6" outlineLevel="0" r="425">
      <c r="A425" s="450" t="n">
        <v>4</v>
      </c>
      <c r="B425" s="641" t="s">
        <v>514</v>
      </c>
      <c r="C425" s="450" t="s">
        <v>294</v>
      </c>
      <c r="D425" s="641" t="s">
        <v>515</v>
      </c>
      <c r="E425" s="450" t="s">
        <v>280</v>
      </c>
      <c r="F425" s="450" t="s">
        <v>165</v>
      </c>
      <c r="G425" s="450"/>
      <c r="H425" s="450" t="s">
        <v>457</v>
      </c>
      <c r="I425" s="450"/>
      <c r="J425" s="450" t="s">
        <v>330</v>
      </c>
      <c r="K425" s="450" t="s">
        <v>282</v>
      </c>
    </row>
    <row collapsed="false" customFormat="false" customHeight="true" hidden="false" ht="87" outlineLevel="0" r="426">
      <c r="A426" s="450" t="n">
        <v>5</v>
      </c>
      <c r="B426" s="641" t="s">
        <v>309</v>
      </c>
      <c r="C426" s="450" t="s">
        <v>194</v>
      </c>
      <c r="D426" s="641" t="s">
        <v>310</v>
      </c>
      <c r="E426" s="450" t="s">
        <v>280</v>
      </c>
      <c r="F426" s="450" t="s">
        <v>165</v>
      </c>
      <c r="G426" s="450"/>
      <c r="H426" s="450" t="s">
        <v>456</v>
      </c>
      <c r="I426" s="450"/>
      <c r="J426" s="450" t="s">
        <v>330</v>
      </c>
      <c r="K426" s="450" t="s">
        <v>282</v>
      </c>
    </row>
    <row collapsed="false" customFormat="false" customHeight="true" hidden="false" ht="202.2" outlineLevel="0" r="427">
      <c r="A427" s="450" t="n">
        <v>6</v>
      </c>
      <c r="B427" s="641" t="s">
        <v>311</v>
      </c>
      <c r="C427" s="450" t="s">
        <v>186</v>
      </c>
      <c r="D427" s="594" t="s">
        <v>312</v>
      </c>
      <c r="E427" s="450" t="s">
        <v>313</v>
      </c>
      <c r="F427" s="450" t="s">
        <v>314</v>
      </c>
      <c r="G427" s="450"/>
      <c r="H427" s="450" t="s">
        <v>456</v>
      </c>
      <c r="I427" s="450"/>
      <c r="J427" s="450" t="s">
        <v>330</v>
      </c>
      <c r="K427" s="450" t="s">
        <v>282</v>
      </c>
    </row>
    <row collapsed="false" customFormat="false" customHeight="true" hidden="false" ht="127.35" outlineLevel="0" r="428">
      <c r="A428" s="450" t="n">
        <v>7</v>
      </c>
      <c r="B428" s="641" t="s">
        <v>287</v>
      </c>
      <c r="C428" s="450" t="s">
        <v>186</v>
      </c>
      <c r="D428" s="594" t="s">
        <v>288</v>
      </c>
      <c r="E428" s="450" t="s">
        <v>280</v>
      </c>
      <c r="F428" s="450" t="s">
        <v>289</v>
      </c>
      <c r="G428" s="450"/>
      <c r="H428" s="450" t="s">
        <v>456</v>
      </c>
      <c r="I428" s="450"/>
      <c r="J428" s="450" t="s">
        <v>330</v>
      </c>
      <c r="K428" s="450" t="s">
        <v>282</v>
      </c>
    </row>
    <row collapsed="false" customFormat="false" customHeight="true" hidden="false" ht="15" outlineLevel="0" r="429">
      <c r="A429" s="450" t="n">
        <v>8</v>
      </c>
      <c r="B429" s="594" t="s">
        <v>319</v>
      </c>
      <c r="C429" s="450" t="s">
        <v>186</v>
      </c>
      <c r="D429" s="594" t="s">
        <v>320</v>
      </c>
      <c r="E429" s="450" t="s">
        <v>321</v>
      </c>
      <c r="F429" s="450" t="s">
        <v>322</v>
      </c>
      <c r="G429" s="450"/>
      <c r="H429" s="450" t="s">
        <v>456</v>
      </c>
      <c r="I429" s="450"/>
      <c r="J429" s="450" t="s">
        <v>516</v>
      </c>
      <c r="K429" s="450" t="s">
        <v>282</v>
      </c>
    </row>
    <row collapsed="false" customFormat="false" customHeight="true" hidden="false" ht="113.25" outlineLevel="0" r="430">
      <c r="A430" s="450"/>
      <c r="B430" s="594"/>
      <c r="C430" s="450"/>
      <c r="D430" s="594"/>
      <c r="E430" s="450"/>
      <c r="F430" s="450" t="s">
        <v>324</v>
      </c>
      <c r="G430" s="450"/>
      <c r="H430" s="450"/>
      <c r="I430" s="450"/>
      <c r="J430" s="450"/>
      <c r="K430" s="450"/>
    </row>
    <row collapsed="false" customFormat="false" customHeight="true" hidden="false" ht="81.2" outlineLevel="0" r="431">
      <c r="A431" s="450" t="n">
        <v>9</v>
      </c>
      <c r="B431" s="594" t="s">
        <v>325</v>
      </c>
      <c r="C431" s="450" t="s">
        <v>205</v>
      </c>
      <c r="D431" s="594" t="s">
        <v>326</v>
      </c>
      <c r="E431" s="450" t="s">
        <v>321</v>
      </c>
      <c r="F431" s="594" t="s">
        <v>165</v>
      </c>
      <c r="G431" s="450"/>
      <c r="H431" s="450" t="s">
        <v>456</v>
      </c>
      <c r="I431" s="450"/>
      <c r="J431" s="450" t="s">
        <v>330</v>
      </c>
      <c r="K431" s="450" t="s">
        <v>282</v>
      </c>
    </row>
    <row collapsed="false" customFormat="false" customHeight="true" hidden="false" ht="123" outlineLevel="0" r="432">
      <c r="A432" s="450" t="n">
        <v>10</v>
      </c>
      <c r="B432" s="594" t="s">
        <v>328</v>
      </c>
      <c r="C432" s="450" t="s">
        <v>205</v>
      </c>
      <c r="D432" s="594" t="s">
        <v>329</v>
      </c>
      <c r="E432" s="450" t="s">
        <v>321</v>
      </c>
      <c r="F432" s="594" t="s">
        <v>165</v>
      </c>
      <c r="G432" s="450"/>
      <c r="H432" s="450" t="s">
        <v>456</v>
      </c>
      <c r="I432" s="450"/>
      <c r="J432" s="450" t="s">
        <v>330</v>
      </c>
      <c r="K432" s="450" t="s">
        <v>282</v>
      </c>
    </row>
    <row collapsed="false" customFormat="false" customHeight="true" hidden="false" ht="15" outlineLevel="0" r="433">
      <c r="A433" s="450" t="n">
        <v>15</v>
      </c>
      <c r="B433" s="641" t="s">
        <v>331</v>
      </c>
      <c r="C433" s="450" t="s">
        <v>186</v>
      </c>
      <c r="D433" s="641" t="s">
        <v>332</v>
      </c>
      <c r="E433" s="450" t="s">
        <v>321</v>
      </c>
      <c r="F433" s="450" t="s">
        <v>285</v>
      </c>
      <c r="G433" s="450"/>
      <c r="H433" s="450" t="s">
        <v>456</v>
      </c>
      <c r="I433" s="450"/>
      <c r="J433" s="450" t="s">
        <v>517</v>
      </c>
      <c r="K433" s="450" t="s">
        <v>282</v>
      </c>
    </row>
    <row collapsed="false" customFormat="false" customHeight="true" hidden="false" ht="99.95" outlineLevel="0" r="434">
      <c r="A434" s="450"/>
      <c r="B434" s="641"/>
      <c r="C434" s="450"/>
      <c r="D434" s="641"/>
      <c r="E434" s="450"/>
      <c r="F434" s="450" t="s">
        <v>333</v>
      </c>
      <c r="G434" s="450"/>
      <c r="H434" s="450"/>
      <c r="I434" s="450"/>
      <c r="J434" s="450"/>
      <c r="K434" s="450"/>
    </row>
    <row collapsed="false" customFormat="false" customHeight="true" hidden="false" ht="96.75" outlineLevel="0" r="435">
      <c r="A435" s="450" t="n">
        <v>16</v>
      </c>
      <c r="B435" s="641" t="s">
        <v>334</v>
      </c>
      <c r="C435" s="450" t="s">
        <v>205</v>
      </c>
      <c r="D435" s="594" t="s">
        <v>335</v>
      </c>
      <c r="E435" s="450" t="s">
        <v>321</v>
      </c>
      <c r="F435" s="594" t="s">
        <v>165</v>
      </c>
      <c r="G435" s="450"/>
      <c r="H435" s="450" t="s">
        <v>456</v>
      </c>
      <c r="I435" s="450"/>
      <c r="J435" s="450" t="s">
        <v>517</v>
      </c>
      <c r="K435" s="450" t="s">
        <v>282</v>
      </c>
    </row>
    <row collapsed="false" customFormat="false" customHeight="false" hidden="false" ht="15.75" outlineLevel="0" r="436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</row>
    <row collapsed="false" customFormat="false" customHeight="false" hidden="true" ht="15.75" outlineLevel="0" r="437">
      <c r="A437" s="5"/>
    </row>
    <row collapsed="false" customFormat="false" customHeight="false" hidden="false" ht="15" outlineLevel="0" r="438">
      <c r="A438" s="723" t="s">
        <v>67</v>
      </c>
      <c r="B438" s="723"/>
      <c r="C438" s="723"/>
      <c r="D438" s="723"/>
      <c r="E438" s="723"/>
      <c r="F438" s="723"/>
      <c r="G438" s="723"/>
      <c r="H438" s="723"/>
      <c r="I438" s="723"/>
      <c r="J438" s="723"/>
      <c r="K438" s="723"/>
    </row>
    <row collapsed="false" customFormat="false" customHeight="true" hidden="false" ht="15" outlineLevel="0" r="439">
      <c r="A439" s="724" t="s">
        <v>336</v>
      </c>
      <c r="B439" s="724"/>
      <c r="C439" s="724"/>
      <c r="D439" s="724"/>
      <c r="E439" s="724"/>
      <c r="F439" s="724"/>
      <c r="G439" s="724"/>
      <c r="H439" s="724"/>
      <c r="I439" s="724"/>
      <c r="J439" s="724"/>
      <c r="K439" s="724"/>
    </row>
    <row collapsed="false" customFormat="false" customHeight="true" hidden="false" ht="15" outlineLevel="0" r="440">
      <c r="A440" s="724" t="s">
        <v>337</v>
      </c>
      <c r="B440" s="724"/>
      <c r="C440" s="724"/>
      <c r="D440" s="724"/>
      <c r="E440" s="724"/>
      <c r="F440" s="724"/>
      <c r="G440" s="724"/>
      <c r="H440" s="724"/>
      <c r="I440" s="724"/>
      <c r="J440" s="724"/>
      <c r="K440" s="724"/>
    </row>
    <row collapsed="false" customFormat="false" customHeight="true" hidden="false" ht="29.25" outlineLevel="0" r="441">
      <c r="A441" s="724" t="s">
        <v>338</v>
      </c>
      <c r="B441" s="724"/>
      <c r="C441" s="724"/>
      <c r="D441" s="724"/>
      <c r="E441" s="724"/>
      <c r="F441" s="724"/>
      <c r="G441" s="724"/>
      <c r="H441" s="724"/>
      <c r="I441" s="724"/>
      <c r="J441" s="724"/>
      <c r="K441" s="724"/>
    </row>
    <row collapsed="false" customFormat="false" customHeight="true" hidden="false" ht="30" outlineLevel="0" r="442">
      <c r="A442" s="724" t="s">
        <v>339</v>
      </c>
      <c r="B442" s="724"/>
      <c r="C442" s="724"/>
      <c r="D442" s="724"/>
      <c r="E442" s="724"/>
      <c r="F442" s="724"/>
      <c r="G442" s="724"/>
      <c r="H442" s="724"/>
      <c r="I442" s="724"/>
      <c r="J442" s="724"/>
      <c r="K442" s="724"/>
    </row>
    <row collapsed="false" customFormat="false" customHeight="true" hidden="false" ht="17.25" outlineLevel="0" r="443">
      <c r="A443" s="724" t="s">
        <v>340</v>
      </c>
      <c r="B443" s="724"/>
      <c r="C443" s="724"/>
      <c r="D443" s="724"/>
      <c r="E443" s="724"/>
      <c r="F443" s="724"/>
      <c r="G443" s="724"/>
      <c r="H443" s="724"/>
      <c r="I443" s="724"/>
      <c r="J443" s="724"/>
      <c r="K443" s="724"/>
    </row>
    <row collapsed="false" customFormat="false" customHeight="true" hidden="false" ht="14.25" outlineLevel="0" r="444">
      <c r="A444" s="724" t="s">
        <v>341</v>
      </c>
      <c r="B444" s="724"/>
      <c r="C444" s="724"/>
      <c r="D444" s="724"/>
      <c r="E444" s="724"/>
      <c r="F444" s="724"/>
      <c r="G444" s="724"/>
      <c r="H444" s="724"/>
      <c r="I444" s="724"/>
      <c r="J444" s="724"/>
      <c r="K444" s="724"/>
    </row>
    <row collapsed="false" customFormat="false" customHeight="false" hidden="false" ht="15.75" outlineLevel="0" r="445">
      <c r="A445" s="357"/>
    </row>
    <row collapsed="false" customFormat="false" customHeight="false" hidden="true" ht="15.75" outlineLevel="0" r="446">
      <c r="A446" s="357" t="s">
        <v>342</v>
      </c>
    </row>
    <row collapsed="false" customFormat="false" customHeight="false" hidden="true" ht="15.75" outlineLevel="0" r="447">
      <c r="A447" s="461"/>
    </row>
    <row collapsed="false" customFormat="false" customHeight="false" hidden="true" ht="15.75" outlineLevel="0" r="448">
      <c r="A448" s="367"/>
    </row>
    <row collapsed="false" customFormat="false" customHeight="false" hidden="true" ht="15.75" outlineLevel="0" r="449">
      <c r="A449" s="3" t="s">
        <v>343</v>
      </c>
      <c r="B449" s="3"/>
      <c r="C449" s="3"/>
      <c r="D449" s="3"/>
      <c r="E449" s="3"/>
      <c r="F449" s="3"/>
    </row>
    <row collapsed="false" customFormat="false" customHeight="false" hidden="true" ht="22.5" outlineLevel="0" r="450">
      <c r="A450" s="3" t="s">
        <v>344</v>
      </c>
      <c r="B450" s="3"/>
      <c r="C450" s="3"/>
      <c r="D450" s="3"/>
      <c r="E450" s="3"/>
      <c r="F450" s="3"/>
      <c r="G450" s="3"/>
      <c r="H450" s="3"/>
    </row>
    <row collapsed="false" customFormat="false" customHeight="false" hidden="true" ht="15.75" outlineLevel="0" r="451">
      <c r="A451" s="5"/>
    </row>
    <row collapsed="false" customFormat="false" customHeight="false" hidden="true" ht="15.75" outlineLevel="0" r="452">
      <c r="A452" s="366" t="s">
        <v>345</v>
      </c>
    </row>
    <row collapsed="false" customFormat="false" customHeight="false" hidden="true" ht="15.75" outlineLevel="0" r="453">
      <c r="A453" s="366" t="s">
        <v>346</v>
      </c>
    </row>
    <row collapsed="false" customFormat="false" customHeight="false" hidden="true" ht="15.75" outlineLevel="0" r="454">
      <c r="A454" s="366"/>
    </row>
    <row collapsed="false" customFormat="false" customHeight="true" hidden="true" ht="177.75" outlineLevel="0" r="455">
      <c r="A455" s="25" t="s">
        <v>347</v>
      </c>
      <c r="B455" s="25" t="s">
        <v>348</v>
      </c>
      <c r="C455" s="25" t="s">
        <v>349</v>
      </c>
      <c r="D455" s="25" t="s">
        <v>350</v>
      </c>
      <c r="E455" s="25" t="s">
        <v>351</v>
      </c>
      <c r="F455" s="25" t="s">
        <v>352</v>
      </c>
      <c r="G455" s="25"/>
      <c r="H455" s="25"/>
      <c r="I455" s="25"/>
      <c r="J455" s="25" t="s">
        <v>353</v>
      </c>
      <c r="K455" s="25"/>
      <c r="L455" s="25"/>
      <c r="M455" s="25"/>
      <c r="N455" s="25" t="s">
        <v>458</v>
      </c>
      <c r="O455" s="25"/>
      <c r="P455" s="25"/>
      <c r="Q455" s="25"/>
    </row>
    <row collapsed="false" customFormat="false" customHeight="false" hidden="true" ht="63.75" outlineLevel="0" r="456">
      <c r="A456" s="25"/>
      <c r="B456" s="25"/>
      <c r="C456" s="25"/>
      <c r="D456" s="25"/>
      <c r="E456" s="25"/>
      <c r="F456" s="30" t="s">
        <v>79</v>
      </c>
      <c r="G456" s="30" t="s">
        <v>80</v>
      </c>
      <c r="H456" s="30" t="s">
        <v>355</v>
      </c>
      <c r="I456" s="30" t="s">
        <v>354</v>
      </c>
      <c r="J456" s="30" t="s">
        <v>79</v>
      </c>
      <c r="K456" s="30" t="s">
        <v>80</v>
      </c>
      <c r="L456" s="30" t="s">
        <v>355</v>
      </c>
      <c r="M456" s="30" t="s">
        <v>354</v>
      </c>
      <c r="N456" s="30" t="s">
        <v>79</v>
      </c>
      <c r="O456" s="30" t="s">
        <v>80</v>
      </c>
      <c r="P456" s="30" t="s">
        <v>355</v>
      </c>
      <c r="Q456" s="137" t="s">
        <v>354</v>
      </c>
    </row>
    <row collapsed="false" customFormat="false" customHeight="false" hidden="true" ht="15" outlineLevel="0" r="457">
      <c r="A457" s="203" t="n">
        <v>1</v>
      </c>
      <c r="B457" s="203" t="n">
        <v>2</v>
      </c>
      <c r="C457" s="203" t="n">
        <v>3</v>
      </c>
      <c r="D457" s="203" t="n">
        <v>4</v>
      </c>
      <c r="E457" s="203" t="n">
        <v>5</v>
      </c>
      <c r="F457" s="203" t="n">
        <v>6</v>
      </c>
      <c r="G457" s="203" t="n">
        <v>7</v>
      </c>
      <c r="H457" s="203" t="n">
        <v>8</v>
      </c>
      <c r="I457" s="203" t="n">
        <v>9</v>
      </c>
      <c r="J457" s="203" t="n">
        <v>10</v>
      </c>
      <c r="K457" s="203" t="n">
        <v>11</v>
      </c>
      <c r="L457" s="203" t="n">
        <v>12</v>
      </c>
      <c r="M457" s="203" t="n">
        <v>13</v>
      </c>
      <c r="N457" s="203" t="n">
        <v>14</v>
      </c>
      <c r="O457" s="203" t="n">
        <v>15</v>
      </c>
      <c r="P457" s="203" t="n">
        <v>16</v>
      </c>
      <c r="Q457" s="350" t="n">
        <v>17</v>
      </c>
    </row>
    <row collapsed="false" customFormat="false" customHeight="true" hidden="true" ht="15.75" outlineLevel="0" r="458">
      <c r="A458" s="32" t="n">
        <v>1</v>
      </c>
      <c r="B458" s="466" t="s">
        <v>356</v>
      </c>
      <c r="C458" s="466"/>
      <c r="D458" s="466"/>
      <c r="E458" s="466"/>
      <c r="F458" s="466"/>
      <c r="G458" s="466"/>
      <c r="H458" s="466"/>
      <c r="I458" s="466"/>
      <c r="J458" s="466"/>
      <c r="K458" s="466"/>
      <c r="L458" s="466"/>
      <c r="M458" s="466"/>
      <c r="N458" s="466"/>
      <c r="O458" s="466"/>
      <c r="P458" s="466"/>
      <c r="Q458" s="466"/>
    </row>
    <row collapsed="false" customFormat="false" customHeight="false" hidden="true" ht="60" outlineLevel="0" r="459">
      <c r="A459" s="567" t="s">
        <v>15</v>
      </c>
      <c r="B459" s="29" t="s">
        <v>51</v>
      </c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52"/>
    </row>
    <row collapsed="false" customFormat="false" customHeight="false" hidden="true" ht="45" outlineLevel="0" r="460">
      <c r="A460" s="567" t="s">
        <v>20</v>
      </c>
      <c r="B460" s="29" t="s">
        <v>54</v>
      </c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52"/>
    </row>
    <row collapsed="false" customFormat="false" customHeight="true" hidden="true" ht="15.75" outlineLevel="0" r="461">
      <c r="A461" s="32" t="n">
        <v>2</v>
      </c>
      <c r="B461" s="466" t="s">
        <v>95</v>
      </c>
      <c r="C461" s="466"/>
      <c r="D461" s="466"/>
      <c r="E461" s="466"/>
      <c r="F461" s="466"/>
      <c r="G461" s="466"/>
      <c r="H461" s="466"/>
      <c r="I461" s="466"/>
      <c r="J461" s="466"/>
      <c r="K461" s="466"/>
      <c r="L461" s="466"/>
      <c r="M461" s="466"/>
      <c r="N461" s="466"/>
      <c r="O461" s="466"/>
      <c r="P461" s="466"/>
      <c r="Q461" s="466"/>
    </row>
    <row collapsed="false" customFormat="false" customHeight="false" hidden="true" ht="75" outlineLevel="0" r="462">
      <c r="A462" s="567" t="s">
        <v>256</v>
      </c>
      <c r="B462" s="29" t="s">
        <v>202</v>
      </c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52"/>
    </row>
    <row collapsed="false" customFormat="false" customHeight="false" hidden="true" ht="60" outlineLevel="0" r="463">
      <c r="A463" s="567" t="s">
        <v>32</v>
      </c>
      <c r="B463" s="29" t="s">
        <v>206</v>
      </c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52"/>
    </row>
    <row collapsed="false" customFormat="false" customHeight="true" hidden="true" ht="15.75" outlineLevel="0" r="464">
      <c r="A464" s="567" t="n">
        <v>3</v>
      </c>
      <c r="B464" s="351" t="s">
        <v>357</v>
      </c>
      <c r="C464" s="351"/>
      <c r="D464" s="351"/>
      <c r="E464" s="351"/>
      <c r="F464" s="351"/>
      <c r="G464" s="351"/>
      <c r="H464" s="351"/>
      <c r="I464" s="351"/>
      <c r="J464" s="351"/>
      <c r="K464" s="351"/>
      <c r="L464" s="351"/>
      <c r="M464" s="351"/>
      <c r="N464" s="351"/>
      <c r="O464" s="351"/>
      <c r="P464" s="351"/>
      <c r="Q464" s="351"/>
    </row>
    <row collapsed="false" customFormat="false" customHeight="false" hidden="true" ht="45" outlineLevel="0" r="465">
      <c r="A465" s="567" t="s">
        <v>38</v>
      </c>
      <c r="B465" s="38" t="s">
        <v>358</v>
      </c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52"/>
    </row>
    <row collapsed="false" customFormat="false" customHeight="false" hidden="true" ht="15.75" outlineLevel="0" r="466">
      <c r="A466" s="366"/>
    </row>
    <row collapsed="false" customFormat="false" customHeight="false" hidden="true" ht="63" outlineLevel="0" r="467">
      <c r="A467" s="5" t="s">
        <v>67</v>
      </c>
    </row>
    <row collapsed="false" customFormat="false" customHeight="false" hidden="true" ht="15.75" outlineLevel="0" r="468">
      <c r="A468" s="468" t="s">
        <v>359</v>
      </c>
      <c r="B468" s="468"/>
      <c r="C468" s="468"/>
      <c r="D468" s="468"/>
      <c r="E468" s="468"/>
      <c r="F468" s="468"/>
      <c r="G468" s="468"/>
      <c r="H468" s="468"/>
      <c r="I468" s="468"/>
      <c r="J468" s="468"/>
      <c r="K468" s="468"/>
      <c r="L468" s="468"/>
      <c r="M468" s="468"/>
      <c r="N468" s="468"/>
      <c r="O468" s="468"/>
      <c r="P468" s="468"/>
      <c r="Q468" s="468"/>
    </row>
    <row collapsed="false" customFormat="false" customHeight="false" hidden="true" ht="15.75" outlineLevel="0" r="469">
      <c r="A469" s="5"/>
    </row>
    <row collapsed="false" customFormat="false" customHeight="false" hidden="true" ht="15.75" outlineLevel="0" r="470">
      <c r="A470" s="461"/>
    </row>
    <row collapsed="false" customFormat="false" customHeight="false" hidden="true" ht="15.75" outlineLevel="0" r="471">
      <c r="A471" s="357" t="s">
        <v>360</v>
      </c>
    </row>
    <row collapsed="false" customFormat="false" customHeight="false" hidden="true" ht="15.75" outlineLevel="0" r="472">
      <c r="A472" s="461"/>
    </row>
    <row collapsed="false" customFormat="false" customHeight="false" hidden="true" ht="15.75" outlineLevel="0" r="473">
      <c r="A473" s="3" t="s">
        <v>168</v>
      </c>
      <c r="B473" s="3"/>
      <c r="C473" s="3"/>
      <c r="D473" s="3"/>
      <c r="E473" s="3"/>
      <c r="F473" s="3"/>
    </row>
    <row collapsed="false" customFormat="false" customHeight="false" hidden="true" ht="15.75" outlineLevel="0" r="474">
      <c r="A474" s="3" t="s">
        <v>361</v>
      </c>
      <c r="B474" s="3"/>
      <c r="C474" s="3"/>
      <c r="D474" s="3"/>
      <c r="E474" s="3"/>
      <c r="F474" s="3"/>
    </row>
    <row collapsed="false" customFormat="false" customHeight="false" hidden="true" ht="15.75" outlineLevel="0" r="475">
      <c r="A475" s="21" t="s">
        <v>362</v>
      </c>
      <c r="B475" s="21"/>
      <c r="C475" s="21"/>
      <c r="D475" s="21"/>
      <c r="E475" s="21"/>
      <c r="F475" s="21"/>
    </row>
    <row collapsed="false" customFormat="false" customHeight="false" hidden="true" ht="15.75" outlineLevel="0" r="476">
      <c r="A476" s="358"/>
    </row>
    <row collapsed="false" customFormat="false" customHeight="true" hidden="true" ht="90" outlineLevel="0" r="477">
      <c r="A477" s="26" t="s">
        <v>347</v>
      </c>
      <c r="B477" s="26" t="s">
        <v>111</v>
      </c>
      <c r="C477" s="353" t="s">
        <v>363</v>
      </c>
      <c r="D477" s="26" t="s">
        <v>364</v>
      </c>
      <c r="E477" s="26"/>
      <c r="F477" s="26"/>
      <c r="G477" s="183" t="s">
        <v>459</v>
      </c>
    </row>
    <row collapsed="false" customFormat="false" customHeight="true" hidden="true" ht="15.75" outlineLevel="0" r="478">
      <c r="A478" s="26"/>
      <c r="B478" s="26"/>
      <c r="C478" s="189" t="s">
        <v>365</v>
      </c>
      <c r="D478" s="26" t="s">
        <v>366</v>
      </c>
      <c r="E478" s="26" t="s">
        <v>367</v>
      </c>
      <c r="F478" s="26"/>
      <c r="G478" s="464" t="s">
        <v>460</v>
      </c>
    </row>
    <row collapsed="false" customFormat="false" customHeight="false" hidden="true" ht="15" outlineLevel="0" r="479">
      <c r="A479" s="26"/>
      <c r="B479" s="26"/>
      <c r="C479" s="191"/>
      <c r="D479" s="26"/>
      <c r="E479" s="32" t="s">
        <v>69</v>
      </c>
      <c r="F479" s="32" t="s">
        <v>368</v>
      </c>
      <c r="G479" s="135"/>
    </row>
    <row collapsed="false" customFormat="false" customHeight="false" hidden="true" ht="15" outlineLevel="0" r="480">
      <c r="A480" s="176" t="n">
        <v>1</v>
      </c>
      <c r="B480" s="176" t="n">
        <v>2</v>
      </c>
      <c r="C480" s="176" t="n">
        <v>3</v>
      </c>
      <c r="D480" s="176" t="n">
        <v>4</v>
      </c>
      <c r="E480" s="176" t="n">
        <v>5</v>
      </c>
      <c r="F480" s="176" t="n">
        <v>6</v>
      </c>
      <c r="G480" s="201" t="n">
        <v>7</v>
      </c>
    </row>
    <row collapsed="false" customFormat="false" customHeight="true" hidden="true" ht="31.5" outlineLevel="0" r="481">
      <c r="A481" s="32" t="n">
        <v>1</v>
      </c>
      <c r="B481" s="26" t="s">
        <v>369</v>
      </c>
      <c r="C481" s="26"/>
      <c r="D481" s="26"/>
      <c r="E481" s="26"/>
      <c r="F481" s="26"/>
      <c r="G481" s="26"/>
    </row>
    <row collapsed="false" customFormat="false" customHeight="false" hidden="true" ht="45" outlineLevel="0" r="482">
      <c r="A482" s="362" t="s">
        <v>15</v>
      </c>
      <c r="B482" s="29" t="s">
        <v>370</v>
      </c>
      <c r="C482" s="29" t="s">
        <v>184</v>
      </c>
      <c r="D482" s="29" t="n">
        <v>73.5</v>
      </c>
      <c r="E482" s="29"/>
      <c r="F482" s="29"/>
      <c r="G482" s="253"/>
    </row>
    <row collapsed="false" customFormat="false" customHeight="false" hidden="true" ht="60" outlineLevel="0" r="483">
      <c r="A483" s="362" t="s">
        <v>20</v>
      </c>
      <c r="B483" s="29" t="s">
        <v>371</v>
      </c>
      <c r="C483" s="29" t="s">
        <v>186</v>
      </c>
      <c r="D483" s="29" t="n">
        <v>1.7</v>
      </c>
      <c r="E483" s="29"/>
      <c r="F483" s="29"/>
      <c r="G483" s="253"/>
    </row>
    <row collapsed="false" customFormat="false" customHeight="false" hidden="true" ht="90" outlineLevel="0" r="484">
      <c r="A484" s="362" t="s">
        <v>23</v>
      </c>
      <c r="B484" s="194" t="s">
        <v>372</v>
      </c>
      <c r="C484" s="29" t="s">
        <v>186</v>
      </c>
      <c r="D484" s="29" t="n">
        <v>10</v>
      </c>
      <c r="E484" s="29"/>
      <c r="F484" s="29"/>
      <c r="G484" s="253"/>
    </row>
    <row collapsed="false" customFormat="false" customHeight="false" hidden="true" ht="30" outlineLevel="0" r="485">
      <c r="A485" s="362" t="s">
        <v>373</v>
      </c>
      <c r="B485" s="29" t="s">
        <v>374</v>
      </c>
      <c r="C485" s="29" t="s">
        <v>184</v>
      </c>
      <c r="D485" s="29" t="n">
        <v>91</v>
      </c>
      <c r="E485" s="29"/>
      <c r="F485" s="29"/>
      <c r="G485" s="253"/>
    </row>
    <row collapsed="false" customFormat="false" customHeight="false" hidden="true" ht="45" outlineLevel="0" r="486">
      <c r="A486" s="362" t="s">
        <v>375</v>
      </c>
      <c r="B486" s="29" t="s">
        <v>376</v>
      </c>
      <c r="C486" s="29" t="s">
        <v>294</v>
      </c>
      <c r="D486" s="29" t="n">
        <v>165</v>
      </c>
      <c r="E486" s="29"/>
      <c r="F486" s="29"/>
      <c r="G486" s="253"/>
    </row>
    <row collapsed="false" customFormat="false" customHeight="false" hidden="true" ht="60" outlineLevel="0" r="487">
      <c r="A487" s="362" t="s">
        <v>377</v>
      </c>
      <c r="B487" s="29" t="s">
        <v>378</v>
      </c>
      <c r="C487" s="29" t="s">
        <v>190</v>
      </c>
      <c r="D487" s="29" t="n">
        <v>13.4</v>
      </c>
      <c r="E487" s="29"/>
      <c r="F487" s="29"/>
      <c r="G487" s="253"/>
    </row>
    <row collapsed="false" customFormat="false" customHeight="false" hidden="true" ht="90" outlineLevel="0" r="488">
      <c r="A488" s="362" t="s">
        <v>379</v>
      </c>
      <c r="B488" s="29" t="s">
        <v>380</v>
      </c>
      <c r="C488" s="29" t="s">
        <v>186</v>
      </c>
      <c r="D488" s="29" t="n">
        <v>100</v>
      </c>
      <c r="E488" s="29"/>
      <c r="F488" s="29"/>
      <c r="G488" s="253"/>
    </row>
    <row collapsed="false" customFormat="false" customHeight="false" hidden="true" ht="75" outlineLevel="0" r="489">
      <c r="A489" s="362" t="s">
        <v>381</v>
      </c>
      <c r="B489" s="29" t="s">
        <v>382</v>
      </c>
      <c r="C489" s="29" t="s">
        <v>186</v>
      </c>
      <c r="D489" s="29" t="n">
        <v>100</v>
      </c>
      <c r="E489" s="29"/>
      <c r="F489" s="29"/>
      <c r="G489" s="253"/>
    </row>
    <row collapsed="false" customFormat="false" customHeight="false" hidden="true" ht="45" outlineLevel="0" r="490">
      <c r="A490" s="362" t="s">
        <v>383</v>
      </c>
      <c r="B490" s="29" t="s">
        <v>384</v>
      </c>
      <c r="C490" s="29" t="s">
        <v>194</v>
      </c>
      <c r="D490" s="29" t="n">
        <v>17</v>
      </c>
      <c r="E490" s="29"/>
      <c r="F490" s="29"/>
      <c r="G490" s="253"/>
    </row>
    <row collapsed="false" customFormat="false" customHeight="false" hidden="true" ht="60" outlineLevel="0" r="491">
      <c r="A491" s="362" t="s">
        <v>385</v>
      </c>
      <c r="B491" s="29" t="s">
        <v>386</v>
      </c>
      <c r="C491" s="29" t="s">
        <v>194</v>
      </c>
      <c r="D491" s="29" t="n">
        <v>1</v>
      </c>
      <c r="E491" s="29"/>
      <c r="F491" s="29"/>
      <c r="G491" s="253"/>
    </row>
    <row collapsed="false" customFormat="false" customHeight="false" hidden="true" ht="105" outlineLevel="0" r="492">
      <c r="A492" s="362" t="s">
        <v>387</v>
      </c>
      <c r="B492" s="29" t="s">
        <v>388</v>
      </c>
      <c r="C492" s="29" t="s">
        <v>186</v>
      </c>
      <c r="D492" s="29" t="n">
        <v>55.7</v>
      </c>
      <c r="E492" s="29"/>
      <c r="F492" s="29"/>
      <c r="G492" s="253"/>
    </row>
    <row collapsed="false" customFormat="false" customHeight="false" hidden="true" ht="30" outlineLevel="0" r="493">
      <c r="A493" s="362" t="s">
        <v>389</v>
      </c>
      <c r="B493" s="29" t="s">
        <v>390</v>
      </c>
      <c r="C493" s="29" t="s">
        <v>186</v>
      </c>
      <c r="D493" s="29" t="n">
        <v>29.6</v>
      </c>
      <c r="E493" s="29"/>
      <c r="F493" s="29"/>
      <c r="G493" s="253"/>
    </row>
    <row collapsed="false" customFormat="false" customHeight="true" hidden="true" ht="30" outlineLevel="0" r="494">
      <c r="A494" s="32" t="n">
        <v>2</v>
      </c>
      <c r="B494" s="466" t="s">
        <v>95</v>
      </c>
      <c r="C494" s="466"/>
      <c r="D494" s="466"/>
      <c r="E494" s="466"/>
      <c r="F494" s="466"/>
      <c r="G494" s="466"/>
    </row>
    <row collapsed="false" customFormat="false" customHeight="false" hidden="true" ht="90" outlineLevel="0" r="495">
      <c r="A495" s="362" t="s">
        <v>256</v>
      </c>
      <c r="B495" s="29" t="s">
        <v>391</v>
      </c>
      <c r="C495" s="29" t="s">
        <v>186</v>
      </c>
      <c r="D495" s="29" t="n">
        <v>12.4</v>
      </c>
      <c r="E495" s="29"/>
      <c r="F495" s="29"/>
      <c r="G495" s="253"/>
    </row>
    <row collapsed="false" customFormat="false" customHeight="false" hidden="true" ht="45" outlineLevel="0" r="496">
      <c r="A496" s="362" t="s">
        <v>32</v>
      </c>
      <c r="B496" s="29" t="s">
        <v>392</v>
      </c>
      <c r="C496" s="29" t="s">
        <v>205</v>
      </c>
      <c r="D496" s="29" t="n">
        <v>850</v>
      </c>
      <c r="E496" s="29"/>
      <c r="F496" s="29"/>
      <c r="G496" s="253"/>
    </row>
    <row collapsed="false" customFormat="false" customHeight="false" hidden="true" ht="60" outlineLevel="0" r="497">
      <c r="A497" s="362" t="s">
        <v>393</v>
      </c>
      <c r="B497" s="29" t="s">
        <v>394</v>
      </c>
      <c r="C497" s="29" t="s">
        <v>205</v>
      </c>
      <c r="D497" s="29" t="n">
        <v>95</v>
      </c>
      <c r="E497" s="29"/>
      <c r="F497" s="29"/>
      <c r="G497" s="253"/>
    </row>
    <row collapsed="false" customFormat="false" customHeight="true" hidden="true" ht="45" outlineLevel="0" r="498">
      <c r="A498" s="32" t="n">
        <v>3</v>
      </c>
      <c r="B498" s="466" t="s">
        <v>36</v>
      </c>
      <c r="C498" s="466"/>
      <c r="D498" s="466"/>
      <c r="E498" s="466"/>
      <c r="F498" s="466"/>
      <c r="G498" s="466"/>
    </row>
    <row collapsed="false" customFormat="false" customHeight="true" hidden="true" ht="31.5" outlineLevel="0" r="499">
      <c r="A499" s="556" t="s">
        <v>38</v>
      </c>
      <c r="B499" s="568" t="s">
        <v>395</v>
      </c>
      <c r="C499" s="35" t="s">
        <v>186</v>
      </c>
      <c r="D499" s="35" t="n">
        <v>7.7</v>
      </c>
      <c r="E499" s="35"/>
      <c r="F499" s="35"/>
      <c r="G499" s="35"/>
    </row>
    <row collapsed="false" customFormat="false" customHeight="false" hidden="true" ht="47.25" outlineLevel="0" r="500">
      <c r="A500" s="556"/>
      <c r="B500" s="45" t="s">
        <v>396</v>
      </c>
      <c r="C500" s="35"/>
      <c r="D500" s="35"/>
      <c r="E500" s="35"/>
      <c r="F500" s="35"/>
      <c r="G500" s="35"/>
    </row>
    <row collapsed="false" customFormat="false" customHeight="true" hidden="true" ht="31.5" outlineLevel="0" r="501">
      <c r="A501" s="556" t="s">
        <v>397</v>
      </c>
      <c r="B501" s="568" t="s">
        <v>398</v>
      </c>
      <c r="C501" s="35" t="s">
        <v>205</v>
      </c>
      <c r="D501" s="35" t="n">
        <v>3890</v>
      </c>
      <c r="E501" s="35"/>
      <c r="F501" s="35"/>
      <c r="G501" s="35"/>
    </row>
    <row collapsed="false" customFormat="false" customHeight="false" hidden="true" ht="31.5" outlineLevel="0" r="502">
      <c r="A502" s="556"/>
      <c r="B502" s="45" t="s">
        <v>334</v>
      </c>
      <c r="C502" s="35"/>
      <c r="D502" s="35"/>
      <c r="E502" s="35"/>
      <c r="F502" s="35"/>
      <c r="G502" s="35"/>
    </row>
    <row collapsed="false" customFormat="false" customHeight="false" hidden="true" ht="15.75" outlineLevel="0" r="503">
      <c r="A503" s="366"/>
    </row>
    <row collapsed="false" customFormat="false" customHeight="false" hidden="true" ht="60" outlineLevel="0" r="504">
      <c r="A504" s="565" t="s">
        <v>67</v>
      </c>
    </row>
    <row collapsed="false" customFormat="false" customHeight="false" hidden="true" ht="15.75" outlineLevel="0" r="505">
      <c r="A505" s="468" t="s">
        <v>399</v>
      </c>
      <c r="B505" s="468"/>
      <c r="C505" s="468"/>
      <c r="D505" s="468"/>
      <c r="E505" s="468"/>
      <c r="F505" s="468"/>
      <c r="G505" s="468"/>
    </row>
    <row collapsed="false" customFormat="false" customHeight="false" hidden="true" ht="15.75" outlineLevel="0" r="507">
      <c r="A507" s="357" t="s">
        <v>400</v>
      </c>
    </row>
    <row collapsed="false" customFormat="false" customHeight="false" hidden="true" ht="15.75" outlineLevel="0" r="508">
      <c r="A508" s="3" t="s">
        <v>343</v>
      </c>
      <c r="B508" s="3"/>
      <c r="C508" s="3"/>
      <c r="D508" s="3"/>
      <c r="E508" s="3"/>
      <c r="F508" s="3"/>
      <c r="G508" s="3"/>
    </row>
    <row collapsed="false" customFormat="false" customHeight="false" hidden="true" ht="15.75" outlineLevel="0" r="509">
      <c r="A509" s="3" t="s">
        <v>401</v>
      </c>
      <c r="B509" s="3"/>
      <c r="C509" s="3"/>
      <c r="D509" s="3"/>
      <c r="E509" s="3"/>
      <c r="F509" s="3"/>
      <c r="G509" s="3"/>
    </row>
    <row collapsed="false" customFormat="false" customHeight="false" hidden="true" ht="15.75" outlineLevel="0" r="510">
      <c r="A510" s="3" t="s">
        <v>402</v>
      </c>
      <c r="B510" s="3"/>
      <c r="C510" s="3"/>
      <c r="D510" s="3"/>
      <c r="E510" s="3"/>
      <c r="F510" s="3"/>
      <c r="G510" s="3"/>
    </row>
    <row collapsed="false" customFormat="false" customHeight="false" hidden="true" ht="15.75" outlineLevel="0" r="511">
      <c r="A511" s="461"/>
    </row>
    <row collapsed="false" customFormat="false" customHeight="false" hidden="true" ht="15.75" outlineLevel="0" r="512">
      <c r="A512" s="461"/>
    </row>
    <row collapsed="false" customFormat="false" customHeight="true" hidden="true" ht="16.5" outlineLevel="0" r="513">
      <c r="A513" s="27" t="s">
        <v>403</v>
      </c>
      <c r="B513" s="27"/>
      <c r="C513" s="27"/>
      <c r="D513" s="27" t="s">
        <v>404</v>
      </c>
      <c r="E513" s="27"/>
      <c r="F513" s="27"/>
      <c r="G513" s="172" t="s">
        <v>461</v>
      </c>
      <c r="H513" s="27" t="s">
        <v>462</v>
      </c>
      <c r="I513" s="27"/>
      <c r="J513" s="27"/>
      <c r="K513" s="27" t="s">
        <v>405</v>
      </c>
      <c r="L513" s="27"/>
    </row>
    <row collapsed="false" customFormat="false" customHeight="true" hidden="true" ht="15.6" outlineLevel="0" r="514">
      <c r="A514" s="178" t="n">
        <v>1</v>
      </c>
      <c r="B514" s="178"/>
      <c r="C514" s="178"/>
      <c r="D514" s="178" t="n">
        <v>2</v>
      </c>
      <c r="E514" s="178"/>
      <c r="F514" s="178"/>
      <c r="G514" s="177" t="n">
        <v>3</v>
      </c>
      <c r="H514" s="178" t="n">
        <v>4</v>
      </c>
      <c r="I514" s="178"/>
      <c r="J514" s="178"/>
      <c r="K514" s="178" t="n">
        <v>5</v>
      </c>
      <c r="L514" s="178"/>
    </row>
    <row collapsed="false" customFormat="false" customHeight="true" hidden="true" ht="60" outlineLevel="0" r="515">
      <c r="A515" s="35" t="s">
        <v>406</v>
      </c>
      <c r="B515" s="35"/>
      <c r="C515" s="35"/>
      <c r="D515" s="37"/>
      <c r="E515" s="37"/>
      <c r="F515" s="37"/>
      <c r="G515" s="41"/>
      <c r="H515" s="37"/>
      <c r="I515" s="37"/>
      <c r="J515" s="37"/>
      <c r="K515" s="37"/>
      <c r="L515" s="37"/>
    </row>
    <row collapsed="false" customFormat="false" customHeight="true" hidden="true" ht="90" outlineLevel="0" r="516">
      <c r="A516" s="35" t="s">
        <v>407</v>
      </c>
      <c r="B516" s="35"/>
      <c r="C516" s="35"/>
      <c r="D516" s="37"/>
      <c r="E516" s="37"/>
      <c r="F516" s="37"/>
      <c r="G516" s="41"/>
      <c r="H516" s="37"/>
      <c r="I516" s="37"/>
      <c r="J516" s="37"/>
      <c r="K516" s="37"/>
      <c r="L516" s="37"/>
    </row>
    <row collapsed="false" customFormat="false" customHeight="true" hidden="true" ht="105" outlineLevel="0" r="517">
      <c r="A517" s="205" t="s">
        <v>408</v>
      </c>
      <c r="B517" s="205"/>
      <c r="C517" s="205"/>
      <c r="D517" s="37"/>
      <c r="E517" s="37"/>
      <c r="F517" s="37"/>
      <c r="G517" s="41"/>
      <c r="H517" s="37"/>
      <c r="I517" s="37"/>
      <c r="J517" s="37"/>
      <c r="K517" s="37"/>
      <c r="L517" s="37"/>
    </row>
    <row collapsed="false" customFormat="false" customHeight="true" hidden="true" ht="45" outlineLevel="0" r="518">
      <c r="A518" s="35" t="s">
        <v>409</v>
      </c>
      <c r="B518" s="35"/>
      <c r="C518" s="35"/>
      <c r="D518" s="37"/>
      <c r="E518" s="37"/>
      <c r="F518" s="37"/>
      <c r="G518" s="41"/>
      <c r="H518" s="37"/>
      <c r="I518" s="37"/>
      <c r="J518" s="37"/>
      <c r="K518" s="37"/>
      <c r="L518" s="37"/>
    </row>
    <row collapsed="false" customFormat="false" customHeight="true" hidden="true" ht="60" outlineLevel="0" r="519">
      <c r="A519" s="35" t="s">
        <v>410</v>
      </c>
      <c r="B519" s="35"/>
      <c r="C519" s="35"/>
      <c r="D519" s="37"/>
      <c r="E519" s="37"/>
      <c r="F519" s="37"/>
      <c r="G519" s="41"/>
      <c r="H519" s="37"/>
      <c r="I519" s="37"/>
      <c r="J519" s="37"/>
      <c r="K519" s="37"/>
      <c r="L519" s="37"/>
    </row>
    <row collapsed="false" customFormat="false" customHeight="true" hidden="true" ht="75" outlineLevel="0" r="520">
      <c r="A520" s="35" t="s">
        <v>411</v>
      </c>
      <c r="B520" s="35"/>
      <c r="C520" s="35"/>
      <c r="D520" s="37"/>
      <c r="E520" s="37"/>
      <c r="F520" s="37"/>
      <c r="G520" s="41"/>
      <c r="H520" s="37"/>
      <c r="I520" s="37"/>
      <c r="J520" s="37"/>
      <c r="K520" s="37"/>
      <c r="L520" s="37"/>
    </row>
    <row collapsed="false" customFormat="false" customHeight="true" hidden="true" ht="105" outlineLevel="0" r="521">
      <c r="A521" s="35" t="s">
        <v>412</v>
      </c>
      <c r="B521" s="35"/>
      <c r="C521" s="35"/>
      <c r="D521" s="37"/>
      <c r="E521" s="37"/>
      <c r="F521" s="37"/>
      <c r="G521" s="41"/>
      <c r="H521" s="37"/>
      <c r="I521" s="37"/>
      <c r="J521" s="37"/>
      <c r="K521" s="37"/>
      <c r="L521" s="37"/>
    </row>
    <row collapsed="false" customFormat="false" customHeight="true" hidden="true" ht="105" outlineLevel="0" r="522">
      <c r="A522" s="35" t="s">
        <v>413</v>
      </c>
      <c r="B522" s="35"/>
      <c r="C522" s="35"/>
      <c r="D522" s="37"/>
      <c r="E522" s="37"/>
      <c r="F522" s="37"/>
      <c r="G522" s="41"/>
      <c r="H522" s="37"/>
      <c r="I522" s="37"/>
      <c r="J522" s="37"/>
      <c r="K522" s="37"/>
      <c r="L522" s="37"/>
    </row>
    <row collapsed="false" customFormat="false" customHeight="true" hidden="true" ht="60" outlineLevel="0" r="523">
      <c r="A523" s="35" t="s">
        <v>414</v>
      </c>
      <c r="B523" s="35"/>
      <c r="C523" s="35"/>
      <c r="D523" s="37"/>
      <c r="E523" s="37"/>
      <c r="F523" s="37"/>
      <c r="G523" s="41"/>
      <c r="H523" s="37"/>
      <c r="I523" s="37"/>
      <c r="J523" s="37"/>
      <c r="K523" s="37"/>
      <c r="L523" s="37"/>
    </row>
    <row collapsed="false" customFormat="false" customHeight="true" hidden="true" ht="75" outlineLevel="0" r="524">
      <c r="A524" s="35" t="s">
        <v>415</v>
      </c>
      <c r="B524" s="35"/>
      <c r="C524" s="35"/>
      <c r="D524" s="37"/>
      <c r="E524" s="37"/>
      <c r="F524" s="37"/>
      <c r="G524" s="41"/>
      <c r="H524" s="37"/>
      <c r="I524" s="37"/>
      <c r="J524" s="37"/>
      <c r="K524" s="37"/>
      <c r="L524" s="37"/>
    </row>
    <row collapsed="false" customFormat="false" customHeight="true" hidden="true" ht="120" outlineLevel="0" r="525">
      <c r="A525" s="35" t="s">
        <v>416</v>
      </c>
      <c r="B525" s="35"/>
      <c r="C525" s="35"/>
      <c r="D525" s="37"/>
      <c r="E525" s="37"/>
      <c r="F525" s="37"/>
      <c r="G525" s="41"/>
      <c r="H525" s="37"/>
      <c r="I525" s="37"/>
      <c r="J525" s="37"/>
      <c r="K525" s="37"/>
      <c r="L525" s="37"/>
    </row>
    <row collapsed="false" customFormat="false" customHeight="true" hidden="true" ht="30" outlineLevel="0" r="526">
      <c r="A526" s="35" t="s">
        <v>417</v>
      </c>
      <c r="B526" s="35"/>
      <c r="C526" s="35"/>
      <c r="D526" s="37"/>
      <c r="E526" s="37"/>
      <c r="F526" s="37"/>
      <c r="G526" s="41"/>
      <c r="H526" s="37"/>
      <c r="I526" s="37"/>
      <c r="J526" s="37"/>
      <c r="K526" s="37"/>
      <c r="L526" s="37"/>
    </row>
    <row collapsed="false" customFormat="false" customHeight="true" hidden="true" ht="135" outlineLevel="0" r="527">
      <c r="A527" s="35" t="s">
        <v>418</v>
      </c>
      <c r="B527" s="35"/>
      <c r="C527" s="35"/>
      <c r="D527" s="37"/>
      <c r="E527" s="37"/>
      <c r="F527" s="37"/>
      <c r="G527" s="41"/>
      <c r="H527" s="37"/>
      <c r="I527" s="37"/>
      <c r="J527" s="37"/>
      <c r="K527" s="37"/>
      <c r="L527" s="37"/>
    </row>
    <row collapsed="false" customFormat="false" customHeight="true" hidden="true" ht="45" outlineLevel="0" r="528">
      <c r="A528" s="35" t="s">
        <v>419</v>
      </c>
      <c r="B528" s="35"/>
      <c r="C528" s="35"/>
      <c r="D528" s="37"/>
      <c r="E528" s="37"/>
      <c r="F528" s="37"/>
      <c r="G528" s="41"/>
      <c r="H528" s="37"/>
      <c r="I528" s="37"/>
      <c r="J528" s="37"/>
      <c r="K528" s="37"/>
      <c r="L528" s="37"/>
    </row>
    <row collapsed="false" customFormat="false" customHeight="true" hidden="true" ht="75" outlineLevel="0" r="529">
      <c r="A529" s="35" t="s">
        <v>420</v>
      </c>
      <c r="B529" s="35"/>
      <c r="C529" s="35"/>
      <c r="D529" s="37"/>
      <c r="E529" s="37"/>
      <c r="F529" s="37"/>
      <c r="G529" s="41"/>
      <c r="H529" s="37"/>
      <c r="I529" s="37"/>
      <c r="J529" s="37"/>
      <c r="K529" s="37"/>
      <c r="L529" s="37"/>
    </row>
    <row collapsed="false" customFormat="false" customHeight="true" hidden="true" ht="75" outlineLevel="0" r="530">
      <c r="A530" s="205" t="s">
        <v>421</v>
      </c>
      <c r="B530" s="205"/>
      <c r="C530" s="205"/>
      <c r="D530" s="37"/>
      <c r="E530" s="37"/>
      <c r="F530" s="37"/>
      <c r="G530" s="41"/>
      <c r="H530" s="37"/>
      <c r="I530" s="37"/>
      <c r="J530" s="37"/>
      <c r="K530" s="37"/>
      <c r="L530" s="37"/>
    </row>
    <row collapsed="false" customFormat="false" customHeight="true" hidden="true" ht="45" outlineLevel="0" r="531">
      <c r="A531" s="205" t="s">
        <v>422</v>
      </c>
      <c r="B531" s="205"/>
      <c r="C531" s="205"/>
      <c r="D531" s="37"/>
      <c r="E531" s="37"/>
      <c r="F531" s="37"/>
      <c r="G531" s="41"/>
      <c r="H531" s="37"/>
      <c r="I531" s="37"/>
      <c r="J531" s="37"/>
      <c r="K531" s="37"/>
      <c r="L531" s="37"/>
    </row>
    <row collapsed="false" customFormat="false" customHeight="false" hidden="true" ht="15.75" outlineLevel="0" r="532">
      <c r="A532" s="123"/>
      <c r="B532" s="162"/>
      <c r="C532" s="208"/>
      <c r="D532" s="208"/>
      <c r="E532" s="162"/>
      <c r="F532" s="208"/>
      <c r="G532" s="208"/>
      <c r="H532" s="208"/>
      <c r="I532" s="162"/>
      <c r="J532" s="208"/>
      <c r="K532" s="208"/>
      <c r="L532" s="162"/>
    </row>
    <row collapsed="false" customFormat="false" customHeight="false" hidden="true" ht="15.75" outlineLevel="0" r="533">
      <c r="A533" s="123"/>
      <c r="B533" s="162"/>
      <c r="C533" s="162"/>
      <c r="D533" s="208"/>
      <c r="E533" s="162"/>
      <c r="F533" s="162"/>
      <c r="G533" s="208"/>
      <c r="H533" s="208"/>
      <c r="I533" s="162"/>
      <c r="J533" s="162"/>
      <c r="K533" s="208"/>
      <c r="L533" s="162"/>
    </row>
    <row collapsed="false" customFormat="false" customHeight="false" hidden="true" ht="94.5" outlineLevel="0" r="534">
      <c r="A534" s="123" t="s">
        <v>131</v>
      </c>
      <c r="B534" s="162"/>
      <c r="C534" s="208"/>
      <c r="D534" s="208"/>
      <c r="E534" s="162"/>
      <c r="F534" s="208"/>
      <c r="G534" s="208"/>
      <c r="H534" s="208"/>
      <c r="I534" s="162"/>
      <c r="J534" s="208"/>
      <c r="K534" s="208"/>
      <c r="L534" s="162"/>
    </row>
    <row collapsed="false" customFormat="false" customHeight="true" hidden="true" ht="31.5" outlineLevel="0" r="535">
      <c r="A535" s="123"/>
      <c r="B535" s="123"/>
      <c r="C535" s="168" t="s">
        <v>423</v>
      </c>
      <c r="D535" s="168"/>
      <c r="E535" s="123"/>
      <c r="F535" s="168" t="s">
        <v>133</v>
      </c>
      <c r="G535" s="168"/>
      <c r="H535" s="168"/>
      <c r="I535" s="123"/>
      <c r="J535" s="168" t="s">
        <v>134</v>
      </c>
      <c r="K535" s="168"/>
      <c r="L535" s="123"/>
    </row>
    <row collapsed="false" customFormat="false" customHeight="true" hidden="false" ht="144.2" outlineLevel="0" r="542">
      <c r="A542" s="725" t="n">
        <v>3</v>
      </c>
    </row>
  </sheetData>
  <mergeCells count="1009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A413:K413"/>
    <mergeCell ref="A414:K414"/>
    <mergeCell ref="A415:K415"/>
    <mergeCell ref="A416:K416"/>
    <mergeCell ref="B418:B419"/>
    <mergeCell ref="C418:C419"/>
    <mergeCell ref="D418:D419"/>
    <mergeCell ref="E418:E419"/>
    <mergeCell ref="F418:F419"/>
    <mergeCell ref="G418:G419"/>
    <mergeCell ref="H418:I419"/>
    <mergeCell ref="J418:J419"/>
    <mergeCell ref="K418:K419"/>
    <mergeCell ref="H420:I420"/>
    <mergeCell ref="H421:I421"/>
    <mergeCell ref="A422:A423"/>
    <mergeCell ref="B422:B423"/>
    <mergeCell ref="C422:C423"/>
    <mergeCell ref="D422:D423"/>
    <mergeCell ref="E422:E423"/>
    <mergeCell ref="G422:G423"/>
    <mergeCell ref="H422:I423"/>
    <mergeCell ref="J422:J423"/>
    <mergeCell ref="K422:K423"/>
    <mergeCell ref="H424:I424"/>
    <mergeCell ref="H425:I425"/>
    <mergeCell ref="H426:I426"/>
    <mergeCell ref="H427:I427"/>
    <mergeCell ref="H428:I428"/>
    <mergeCell ref="A429:A430"/>
    <mergeCell ref="B429:B430"/>
    <mergeCell ref="C429:C430"/>
    <mergeCell ref="D429:D430"/>
    <mergeCell ref="E429:E430"/>
    <mergeCell ref="G429:G430"/>
    <mergeCell ref="H429:I430"/>
    <mergeCell ref="J429:J430"/>
    <mergeCell ref="K429:K430"/>
    <mergeCell ref="H431:I431"/>
    <mergeCell ref="H432:I432"/>
    <mergeCell ref="A433:A434"/>
    <mergeCell ref="B433:B434"/>
    <mergeCell ref="C433:C434"/>
    <mergeCell ref="D433:D434"/>
    <mergeCell ref="E433:E434"/>
    <mergeCell ref="G433:G434"/>
    <mergeCell ref="H433:I434"/>
    <mergeCell ref="J433:J434"/>
    <mergeCell ref="K433:K434"/>
    <mergeCell ref="H435:I435"/>
    <mergeCell ref="A438:K438"/>
    <mergeCell ref="A439:K439"/>
    <mergeCell ref="A440:K440"/>
    <mergeCell ref="A441:K441"/>
    <mergeCell ref="A442:K442"/>
    <mergeCell ref="A443:K443"/>
    <mergeCell ref="A444:K444"/>
    <mergeCell ref="A449:F449"/>
    <mergeCell ref="A450:H450"/>
    <mergeCell ref="A455:A456"/>
    <mergeCell ref="B455:B456"/>
    <mergeCell ref="C455:C456"/>
    <mergeCell ref="D455:D456"/>
    <mergeCell ref="E455:E456"/>
    <mergeCell ref="F455:I455"/>
    <mergeCell ref="J455:M455"/>
    <mergeCell ref="N455:Q455"/>
    <mergeCell ref="B458:Q458"/>
    <mergeCell ref="B461:Q461"/>
    <mergeCell ref="B464:Q464"/>
    <mergeCell ref="A468:Q468"/>
    <mergeCell ref="A473:F473"/>
    <mergeCell ref="A474:F474"/>
    <mergeCell ref="A477:A479"/>
    <mergeCell ref="B477:B479"/>
    <mergeCell ref="D477:F477"/>
    <mergeCell ref="D478:D479"/>
    <mergeCell ref="E478:F478"/>
    <mergeCell ref="B481:G481"/>
    <mergeCell ref="B494:G494"/>
    <mergeCell ref="B498:G498"/>
    <mergeCell ref="A499:A500"/>
    <mergeCell ref="C499:C500"/>
    <mergeCell ref="D499:D500"/>
    <mergeCell ref="E499:E500"/>
    <mergeCell ref="F499:F500"/>
    <mergeCell ref="G499:G500"/>
    <mergeCell ref="A501:A502"/>
    <mergeCell ref="C501:C502"/>
    <mergeCell ref="D501:D502"/>
    <mergeCell ref="E501:E502"/>
    <mergeCell ref="F501:F502"/>
    <mergeCell ref="G501:G502"/>
    <mergeCell ref="A505:G505"/>
    <mergeCell ref="A508:G508"/>
    <mergeCell ref="A509:G509"/>
    <mergeCell ref="A510:G510"/>
    <mergeCell ref="A513:C513"/>
    <mergeCell ref="D513:F513"/>
    <mergeCell ref="H513:J513"/>
    <mergeCell ref="K513:L513"/>
    <mergeCell ref="A514:C514"/>
    <mergeCell ref="D514:F514"/>
    <mergeCell ref="H514:J514"/>
    <mergeCell ref="K514:L514"/>
    <mergeCell ref="A515:C515"/>
    <mergeCell ref="D515:F515"/>
    <mergeCell ref="H515:J515"/>
    <mergeCell ref="K515:L515"/>
    <mergeCell ref="A516:C516"/>
    <mergeCell ref="D516:F516"/>
    <mergeCell ref="H516:J516"/>
    <mergeCell ref="K516:L516"/>
    <mergeCell ref="A517:C517"/>
    <mergeCell ref="D517:F517"/>
    <mergeCell ref="H517:J517"/>
    <mergeCell ref="K517:L517"/>
    <mergeCell ref="A518:C518"/>
    <mergeCell ref="D518:F518"/>
    <mergeCell ref="H518:J518"/>
    <mergeCell ref="K518:L518"/>
    <mergeCell ref="A519:C519"/>
    <mergeCell ref="D519:F519"/>
    <mergeCell ref="H519:J519"/>
    <mergeCell ref="K519:L519"/>
    <mergeCell ref="A520:C520"/>
    <mergeCell ref="D520:F520"/>
    <mergeCell ref="H520:J520"/>
    <mergeCell ref="K520:L520"/>
    <mergeCell ref="A521:C521"/>
    <mergeCell ref="D521:F521"/>
    <mergeCell ref="H521:J521"/>
    <mergeCell ref="K521:L521"/>
    <mergeCell ref="A522:C522"/>
    <mergeCell ref="D522:F522"/>
    <mergeCell ref="H522:J522"/>
    <mergeCell ref="K522:L522"/>
    <mergeCell ref="A523:C523"/>
    <mergeCell ref="D523:F523"/>
    <mergeCell ref="H523:J523"/>
    <mergeCell ref="K523:L523"/>
    <mergeCell ref="A524:C524"/>
    <mergeCell ref="D524:F524"/>
    <mergeCell ref="H524:J524"/>
    <mergeCell ref="K524:L524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B532:B534"/>
    <mergeCell ref="C532:D534"/>
    <mergeCell ref="E532:E534"/>
    <mergeCell ref="F532:H534"/>
    <mergeCell ref="I532:I534"/>
    <mergeCell ref="J532:K534"/>
    <mergeCell ref="L532:L534"/>
    <mergeCell ref="C535:D535"/>
    <mergeCell ref="F535:H535"/>
    <mergeCell ref="J535:K535"/>
  </mergeCells>
  <printOptions headings="false" gridLines="false" gridLinesSet="true" horizontalCentered="true" verticalCentered="false"/>
  <pageMargins left="0.590277777777778" right="0.590277777777778" top="0.590277777777778" bottom="0.590277777777778" header="0.511805555555555" footer="0.511805555555555"/>
  <pageSetup blackAndWhite="false" cellComments="none" copies="1" draft="false" firstPageNumber="0" fitToHeight="2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45" man="true" max="16383" min="0"/>
    <brk id="469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46"/>
  <sheetViews>
    <sheetView colorId="64" defaultGridColor="true" rightToLeft="false" showFormulas="false" showGridLines="true" showOutlineSymbols="true" showRowColHeaders="true" showZeros="true" tabSelected="false" topLeftCell="A456" view="normal" windowProtection="false" workbookViewId="0" zoomScale="120" zoomScaleNormal="120" zoomScalePageLayoutView="100">
      <selection activeCell="A1" activeCellId="0" pane="topLeft" sqref="A1"/>
    </sheetView>
  </sheetViews>
  <sheetFormatPr defaultRowHeight="15"/>
  <cols>
    <col collapsed="false" hidden="false" max="1" min="1" style="0" width="8.70918367346939"/>
    <col collapsed="false" hidden="false" max="2" min="2" style="0" width="23.4234693877551"/>
    <col collapsed="false" hidden="false" max="3" min="3" style="0" width="14.1479591836735"/>
    <col collapsed="false" hidden="false" max="4" min="4" style="0" width="13.1377551020408"/>
    <col collapsed="false" hidden="false" max="5" min="5" style="0" width="11.9948979591837"/>
    <col collapsed="false" hidden="false" max="7" min="6" style="0" width="12.5714285714286"/>
    <col collapsed="false" hidden="false" max="8" min="8" style="0" width="9.4234693877551"/>
    <col collapsed="false" hidden="false" max="9" min="9" style="0" width="10.9948979591837"/>
    <col collapsed="false" hidden="false" max="11" min="10" style="0" width="12.5714285714286"/>
    <col collapsed="false" hidden="false" max="12" min="12" style="0" width="9.4234693877551"/>
    <col collapsed="false" hidden="false" max="13" min="13" style="0" width="11.5714285714286"/>
    <col collapsed="false" hidden="false" max="15" min="14" style="0" width="12.5714285714286"/>
    <col collapsed="false" hidden="false" max="16" min="16" style="0" width="9.4234693877551"/>
    <col collapsed="false" hidden="false" max="17" min="17" style="0" width="11.1428571428571"/>
    <col collapsed="false" hidden="false" max="1025" min="18" style="0" width="8.70918367346939"/>
  </cols>
  <sheetData>
    <row collapsed="false" customFormat="false" customHeight="false" hidden="true" ht="15.75" outlineLevel="0" r="1">
      <c r="A1" s="357" t="s">
        <v>0</v>
      </c>
    </row>
    <row collapsed="false" customFormat="false" customHeight="false" hidden="true" ht="15.75" outlineLevel="0" r="2">
      <c r="A2" s="358" t="s">
        <v>1</v>
      </c>
    </row>
    <row collapsed="false" customFormat="false" customHeight="false" hidden="true" ht="15.75" outlineLevel="0" r="3">
      <c r="A3" s="21" t="s">
        <v>43</v>
      </c>
      <c r="B3" s="21"/>
      <c r="C3" s="21"/>
      <c r="D3" s="21"/>
      <c r="E3" s="21"/>
      <c r="F3" s="21"/>
      <c r="G3" s="21"/>
    </row>
    <row collapsed="false" customFormat="false" customHeight="false" hidden="true" ht="15.75" outlineLevel="0" r="4">
      <c r="A4" s="5"/>
    </row>
    <row collapsed="false" customFormat="false" customHeight="true" hidden="true" ht="164.25" outlineLevel="0" r="5">
      <c r="A5" s="353" t="s">
        <v>3</v>
      </c>
      <c r="B5" s="26" t="s">
        <v>44</v>
      </c>
      <c r="C5" s="26" t="s">
        <v>45</v>
      </c>
      <c r="D5" s="26" t="s">
        <v>6</v>
      </c>
      <c r="E5" s="26"/>
      <c r="F5" s="26" t="s">
        <v>46</v>
      </c>
      <c r="G5" s="26" t="s">
        <v>424</v>
      </c>
    </row>
    <row collapsed="false" customFormat="false" customHeight="false" hidden="true" ht="45" outlineLevel="0" r="6">
      <c r="A6" s="32" t="s">
        <v>9</v>
      </c>
      <c r="B6" s="26"/>
      <c r="C6" s="26"/>
      <c r="D6" s="253" t="s">
        <v>47</v>
      </c>
      <c r="E6" s="29" t="s">
        <v>48</v>
      </c>
      <c r="F6" s="26"/>
      <c r="G6" s="26"/>
    </row>
    <row collapsed="false" customFormat="false" customHeight="true" hidden="true" ht="34.5" outlineLevel="0" r="7">
      <c r="A7" s="31" t="n">
        <v>1</v>
      </c>
      <c r="B7" s="31" t="n">
        <v>2</v>
      </c>
      <c r="C7" s="31" t="n">
        <v>3</v>
      </c>
      <c r="D7" s="31" t="n">
        <v>4</v>
      </c>
      <c r="E7" s="31" t="n">
        <v>5</v>
      </c>
      <c r="F7" s="31" t="n">
        <v>6</v>
      </c>
      <c r="G7" s="359" t="n">
        <v>7</v>
      </c>
    </row>
    <row collapsed="false" customFormat="false" customHeight="true" hidden="true" ht="15" outlineLevel="0" r="8">
      <c r="A8" s="360" t="s">
        <v>12</v>
      </c>
      <c r="B8" s="361" t="s">
        <v>49</v>
      </c>
      <c r="C8" s="35"/>
      <c r="D8" s="36" t="n">
        <v>41640</v>
      </c>
      <c r="E8" s="36" t="n">
        <v>42735</v>
      </c>
      <c r="F8" s="35"/>
      <c r="G8" s="35"/>
    </row>
    <row collapsed="false" customFormat="false" customHeight="false" hidden="true" ht="60" outlineLevel="0" r="9">
      <c r="A9" s="360"/>
      <c r="B9" s="29" t="s">
        <v>50</v>
      </c>
      <c r="C9" s="35"/>
      <c r="D9" s="36"/>
      <c r="E9" s="36"/>
      <c r="F9" s="35"/>
      <c r="G9" s="35"/>
    </row>
    <row collapsed="false" customFormat="false" customHeight="false" hidden="true" ht="135" outlineLevel="0" r="10">
      <c r="A10" s="362" t="s">
        <v>15</v>
      </c>
      <c r="B10" s="29" t="s">
        <v>51</v>
      </c>
      <c r="C10" s="29" t="s">
        <v>52</v>
      </c>
      <c r="D10" s="40" t="n">
        <v>41640</v>
      </c>
      <c r="E10" s="40" t="n">
        <v>42735</v>
      </c>
      <c r="F10" s="29" t="s">
        <v>53</v>
      </c>
      <c r="G10" s="253" t="s">
        <v>425</v>
      </c>
    </row>
    <row collapsed="false" customFormat="false" customHeight="false" hidden="true" ht="330" outlineLevel="0" r="11">
      <c r="A11" s="362" t="s">
        <v>20</v>
      </c>
      <c r="B11" s="29" t="s">
        <v>54</v>
      </c>
      <c r="C11" s="29" t="s">
        <v>55</v>
      </c>
      <c r="D11" s="40" t="n">
        <v>41640</v>
      </c>
      <c r="E11" s="40" t="n">
        <v>42735</v>
      </c>
      <c r="F11" s="29" t="s">
        <v>56</v>
      </c>
      <c r="G11" s="35" t="s">
        <v>426</v>
      </c>
    </row>
    <row collapsed="false" customFormat="false" customHeight="true" hidden="true" ht="14.45" outlineLevel="0" r="12">
      <c r="A12" s="32"/>
      <c r="B12" s="205"/>
      <c r="C12" s="205"/>
      <c r="D12" s="205"/>
      <c r="E12" s="205"/>
      <c r="F12" s="205"/>
      <c r="G12" s="205"/>
    </row>
    <row collapsed="false" customFormat="false" customHeight="true" hidden="true" ht="15" outlineLevel="0" r="13">
      <c r="A13" s="26" t="s">
        <v>26</v>
      </c>
      <c r="B13" s="361" t="s">
        <v>57</v>
      </c>
      <c r="C13" s="35"/>
      <c r="D13" s="36" t="n">
        <v>41640</v>
      </c>
      <c r="E13" s="36" t="n">
        <v>42735</v>
      </c>
      <c r="F13" s="35"/>
      <c r="G13" s="35"/>
    </row>
    <row collapsed="false" customFormat="false" customHeight="false" hidden="true" ht="75" outlineLevel="0" r="14">
      <c r="A14" s="26"/>
      <c r="B14" s="29" t="s">
        <v>58</v>
      </c>
      <c r="C14" s="35"/>
      <c r="D14" s="36"/>
      <c r="E14" s="36"/>
      <c r="F14" s="35"/>
      <c r="G14" s="35"/>
    </row>
    <row collapsed="false" customFormat="false" customHeight="false" hidden="true" ht="180" outlineLevel="0" r="15">
      <c r="A15" s="32" t="s">
        <v>28</v>
      </c>
      <c r="B15" s="29" t="s">
        <v>59</v>
      </c>
      <c r="C15" s="29" t="s">
        <v>60</v>
      </c>
      <c r="D15" s="40" t="n">
        <v>41640</v>
      </c>
      <c r="E15" s="40" t="n">
        <v>42735</v>
      </c>
      <c r="F15" s="29" t="s">
        <v>30</v>
      </c>
      <c r="G15" s="276" t="s">
        <v>427</v>
      </c>
    </row>
    <row collapsed="false" customFormat="false" customHeight="false" hidden="true" ht="90" outlineLevel="0" r="16">
      <c r="A16" s="362" t="s">
        <v>32</v>
      </c>
      <c r="B16" s="29" t="s">
        <v>61</v>
      </c>
      <c r="C16" s="29" t="s">
        <v>60</v>
      </c>
      <c r="D16" s="40" t="n">
        <v>41640</v>
      </c>
      <c r="E16" s="40" t="n">
        <v>42735</v>
      </c>
      <c r="F16" s="194" t="s">
        <v>34</v>
      </c>
      <c r="G16" s="205" t="s">
        <v>428</v>
      </c>
    </row>
    <row collapsed="false" customFormat="false" customHeight="true" hidden="true" ht="15" outlineLevel="0" r="17">
      <c r="A17" s="26" t="n">
        <v>3</v>
      </c>
      <c r="B17" s="363" t="s">
        <v>62</v>
      </c>
      <c r="C17" s="35" t="s">
        <v>63</v>
      </c>
      <c r="D17" s="36" t="n">
        <v>41640</v>
      </c>
      <c r="E17" s="36" t="n">
        <v>42735</v>
      </c>
      <c r="F17" s="205"/>
      <c r="G17" s="35"/>
    </row>
    <row collapsed="false" customFormat="false" customHeight="true" hidden="true" ht="133.5" outlineLevel="0" r="18">
      <c r="A18" s="26"/>
      <c r="B18" s="194" t="s">
        <v>64</v>
      </c>
      <c r="C18" s="35"/>
      <c r="D18" s="36"/>
      <c r="E18" s="36"/>
      <c r="F18" s="205"/>
      <c r="G18" s="35"/>
    </row>
    <row collapsed="false" customFormat="false" customHeight="true" hidden="true" ht="74.25" outlineLevel="0" r="19">
      <c r="A19" s="364" t="n">
        <v>41642</v>
      </c>
      <c r="B19" s="206" t="s">
        <v>65</v>
      </c>
      <c r="C19" s="35" t="s">
        <v>63</v>
      </c>
      <c r="D19" s="36" t="n">
        <v>41640</v>
      </c>
      <c r="E19" s="36" t="n">
        <v>42735</v>
      </c>
      <c r="F19" s="35" t="s">
        <v>40</v>
      </c>
      <c r="G19" s="205" t="s">
        <v>429</v>
      </c>
    </row>
    <row collapsed="false" customFormat="false" customHeight="true" hidden="true" ht="102" outlineLevel="0" r="20">
      <c r="A20" s="364"/>
      <c r="B20" s="194" t="s">
        <v>66</v>
      </c>
      <c r="C20" s="35"/>
      <c r="D20" s="36"/>
      <c r="E20" s="36"/>
      <c r="F20" s="35"/>
      <c r="G20" s="205"/>
    </row>
    <row collapsed="false" customFormat="false" customHeight="false" hidden="true" ht="15" outlineLevel="0" r="21">
      <c r="A21" s="365"/>
    </row>
    <row collapsed="false" customFormat="false" customHeight="false" hidden="true" ht="15.75" outlineLevel="0" r="22">
      <c r="A22" s="366" t="s">
        <v>67</v>
      </c>
    </row>
    <row collapsed="false" customFormat="false" customHeight="false" hidden="true" ht="15.75" outlineLevel="0" r="23">
      <c r="A23" s="366" t="s">
        <v>42</v>
      </c>
    </row>
    <row collapsed="false" customFormat="false" customHeight="false" hidden="true" ht="15.75" outlineLevel="0" r="24">
      <c r="A24" s="357"/>
    </row>
    <row collapsed="false" customFormat="false" customHeight="false" hidden="true" ht="15.75" outlineLevel="0" r="25">
      <c r="A25" s="357" t="s">
        <v>68</v>
      </c>
    </row>
    <row collapsed="false" customFormat="false" customHeight="false" hidden="true" ht="15.75" outlineLevel="0" r="26">
      <c r="A26" s="3" t="s">
        <v>69</v>
      </c>
      <c r="B26" s="3"/>
      <c r="C26" s="3"/>
      <c r="D26" s="3"/>
      <c r="E26" s="3"/>
      <c r="F26" s="3"/>
      <c r="G26" s="3"/>
    </row>
    <row collapsed="false" customFormat="false" customHeight="false" hidden="true" ht="15.75" outlineLevel="0" r="27">
      <c r="A27" s="3" t="s">
        <v>430</v>
      </c>
      <c r="B27" s="3"/>
      <c r="C27" s="3"/>
      <c r="D27" s="3"/>
      <c r="E27" s="3"/>
      <c r="F27" s="3"/>
      <c r="G27" s="3"/>
    </row>
    <row collapsed="false" customFormat="false" customHeight="false" hidden="true" ht="15.75" outlineLevel="0" r="28">
      <c r="A28" s="367"/>
    </row>
    <row collapsed="false" customFormat="false" customHeight="true" hidden="true" ht="172.5" outlineLevel="0" r="29">
      <c r="A29" s="37" t="s">
        <v>71</v>
      </c>
      <c r="B29" s="37" t="s">
        <v>72</v>
      </c>
      <c r="C29" s="37" t="s">
        <v>73</v>
      </c>
      <c r="D29" s="37"/>
      <c r="E29" s="37" t="s">
        <v>74</v>
      </c>
      <c r="F29" s="304" t="s">
        <v>75</v>
      </c>
      <c r="G29" s="304"/>
      <c r="H29" s="304"/>
      <c r="I29" s="304"/>
      <c r="J29" s="304"/>
      <c r="K29" s="304"/>
      <c r="L29" s="304"/>
      <c r="M29" s="304"/>
      <c r="N29" s="304"/>
      <c r="O29" s="304"/>
    </row>
    <row collapsed="false" customFormat="false" customHeight="true" hidden="true" ht="30.75" outlineLevel="0" r="30">
      <c r="A30" s="37"/>
      <c r="B30" s="37"/>
      <c r="C30" s="37" t="s">
        <v>76</v>
      </c>
      <c r="D30" s="37" t="s">
        <v>77</v>
      </c>
      <c r="E30" s="37"/>
      <c r="F30" s="27"/>
      <c r="G30" s="27"/>
      <c r="H30" s="27"/>
      <c r="I30" s="617" t="s">
        <v>78</v>
      </c>
      <c r="J30" s="37" t="s">
        <v>79</v>
      </c>
      <c r="K30" s="37" t="s">
        <v>80</v>
      </c>
      <c r="L30" s="265" t="s">
        <v>431</v>
      </c>
      <c r="M30" s="37" t="s">
        <v>82</v>
      </c>
      <c r="N30" s="37"/>
      <c r="O30" s="37"/>
    </row>
    <row collapsed="false" customFormat="false" customHeight="false" hidden="true" ht="15.75" outlineLevel="0" r="31">
      <c r="A31" s="37"/>
      <c r="B31" s="37"/>
      <c r="C31" s="37"/>
      <c r="D31" s="37"/>
      <c r="E31" s="37"/>
      <c r="F31" s="27"/>
      <c r="G31" s="27"/>
      <c r="H31" s="27"/>
      <c r="I31" s="617"/>
      <c r="J31" s="37"/>
      <c r="K31" s="37"/>
      <c r="L31" s="41" t="s">
        <v>432</v>
      </c>
      <c r="M31" s="37"/>
      <c r="N31" s="37"/>
      <c r="O31" s="37"/>
    </row>
    <row collapsed="false" customFormat="false" customHeight="false" hidden="true" ht="15.75" outlineLevel="0" r="32">
      <c r="A32" s="41" t="n">
        <v>1</v>
      </c>
      <c r="B32" s="41" t="n">
        <v>2</v>
      </c>
      <c r="C32" s="41" t="n">
        <v>3</v>
      </c>
      <c r="D32" s="41" t="n">
        <v>4</v>
      </c>
      <c r="E32" s="41" t="n">
        <v>5</v>
      </c>
      <c r="F32" s="246" t="n">
        <v>6</v>
      </c>
      <c r="G32" s="246"/>
      <c r="H32" s="246"/>
      <c r="I32" s="246"/>
      <c r="J32" s="41" t="n">
        <v>7</v>
      </c>
      <c r="K32" s="41" t="n">
        <v>8</v>
      </c>
      <c r="L32" s="41" t="n">
        <v>9</v>
      </c>
      <c r="M32" s="37" t="n">
        <v>10</v>
      </c>
      <c r="N32" s="37"/>
      <c r="O32" s="37"/>
    </row>
    <row collapsed="false" customFormat="false" customHeight="true" hidden="true" ht="47.25" outlineLevel="0" r="33">
      <c r="A33" s="204" t="s">
        <v>180</v>
      </c>
      <c r="B33" s="37" t="s">
        <v>433</v>
      </c>
      <c r="C33" s="368" t="n">
        <v>41640</v>
      </c>
      <c r="D33" s="368" t="n">
        <v>42004</v>
      </c>
      <c r="E33" s="265" t="s">
        <v>225</v>
      </c>
      <c r="F33" s="369"/>
      <c r="G33" s="369"/>
      <c r="H33" s="369"/>
      <c r="I33" s="370" t="n">
        <f aca="false">I34+I36+I37</f>
        <v>20222.504</v>
      </c>
      <c r="J33" s="370" t="n">
        <f aca="false">J34+J36+J37</f>
        <v>0</v>
      </c>
      <c r="K33" s="370" t="n">
        <f aca="false">K34+K36+K37</f>
        <v>17193.04</v>
      </c>
      <c r="L33" s="370" t="n">
        <f aca="false">L34+L36+L37</f>
        <v>0</v>
      </c>
      <c r="M33" s="371" t="n">
        <f aca="false">O34+O35+O36+O37</f>
        <v>3029.464</v>
      </c>
      <c r="N33" s="371"/>
      <c r="O33" s="371"/>
    </row>
    <row collapsed="false" customFormat="false" customHeight="true" hidden="true" ht="19.5" outlineLevel="0" r="34">
      <c r="A34" s="204"/>
      <c r="B34" s="37"/>
      <c r="C34" s="368"/>
      <c r="D34" s="368"/>
      <c r="E34" s="265" t="s">
        <v>226</v>
      </c>
      <c r="F34" s="569" t="s">
        <v>86</v>
      </c>
      <c r="G34" s="569"/>
      <c r="H34" s="569"/>
      <c r="I34" s="373" t="n">
        <f aca="false">J34+K34+L34+O34</f>
        <v>15487.15</v>
      </c>
      <c r="J34" s="375" t="n">
        <f aca="false">J54</f>
        <v>0</v>
      </c>
      <c r="K34" s="374" t="n">
        <f aca="false">K54</f>
        <v>14079.15</v>
      </c>
      <c r="L34" s="375" t="n">
        <f aca="false">L54</f>
        <v>0</v>
      </c>
      <c r="M34" s="372" t="s">
        <v>86</v>
      </c>
      <c r="N34" s="372"/>
      <c r="O34" s="570" t="n">
        <f aca="false">O54</f>
        <v>1408</v>
      </c>
    </row>
    <row collapsed="false" customFormat="false" customHeight="true" hidden="true" ht="19.5" outlineLevel="0" r="35">
      <c r="A35" s="204"/>
      <c r="B35" s="37"/>
      <c r="C35" s="368"/>
      <c r="D35" s="368"/>
      <c r="E35" s="571"/>
      <c r="F35" s="372" t="s">
        <v>87</v>
      </c>
      <c r="G35" s="372"/>
      <c r="H35" s="372"/>
      <c r="I35" s="373" t="n">
        <f aca="false">J35+K35+L35+O35</f>
        <v>0</v>
      </c>
      <c r="J35" s="375" t="n">
        <f aca="false">J55</f>
        <v>0</v>
      </c>
      <c r="K35" s="374" t="n">
        <f aca="false">K55</f>
        <v>0</v>
      </c>
      <c r="L35" s="375" t="n">
        <f aca="false">L55</f>
        <v>0</v>
      </c>
      <c r="M35" s="372" t="s">
        <v>87</v>
      </c>
      <c r="N35" s="372"/>
      <c r="O35" s="572" t="n">
        <f aca="false">O55</f>
        <v>0</v>
      </c>
    </row>
    <row collapsed="false" customFormat="false" customHeight="true" hidden="true" ht="19.5" outlineLevel="0" r="36">
      <c r="A36" s="204"/>
      <c r="B36" s="37"/>
      <c r="C36" s="368"/>
      <c r="D36" s="368"/>
      <c r="E36" s="571"/>
      <c r="F36" s="372" t="s">
        <v>88</v>
      </c>
      <c r="G36" s="372"/>
      <c r="H36" s="372"/>
      <c r="I36" s="373" t="n">
        <f aca="false">J36+K36+L36+O36</f>
        <v>3647.779</v>
      </c>
      <c r="J36" s="375" t="n">
        <f aca="false">J56</f>
        <v>0</v>
      </c>
      <c r="K36" s="374" t="n">
        <f aca="false">K56</f>
        <v>3113.89</v>
      </c>
      <c r="L36" s="375" t="n">
        <f aca="false">L56</f>
        <v>0</v>
      </c>
      <c r="M36" s="372" t="s">
        <v>88</v>
      </c>
      <c r="N36" s="372"/>
      <c r="O36" s="572" t="n">
        <f aca="false">O56</f>
        <v>533.889</v>
      </c>
    </row>
    <row collapsed="false" customFormat="false" customHeight="true" hidden="true" ht="19.5" outlineLevel="0" r="37">
      <c r="A37" s="204"/>
      <c r="B37" s="37"/>
      <c r="C37" s="368"/>
      <c r="D37" s="368"/>
      <c r="E37" s="573"/>
      <c r="F37" s="372" t="s">
        <v>55</v>
      </c>
      <c r="G37" s="372"/>
      <c r="H37" s="372"/>
      <c r="I37" s="373" t="n">
        <f aca="false">J37+K37+L37+O37</f>
        <v>1087.575</v>
      </c>
      <c r="J37" s="376" t="n">
        <f aca="false">J57+J93+J126</f>
        <v>0</v>
      </c>
      <c r="K37" s="374" t="n">
        <f aca="false">K57+K93+K126</f>
        <v>0</v>
      </c>
      <c r="L37" s="376" t="n">
        <f aca="false">L57+L93+L126</f>
        <v>0</v>
      </c>
      <c r="M37" s="372" t="s">
        <v>55</v>
      </c>
      <c r="N37" s="372"/>
      <c r="O37" s="572" t="n">
        <f aca="false">O57+M93+M126</f>
        <v>1087.575</v>
      </c>
    </row>
    <row collapsed="false" customFormat="false" customHeight="false" hidden="true" ht="18.75" outlineLevel="0" r="38">
      <c r="A38" s="204"/>
      <c r="B38" s="37"/>
      <c r="C38" s="368" t="n">
        <v>42005</v>
      </c>
      <c r="D38" s="368" t="n">
        <v>42369</v>
      </c>
      <c r="E38" s="265" t="s">
        <v>227</v>
      </c>
      <c r="F38" s="377"/>
      <c r="G38" s="378"/>
      <c r="H38" s="378"/>
      <c r="I38" s="370" t="n">
        <f aca="false">I39+I40+I41+I42</f>
        <v>61033.92</v>
      </c>
      <c r="J38" s="370" t="n">
        <f aca="false">J39+J40+J41+J42</f>
        <v>0</v>
      </c>
      <c r="K38" s="370" t="n">
        <f aca="false">K39+K40+K41+K42</f>
        <v>4780.39</v>
      </c>
      <c r="L38" s="370" t="n">
        <f aca="false">L39+L40+L41+L42</f>
        <v>0</v>
      </c>
      <c r="M38" s="371" t="n">
        <f aca="false">O39+O40+O41+O42</f>
        <v>56253.53</v>
      </c>
      <c r="N38" s="371"/>
      <c r="O38" s="371"/>
    </row>
    <row collapsed="false" customFormat="false" customHeight="true" hidden="true" ht="19.5" outlineLevel="0" r="39">
      <c r="A39" s="204"/>
      <c r="B39" s="37"/>
      <c r="C39" s="368"/>
      <c r="D39" s="368"/>
      <c r="E39" s="265" t="s">
        <v>226</v>
      </c>
      <c r="F39" s="372" t="s">
        <v>86</v>
      </c>
      <c r="G39" s="372"/>
      <c r="H39" s="372"/>
      <c r="I39" s="373" t="n">
        <f aca="false">J39+K39+L39+O39</f>
        <v>19069.2</v>
      </c>
      <c r="J39" s="374" t="n">
        <f aca="false">J59+J96</f>
        <v>0</v>
      </c>
      <c r="K39" s="374" t="n">
        <f aca="false">K59+K96</f>
        <v>0</v>
      </c>
      <c r="L39" s="374" t="n">
        <f aca="false">L59+L96</f>
        <v>0</v>
      </c>
      <c r="M39" s="372" t="s">
        <v>86</v>
      </c>
      <c r="N39" s="372"/>
      <c r="O39" s="570" t="n">
        <f aca="false">O59+O96</f>
        <v>19069.2</v>
      </c>
    </row>
    <row collapsed="false" customFormat="false" customHeight="true" hidden="true" ht="19.5" outlineLevel="0" r="40">
      <c r="A40" s="204"/>
      <c r="B40" s="37"/>
      <c r="C40" s="368"/>
      <c r="D40" s="368"/>
      <c r="E40" s="571"/>
      <c r="F40" s="372" t="s">
        <v>87</v>
      </c>
      <c r="G40" s="372"/>
      <c r="H40" s="372"/>
      <c r="I40" s="373" t="n">
        <f aca="false">J40+K40+L40+O40</f>
        <v>18971.24</v>
      </c>
      <c r="J40" s="374" t="n">
        <f aca="false">J60+J97</f>
        <v>0</v>
      </c>
      <c r="K40" s="374" t="n">
        <f aca="false">K60+K97</f>
        <v>1156.4</v>
      </c>
      <c r="L40" s="374" t="n">
        <f aca="false">L60+L97</f>
        <v>0</v>
      </c>
      <c r="M40" s="372" t="s">
        <v>87</v>
      </c>
      <c r="N40" s="372"/>
      <c r="O40" s="572" t="n">
        <f aca="false">O60+O97</f>
        <v>17814.84</v>
      </c>
    </row>
    <row collapsed="false" customFormat="false" customHeight="true" hidden="true" ht="19.5" outlineLevel="0" r="41">
      <c r="A41" s="204"/>
      <c r="B41" s="37"/>
      <c r="C41" s="368"/>
      <c r="D41" s="368"/>
      <c r="E41" s="571"/>
      <c r="F41" s="372" t="s">
        <v>88</v>
      </c>
      <c r="G41" s="372"/>
      <c r="H41" s="372"/>
      <c r="I41" s="373" t="n">
        <f aca="false">J41+K41+L41+O41</f>
        <v>20479.29</v>
      </c>
      <c r="J41" s="374" t="n">
        <f aca="false">J61+J98</f>
        <v>0</v>
      </c>
      <c r="K41" s="374" t="n">
        <f aca="false">K61+K98</f>
        <v>3623.99</v>
      </c>
      <c r="L41" s="374" t="n">
        <f aca="false">L61+L98</f>
        <v>0</v>
      </c>
      <c r="M41" s="372" t="s">
        <v>88</v>
      </c>
      <c r="N41" s="372"/>
      <c r="O41" s="572" t="n">
        <f aca="false">O61+O98</f>
        <v>16855.3</v>
      </c>
    </row>
    <row collapsed="false" customFormat="false" customHeight="true" hidden="true" ht="19.5" outlineLevel="0" r="42">
      <c r="A42" s="204"/>
      <c r="B42" s="37"/>
      <c r="C42" s="368"/>
      <c r="D42" s="368"/>
      <c r="E42" s="573"/>
      <c r="F42" s="372" t="s">
        <v>55</v>
      </c>
      <c r="G42" s="372"/>
      <c r="H42" s="372"/>
      <c r="I42" s="373" t="n">
        <f aca="false">J42+K42+L42+O42</f>
        <v>2514.19</v>
      </c>
      <c r="J42" s="374" t="n">
        <f aca="false">J62+J99+J128</f>
        <v>0</v>
      </c>
      <c r="K42" s="374" t="n">
        <f aca="false">K62+K99+K128</f>
        <v>0</v>
      </c>
      <c r="L42" s="374" t="n">
        <f aca="false">L62+L99+L128</f>
        <v>0</v>
      </c>
      <c r="M42" s="372" t="s">
        <v>55</v>
      </c>
      <c r="N42" s="372"/>
      <c r="O42" s="572" t="n">
        <f aca="false">O62+O99+M128</f>
        <v>2514.19</v>
      </c>
    </row>
    <row collapsed="false" customFormat="false" customHeight="false" hidden="true" ht="18.75" outlineLevel="0" r="43">
      <c r="A43" s="204"/>
      <c r="B43" s="37"/>
      <c r="C43" s="368" t="n">
        <v>42370</v>
      </c>
      <c r="D43" s="368" t="n">
        <v>42735</v>
      </c>
      <c r="E43" s="265" t="s">
        <v>228</v>
      </c>
      <c r="F43" s="371" t="n">
        <f aca="false">I44+I45+I46+I47</f>
        <v>57407.4</v>
      </c>
      <c r="G43" s="371"/>
      <c r="H43" s="371"/>
      <c r="I43" s="371"/>
      <c r="J43" s="379" t="n">
        <f aca="false">J44+J45+J46+J47</f>
        <v>0</v>
      </c>
      <c r="K43" s="379" t="n">
        <f aca="false">K44+K45+K46+K47</f>
        <v>0</v>
      </c>
      <c r="L43" s="380" t="n">
        <f aca="false">L44+L45+L46+L47</f>
        <v>0</v>
      </c>
      <c r="M43" s="371" t="n">
        <f aca="false">O44+O45+O46+O47</f>
        <v>57407.4</v>
      </c>
      <c r="N43" s="371"/>
      <c r="O43" s="371"/>
    </row>
    <row collapsed="false" customFormat="false" customHeight="true" hidden="true" ht="19.5" outlineLevel="0" r="44">
      <c r="A44" s="204"/>
      <c r="B44" s="37"/>
      <c r="C44" s="368"/>
      <c r="D44" s="368"/>
      <c r="E44" s="265" t="s">
        <v>226</v>
      </c>
      <c r="F44" s="372" t="s">
        <v>86</v>
      </c>
      <c r="G44" s="372"/>
      <c r="H44" s="372"/>
      <c r="I44" s="373" t="n">
        <f aca="false">J44+K44+L44+O44</f>
        <v>18714</v>
      </c>
      <c r="J44" s="375" t="n">
        <f aca="false">J64+J101</f>
        <v>0</v>
      </c>
      <c r="K44" s="375" t="n">
        <f aca="false">K64+K101</f>
        <v>0</v>
      </c>
      <c r="L44" s="375" t="n">
        <f aca="false">L64+L101</f>
        <v>0</v>
      </c>
      <c r="M44" s="372" t="s">
        <v>86</v>
      </c>
      <c r="N44" s="372"/>
      <c r="O44" s="570" t="n">
        <f aca="false">O64+O101</f>
        <v>18714</v>
      </c>
    </row>
    <row collapsed="false" customFormat="false" customHeight="true" hidden="true" ht="19.5" outlineLevel="0" r="45">
      <c r="A45" s="204"/>
      <c r="B45" s="37"/>
      <c r="C45" s="368"/>
      <c r="D45" s="368"/>
      <c r="E45" s="571"/>
      <c r="F45" s="372" t="s">
        <v>87</v>
      </c>
      <c r="G45" s="372"/>
      <c r="H45" s="372"/>
      <c r="I45" s="373" t="n">
        <f aca="false">J45+K45+L45+O45</f>
        <v>18466</v>
      </c>
      <c r="J45" s="375" t="n">
        <f aca="false">J65+J102</f>
        <v>0</v>
      </c>
      <c r="K45" s="375" t="n">
        <f aca="false">K65+K102</f>
        <v>0</v>
      </c>
      <c r="L45" s="375" t="n">
        <f aca="false">L65+L102</f>
        <v>0</v>
      </c>
      <c r="M45" s="372" t="s">
        <v>87</v>
      </c>
      <c r="N45" s="372"/>
      <c r="O45" s="572" t="n">
        <f aca="false">O65+O102</f>
        <v>18466</v>
      </c>
    </row>
    <row collapsed="false" customFormat="false" customHeight="true" hidden="true" ht="19.5" outlineLevel="0" r="46">
      <c r="A46" s="204"/>
      <c r="B46" s="37"/>
      <c r="C46" s="368"/>
      <c r="D46" s="368"/>
      <c r="E46" s="571"/>
      <c r="F46" s="372" t="s">
        <v>88</v>
      </c>
      <c r="G46" s="372"/>
      <c r="H46" s="372"/>
      <c r="I46" s="373" t="n">
        <f aca="false">J46+K46+L46+O46</f>
        <v>18718.1</v>
      </c>
      <c r="J46" s="375" t="n">
        <f aca="false">J66+J103</f>
        <v>0</v>
      </c>
      <c r="K46" s="375" t="n">
        <f aca="false">K66+K103</f>
        <v>0</v>
      </c>
      <c r="L46" s="375" t="n">
        <f aca="false">L66+L103</f>
        <v>0</v>
      </c>
      <c r="M46" s="372" t="s">
        <v>88</v>
      </c>
      <c r="N46" s="372"/>
      <c r="O46" s="572" t="n">
        <f aca="false">O66+O103</f>
        <v>18718.1</v>
      </c>
    </row>
    <row collapsed="false" customFormat="false" customHeight="true" hidden="true" ht="19.5" outlineLevel="0" r="47">
      <c r="A47" s="204"/>
      <c r="B47" s="37"/>
      <c r="C47" s="368"/>
      <c r="D47" s="368"/>
      <c r="E47" s="573"/>
      <c r="F47" s="372" t="s">
        <v>55</v>
      </c>
      <c r="G47" s="372"/>
      <c r="H47" s="372"/>
      <c r="I47" s="373" t="n">
        <f aca="false">J47+K47+L47+O47</f>
        <v>1509.3</v>
      </c>
      <c r="J47" s="375" t="n">
        <f aca="false">J67+J104+J130</f>
        <v>0</v>
      </c>
      <c r="K47" s="376" t="n">
        <f aca="false">K67+K104+K130</f>
        <v>0</v>
      </c>
      <c r="L47" s="376" t="n">
        <f aca="false">L67+L104+L130</f>
        <v>0</v>
      </c>
      <c r="M47" s="372" t="s">
        <v>55</v>
      </c>
      <c r="N47" s="372"/>
      <c r="O47" s="572" t="n">
        <f aca="false">O67+O104+M130</f>
        <v>1509.3</v>
      </c>
    </row>
    <row collapsed="false" customFormat="false" customHeight="true" hidden="true" ht="19.5" outlineLevel="0" r="48">
      <c r="A48" s="37" t="s">
        <v>85</v>
      </c>
      <c r="B48" s="37"/>
      <c r="C48" s="368" t="n">
        <v>41640</v>
      </c>
      <c r="D48" s="368" t="n">
        <v>42735</v>
      </c>
      <c r="E48" s="37"/>
      <c r="F48" s="371" t="n">
        <f aca="false">I49+I50+I51+I52</f>
        <v>138663.824</v>
      </c>
      <c r="G48" s="371"/>
      <c r="H48" s="371"/>
      <c r="I48" s="371"/>
      <c r="J48" s="381" t="n">
        <f aca="false">J49+J50+J51+J52</f>
        <v>0</v>
      </c>
      <c r="K48" s="381" t="n">
        <f aca="false">K49+K50+K51+K52</f>
        <v>21973.43</v>
      </c>
      <c r="L48" s="381" t="n">
        <f aca="false">L49+L50+L51+L52</f>
        <v>0</v>
      </c>
      <c r="M48" s="371" t="n">
        <f aca="false">O49+O50+O51+O52</f>
        <v>116690.394</v>
      </c>
      <c r="N48" s="371"/>
      <c r="O48" s="371"/>
    </row>
    <row collapsed="false" customFormat="false" customHeight="true" hidden="true" ht="19.5" outlineLevel="0" r="49">
      <c r="A49" s="37"/>
      <c r="B49" s="37"/>
      <c r="C49" s="368"/>
      <c r="D49" s="368"/>
      <c r="E49" s="37"/>
      <c r="F49" s="372" t="s">
        <v>86</v>
      </c>
      <c r="G49" s="372"/>
      <c r="H49" s="372"/>
      <c r="I49" s="382" t="n">
        <f aca="false">J49+K49+O49+L49</f>
        <v>53270.35</v>
      </c>
      <c r="J49" s="382" t="n">
        <f aca="false">J34+J39+J44</f>
        <v>0</v>
      </c>
      <c r="K49" s="383" t="n">
        <f aca="false">K34+K39+K44</f>
        <v>14079.15</v>
      </c>
      <c r="L49" s="383" t="n">
        <f aca="false">L34+L39+L44</f>
        <v>0</v>
      </c>
      <c r="M49" s="372" t="s">
        <v>86</v>
      </c>
      <c r="N49" s="372"/>
      <c r="O49" s="574" t="n">
        <f aca="false">O34+O39++O44</f>
        <v>39191.2</v>
      </c>
    </row>
    <row collapsed="false" customFormat="false" customHeight="true" hidden="true" ht="19.5" outlineLevel="0" r="50">
      <c r="A50" s="37"/>
      <c r="B50" s="37"/>
      <c r="C50" s="368"/>
      <c r="D50" s="368"/>
      <c r="E50" s="37"/>
      <c r="F50" s="372" t="s">
        <v>87</v>
      </c>
      <c r="G50" s="372"/>
      <c r="H50" s="372"/>
      <c r="I50" s="382" t="n">
        <f aca="false">J50+K50+O50+L50</f>
        <v>37437.24</v>
      </c>
      <c r="J50" s="382" t="n">
        <f aca="false">J35+J40+J45</f>
        <v>0</v>
      </c>
      <c r="K50" s="383" t="n">
        <f aca="false">K35+K40+K45</f>
        <v>1156.4</v>
      </c>
      <c r="L50" s="383" t="n">
        <f aca="false">L35+L40+L45</f>
        <v>0</v>
      </c>
      <c r="M50" s="372" t="s">
        <v>87</v>
      </c>
      <c r="N50" s="372"/>
      <c r="O50" s="575" t="n">
        <f aca="false">O35+O40++O45</f>
        <v>36280.84</v>
      </c>
    </row>
    <row collapsed="false" customFormat="false" customHeight="true" hidden="true" ht="19.5" outlineLevel="0" r="51">
      <c r="A51" s="37"/>
      <c r="B51" s="37"/>
      <c r="C51" s="368"/>
      <c r="D51" s="368"/>
      <c r="E51" s="37"/>
      <c r="F51" s="372" t="s">
        <v>88</v>
      </c>
      <c r="G51" s="372"/>
      <c r="H51" s="372"/>
      <c r="I51" s="382" t="n">
        <f aca="false">J51+K51+O51+L51</f>
        <v>42845.169</v>
      </c>
      <c r="J51" s="382" t="n">
        <f aca="false">J36+J41+J46</f>
        <v>0</v>
      </c>
      <c r="K51" s="383" t="n">
        <f aca="false">K46+K41+K36</f>
        <v>6737.88</v>
      </c>
      <c r="L51" s="383" t="n">
        <f aca="false">L36+L41+L46</f>
        <v>0</v>
      </c>
      <c r="M51" s="372" t="s">
        <v>88</v>
      </c>
      <c r="N51" s="372"/>
      <c r="O51" s="575" t="n">
        <f aca="false">O36+O41++O46</f>
        <v>36107.289</v>
      </c>
    </row>
    <row collapsed="false" customFormat="false" customHeight="true" hidden="true" ht="19.5" outlineLevel="0" r="52">
      <c r="A52" s="37"/>
      <c r="B52" s="37"/>
      <c r="C52" s="368"/>
      <c r="D52" s="368"/>
      <c r="E52" s="37"/>
      <c r="F52" s="372" t="s">
        <v>55</v>
      </c>
      <c r="G52" s="372"/>
      <c r="H52" s="372"/>
      <c r="I52" s="382" t="n">
        <f aca="false">J52+K52+O52+L52</f>
        <v>5111.065</v>
      </c>
      <c r="J52" s="382" t="n">
        <f aca="false">J37+J42+J47</f>
        <v>0</v>
      </c>
      <c r="K52" s="383" t="n">
        <f aca="false">K47+K42+K37</f>
        <v>0</v>
      </c>
      <c r="L52" s="383" t="n">
        <f aca="false">L37+L42+L47</f>
        <v>0</v>
      </c>
      <c r="M52" s="372" t="s">
        <v>55</v>
      </c>
      <c r="N52" s="372"/>
      <c r="O52" s="575" t="n">
        <f aca="false">O37+O42++O47</f>
        <v>5111.065</v>
      </c>
    </row>
    <row collapsed="false" customFormat="false" customHeight="true" hidden="true" ht="36.75" outlineLevel="0" r="53">
      <c r="A53" s="37" t="s">
        <v>90</v>
      </c>
      <c r="B53" s="37" t="s">
        <v>223</v>
      </c>
      <c r="C53" s="368" t="n">
        <v>41640</v>
      </c>
      <c r="D53" s="368" t="n">
        <v>42004</v>
      </c>
      <c r="E53" s="265" t="s">
        <v>225</v>
      </c>
      <c r="F53" s="384"/>
      <c r="G53" s="384"/>
      <c r="H53" s="384"/>
      <c r="I53" s="385" t="n">
        <f aca="false">I54+I55+I56+I57</f>
        <v>19248.329</v>
      </c>
      <c r="J53" s="618" t="n">
        <f aca="false">J54+J55+J56+J57</f>
        <v>0</v>
      </c>
      <c r="K53" s="386" t="n">
        <f aca="false">K54+K55+K56+K57</f>
        <v>17193.04</v>
      </c>
      <c r="L53" s="386" t="n">
        <f aca="false">L54+L55+L56+L57</f>
        <v>0</v>
      </c>
      <c r="M53" s="371" t="n">
        <f aca="false">O54+O55+O56+O57</f>
        <v>2055.289</v>
      </c>
      <c r="N53" s="371"/>
      <c r="O53" s="371"/>
    </row>
    <row collapsed="false" customFormat="false" customHeight="true" hidden="true" ht="19.5" outlineLevel="0" r="54">
      <c r="A54" s="37"/>
      <c r="B54" s="37"/>
      <c r="C54" s="368"/>
      <c r="D54" s="368"/>
      <c r="E54" s="265" t="s">
        <v>226</v>
      </c>
      <c r="F54" s="387" t="s">
        <v>86</v>
      </c>
      <c r="G54" s="387"/>
      <c r="H54" s="387"/>
      <c r="I54" s="388" t="n">
        <f aca="false">K54+O54+L54+J54</f>
        <v>15487.15</v>
      </c>
      <c r="J54" s="619" t="n">
        <f aca="false">J74</f>
        <v>0</v>
      </c>
      <c r="K54" s="389" t="n">
        <f aca="false">K74</f>
        <v>14079.15</v>
      </c>
      <c r="L54" s="390" t="n">
        <f aca="false">L74</f>
        <v>0</v>
      </c>
      <c r="M54" s="391" t="s">
        <v>86</v>
      </c>
      <c r="N54" s="391"/>
      <c r="O54" s="576" t="n">
        <f aca="false">N74</f>
        <v>1408</v>
      </c>
    </row>
    <row collapsed="false" customFormat="false" customHeight="true" hidden="true" ht="19.5" outlineLevel="0" r="55">
      <c r="A55" s="37"/>
      <c r="B55" s="37"/>
      <c r="C55" s="368"/>
      <c r="D55" s="368"/>
      <c r="E55" s="571"/>
      <c r="F55" s="387" t="s">
        <v>87</v>
      </c>
      <c r="G55" s="387"/>
      <c r="H55" s="387"/>
      <c r="I55" s="388" t="n">
        <f aca="false">K55+O55+L55+J55</f>
        <v>0</v>
      </c>
      <c r="J55" s="619" t="n">
        <f aca="false">J75</f>
        <v>0</v>
      </c>
      <c r="K55" s="389" t="n">
        <f aca="false">K75</f>
        <v>0</v>
      </c>
      <c r="L55" s="390" t="n">
        <f aca="false">L75</f>
        <v>0</v>
      </c>
      <c r="M55" s="391" t="s">
        <v>87</v>
      </c>
      <c r="N55" s="391"/>
      <c r="O55" s="402" t="n">
        <f aca="false">N75</f>
        <v>0</v>
      </c>
    </row>
    <row collapsed="false" customFormat="false" customHeight="true" hidden="true" ht="19.5" outlineLevel="0" r="56">
      <c r="A56" s="37"/>
      <c r="B56" s="37"/>
      <c r="C56" s="368"/>
      <c r="D56" s="368"/>
      <c r="E56" s="571"/>
      <c r="F56" s="387" t="s">
        <v>88</v>
      </c>
      <c r="G56" s="387"/>
      <c r="H56" s="387"/>
      <c r="I56" s="388" t="n">
        <f aca="false">K56+O56+L56+J56</f>
        <v>3647.779</v>
      </c>
      <c r="J56" s="619" t="n">
        <f aca="false">J76</f>
        <v>0</v>
      </c>
      <c r="K56" s="389" t="n">
        <f aca="false">K76</f>
        <v>3113.89</v>
      </c>
      <c r="L56" s="390" t="n">
        <f aca="false">L76</f>
        <v>0</v>
      </c>
      <c r="M56" s="391" t="s">
        <v>88</v>
      </c>
      <c r="N56" s="391"/>
      <c r="O56" s="402" t="n">
        <f aca="false">N76</f>
        <v>533.889</v>
      </c>
    </row>
    <row collapsed="false" customFormat="false" customHeight="true" hidden="true" ht="19.5" outlineLevel="0" r="57">
      <c r="A57" s="37"/>
      <c r="B57" s="37"/>
      <c r="C57" s="368"/>
      <c r="D57" s="368"/>
      <c r="E57" s="573"/>
      <c r="F57" s="387" t="s">
        <v>55</v>
      </c>
      <c r="G57" s="387"/>
      <c r="H57" s="387"/>
      <c r="I57" s="388" t="n">
        <f aca="false">K57+O57+L57+J57</f>
        <v>113.4</v>
      </c>
      <c r="J57" s="619" t="n">
        <f aca="false">J86</f>
        <v>0</v>
      </c>
      <c r="K57" s="389" t="n">
        <f aca="false">K86</f>
        <v>0</v>
      </c>
      <c r="L57" s="390" t="n">
        <f aca="false">L86</f>
        <v>0</v>
      </c>
      <c r="M57" s="391" t="s">
        <v>55</v>
      </c>
      <c r="N57" s="391"/>
      <c r="O57" s="402" t="n">
        <f aca="false">M86</f>
        <v>113.4</v>
      </c>
    </row>
    <row collapsed="false" customFormat="false" customHeight="false" hidden="true" ht="18.75" outlineLevel="0" r="58">
      <c r="A58" s="37"/>
      <c r="B58" s="37"/>
      <c r="C58" s="368" t="n">
        <v>42005</v>
      </c>
      <c r="D58" s="368" t="n">
        <v>42369</v>
      </c>
      <c r="E58" s="265" t="s">
        <v>227</v>
      </c>
      <c r="F58" s="392"/>
      <c r="G58" s="393"/>
      <c r="H58" s="393"/>
      <c r="I58" s="394" t="n">
        <f aca="false">I59+I60+I61+I62</f>
        <v>58143.42</v>
      </c>
      <c r="J58" s="620" t="n">
        <f aca="false">J59+J60+J61+J62</f>
        <v>0</v>
      </c>
      <c r="K58" s="395" t="n">
        <f aca="false">K59+K60+K61+K62</f>
        <v>4780.39</v>
      </c>
      <c r="L58" s="395" t="n">
        <f aca="false">L59+L60+L61+L62</f>
        <v>0</v>
      </c>
      <c r="M58" s="392"/>
      <c r="N58" s="393"/>
      <c r="O58" s="370" t="n">
        <f aca="false">O59+O60+O61+O62</f>
        <v>53363.03</v>
      </c>
    </row>
    <row collapsed="false" customFormat="false" customHeight="true" hidden="true" ht="19.5" outlineLevel="0" r="59">
      <c r="A59" s="37"/>
      <c r="B59" s="37"/>
      <c r="C59" s="368"/>
      <c r="D59" s="368"/>
      <c r="E59" s="265" t="s">
        <v>226</v>
      </c>
      <c r="F59" s="387" t="s">
        <v>86</v>
      </c>
      <c r="G59" s="387"/>
      <c r="H59" s="387"/>
      <c r="I59" s="388" t="n">
        <f aca="false">J59+K59+L59+O59</f>
        <v>18791</v>
      </c>
      <c r="J59" s="619" t="n">
        <f aca="false">J78</f>
        <v>0</v>
      </c>
      <c r="K59" s="389" t="n">
        <f aca="false">K78</f>
        <v>0</v>
      </c>
      <c r="L59" s="390" t="n">
        <f aca="false">L78</f>
        <v>0</v>
      </c>
      <c r="M59" s="391" t="s">
        <v>86</v>
      </c>
      <c r="N59" s="391"/>
      <c r="O59" s="576" t="n">
        <f aca="false">N78</f>
        <v>18791</v>
      </c>
    </row>
    <row collapsed="false" customFormat="false" customHeight="true" hidden="true" ht="19.5" outlineLevel="0" r="60">
      <c r="A60" s="37"/>
      <c r="B60" s="37"/>
      <c r="C60" s="368"/>
      <c r="D60" s="368"/>
      <c r="E60" s="571"/>
      <c r="F60" s="387" t="s">
        <v>87</v>
      </c>
      <c r="G60" s="387"/>
      <c r="H60" s="387"/>
      <c r="I60" s="388" t="n">
        <f aca="false">J60+K60+L60+O60</f>
        <v>17977.54</v>
      </c>
      <c r="J60" s="619" t="n">
        <f aca="false">J79</f>
        <v>0</v>
      </c>
      <c r="K60" s="389" t="n">
        <f aca="false">K79</f>
        <v>1156.4</v>
      </c>
      <c r="L60" s="390" t="n">
        <f aca="false">L79</f>
        <v>0</v>
      </c>
      <c r="M60" s="391" t="s">
        <v>87</v>
      </c>
      <c r="N60" s="391"/>
      <c r="O60" s="402" t="n">
        <f aca="false">N79</f>
        <v>16821.14</v>
      </c>
    </row>
    <row collapsed="false" customFormat="false" customHeight="true" hidden="true" ht="19.5" outlineLevel="0" r="61">
      <c r="A61" s="37"/>
      <c r="B61" s="37"/>
      <c r="C61" s="368"/>
      <c r="D61" s="368"/>
      <c r="E61" s="571"/>
      <c r="F61" s="387" t="s">
        <v>88</v>
      </c>
      <c r="G61" s="387"/>
      <c r="H61" s="387"/>
      <c r="I61" s="388" t="n">
        <f aca="false">J61+K61+L61+O61</f>
        <v>20278.39</v>
      </c>
      <c r="J61" s="619" t="n">
        <f aca="false">J80</f>
        <v>0</v>
      </c>
      <c r="K61" s="389" t="n">
        <f aca="false">K80</f>
        <v>3623.99</v>
      </c>
      <c r="L61" s="390" t="n">
        <f aca="false">L80</f>
        <v>0</v>
      </c>
      <c r="M61" s="391" t="s">
        <v>88</v>
      </c>
      <c r="N61" s="391"/>
      <c r="O61" s="402" t="n">
        <f aca="false">N80</f>
        <v>16654.4</v>
      </c>
    </row>
    <row collapsed="false" customFormat="false" customHeight="true" hidden="true" ht="19.5" outlineLevel="0" r="62">
      <c r="A62" s="37"/>
      <c r="B62" s="37"/>
      <c r="C62" s="368"/>
      <c r="D62" s="368"/>
      <c r="E62" s="573"/>
      <c r="F62" s="387" t="s">
        <v>55</v>
      </c>
      <c r="G62" s="387"/>
      <c r="H62" s="387"/>
      <c r="I62" s="388" t="n">
        <f aca="false">J62+K62+L62+O62</f>
        <v>1096.49</v>
      </c>
      <c r="J62" s="619" t="n">
        <f aca="false">J88</f>
        <v>0</v>
      </c>
      <c r="K62" s="389" t="n">
        <f aca="false">K88</f>
        <v>0</v>
      </c>
      <c r="L62" s="390" t="n">
        <f aca="false">L88</f>
        <v>0</v>
      </c>
      <c r="M62" s="391" t="s">
        <v>55</v>
      </c>
      <c r="N62" s="391"/>
      <c r="O62" s="402" t="n">
        <f aca="false">M88</f>
        <v>1096.49</v>
      </c>
    </row>
    <row collapsed="false" customFormat="false" customHeight="false" hidden="true" ht="18.75" outlineLevel="0" r="63">
      <c r="A63" s="37"/>
      <c r="B63" s="37"/>
      <c r="C63" s="368" t="n">
        <v>42370</v>
      </c>
      <c r="D63" s="368" t="n">
        <v>42735</v>
      </c>
      <c r="E63" s="265" t="s">
        <v>228</v>
      </c>
      <c r="F63" s="381"/>
      <c r="G63" s="396"/>
      <c r="H63" s="396"/>
      <c r="I63" s="397" t="n">
        <f aca="false">I64+I65+I66+I67</f>
        <v>54855</v>
      </c>
      <c r="J63" s="620" t="n">
        <f aca="false">J64+J65+J66+J67</f>
        <v>0</v>
      </c>
      <c r="K63" s="395" t="n">
        <f aca="false">K64+K65+K66+K67</f>
        <v>0</v>
      </c>
      <c r="L63" s="395" t="n">
        <f aca="false">L64+L65+L66+L67</f>
        <v>0</v>
      </c>
      <c r="M63" s="392"/>
      <c r="N63" s="398"/>
      <c r="O63" s="370" t="n">
        <f aca="false">O64+O65+O66+O67</f>
        <v>54855</v>
      </c>
    </row>
    <row collapsed="false" customFormat="false" customHeight="true" hidden="true" ht="19.5" outlineLevel="0" r="64">
      <c r="A64" s="37"/>
      <c r="B64" s="37"/>
      <c r="C64" s="368"/>
      <c r="D64" s="368"/>
      <c r="E64" s="265" t="s">
        <v>226</v>
      </c>
      <c r="F64" s="387" t="s">
        <v>86</v>
      </c>
      <c r="G64" s="387"/>
      <c r="H64" s="387"/>
      <c r="I64" s="388" t="n">
        <f aca="false">J64+K64+L64+O64</f>
        <v>18488</v>
      </c>
      <c r="J64" s="619" t="n">
        <f aca="false">J82</f>
        <v>0</v>
      </c>
      <c r="K64" s="389" t="n">
        <f aca="false">K82</f>
        <v>0</v>
      </c>
      <c r="L64" s="390" t="n">
        <f aca="false">L82</f>
        <v>0</v>
      </c>
      <c r="M64" s="391" t="s">
        <v>86</v>
      </c>
      <c r="N64" s="391"/>
      <c r="O64" s="576" t="n">
        <f aca="false">N82</f>
        <v>18488</v>
      </c>
    </row>
    <row collapsed="false" customFormat="false" customHeight="true" hidden="true" ht="19.5" outlineLevel="0" r="65">
      <c r="A65" s="37"/>
      <c r="B65" s="37"/>
      <c r="C65" s="368"/>
      <c r="D65" s="368"/>
      <c r="E65" s="571"/>
      <c r="F65" s="387" t="s">
        <v>87</v>
      </c>
      <c r="G65" s="387"/>
      <c r="H65" s="387"/>
      <c r="I65" s="388" t="n">
        <f aca="false">J65+K65+L65+O65</f>
        <v>17648</v>
      </c>
      <c r="J65" s="619" t="n">
        <f aca="false">J83</f>
        <v>0</v>
      </c>
      <c r="K65" s="389" t="n">
        <f aca="false">K83</f>
        <v>0</v>
      </c>
      <c r="L65" s="390" t="n">
        <f aca="false">L83</f>
        <v>0</v>
      </c>
      <c r="M65" s="391" t="s">
        <v>87</v>
      </c>
      <c r="N65" s="391"/>
      <c r="O65" s="402" t="n">
        <f aca="false">N83</f>
        <v>17648</v>
      </c>
    </row>
    <row collapsed="false" customFormat="false" customHeight="true" hidden="true" ht="19.5" outlineLevel="0" r="66">
      <c r="A66" s="37"/>
      <c r="B66" s="37"/>
      <c r="C66" s="368"/>
      <c r="D66" s="368"/>
      <c r="E66" s="571"/>
      <c r="F66" s="387" t="s">
        <v>88</v>
      </c>
      <c r="G66" s="387"/>
      <c r="H66" s="387"/>
      <c r="I66" s="388" t="n">
        <f aca="false">J66+K66+L66+O66</f>
        <v>18505</v>
      </c>
      <c r="J66" s="619" t="n">
        <f aca="false">J84</f>
        <v>0</v>
      </c>
      <c r="K66" s="389" t="n">
        <f aca="false">K84</f>
        <v>0</v>
      </c>
      <c r="L66" s="390" t="n">
        <f aca="false">L84</f>
        <v>0</v>
      </c>
      <c r="M66" s="391" t="s">
        <v>88</v>
      </c>
      <c r="N66" s="391"/>
      <c r="O66" s="402" t="n">
        <f aca="false">N84</f>
        <v>18505</v>
      </c>
    </row>
    <row collapsed="false" customFormat="false" customHeight="true" hidden="true" ht="19.5" outlineLevel="0" r="67">
      <c r="A67" s="37"/>
      <c r="B67" s="37"/>
      <c r="C67" s="368"/>
      <c r="D67" s="368"/>
      <c r="E67" s="573"/>
      <c r="F67" s="387" t="s">
        <v>55</v>
      </c>
      <c r="G67" s="387"/>
      <c r="H67" s="387"/>
      <c r="I67" s="388" t="n">
        <f aca="false">J67+K67+L67+O67</f>
        <v>214</v>
      </c>
      <c r="J67" s="619" t="n">
        <f aca="false">J90</f>
        <v>0</v>
      </c>
      <c r="K67" s="389" t="n">
        <f aca="false">K90</f>
        <v>0</v>
      </c>
      <c r="L67" s="390" t="n">
        <f aca="false">L90</f>
        <v>0</v>
      </c>
      <c r="M67" s="391" t="s">
        <v>55</v>
      </c>
      <c r="N67" s="391"/>
      <c r="O67" s="402" t="n">
        <f aca="false">M90</f>
        <v>214</v>
      </c>
    </row>
    <row collapsed="false" customFormat="false" customHeight="true" hidden="true" ht="19.5" outlineLevel="0" r="68">
      <c r="A68" s="37" t="s">
        <v>85</v>
      </c>
      <c r="B68" s="37"/>
      <c r="C68" s="368" t="n">
        <v>41640</v>
      </c>
      <c r="D68" s="368" t="n">
        <v>42735</v>
      </c>
      <c r="E68" s="37"/>
      <c r="F68" s="381"/>
      <c r="G68" s="396"/>
      <c r="H68" s="396"/>
      <c r="I68" s="397" t="n">
        <f aca="false">I69+I70+I71+I72</f>
        <v>132246.749</v>
      </c>
      <c r="J68" s="621" t="n">
        <f aca="false">J69+J70+J71+J72</f>
        <v>0</v>
      </c>
      <c r="K68" s="399" t="n">
        <f aca="false">K69+K70+K71+K72</f>
        <v>21973.43</v>
      </c>
      <c r="L68" s="399" t="n">
        <f aca="false">L69+L70+L71+L72</f>
        <v>0</v>
      </c>
      <c r="M68" s="392"/>
      <c r="N68" s="393"/>
      <c r="O68" s="370" t="n">
        <f aca="false">O69+O70+O71+O72</f>
        <v>110273.319</v>
      </c>
    </row>
    <row collapsed="false" customFormat="false" customHeight="true" hidden="true" ht="19.5" outlineLevel="0" r="69">
      <c r="A69" s="37"/>
      <c r="B69" s="37"/>
      <c r="C69" s="368"/>
      <c r="D69" s="368"/>
      <c r="E69" s="37"/>
      <c r="F69" s="387" t="s">
        <v>86</v>
      </c>
      <c r="G69" s="387"/>
      <c r="H69" s="387"/>
      <c r="I69" s="400" t="n">
        <f aca="false">J69+K69+L69+O69</f>
        <v>52766.15</v>
      </c>
      <c r="J69" s="619" t="n">
        <f aca="false">J54+J59+J64</f>
        <v>0</v>
      </c>
      <c r="K69" s="401" t="n">
        <f aca="false">K54+K59+K64</f>
        <v>14079.15</v>
      </c>
      <c r="L69" s="390" t="n">
        <f aca="false">L54+L59+L64</f>
        <v>0</v>
      </c>
      <c r="M69" s="402" t="s">
        <v>86</v>
      </c>
      <c r="N69" s="402"/>
      <c r="O69" s="577" t="n">
        <f aca="false">O54+O59+O64</f>
        <v>38687</v>
      </c>
    </row>
    <row collapsed="false" customFormat="false" customHeight="true" hidden="true" ht="19.5" outlineLevel="0" r="70">
      <c r="A70" s="37"/>
      <c r="B70" s="37"/>
      <c r="C70" s="368"/>
      <c r="D70" s="368"/>
      <c r="E70" s="37"/>
      <c r="F70" s="387" t="s">
        <v>87</v>
      </c>
      <c r="G70" s="387"/>
      <c r="H70" s="387"/>
      <c r="I70" s="400" t="n">
        <f aca="false">J70+K70+L70+O70</f>
        <v>35625.54</v>
      </c>
      <c r="J70" s="619" t="n">
        <f aca="false">J55+J60+J65</f>
        <v>0</v>
      </c>
      <c r="K70" s="401" t="n">
        <f aca="false">K55+K60+K65</f>
        <v>1156.4</v>
      </c>
      <c r="L70" s="390" t="n">
        <f aca="false">L55+L60+L65</f>
        <v>0</v>
      </c>
      <c r="M70" s="402" t="s">
        <v>87</v>
      </c>
      <c r="N70" s="402"/>
      <c r="O70" s="578" t="n">
        <f aca="false">O55+O60+O65</f>
        <v>34469.14</v>
      </c>
    </row>
    <row collapsed="false" customFormat="false" customHeight="true" hidden="true" ht="19.5" outlineLevel="0" r="71">
      <c r="A71" s="37"/>
      <c r="B71" s="37"/>
      <c r="C71" s="368"/>
      <c r="D71" s="368"/>
      <c r="E71" s="37"/>
      <c r="F71" s="387" t="s">
        <v>88</v>
      </c>
      <c r="G71" s="387"/>
      <c r="H71" s="387"/>
      <c r="I71" s="400" t="n">
        <f aca="false">J71+K71+L71+O71</f>
        <v>42431.169</v>
      </c>
      <c r="J71" s="619" t="n">
        <f aca="false">J56+J61+J66</f>
        <v>0</v>
      </c>
      <c r="K71" s="401" t="n">
        <f aca="false">K56+K61+K66</f>
        <v>6737.88</v>
      </c>
      <c r="L71" s="390" t="n">
        <f aca="false">L56+L61+L66</f>
        <v>0</v>
      </c>
      <c r="M71" s="402" t="s">
        <v>88</v>
      </c>
      <c r="N71" s="402"/>
      <c r="O71" s="578" t="n">
        <f aca="false">O56+O61+O66</f>
        <v>35693.289</v>
      </c>
    </row>
    <row collapsed="false" customFormat="false" customHeight="true" hidden="true" ht="19.5" outlineLevel="0" r="72">
      <c r="A72" s="37"/>
      <c r="B72" s="37"/>
      <c r="C72" s="368"/>
      <c r="D72" s="368"/>
      <c r="E72" s="37"/>
      <c r="F72" s="387" t="s">
        <v>55</v>
      </c>
      <c r="G72" s="387"/>
      <c r="H72" s="387"/>
      <c r="I72" s="400" t="n">
        <f aca="false">J72+K72+L72+O72</f>
        <v>1423.89</v>
      </c>
      <c r="J72" s="619" t="n">
        <f aca="false">J57+J62+J67</f>
        <v>0</v>
      </c>
      <c r="K72" s="401" t="n">
        <f aca="false">K57+K62+K67</f>
        <v>0</v>
      </c>
      <c r="L72" s="390" t="n">
        <f aca="false">L57+L62+L67</f>
        <v>0</v>
      </c>
      <c r="M72" s="402" t="s">
        <v>55</v>
      </c>
      <c r="N72" s="402"/>
      <c r="O72" s="578" t="n">
        <f aca="false">O57+O62+O67</f>
        <v>1423.89</v>
      </c>
    </row>
    <row collapsed="false" customFormat="false" customHeight="true" hidden="true" ht="24" outlineLevel="0" r="73">
      <c r="A73" s="37" t="s">
        <v>51</v>
      </c>
      <c r="B73" s="37" t="s">
        <v>52</v>
      </c>
      <c r="C73" s="368" t="n">
        <v>41640</v>
      </c>
      <c r="D73" s="368" t="n">
        <v>42004</v>
      </c>
      <c r="E73" s="265" t="s">
        <v>225</v>
      </c>
      <c r="F73" s="579" t="s">
        <v>434</v>
      </c>
      <c r="G73" s="579"/>
      <c r="H73" s="579"/>
      <c r="I73" s="403" t="n">
        <f aca="false">I74+I75+I76</f>
        <v>19134.929</v>
      </c>
      <c r="J73" s="622" t="n">
        <f aca="false">J74+J75+J76</f>
        <v>0</v>
      </c>
      <c r="K73" s="404" t="n">
        <f aca="false">K74+K75+K76</f>
        <v>17193.04</v>
      </c>
      <c r="L73" s="404" t="n">
        <f aca="false">L74+L75+L76</f>
        <v>0</v>
      </c>
      <c r="M73" s="377"/>
      <c r="N73" s="405" t="n">
        <f aca="false">N74+N75+N76</f>
        <v>1941.889</v>
      </c>
      <c r="O73" s="405"/>
    </row>
    <row collapsed="false" customFormat="false" customHeight="true" hidden="true" ht="19.5" outlineLevel="0" r="74">
      <c r="A74" s="37"/>
      <c r="B74" s="37"/>
      <c r="C74" s="368"/>
      <c r="D74" s="368"/>
      <c r="E74" s="265" t="s">
        <v>226</v>
      </c>
      <c r="F74" s="406" t="s">
        <v>86</v>
      </c>
      <c r="G74" s="406"/>
      <c r="H74" s="406"/>
      <c r="I74" s="407" t="n">
        <f aca="false">J74+K74+L74+N74</f>
        <v>15487.15</v>
      </c>
      <c r="J74" s="408" t="n">
        <v>0</v>
      </c>
      <c r="K74" s="408" t="n">
        <v>14079.15</v>
      </c>
      <c r="L74" s="409" t="n">
        <v>0</v>
      </c>
      <c r="M74" s="410" t="s">
        <v>86</v>
      </c>
      <c r="N74" s="580" t="n">
        <v>1408</v>
      </c>
      <c r="O74" s="580"/>
    </row>
    <row collapsed="false" customFormat="false" customHeight="true" hidden="true" ht="19.5" outlineLevel="0" r="75">
      <c r="A75" s="37"/>
      <c r="B75" s="37"/>
      <c r="C75" s="368"/>
      <c r="D75" s="368"/>
      <c r="E75" s="571"/>
      <c r="F75" s="406" t="s">
        <v>87</v>
      </c>
      <c r="G75" s="406"/>
      <c r="H75" s="406"/>
      <c r="I75" s="412" t="n">
        <f aca="false">J75+K75+L75+N75</f>
        <v>0</v>
      </c>
      <c r="J75" s="408" t="n">
        <v>0</v>
      </c>
      <c r="K75" s="408" t="n">
        <v>0</v>
      </c>
      <c r="L75" s="409" t="n">
        <v>0</v>
      </c>
      <c r="M75" s="410" t="s">
        <v>87</v>
      </c>
      <c r="N75" s="411"/>
      <c r="O75" s="411"/>
    </row>
    <row collapsed="false" customFormat="false" customHeight="true" hidden="true" ht="19.5" outlineLevel="0" r="76">
      <c r="A76" s="37"/>
      <c r="B76" s="37"/>
      <c r="C76" s="368"/>
      <c r="D76" s="368"/>
      <c r="E76" s="573"/>
      <c r="F76" s="406" t="s">
        <v>88</v>
      </c>
      <c r="G76" s="406"/>
      <c r="H76" s="406"/>
      <c r="I76" s="412" t="n">
        <f aca="false">J76+K76+L76+N76</f>
        <v>3647.779</v>
      </c>
      <c r="J76" s="408" t="n">
        <v>0</v>
      </c>
      <c r="K76" s="408" t="n">
        <v>3113.89</v>
      </c>
      <c r="L76" s="409" t="n">
        <v>0</v>
      </c>
      <c r="M76" s="410" t="s">
        <v>88</v>
      </c>
      <c r="N76" s="581" t="n">
        <v>533.889</v>
      </c>
      <c r="O76" s="581"/>
    </row>
    <row collapsed="false" customFormat="false" customHeight="true" hidden="true" ht="16.5" outlineLevel="0" r="77">
      <c r="A77" s="37"/>
      <c r="B77" s="37"/>
      <c r="C77" s="368" t="n">
        <v>42005</v>
      </c>
      <c r="D77" s="368" t="n">
        <v>42369</v>
      </c>
      <c r="E77" s="265" t="s">
        <v>227</v>
      </c>
      <c r="F77" s="369" t="s">
        <v>434</v>
      </c>
      <c r="G77" s="369"/>
      <c r="H77" s="369"/>
      <c r="I77" s="403" t="n">
        <f aca="false">I78+I79+I80</f>
        <v>57046.93</v>
      </c>
      <c r="J77" s="403" t="n">
        <f aca="false">J78+J79+J80</f>
        <v>0</v>
      </c>
      <c r="K77" s="403" t="n">
        <f aca="false">K78+K79+K80</f>
        <v>4780.39</v>
      </c>
      <c r="L77" s="403" t="n">
        <f aca="false">L78+L79+L80</f>
        <v>0</v>
      </c>
      <c r="M77" s="377"/>
      <c r="N77" s="405" t="n">
        <f aca="false">N78+N79+N80</f>
        <v>52266.54</v>
      </c>
      <c r="O77" s="405"/>
    </row>
    <row collapsed="false" customFormat="false" customHeight="true" hidden="true" ht="19.5" outlineLevel="0" r="78">
      <c r="A78" s="37"/>
      <c r="B78" s="37"/>
      <c r="C78" s="368"/>
      <c r="D78" s="368"/>
      <c r="E78" s="265" t="s">
        <v>226</v>
      </c>
      <c r="F78" s="406" t="s">
        <v>86</v>
      </c>
      <c r="G78" s="406"/>
      <c r="H78" s="406"/>
      <c r="I78" s="412" t="n">
        <f aca="false">J78+K78+N78+L78</f>
        <v>18791</v>
      </c>
      <c r="J78" s="623" t="n">
        <v>0</v>
      </c>
      <c r="K78" s="408" t="n">
        <v>0</v>
      </c>
      <c r="L78" s="409" t="n">
        <v>0</v>
      </c>
      <c r="M78" s="410" t="s">
        <v>86</v>
      </c>
      <c r="N78" s="580" t="n">
        <v>18791</v>
      </c>
      <c r="O78" s="580"/>
    </row>
    <row collapsed="false" customFormat="false" customHeight="true" hidden="true" ht="19.5" outlineLevel="0" r="79">
      <c r="A79" s="37"/>
      <c r="B79" s="37"/>
      <c r="C79" s="368"/>
      <c r="D79" s="368"/>
      <c r="E79" s="571"/>
      <c r="F79" s="406" t="s">
        <v>87</v>
      </c>
      <c r="G79" s="406"/>
      <c r="H79" s="406"/>
      <c r="I79" s="412" t="n">
        <f aca="false">J79+K79+N79+L79</f>
        <v>17977.54</v>
      </c>
      <c r="J79" s="623" t="n">
        <v>0</v>
      </c>
      <c r="K79" s="408" t="n">
        <v>1156.4</v>
      </c>
      <c r="L79" s="409" t="n">
        <v>0</v>
      </c>
      <c r="M79" s="410" t="s">
        <v>87</v>
      </c>
      <c r="N79" s="411" t="n">
        <v>16821.14</v>
      </c>
      <c r="O79" s="411"/>
    </row>
    <row collapsed="false" customFormat="false" customHeight="true" hidden="true" ht="19.5" outlineLevel="0" r="80">
      <c r="A80" s="37"/>
      <c r="B80" s="37"/>
      <c r="C80" s="368"/>
      <c r="D80" s="368"/>
      <c r="E80" s="573"/>
      <c r="F80" s="406" t="s">
        <v>88</v>
      </c>
      <c r="G80" s="406"/>
      <c r="H80" s="406"/>
      <c r="I80" s="412" t="n">
        <f aca="false">J80+K80+N80+L80</f>
        <v>20278.39</v>
      </c>
      <c r="J80" s="623" t="n">
        <v>0</v>
      </c>
      <c r="K80" s="408" t="n">
        <v>3623.99</v>
      </c>
      <c r="L80" s="409" t="n">
        <v>0</v>
      </c>
      <c r="M80" s="410" t="s">
        <v>88</v>
      </c>
      <c r="N80" s="411" t="n">
        <v>16654.4</v>
      </c>
      <c r="O80" s="411"/>
    </row>
    <row collapsed="false" customFormat="false" customHeight="true" hidden="true" ht="16.5" outlineLevel="0" r="81">
      <c r="A81" s="37"/>
      <c r="B81" s="37"/>
      <c r="C81" s="368" t="n">
        <v>42370</v>
      </c>
      <c r="D81" s="368" t="n">
        <v>42735</v>
      </c>
      <c r="E81" s="265" t="s">
        <v>228</v>
      </c>
      <c r="F81" s="369" t="s">
        <v>434</v>
      </c>
      <c r="G81" s="369"/>
      <c r="H81" s="369"/>
      <c r="I81" s="403" t="n">
        <f aca="false">I82+I83+I84</f>
        <v>54641</v>
      </c>
      <c r="J81" s="622" t="n">
        <f aca="false">J82+J83+J84</f>
        <v>0</v>
      </c>
      <c r="K81" s="413" t="n">
        <f aca="false">K82+K83+K84</f>
        <v>0</v>
      </c>
      <c r="L81" s="413" t="n">
        <f aca="false">L82+L83+L84</f>
        <v>0</v>
      </c>
      <c r="M81" s="377"/>
      <c r="N81" s="414" t="n">
        <f aca="false">N82+N83+N84</f>
        <v>54641</v>
      </c>
      <c r="O81" s="414"/>
    </row>
    <row collapsed="false" customFormat="false" customHeight="true" hidden="true" ht="19.5" outlineLevel="0" r="82">
      <c r="A82" s="37"/>
      <c r="B82" s="37"/>
      <c r="C82" s="368"/>
      <c r="D82" s="368"/>
      <c r="E82" s="265" t="s">
        <v>226</v>
      </c>
      <c r="F82" s="406" t="s">
        <v>86</v>
      </c>
      <c r="G82" s="406"/>
      <c r="H82" s="406"/>
      <c r="I82" s="415" t="n">
        <f aca="false">J82+K82+L82+N82</f>
        <v>18488</v>
      </c>
      <c r="J82" s="623" t="n">
        <v>0</v>
      </c>
      <c r="K82" s="408" t="n">
        <v>0</v>
      </c>
      <c r="L82" s="409" t="n">
        <v>0</v>
      </c>
      <c r="M82" s="410" t="s">
        <v>86</v>
      </c>
      <c r="N82" s="411" t="n">
        <v>18488</v>
      </c>
      <c r="O82" s="411"/>
    </row>
    <row collapsed="false" customFormat="false" customHeight="true" hidden="true" ht="19.5" outlineLevel="0" r="83">
      <c r="A83" s="37"/>
      <c r="B83" s="37"/>
      <c r="C83" s="368"/>
      <c r="D83" s="368"/>
      <c r="E83" s="571"/>
      <c r="F83" s="406" t="s">
        <v>87</v>
      </c>
      <c r="G83" s="406"/>
      <c r="H83" s="406"/>
      <c r="I83" s="415" t="n">
        <f aca="false">J83+K83+L83+N83</f>
        <v>17648</v>
      </c>
      <c r="J83" s="623" t="n">
        <v>0</v>
      </c>
      <c r="K83" s="408" t="n">
        <v>0</v>
      </c>
      <c r="L83" s="409" t="n">
        <v>0</v>
      </c>
      <c r="M83" s="410" t="s">
        <v>87</v>
      </c>
      <c r="N83" s="411" t="n">
        <v>17648</v>
      </c>
      <c r="O83" s="411"/>
    </row>
    <row collapsed="false" customFormat="false" customHeight="true" hidden="true" ht="19.5" outlineLevel="0" r="84">
      <c r="A84" s="37"/>
      <c r="B84" s="37"/>
      <c r="C84" s="368"/>
      <c r="D84" s="368"/>
      <c r="E84" s="573"/>
      <c r="F84" s="406" t="s">
        <v>88</v>
      </c>
      <c r="G84" s="406"/>
      <c r="H84" s="406"/>
      <c r="I84" s="412" t="n">
        <f aca="false">J84+K84+L84+N84</f>
        <v>18505</v>
      </c>
      <c r="J84" s="623" t="n">
        <v>0</v>
      </c>
      <c r="K84" s="408" t="n">
        <v>0</v>
      </c>
      <c r="L84" s="409" t="n">
        <v>0</v>
      </c>
      <c r="M84" s="410" t="s">
        <v>88</v>
      </c>
      <c r="N84" s="581" t="n">
        <v>18505</v>
      </c>
      <c r="O84" s="581"/>
    </row>
    <row collapsed="false" customFormat="false" customHeight="true" hidden="true" ht="17.45" outlineLevel="0" r="85">
      <c r="A85" s="41" t="s">
        <v>85</v>
      </c>
      <c r="B85" s="41"/>
      <c r="C85" s="416" t="n">
        <v>41640</v>
      </c>
      <c r="D85" s="416" t="n">
        <v>42735</v>
      </c>
      <c r="E85" s="41"/>
      <c r="F85" s="417"/>
      <c r="G85" s="398"/>
      <c r="H85" s="398"/>
      <c r="I85" s="370" t="n">
        <f aca="false">I81+I77+I73</f>
        <v>130822.859</v>
      </c>
      <c r="J85" s="370" t="n">
        <f aca="false">J81+J77+J73</f>
        <v>0</v>
      </c>
      <c r="K85" s="370" t="n">
        <f aca="false">K81+K77+K73</f>
        <v>21973.43</v>
      </c>
      <c r="L85" s="370" t="n">
        <f aca="false">L81+L77+L73</f>
        <v>0</v>
      </c>
      <c r="M85" s="418"/>
      <c r="N85" s="419" t="n">
        <f aca="false">N81+N77+N73</f>
        <v>108849.429</v>
      </c>
      <c r="O85" s="419"/>
    </row>
    <row collapsed="false" customFormat="false" customHeight="true" hidden="true" ht="249.75" outlineLevel="0" r="86">
      <c r="A86" s="37" t="s">
        <v>54</v>
      </c>
      <c r="B86" s="37" t="s">
        <v>223</v>
      </c>
      <c r="C86" s="368" t="n">
        <v>41640</v>
      </c>
      <c r="D86" s="368" t="n">
        <v>42004</v>
      </c>
      <c r="E86" s="265" t="s">
        <v>225</v>
      </c>
      <c r="F86" s="415" t="n">
        <f aca="false">J86+K86+L86+M86</f>
        <v>113.4</v>
      </c>
      <c r="G86" s="415"/>
      <c r="H86" s="415"/>
      <c r="I86" s="415"/>
      <c r="J86" s="420" t="n">
        <v>0</v>
      </c>
      <c r="K86" s="420" t="n">
        <v>0</v>
      </c>
      <c r="L86" s="420" t="n">
        <v>0</v>
      </c>
      <c r="M86" s="420" t="n">
        <v>113.4</v>
      </c>
      <c r="N86" s="420"/>
      <c r="O86" s="420"/>
    </row>
    <row collapsed="false" customFormat="false" customHeight="false" hidden="true" ht="31.5" outlineLevel="0" r="87">
      <c r="A87" s="37"/>
      <c r="B87" s="37"/>
      <c r="C87" s="368"/>
      <c r="D87" s="368"/>
      <c r="E87" s="41" t="s">
        <v>226</v>
      </c>
      <c r="F87" s="415"/>
      <c r="G87" s="415"/>
      <c r="H87" s="415"/>
      <c r="I87" s="415"/>
      <c r="J87" s="420"/>
      <c r="K87" s="420"/>
      <c r="L87" s="420"/>
      <c r="M87" s="420"/>
      <c r="N87" s="420"/>
      <c r="O87" s="420"/>
    </row>
    <row collapsed="false" customFormat="false" customHeight="false" hidden="true" ht="15.75" outlineLevel="0" r="88">
      <c r="A88" s="37"/>
      <c r="B88" s="37"/>
      <c r="C88" s="368" t="n">
        <v>42005</v>
      </c>
      <c r="D88" s="368" t="n">
        <v>42369</v>
      </c>
      <c r="E88" s="265" t="s">
        <v>227</v>
      </c>
      <c r="F88" s="415" t="n">
        <f aca="false">J88+K88+L88+M88</f>
        <v>1096.49</v>
      </c>
      <c r="G88" s="415"/>
      <c r="H88" s="415"/>
      <c r="I88" s="415"/>
      <c r="J88" s="420" t="n">
        <v>0</v>
      </c>
      <c r="K88" s="420" t="n">
        <v>0</v>
      </c>
      <c r="L88" s="420" t="n">
        <v>0</v>
      </c>
      <c r="M88" s="420" t="n">
        <v>1096.49</v>
      </c>
      <c r="N88" s="420"/>
      <c r="O88" s="420"/>
    </row>
    <row collapsed="false" customFormat="false" customHeight="false" hidden="true" ht="31.5" outlineLevel="0" r="89">
      <c r="A89" s="37"/>
      <c r="B89" s="37"/>
      <c r="C89" s="368"/>
      <c r="D89" s="368"/>
      <c r="E89" s="41" t="s">
        <v>226</v>
      </c>
      <c r="F89" s="415"/>
      <c r="G89" s="415"/>
      <c r="H89" s="415"/>
      <c r="I89" s="415"/>
      <c r="J89" s="420"/>
      <c r="K89" s="420"/>
      <c r="L89" s="420"/>
      <c r="M89" s="420"/>
      <c r="N89" s="420"/>
      <c r="O89" s="420"/>
    </row>
    <row collapsed="false" customFormat="false" customHeight="false" hidden="true" ht="15.75" outlineLevel="0" r="90">
      <c r="A90" s="37"/>
      <c r="B90" s="37"/>
      <c r="C90" s="368" t="n">
        <v>42370</v>
      </c>
      <c r="D90" s="368" t="n">
        <v>42735</v>
      </c>
      <c r="E90" s="265" t="s">
        <v>228</v>
      </c>
      <c r="F90" s="415" t="n">
        <f aca="false">J90+K90+L90+M90</f>
        <v>214</v>
      </c>
      <c r="G90" s="415"/>
      <c r="H90" s="415"/>
      <c r="I90" s="415"/>
      <c r="J90" s="420" t="n">
        <v>0</v>
      </c>
      <c r="K90" s="420" t="n">
        <v>0</v>
      </c>
      <c r="L90" s="420" t="n">
        <v>0</v>
      </c>
      <c r="M90" s="420" t="n">
        <v>214</v>
      </c>
      <c r="N90" s="420"/>
      <c r="O90" s="420"/>
    </row>
    <row collapsed="false" customFormat="false" customHeight="false" hidden="true" ht="31.5" outlineLevel="0" r="91">
      <c r="A91" s="37"/>
      <c r="B91" s="37"/>
      <c r="C91" s="368"/>
      <c r="D91" s="368"/>
      <c r="E91" s="41" t="s">
        <v>226</v>
      </c>
      <c r="F91" s="415"/>
      <c r="G91" s="415"/>
      <c r="H91" s="415"/>
      <c r="I91" s="415"/>
      <c r="J91" s="420"/>
      <c r="K91" s="420"/>
      <c r="L91" s="420"/>
      <c r="M91" s="420"/>
      <c r="N91" s="420"/>
      <c r="O91" s="420"/>
    </row>
    <row collapsed="false" customFormat="false" customHeight="true" hidden="true" ht="18" outlineLevel="0" r="92">
      <c r="A92" s="41" t="s">
        <v>98</v>
      </c>
      <c r="B92" s="41"/>
      <c r="C92" s="416" t="n">
        <v>41640</v>
      </c>
      <c r="D92" s="416" t="n">
        <v>42735</v>
      </c>
      <c r="E92" s="41"/>
      <c r="F92" s="403" t="n">
        <f aca="false">SUM(F86:F91)</f>
        <v>1423.89</v>
      </c>
      <c r="G92" s="403"/>
      <c r="H92" s="403"/>
      <c r="I92" s="403"/>
      <c r="J92" s="404" t="n">
        <f aca="false">SUM(J86:J91)</f>
        <v>0</v>
      </c>
      <c r="K92" s="404" t="n">
        <f aca="false">SUM(K86:K91)</f>
        <v>0</v>
      </c>
      <c r="L92" s="404" t="n">
        <f aca="false">SUM(L86:L91)</f>
        <v>0</v>
      </c>
      <c r="M92" s="403" t="n">
        <f aca="false">SUM(M86:M91)</f>
        <v>1423.89</v>
      </c>
      <c r="N92" s="403"/>
      <c r="O92" s="403"/>
    </row>
    <row collapsed="false" customFormat="false" customHeight="true" hidden="true" ht="36" outlineLevel="0" r="93">
      <c r="A93" s="265" t="s">
        <v>57</v>
      </c>
      <c r="B93" s="37" t="s">
        <v>60</v>
      </c>
      <c r="C93" s="368" t="n">
        <v>41640</v>
      </c>
      <c r="D93" s="368" t="n">
        <v>42004</v>
      </c>
      <c r="E93" s="265" t="s">
        <v>225</v>
      </c>
      <c r="F93" s="403" t="n">
        <f aca="false">J93+K93+L93+M93</f>
        <v>141.8</v>
      </c>
      <c r="G93" s="403"/>
      <c r="H93" s="403"/>
      <c r="I93" s="403"/>
      <c r="J93" s="403" t="n">
        <f aca="false">J106+J113</f>
        <v>0</v>
      </c>
      <c r="K93" s="403" t="n">
        <f aca="false">K106+K113</f>
        <v>0</v>
      </c>
      <c r="L93" s="403" t="n">
        <f aca="false">L106+L113</f>
        <v>0</v>
      </c>
      <c r="M93" s="403" t="n">
        <f aca="false">M106+M113</f>
        <v>141.8</v>
      </c>
      <c r="N93" s="403"/>
      <c r="O93" s="403"/>
    </row>
    <row collapsed="false" customFormat="false" customHeight="true" hidden="true" ht="15.75" outlineLevel="0" r="94">
      <c r="A94" s="359" t="s">
        <v>259</v>
      </c>
      <c r="B94" s="37"/>
      <c r="C94" s="368"/>
      <c r="D94" s="368"/>
      <c r="E94" s="41" t="s">
        <v>226</v>
      </c>
      <c r="F94" s="403"/>
      <c r="G94" s="403"/>
      <c r="H94" s="403"/>
      <c r="I94" s="403"/>
      <c r="J94" s="403"/>
      <c r="K94" s="403"/>
      <c r="L94" s="403"/>
      <c r="M94" s="403"/>
      <c r="N94" s="403"/>
      <c r="O94" s="403"/>
    </row>
    <row collapsed="false" customFormat="false" customHeight="true" hidden="true" ht="35.25" outlineLevel="0" r="95">
      <c r="A95" s="359"/>
      <c r="B95" s="37"/>
      <c r="C95" s="368" t="n">
        <v>41640</v>
      </c>
      <c r="D95" s="368" t="n">
        <v>42004</v>
      </c>
      <c r="E95" s="582" t="s">
        <v>177</v>
      </c>
      <c r="F95" s="421" t="s">
        <v>434</v>
      </c>
      <c r="G95" s="421"/>
      <c r="H95" s="421"/>
      <c r="I95" s="403" t="n">
        <f aca="false">I96+I97+I98+I99</f>
        <v>1833.3</v>
      </c>
      <c r="J95" s="583" t="n">
        <f aca="false">J96+J97+J98+J99</f>
        <v>0</v>
      </c>
      <c r="K95" s="422" t="n">
        <f aca="false">K96+K97+K98+K99</f>
        <v>0</v>
      </c>
      <c r="L95" s="422" t="n">
        <f aca="false">L96+L97+L98+L99</f>
        <v>0</v>
      </c>
      <c r="M95" s="423"/>
      <c r="N95" s="424"/>
      <c r="O95" s="583" t="n">
        <f aca="false">O96+O97+O98+O99</f>
        <v>1833.3</v>
      </c>
    </row>
    <row collapsed="false" customFormat="false" customHeight="true" hidden="true" ht="26.25" outlineLevel="0" r="96">
      <c r="A96" s="359"/>
      <c r="B96" s="37"/>
      <c r="C96" s="368"/>
      <c r="D96" s="368"/>
      <c r="E96" s="582"/>
      <c r="F96" s="387" t="s">
        <v>86</v>
      </c>
      <c r="G96" s="387"/>
      <c r="H96" s="387"/>
      <c r="I96" s="388" t="n">
        <f aca="false">J96+K96+L96+O96</f>
        <v>278.2</v>
      </c>
      <c r="J96" s="388" t="n">
        <f aca="false">J116</f>
        <v>0</v>
      </c>
      <c r="K96" s="388" t="n">
        <f aca="false">K116</f>
        <v>0</v>
      </c>
      <c r="L96" s="388" t="n">
        <f aca="false">L116</f>
        <v>0</v>
      </c>
      <c r="M96" s="425"/>
      <c r="N96" s="426"/>
      <c r="O96" s="584" t="n">
        <f aca="false">O116</f>
        <v>278.2</v>
      </c>
    </row>
    <row collapsed="false" customFormat="false" customHeight="true" hidden="true" ht="26.25" outlineLevel="0" r="97">
      <c r="A97" s="359"/>
      <c r="B97" s="37"/>
      <c r="C97" s="368"/>
      <c r="D97" s="368"/>
      <c r="E97" s="582"/>
      <c r="F97" s="387" t="s">
        <v>87</v>
      </c>
      <c r="G97" s="387"/>
      <c r="H97" s="387"/>
      <c r="I97" s="388" t="n">
        <f aca="false">J97+K97+L97+O97</f>
        <v>993.7</v>
      </c>
      <c r="J97" s="388" t="n">
        <f aca="false">J117</f>
        <v>0</v>
      </c>
      <c r="K97" s="388" t="n">
        <f aca="false">K117</f>
        <v>0</v>
      </c>
      <c r="L97" s="388" t="n">
        <f aca="false">L117</f>
        <v>0</v>
      </c>
      <c r="M97" s="427"/>
      <c r="N97" s="428"/>
      <c r="O97" s="584" t="n">
        <f aca="false">O117</f>
        <v>993.7</v>
      </c>
    </row>
    <row collapsed="false" customFormat="false" customHeight="true" hidden="true" ht="21.75" outlineLevel="0" r="98">
      <c r="A98" s="359"/>
      <c r="B98" s="37"/>
      <c r="C98" s="368"/>
      <c r="D98" s="368"/>
      <c r="E98" s="582"/>
      <c r="F98" s="387" t="s">
        <v>88</v>
      </c>
      <c r="G98" s="387"/>
      <c r="H98" s="387"/>
      <c r="I98" s="388" t="n">
        <f aca="false">J98+K98+L98+O98</f>
        <v>200.9</v>
      </c>
      <c r="J98" s="388" t="n">
        <f aca="false">J118</f>
        <v>0</v>
      </c>
      <c r="K98" s="388" t="n">
        <f aca="false">K118</f>
        <v>0</v>
      </c>
      <c r="L98" s="388" t="n">
        <f aca="false">L118</f>
        <v>0</v>
      </c>
      <c r="M98" s="425"/>
      <c r="N98" s="426"/>
      <c r="O98" s="584" t="n">
        <f aca="false">O118</f>
        <v>200.9</v>
      </c>
    </row>
    <row collapsed="false" customFormat="false" customHeight="true" hidden="true" ht="33" outlineLevel="0" r="99">
      <c r="A99" s="359"/>
      <c r="B99" s="37"/>
      <c r="C99" s="368"/>
      <c r="D99" s="368"/>
      <c r="E99" s="41"/>
      <c r="F99" s="429" t="s">
        <v>55</v>
      </c>
      <c r="G99" s="429"/>
      <c r="H99" s="429"/>
      <c r="I99" s="388" t="n">
        <f aca="false">J99+K99+L99+O99</f>
        <v>360.5</v>
      </c>
      <c r="J99" s="388" t="n">
        <f aca="false">J119</f>
        <v>0</v>
      </c>
      <c r="K99" s="388" t="n">
        <f aca="false">K119</f>
        <v>0</v>
      </c>
      <c r="L99" s="388" t="n">
        <f aca="false">L119</f>
        <v>0</v>
      </c>
      <c r="M99" s="430"/>
      <c r="N99" s="431"/>
      <c r="O99" s="584" t="n">
        <f aca="false">O119+M108</f>
        <v>360.5</v>
      </c>
    </row>
    <row collapsed="false" customFormat="false" customHeight="true" hidden="true" ht="33" outlineLevel="0" r="100">
      <c r="A100" s="359"/>
      <c r="B100" s="37"/>
      <c r="C100" s="432"/>
      <c r="D100" s="432"/>
      <c r="E100" s="582" t="s">
        <v>463</v>
      </c>
      <c r="F100" s="423"/>
      <c r="G100" s="424" t="s">
        <v>434</v>
      </c>
      <c r="H100" s="424"/>
      <c r="I100" s="403" t="n">
        <f aca="false">I101+I102+I103+I104</f>
        <v>1539.3</v>
      </c>
      <c r="J100" s="583" t="n">
        <f aca="false">J101+J102+J103+J104</f>
        <v>0</v>
      </c>
      <c r="K100" s="422" t="n">
        <f aca="false">K101+K102+K103+K104</f>
        <v>0</v>
      </c>
      <c r="L100" s="422" t="n">
        <f aca="false">L101+L102+L103+L104</f>
        <v>0</v>
      </c>
      <c r="M100" s="423"/>
      <c r="N100" s="424"/>
      <c r="O100" s="583" t="n">
        <f aca="false">O101+O102+O103+O104</f>
        <v>1539.3</v>
      </c>
    </row>
    <row collapsed="false" customFormat="false" customHeight="true" hidden="true" ht="33" outlineLevel="0" r="101">
      <c r="A101" s="359"/>
      <c r="B101" s="37"/>
      <c r="C101" s="432"/>
      <c r="D101" s="432"/>
      <c r="E101" s="582"/>
      <c r="F101" s="387" t="s">
        <v>86</v>
      </c>
      <c r="G101" s="387"/>
      <c r="H101" s="387"/>
      <c r="I101" s="388" t="n">
        <f aca="false">J101+K101+L101+O101</f>
        <v>226</v>
      </c>
      <c r="J101" s="388" t="n">
        <f aca="false">J121</f>
        <v>0</v>
      </c>
      <c r="K101" s="388" t="n">
        <f aca="false">K121</f>
        <v>0</v>
      </c>
      <c r="L101" s="388" t="n">
        <f aca="false">L121</f>
        <v>0</v>
      </c>
      <c r="M101" s="425"/>
      <c r="N101" s="426"/>
      <c r="O101" s="584" t="n">
        <f aca="false">O121</f>
        <v>226</v>
      </c>
    </row>
    <row collapsed="false" customFormat="false" customHeight="true" hidden="true" ht="33" outlineLevel="0" r="102">
      <c r="A102" s="359"/>
      <c r="B102" s="37"/>
      <c r="C102" s="432"/>
      <c r="D102" s="432"/>
      <c r="E102" s="582"/>
      <c r="F102" s="387" t="s">
        <v>87</v>
      </c>
      <c r="G102" s="387"/>
      <c r="H102" s="387"/>
      <c r="I102" s="388" t="n">
        <f aca="false">J102+K102+L102+O102</f>
        <v>818</v>
      </c>
      <c r="J102" s="388" t="n">
        <f aca="false">J122</f>
        <v>0</v>
      </c>
      <c r="K102" s="388" t="n">
        <f aca="false">K122</f>
        <v>0</v>
      </c>
      <c r="L102" s="388" t="n">
        <f aca="false">L122</f>
        <v>0</v>
      </c>
      <c r="M102" s="427"/>
      <c r="N102" s="428"/>
      <c r="O102" s="584" t="n">
        <f aca="false">O122</f>
        <v>818</v>
      </c>
    </row>
    <row collapsed="false" customFormat="false" customHeight="true" hidden="true" ht="19.5" outlineLevel="0" r="103">
      <c r="A103" s="359"/>
      <c r="B103" s="37"/>
      <c r="C103" s="368" t="n">
        <v>41640</v>
      </c>
      <c r="D103" s="368" t="n">
        <v>42004</v>
      </c>
      <c r="E103" s="582"/>
      <c r="F103" s="387" t="s">
        <v>88</v>
      </c>
      <c r="G103" s="387"/>
      <c r="H103" s="387"/>
      <c r="I103" s="388" t="n">
        <f aca="false">J103+K103+L103+O103</f>
        <v>213.1</v>
      </c>
      <c r="J103" s="388" t="n">
        <f aca="false">J123</f>
        <v>0</v>
      </c>
      <c r="K103" s="388" t="n">
        <f aca="false">K123</f>
        <v>0</v>
      </c>
      <c r="L103" s="388" t="n">
        <f aca="false">L123</f>
        <v>0</v>
      </c>
      <c r="M103" s="425"/>
      <c r="N103" s="426"/>
      <c r="O103" s="584" t="n">
        <f aca="false">O123</f>
        <v>213.1</v>
      </c>
    </row>
    <row collapsed="false" customFormat="false" customHeight="true" hidden="true" ht="19.5" outlineLevel="0" r="104">
      <c r="A104" s="359"/>
      <c r="B104" s="37"/>
      <c r="C104" s="368"/>
      <c r="D104" s="368"/>
      <c r="E104" s="41"/>
      <c r="F104" s="429" t="s">
        <v>55</v>
      </c>
      <c r="G104" s="429"/>
      <c r="H104" s="429"/>
      <c r="I104" s="388" t="n">
        <f aca="false">J104+K104+L104+O104</f>
        <v>282.2</v>
      </c>
      <c r="J104" s="388" t="n">
        <f aca="false">J124</f>
        <v>0</v>
      </c>
      <c r="K104" s="388" t="n">
        <f aca="false">K124</f>
        <v>0</v>
      </c>
      <c r="L104" s="388" t="n">
        <f aca="false">L124</f>
        <v>0</v>
      </c>
      <c r="M104" s="430"/>
      <c r="N104" s="431"/>
      <c r="O104" s="584" t="n">
        <f aca="false">O124+M110</f>
        <v>282.2</v>
      </c>
    </row>
    <row collapsed="false" customFormat="false" customHeight="true" hidden="true" ht="18" outlineLevel="0" r="105">
      <c r="A105" s="433" t="s">
        <v>98</v>
      </c>
      <c r="B105" s="433"/>
      <c r="C105" s="434" t="n">
        <v>41640</v>
      </c>
      <c r="D105" s="434" t="n">
        <v>42735</v>
      </c>
      <c r="E105" s="433"/>
      <c r="F105" s="403" t="n">
        <f aca="false">I100+I95++++++F93</f>
        <v>3514.4</v>
      </c>
      <c r="G105" s="403"/>
      <c r="H105" s="403"/>
      <c r="I105" s="403"/>
      <c r="J105" s="404" t="n">
        <f aca="false">J100+J95+J93</f>
        <v>0</v>
      </c>
      <c r="K105" s="404" t="n">
        <f aca="false">K100+K95+K93</f>
        <v>0</v>
      </c>
      <c r="L105" s="404" t="n">
        <f aca="false">L100+L95+L93</f>
        <v>0</v>
      </c>
      <c r="M105" s="403" t="n">
        <f aca="false">O100+O95+M93</f>
        <v>3514.4</v>
      </c>
      <c r="N105" s="403"/>
      <c r="O105" s="403"/>
    </row>
    <row collapsed="false" customFormat="false" customHeight="true" hidden="true" ht="15.75" outlineLevel="0" r="106">
      <c r="A106" s="265" t="s">
        <v>257</v>
      </c>
      <c r="B106" s="37" t="s">
        <v>60</v>
      </c>
      <c r="C106" s="368" t="n">
        <v>41640</v>
      </c>
      <c r="D106" s="368" t="n">
        <v>42004</v>
      </c>
      <c r="E106" s="265" t="s">
        <v>225</v>
      </c>
      <c r="F106" s="415" t="n">
        <f aca="false">J106+K106+L106+M106</f>
        <v>141.8</v>
      </c>
      <c r="G106" s="415"/>
      <c r="H106" s="415"/>
      <c r="I106" s="415"/>
      <c r="J106" s="420" t="n">
        <v>0</v>
      </c>
      <c r="K106" s="420" t="n">
        <v>0</v>
      </c>
      <c r="L106" s="420" t="n">
        <v>0</v>
      </c>
      <c r="M106" s="420" t="n">
        <v>141.8</v>
      </c>
      <c r="N106" s="420"/>
      <c r="O106" s="420"/>
    </row>
    <row collapsed="false" customFormat="false" customHeight="false" hidden="true" ht="330.75" outlineLevel="0" r="107">
      <c r="A107" s="265" t="s">
        <v>259</v>
      </c>
      <c r="B107" s="37"/>
      <c r="C107" s="368"/>
      <c r="D107" s="368"/>
      <c r="E107" s="41" t="s">
        <v>226</v>
      </c>
      <c r="F107" s="415"/>
      <c r="G107" s="415"/>
      <c r="H107" s="415"/>
      <c r="I107" s="415"/>
      <c r="J107" s="420"/>
      <c r="K107" s="420"/>
      <c r="L107" s="420"/>
      <c r="M107" s="420"/>
      <c r="N107" s="420"/>
      <c r="O107" s="420"/>
    </row>
    <row collapsed="false" customFormat="false" customHeight="false" hidden="true" ht="15.75" outlineLevel="0" r="108">
      <c r="A108" s="435"/>
      <c r="B108" s="37"/>
      <c r="C108" s="368" t="n">
        <v>41640</v>
      </c>
      <c r="D108" s="368" t="n">
        <v>42004</v>
      </c>
      <c r="E108" s="265" t="s">
        <v>227</v>
      </c>
      <c r="F108" s="415" t="n">
        <f aca="false">J108+K108+L108+M108</f>
        <v>360.5</v>
      </c>
      <c r="G108" s="415"/>
      <c r="H108" s="415"/>
      <c r="I108" s="415"/>
      <c r="J108" s="420" t="n">
        <v>0</v>
      </c>
      <c r="K108" s="420" t="n">
        <v>0</v>
      </c>
      <c r="L108" s="420" t="n">
        <v>0</v>
      </c>
      <c r="M108" s="420" t="n">
        <v>360.5</v>
      </c>
      <c r="N108" s="420"/>
      <c r="O108" s="420"/>
    </row>
    <row collapsed="false" customFormat="false" customHeight="false" hidden="true" ht="31.5" outlineLevel="0" r="109">
      <c r="A109" s="435"/>
      <c r="B109" s="37"/>
      <c r="C109" s="368"/>
      <c r="D109" s="368"/>
      <c r="E109" s="41" t="s">
        <v>226</v>
      </c>
      <c r="F109" s="415"/>
      <c r="G109" s="415"/>
      <c r="H109" s="415"/>
      <c r="I109" s="415"/>
      <c r="J109" s="420"/>
      <c r="K109" s="420"/>
      <c r="L109" s="420"/>
      <c r="M109" s="420"/>
      <c r="N109" s="420"/>
      <c r="O109" s="420"/>
    </row>
    <row collapsed="false" customFormat="false" customHeight="false" hidden="true" ht="15.75" outlineLevel="0" r="110">
      <c r="A110" s="435"/>
      <c r="B110" s="37"/>
      <c r="C110" s="368" t="n">
        <v>41640</v>
      </c>
      <c r="D110" s="368" t="n">
        <v>42004</v>
      </c>
      <c r="E110" s="265" t="s">
        <v>228</v>
      </c>
      <c r="F110" s="415" t="n">
        <f aca="false">J110+K110+L110+M110</f>
        <v>282.2</v>
      </c>
      <c r="G110" s="415"/>
      <c r="H110" s="415"/>
      <c r="I110" s="415"/>
      <c r="J110" s="420" t="n">
        <v>0</v>
      </c>
      <c r="K110" s="420" t="n">
        <v>0</v>
      </c>
      <c r="L110" s="420" t="n">
        <v>0</v>
      </c>
      <c r="M110" s="420" t="n">
        <v>282.2</v>
      </c>
      <c r="N110" s="420"/>
      <c r="O110" s="420"/>
    </row>
    <row collapsed="false" customFormat="false" customHeight="false" hidden="true" ht="31.5" outlineLevel="0" r="111">
      <c r="A111" s="191"/>
      <c r="B111" s="37"/>
      <c r="C111" s="368"/>
      <c r="D111" s="368"/>
      <c r="E111" s="41" t="s">
        <v>226</v>
      </c>
      <c r="F111" s="415"/>
      <c r="G111" s="415"/>
      <c r="H111" s="415"/>
      <c r="I111" s="415"/>
      <c r="J111" s="420"/>
      <c r="K111" s="420"/>
      <c r="L111" s="420"/>
      <c r="M111" s="420"/>
      <c r="N111" s="420"/>
      <c r="O111" s="420"/>
    </row>
    <row collapsed="false" customFormat="false" customHeight="true" hidden="true" ht="18" outlineLevel="0" r="112">
      <c r="A112" s="41" t="s">
        <v>98</v>
      </c>
      <c r="B112" s="41"/>
      <c r="C112" s="416" t="n">
        <v>41640</v>
      </c>
      <c r="D112" s="416" t="n">
        <v>42735</v>
      </c>
      <c r="E112" s="41"/>
      <c r="F112" s="403" t="n">
        <f aca="false">SUM(F106:F111)</f>
        <v>784.5</v>
      </c>
      <c r="G112" s="403"/>
      <c r="H112" s="403"/>
      <c r="I112" s="403"/>
      <c r="J112" s="404" t="n">
        <f aca="false">SUM(J106:J111)</f>
        <v>0</v>
      </c>
      <c r="K112" s="404" t="n">
        <f aca="false">SUM(K106:K111)</f>
        <v>0</v>
      </c>
      <c r="L112" s="404" t="n">
        <f aca="false">SUM(L106:L111)</f>
        <v>0</v>
      </c>
      <c r="M112" s="403" t="n">
        <f aca="false">SUM(M106:M111)</f>
        <v>784.5</v>
      </c>
      <c r="N112" s="403"/>
      <c r="O112" s="403"/>
    </row>
    <row collapsed="false" customFormat="false" customHeight="false" hidden="true" ht="47.25" outlineLevel="0" r="113">
      <c r="A113" s="265" t="s">
        <v>435</v>
      </c>
      <c r="B113" s="37"/>
      <c r="C113" s="368" t="n">
        <v>41640</v>
      </c>
      <c r="D113" s="368" t="n">
        <v>42004</v>
      </c>
      <c r="E113" s="265" t="s">
        <v>225</v>
      </c>
      <c r="F113" s="415" t="n">
        <f aca="false">J113+K113+L113+M113</f>
        <v>0</v>
      </c>
      <c r="G113" s="415"/>
      <c r="H113" s="415"/>
      <c r="I113" s="415"/>
      <c r="J113" s="420" t="n">
        <v>0</v>
      </c>
      <c r="K113" s="420" t="n">
        <v>0</v>
      </c>
      <c r="L113" s="420" t="n">
        <v>0</v>
      </c>
      <c r="M113" s="443" t="n">
        <v>0</v>
      </c>
      <c r="N113" s="443"/>
      <c r="O113" s="443"/>
    </row>
    <row collapsed="false" customFormat="false" customHeight="true" hidden="true" ht="85.5" outlineLevel="0" r="114">
      <c r="A114" s="265" t="s">
        <v>436</v>
      </c>
      <c r="B114" s="37"/>
      <c r="C114" s="368"/>
      <c r="D114" s="368"/>
      <c r="E114" s="41" t="s">
        <v>226</v>
      </c>
      <c r="F114" s="415"/>
      <c r="G114" s="415"/>
      <c r="H114" s="415"/>
      <c r="I114" s="415"/>
      <c r="J114" s="420"/>
      <c r="K114" s="420"/>
      <c r="L114" s="420"/>
      <c r="M114" s="443"/>
      <c r="N114" s="443"/>
      <c r="O114" s="443"/>
    </row>
    <row collapsed="false" customFormat="false" customHeight="true" hidden="true" ht="19.5" outlineLevel="0" r="115">
      <c r="A115" s="435"/>
      <c r="B115" s="37" t="s">
        <v>102</v>
      </c>
      <c r="C115" s="368" t="n">
        <v>41640</v>
      </c>
      <c r="D115" s="368" t="n">
        <v>42004</v>
      </c>
      <c r="E115" s="265" t="s">
        <v>227</v>
      </c>
      <c r="F115" s="423"/>
      <c r="G115" s="424" t="s">
        <v>434</v>
      </c>
      <c r="H115" s="424"/>
      <c r="I115" s="403" t="n">
        <f aca="false">I116+I117+I118+I119</f>
        <v>1472.8</v>
      </c>
      <c r="J115" s="583" t="n">
        <v>0</v>
      </c>
      <c r="K115" s="422" t="n">
        <v>0</v>
      </c>
      <c r="L115" s="423" t="n">
        <v>0</v>
      </c>
      <c r="M115" s="436"/>
      <c r="N115" s="437"/>
      <c r="O115" s="585" t="n">
        <f aca="false">O116+O117+O118+O119</f>
        <v>1472.8</v>
      </c>
    </row>
    <row collapsed="false" customFormat="false" customHeight="true" hidden="true" ht="19.5" outlineLevel="0" r="116">
      <c r="A116" s="435"/>
      <c r="B116" s="37"/>
      <c r="C116" s="368"/>
      <c r="D116" s="368"/>
      <c r="E116" s="265"/>
      <c r="F116" s="406" t="s">
        <v>86</v>
      </c>
      <c r="G116" s="406"/>
      <c r="H116" s="406"/>
      <c r="I116" s="438" t="n">
        <f aca="false">J116+K116++L116+O116</f>
        <v>278.2</v>
      </c>
      <c r="J116" s="420" t="n">
        <v>0</v>
      </c>
      <c r="K116" s="420" t="n">
        <v>0</v>
      </c>
      <c r="L116" s="420" t="n">
        <v>0</v>
      </c>
      <c r="M116" s="439" t="s">
        <v>86</v>
      </c>
      <c r="N116" s="440"/>
      <c r="O116" s="440" t="n">
        <v>278.2</v>
      </c>
    </row>
    <row collapsed="false" customFormat="false" customHeight="true" hidden="true" ht="19.5" outlineLevel="0" r="117">
      <c r="A117" s="435"/>
      <c r="B117" s="37"/>
      <c r="C117" s="368"/>
      <c r="D117" s="368"/>
      <c r="E117" s="265"/>
      <c r="F117" s="406" t="s">
        <v>87</v>
      </c>
      <c r="G117" s="406"/>
      <c r="H117" s="406"/>
      <c r="I117" s="415" t="n">
        <f aca="false">J117+K117++L117+O117</f>
        <v>993.7</v>
      </c>
      <c r="J117" s="420" t="n">
        <v>0</v>
      </c>
      <c r="K117" s="420" t="n">
        <v>0</v>
      </c>
      <c r="L117" s="420" t="n">
        <v>0</v>
      </c>
      <c r="M117" s="441" t="s">
        <v>87</v>
      </c>
      <c r="N117" s="420"/>
      <c r="O117" s="420" t="n">
        <v>993.7</v>
      </c>
    </row>
    <row collapsed="false" customFormat="false" customHeight="true" hidden="true" ht="19.5" outlineLevel="0" r="118">
      <c r="A118" s="435"/>
      <c r="B118" s="37"/>
      <c r="C118" s="368"/>
      <c r="D118" s="368"/>
      <c r="E118" s="265"/>
      <c r="F118" s="406" t="s">
        <v>88</v>
      </c>
      <c r="G118" s="406"/>
      <c r="H118" s="406"/>
      <c r="I118" s="438" t="n">
        <f aca="false">J118+K118++L118+O118</f>
        <v>200.9</v>
      </c>
      <c r="J118" s="420" t="n">
        <v>0</v>
      </c>
      <c r="K118" s="420" t="n">
        <v>0</v>
      </c>
      <c r="L118" s="420" t="n">
        <v>0</v>
      </c>
      <c r="M118" s="441" t="s">
        <v>88</v>
      </c>
      <c r="N118" s="420"/>
      <c r="O118" s="420" t="n">
        <v>200.9</v>
      </c>
    </row>
    <row collapsed="false" customFormat="false" customHeight="true" hidden="true" ht="19.5" outlineLevel="0" r="119">
      <c r="A119" s="435"/>
      <c r="B119" s="37"/>
      <c r="C119" s="368"/>
      <c r="D119" s="368"/>
      <c r="E119" s="41" t="s">
        <v>226</v>
      </c>
      <c r="F119" s="442" t="s">
        <v>55</v>
      </c>
      <c r="G119" s="442"/>
      <c r="H119" s="442"/>
      <c r="I119" s="415" t="n">
        <f aca="false">J119+K119++L119+O119</f>
        <v>0</v>
      </c>
      <c r="J119" s="443" t="n">
        <v>0</v>
      </c>
      <c r="K119" s="443" t="n">
        <v>0</v>
      </c>
      <c r="L119" s="443" t="n">
        <v>0</v>
      </c>
      <c r="M119" s="444" t="s">
        <v>55</v>
      </c>
      <c r="N119" s="443"/>
      <c r="O119" s="443" t="n">
        <v>0</v>
      </c>
    </row>
    <row collapsed="false" customFormat="false" customHeight="true" hidden="true" ht="19.5" outlineLevel="0" r="120">
      <c r="A120" s="435"/>
      <c r="B120" s="37"/>
      <c r="C120" s="432"/>
      <c r="D120" s="432"/>
      <c r="E120" s="172" t="s">
        <v>463</v>
      </c>
      <c r="F120" s="586" t="s">
        <v>434</v>
      </c>
      <c r="G120" s="586"/>
      <c r="H120" s="586"/>
      <c r="I120" s="403" t="n">
        <f aca="false">I121+I122+I123+I124</f>
        <v>1257.1</v>
      </c>
      <c r="J120" s="403" t="n">
        <f aca="false">J121+J122+J123</f>
        <v>0</v>
      </c>
      <c r="K120" s="403" t="n">
        <f aca="false">K121+K122+K123</f>
        <v>0</v>
      </c>
      <c r="L120" s="403" t="n">
        <f aca="false">L121+L122+L123</f>
        <v>0</v>
      </c>
      <c r="M120" s="437"/>
      <c r="N120" s="437"/>
      <c r="O120" s="585" t="n">
        <f aca="false">O121+O122+O123+O124</f>
        <v>1257.1</v>
      </c>
    </row>
    <row collapsed="false" customFormat="false" customHeight="true" hidden="true" ht="19.5" outlineLevel="0" r="121">
      <c r="A121" s="435"/>
      <c r="B121" s="37"/>
      <c r="C121" s="432"/>
      <c r="D121" s="432"/>
      <c r="E121" s="172"/>
      <c r="F121" s="406" t="s">
        <v>86</v>
      </c>
      <c r="G121" s="406"/>
      <c r="H121" s="406"/>
      <c r="I121" s="446" t="n">
        <f aca="false">J121+K121+L121++O121</f>
        <v>226</v>
      </c>
      <c r="J121" s="443" t="n">
        <v>0</v>
      </c>
      <c r="K121" s="443" t="n">
        <v>0</v>
      </c>
      <c r="L121" s="443" t="n">
        <v>0</v>
      </c>
      <c r="M121" s="441" t="s">
        <v>86</v>
      </c>
      <c r="N121" s="420"/>
      <c r="O121" s="420" t="n">
        <v>226</v>
      </c>
    </row>
    <row collapsed="false" customFormat="false" customHeight="true" hidden="true" ht="19.5" outlineLevel="0" r="122">
      <c r="A122" s="435"/>
      <c r="B122" s="37"/>
      <c r="C122" s="432"/>
      <c r="D122" s="432"/>
      <c r="E122" s="172"/>
      <c r="F122" s="406" t="s">
        <v>87</v>
      </c>
      <c r="G122" s="406"/>
      <c r="H122" s="406"/>
      <c r="I122" s="438" t="n">
        <f aca="false">J122+K122+L122++O122</f>
        <v>818</v>
      </c>
      <c r="J122" s="420" t="n">
        <v>0</v>
      </c>
      <c r="K122" s="420" t="n">
        <v>0</v>
      </c>
      <c r="L122" s="420" t="n">
        <v>0</v>
      </c>
      <c r="M122" s="441" t="s">
        <v>87</v>
      </c>
      <c r="N122" s="420"/>
      <c r="O122" s="420" t="n">
        <v>818</v>
      </c>
    </row>
    <row collapsed="false" customFormat="false" customHeight="true" hidden="true" ht="19.5" outlineLevel="0" r="123">
      <c r="A123" s="435"/>
      <c r="B123" s="37"/>
      <c r="C123" s="368" t="n">
        <v>41640</v>
      </c>
      <c r="D123" s="368" t="n">
        <v>42004</v>
      </c>
      <c r="E123" s="172"/>
      <c r="F123" s="406" t="s">
        <v>88</v>
      </c>
      <c r="G123" s="406"/>
      <c r="H123" s="406"/>
      <c r="I123" s="446" t="n">
        <f aca="false">J123+K123+L123++O123</f>
        <v>213.1</v>
      </c>
      <c r="J123" s="420" t="n">
        <v>0</v>
      </c>
      <c r="K123" s="420" t="n">
        <v>0</v>
      </c>
      <c r="L123" s="420" t="n">
        <v>0</v>
      </c>
      <c r="M123" s="441" t="s">
        <v>88</v>
      </c>
      <c r="N123" s="420"/>
      <c r="O123" s="420" t="n">
        <v>213.1</v>
      </c>
    </row>
    <row collapsed="false" customFormat="false" customHeight="true" hidden="true" ht="19.5" outlineLevel="0" r="124">
      <c r="A124" s="435"/>
      <c r="B124" s="37"/>
      <c r="C124" s="368"/>
      <c r="D124" s="368"/>
      <c r="E124" s="172"/>
      <c r="F124" s="442" t="s">
        <v>55</v>
      </c>
      <c r="G124" s="442"/>
      <c r="H124" s="442"/>
      <c r="I124" s="438" t="n">
        <f aca="false">J124+K124+L124++O124</f>
        <v>0</v>
      </c>
      <c r="J124" s="440" t="n">
        <v>0</v>
      </c>
      <c r="K124" s="440" t="n">
        <v>0</v>
      </c>
      <c r="L124" s="440" t="n">
        <v>0</v>
      </c>
      <c r="M124" s="441" t="s">
        <v>55</v>
      </c>
      <c r="N124" s="420"/>
      <c r="O124" s="439" t="n">
        <v>0</v>
      </c>
    </row>
    <row collapsed="false" customFormat="false" customHeight="false" hidden="true" ht="18.75" outlineLevel="0" r="125">
      <c r="A125" s="42" t="s">
        <v>98</v>
      </c>
      <c r="B125" s="41"/>
      <c r="C125" s="416" t="n">
        <v>41640</v>
      </c>
      <c r="D125" s="416" t="n">
        <v>42735</v>
      </c>
      <c r="E125" s="41"/>
      <c r="F125" s="403" t="n">
        <f aca="false">I120+I115+F113</f>
        <v>2729.9</v>
      </c>
      <c r="G125" s="403"/>
      <c r="H125" s="403"/>
      <c r="I125" s="403"/>
      <c r="J125" s="404" t="n">
        <f aca="false">J113+J115+J120</f>
        <v>0</v>
      </c>
      <c r="K125" s="404" t="n">
        <f aca="false">K113+K115+K120</f>
        <v>0</v>
      </c>
      <c r="L125" s="404" t="n">
        <f aca="false">L113+L115+L120</f>
        <v>0</v>
      </c>
      <c r="M125" s="403" t="n">
        <f aca="false">O120+O115+M113</f>
        <v>2729.9</v>
      </c>
      <c r="N125" s="403"/>
      <c r="O125" s="403"/>
    </row>
    <row collapsed="false" customFormat="false" customHeight="true" hidden="true" ht="15.75" outlineLevel="0" r="126">
      <c r="A126" s="265" t="s">
        <v>62</v>
      </c>
      <c r="B126" s="37" t="s">
        <v>437</v>
      </c>
      <c r="C126" s="368" t="n">
        <v>41640</v>
      </c>
      <c r="D126" s="368" t="n">
        <v>42004</v>
      </c>
      <c r="E126" s="265" t="s">
        <v>225</v>
      </c>
      <c r="F126" s="388" t="n">
        <f aca="false">F133</f>
        <v>832.375</v>
      </c>
      <c r="G126" s="388"/>
      <c r="H126" s="388"/>
      <c r="I126" s="388"/>
      <c r="J126" s="388" t="n">
        <f aca="false">J133</f>
        <v>0</v>
      </c>
      <c r="K126" s="388" t="n">
        <f aca="false">K133</f>
        <v>0</v>
      </c>
      <c r="L126" s="388" t="n">
        <f aca="false">L133</f>
        <v>0</v>
      </c>
      <c r="M126" s="587" t="n">
        <f aca="false">M133</f>
        <v>832.375</v>
      </c>
      <c r="N126" s="587"/>
      <c r="O126" s="587"/>
    </row>
    <row collapsed="false" customFormat="false" customHeight="true" hidden="true" ht="79.5" outlineLevel="0" r="127">
      <c r="A127" s="133" t="s">
        <v>64</v>
      </c>
      <c r="B127" s="37"/>
      <c r="C127" s="368"/>
      <c r="D127" s="368"/>
      <c r="E127" s="41" t="s">
        <v>226</v>
      </c>
      <c r="F127" s="388"/>
      <c r="G127" s="388"/>
      <c r="H127" s="388"/>
      <c r="I127" s="388"/>
      <c r="J127" s="388"/>
      <c r="K127" s="388"/>
      <c r="L127" s="388"/>
      <c r="M127" s="587"/>
      <c r="N127" s="587"/>
      <c r="O127" s="587"/>
    </row>
    <row collapsed="false" customFormat="false" customHeight="false" hidden="true" ht="15.75" outlineLevel="0" r="128">
      <c r="A128" s="133"/>
      <c r="B128" s="37"/>
      <c r="C128" s="368" t="n">
        <v>41640</v>
      </c>
      <c r="D128" s="368" t="n">
        <v>42004</v>
      </c>
      <c r="E128" s="265" t="s">
        <v>227</v>
      </c>
      <c r="F128" s="388" t="n">
        <f aca="false">F135</f>
        <v>1057.2</v>
      </c>
      <c r="G128" s="388"/>
      <c r="H128" s="388"/>
      <c r="I128" s="388"/>
      <c r="J128" s="388" t="n">
        <f aca="false">J135</f>
        <v>0</v>
      </c>
      <c r="K128" s="388" t="n">
        <f aca="false">K135</f>
        <v>0</v>
      </c>
      <c r="L128" s="388" t="n">
        <f aca="false">L135</f>
        <v>0</v>
      </c>
      <c r="M128" s="388" t="n">
        <f aca="false">M135</f>
        <v>1057.2</v>
      </c>
      <c r="N128" s="388"/>
      <c r="O128" s="388"/>
    </row>
    <row collapsed="false" customFormat="false" customHeight="false" hidden="true" ht="31.5" outlineLevel="0" r="129">
      <c r="A129" s="133"/>
      <c r="B129" s="37"/>
      <c r="C129" s="368"/>
      <c r="D129" s="368"/>
      <c r="E129" s="41" t="s">
        <v>226</v>
      </c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</row>
    <row collapsed="false" customFormat="false" customHeight="false" hidden="true" ht="15.75" outlineLevel="0" r="130">
      <c r="A130" s="133"/>
      <c r="B130" s="37"/>
      <c r="C130" s="368" t="n">
        <v>41640</v>
      </c>
      <c r="D130" s="368" t="n">
        <v>42004</v>
      </c>
      <c r="E130" s="265" t="s">
        <v>228</v>
      </c>
      <c r="F130" s="388" t="n">
        <f aca="false">F137</f>
        <v>1013.1</v>
      </c>
      <c r="G130" s="388"/>
      <c r="H130" s="388"/>
      <c r="I130" s="388"/>
      <c r="J130" s="388" t="n">
        <f aca="false">J137</f>
        <v>0</v>
      </c>
      <c r="K130" s="388" t="n">
        <f aca="false">K137</f>
        <v>0</v>
      </c>
      <c r="L130" s="388" t="n">
        <f aca="false">L137</f>
        <v>0</v>
      </c>
      <c r="M130" s="388" t="n">
        <f aca="false">M137</f>
        <v>1013.1</v>
      </c>
      <c r="N130" s="388"/>
      <c r="O130" s="388"/>
    </row>
    <row collapsed="false" customFormat="false" customHeight="false" hidden="true" ht="31.5" outlineLevel="0" r="131">
      <c r="A131" s="191"/>
      <c r="B131" s="37"/>
      <c r="C131" s="368"/>
      <c r="D131" s="368"/>
      <c r="E131" s="41" t="s">
        <v>226</v>
      </c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</row>
    <row collapsed="false" customFormat="false" customHeight="true" hidden="true" ht="18" outlineLevel="0" r="132">
      <c r="A132" s="41" t="s">
        <v>85</v>
      </c>
      <c r="B132" s="41"/>
      <c r="C132" s="416" t="n">
        <v>41640</v>
      </c>
      <c r="D132" s="416" t="n">
        <v>42735</v>
      </c>
      <c r="E132" s="41"/>
      <c r="F132" s="403" t="n">
        <f aca="false">SUM(F126:F131)</f>
        <v>2902.675</v>
      </c>
      <c r="G132" s="403"/>
      <c r="H132" s="403"/>
      <c r="I132" s="403"/>
      <c r="J132" s="404" t="n">
        <f aca="false">SUM(J126:J131)</f>
        <v>0</v>
      </c>
      <c r="K132" s="404" t="n">
        <f aca="false">SUM(K126:K131)</f>
        <v>0</v>
      </c>
      <c r="L132" s="404" t="n">
        <f aca="false">SUM(L126:L131)</f>
        <v>0</v>
      </c>
      <c r="M132" s="403" t="n">
        <f aca="false">SUM(M126:M131)</f>
        <v>2902.675</v>
      </c>
      <c r="N132" s="403"/>
      <c r="O132" s="403"/>
    </row>
    <row collapsed="false" customFormat="false" customHeight="true" hidden="true" ht="31.5" outlineLevel="0" r="133">
      <c r="A133" s="265" t="s">
        <v>65</v>
      </c>
      <c r="B133" s="37" t="s">
        <v>437</v>
      </c>
      <c r="C133" s="368" t="n">
        <v>41640</v>
      </c>
      <c r="D133" s="368" t="n">
        <v>42004</v>
      </c>
      <c r="E133" s="265" t="s">
        <v>225</v>
      </c>
      <c r="F133" s="415" t="n">
        <f aca="false">J133+K133+L133+M133</f>
        <v>832.375</v>
      </c>
      <c r="G133" s="415"/>
      <c r="H133" s="415"/>
      <c r="I133" s="415"/>
      <c r="J133" s="447" t="n">
        <v>0</v>
      </c>
      <c r="K133" s="447" t="n">
        <v>0</v>
      </c>
      <c r="L133" s="447" t="n">
        <v>0</v>
      </c>
      <c r="M133" s="420" t="n">
        <v>832.375</v>
      </c>
      <c r="N133" s="420"/>
      <c r="O133" s="420"/>
    </row>
    <row collapsed="false" customFormat="false" customHeight="false" hidden="true" ht="189" outlineLevel="0" r="134">
      <c r="A134" s="265" t="s">
        <v>438</v>
      </c>
      <c r="B134" s="37"/>
      <c r="C134" s="368"/>
      <c r="D134" s="368"/>
      <c r="E134" s="41" t="s">
        <v>226</v>
      </c>
      <c r="F134" s="415"/>
      <c r="G134" s="415"/>
      <c r="H134" s="415"/>
      <c r="I134" s="415"/>
      <c r="J134" s="447"/>
      <c r="K134" s="447"/>
      <c r="L134" s="447"/>
      <c r="M134" s="420"/>
      <c r="N134" s="420"/>
      <c r="O134" s="420"/>
    </row>
    <row collapsed="false" customFormat="false" customHeight="false" hidden="true" ht="15.75" outlineLevel="0" r="135">
      <c r="A135" s="435"/>
      <c r="B135" s="37"/>
      <c r="C135" s="368" t="n">
        <v>41640</v>
      </c>
      <c r="D135" s="368" t="n">
        <v>42004</v>
      </c>
      <c r="E135" s="265" t="s">
        <v>227</v>
      </c>
      <c r="F135" s="415" t="n">
        <f aca="false">J135+K135+L135+M135</f>
        <v>1057.2</v>
      </c>
      <c r="G135" s="415"/>
      <c r="H135" s="415"/>
      <c r="I135" s="415"/>
      <c r="J135" s="447" t="n">
        <v>0</v>
      </c>
      <c r="K135" s="447" t="n">
        <v>0</v>
      </c>
      <c r="L135" s="447" t="n">
        <v>0</v>
      </c>
      <c r="M135" s="420" t="n">
        <v>1057.2</v>
      </c>
      <c r="N135" s="420"/>
      <c r="O135" s="420"/>
    </row>
    <row collapsed="false" customFormat="false" customHeight="false" hidden="true" ht="31.5" outlineLevel="0" r="136">
      <c r="A136" s="435"/>
      <c r="B136" s="37"/>
      <c r="C136" s="368"/>
      <c r="D136" s="368"/>
      <c r="E136" s="41" t="s">
        <v>226</v>
      </c>
      <c r="F136" s="415"/>
      <c r="G136" s="415"/>
      <c r="H136" s="415"/>
      <c r="I136" s="415"/>
      <c r="J136" s="447"/>
      <c r="K136" s="447"/>
      <c r="L136" s="447"/>
      <c r="M136" s="420"/>
      <c r="N136" s="420"/>
      <c r="O136" s="420"/>
    </row>
    <row collapsed="false" customFormat="false" customHeight="false" hidden="true" ht="15.75" outlineLevel="0" r="137">
      <c r="A137" s="435"/>
      <c r="B137" s="37"/>
      <c r="C137" s="368" t="n">
        <v>41640</v>
      </c>
      <c r="D137" s="368" t="n">
        <v>42004</v>
      </c>
      <c r="E137" s="265" t="s">
        <v>228</v>
      </c>
      <c r="F137" s="415" t="n">
        <f aca="false">J137+K137+L137+M137</f>
        <v>1013.1</v>
      </c>
      <c r="G137" s="415"/>
      <c r="H137" s="415"/>
      <c r="I137" s="415"/>
      <c r="J137" s="447" t="n">
        <v>0</v>
      </c>
      <c r="K137" s="447" t="n">
        <v>0</v>
      </c>
      <c r="L137" s="447" t="n">
        <v>0</v>
      </c>
      <c r="M137" s="420" t="n">
        <v>1013.1</v>
      </c>
      <c r="N137" s="420"/>
      <c r="O137" s="420"/>
    </row>
    <row collapsed="false" customFormat="false" customHeight="false" hidden="true" ht="31.5" outlineLevel="0" r="138">
      <c r="A138" s="191"/>
      <c r="B138" s="37"/>
      <c r="C138" s="368"/>
      <c r="D138" s="368"/>
      <c r="E138" s="41" t="s">
        <v>226</v>
      </c>
      <c r="F138" s="415"/>
      <c r="G138" s="415"/>
      <c r="H138" s="415"/>
      <c r="I138" s="415"/>
      <c r="J138" s="447"/>
      <c r="K138" s="447"/>
      <c r="L138" s="447"/>
      <c r="M138" s="420"/>
      <c r="N138" s="420"/>
      <c r="O138" s="420"/>
    </row>
    <row collapsed="false" customFormat="false" customHeight="true" hidden="true" ht="18" outlineLevel="0" r="139">
      <c r="A139" s="41" t="s">
        <v>85</v>
      </c>
      <c r="B139" s="41"/>
      <c r="C139" s="416" t="n">
        <v>41640</v>
      </c>
      <c r="D139" s="416" t="n">
        <v>42735</v>
      </c>
      <c r="E139" s="41"/>
      <c r="F139" s="403" t="n">
        <f aca="false">SUM(F133:F138)</f>
        <v>2902.675</v>
      </c>
      <c r="G139" s="403"/>
      <c r="H139" s="403"/>
      <c r="I139" s="403"/>
      <c r="J139" s="404"/>
      <c r="K139" s="404"/>
      <c r="L139" s="404"/>
      <c r="M139" s="403" t="n">
        <f aca="false">SUM(M133:M138)</f>
        <v>2902.675</v>
      </c>
      <c r="N139" s="403"/>
      <c r="O139" s="403"/>
    </row>
    <row collapsed="false" customFormat="false" customHeight="false" hidden="true" ht="15.75" outlineLevel="0" r="140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collapsed="false" customFormat="false" customHeight="false" hidden="true" ht="15.75" outlineLevel="0" r="141">
      <c r="A141" s="5"/>
    </row>
    <row collapsed="false" customFormat="false" customHeight="false" hidden="true" ht="15.75" outlineLevel="0" r="142">
      <c r="A142" s="3" t="s">
        <v>106</v>
      </c>
      <c r="B142" s="3"/>
      <c r="C142" s="3"/>
      <c r="D142" s="3"/>
      <c r="E142" s="3"/>
      <c r="F142" s="3"/>
      <c r="G142" s="3"/>
    </row>
    <row collapsed="false" customFormat="false" customHeight="false" hidden="true" ht="15.75" outlineLevel="0" r="143">
      <c r="A143" s="3" t="s">
        <v>107</v>
      </c>
      <c r="B143" s="3"/>
      <c r="C143" s="3"/>
      <c r="D143" s="3"/>
      <c r="E143" s="3"/>
      <c r="F143" s="3"/>
      <c r="G143" s="3"/>
    </row>
    <row collapsed="false" customFormat="false" customHeight="false" hidden="true" ht="15.75" outlineLevel="0" r="144">
      <c r="A144" s="3" t="s">
        <v>108</v>
      </c>
      <c r="B144" s="3"/>
      <c r="C144" s="3"/>
      <c r="D144" s="3"/>
      <c r="E144" s="3"/>
      <c r="F144" s="3"/>
      <c r="G144" s="3"/>
      <c r="H144" s="3"/>
      <c r="I144" s="3"/>
    </row>
    <row collapsed="false" customFormat="false" customHeight="false" hidden="true" ht="15" outlineLevel="0" r="145">
      <c r="A145" s="588" t="s">
        <v>109</v>
      </c>
    </row>
    <row collapsed="false" customFormat="false" customHeight="false" hidden="true" ht="15" outlineLevel="0" r="146">
      <c r="A146" s="588" t="s">
        <v>110</v>
      </c>
    </row>
    <row collapsed="false" customFormat="false" customHeight="true" hidden="true" ht="15" outlineLevel="0" r="147">
      <c r="A147" s="127" t="s">
        <v>3</v>
      </c>
      <c r="B147" s="127" t="s">
        <v>111</v>
      </c>
      <c r="C147" s="128" t="s">
        <v>112</v>
      </c>
      <c r="D147" s="128"/>
      <c r="E147" s="128"/>
      <c r="F147" s="128"/>
      <c r="G147" s="128"/>
      <c r="H147" s="128"/>
      <c r="I147" s="128" t="s">
        <v>113</v>
      </c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</row>
    <row collapsed="false" customFormat="false" customHeight="true" hidden="true" ht="15" outlineLevel="0" r="148">
      <c r="A148" s="131" t="s">
        <v>9</v>
      </c>
      <c r="B148" s="131" t="s">
        <v>114</v>
      </c>
      <c r="C148" s="132" t="s">
        <v>115</v>
      </c>
      <c r="D148" s="132"/>
      <c r="E148" s="132"/>
      <c r="F148" s="132"/>
      <c r="G148" s="132"/>
      <c r="H148" s="132"/>
      <c r="I148" s="132" t="s">
        <v>116</v>
      </c>
      <c r="J148" s="132"/>
      <c r="K148" s="132"/>
      <c r="L148" s="132"/>
      <c r="M148" s="132"/>
      <c r="N148" s="132"/>
      <c r="O148" s="132"/>
      <c r="P148" s="132" t="s">
        <v>117</v>
      </c>
      <c r="Q148" s="132"/>
      <c r="R148" s="132"/>
      <c r="S148" s="132"/>
      <c r="T148" s="132"/>
      <c r="U148" s="132"/>
      <c r="V148" s="132"/>
    </row>
    <row collapsed="false" customFormat="false" customHeight="true" hidden="true" ht="15.75" outlineLevel="0" r="149">
      <c r="A149" s="435"/>
      <c r="B149" s="131" t="s">
        <v>118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7" t="s">
        <v>119</v>
      </c>
      <c r="Q149" s="137"/>
      <c r="R149" s="137"/>
      <c r="S149" s="137"/>
      <c r="T149" s="137"/>
      <c r="U149" s="137"/>
      <c r="V149" s="137"/>
    </row>
    <row collapsed="false" customFormat="false" customHeight="true" hidden="true" ht="15" outlineLevel="0" r="150">
      <c r="A150" s="435"/>
      <c r="B150" s="435"/>
      <c r="C150" s="25" t="s">
        <v>120</v>
      </c>
      <c r="D150" s="25"/>
      <c r="E150" s="25"/>
      <c r="F150" s="25"/>
      <c r="G150" s="25"/>
      <c r="H150" s="25"/>
      <c r="I150" s="25" t="s">
        <v>120</v>
      </c>
      <c r="J150" s="25"/>
      <c r="K150" s="25"/>
      <c r="L150" s="25"/>
      <c r="M150" s="25"/>
      <c r="N150" s="25"/>
      <c r="O150" s="25"/>
      <c r="P150" s="128"/>
      <c r="Q150" s="128"/>
      <c r="R150" s="128"/>
      <c r="S150" s="128"/>
      <c r="T150" s="128"/>
      <c r="U150" s="128"/>
      <c r="V150" s="128"/>
    </row>
    <row collapsed="false" customFormat="false" customHeight="true" hidden="true" ht="15.75" outlineLevel="0" r="151">
      <c r="A151" s="435"/>
      <c r="B151" s="43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137" t="s">
        <v>120</v>
      </c>
      <c r="Q151" s="137"/>
      <c r="R151" s="137"/>
      <c r="S151" s="137"/>
      <c r="T151" s="137"/>
      <c r="U151" s="137"/>
      <c r="V151" s="137"/>
    </row>
    <row collapsed="false" customFormat="false" customHeight="true" hidden="true" ht="15" outlineLevel="0" r="152">
      <c r="A152" s="435"/>
      <c r="B152" s="435"/>
      <c r="C152" s="25" t="s">
        <v>121</v>
      </c>
      <c r="D152" s="25" t="s">
        <v>122</v>
      </c>
      <c r="E152" s="25"/>
      <c r="F152" s="25" t="s">
        <v>123</v>
      </c>
      <c r="G152" s="25" t="s">
        <v>124</v>
      </c>
      <c r="H152" s="25" t="s">
        <v>125</v>
      </c>
      <c r="I152" s="25" t="s">
        <v>121</v>
      </c>
      <c r="J152" s="25"/>
      <c r="K152" s="25" t="s">
        <v>122</v>
      </c>
      <c r="L152" s="25" t="s">
        <v>123</v>
      </c>
      <c r="M152" s="25" t="s">
        <v>124</v>
      </c>
      <c r="N152" s="25" t="s">
        <v>125</v>
      </c>
      <c r="O152" s="25"/>
      <c r="P152" s="131"/>
      <c r="Q152" s="25" t="s">
        <v>122</v>
      </c>
      <c r="R152" s="25"/>
      <c r="S152" s="25" t="s">
        <v>123</v>
      </c>
      <c r="T152" s="25" t="s">
        <v>124</v>
      </c>
      <c r="U152" s="25" t="s">
        <v>125</v>
      </c>
      <c r="V152" s="25"/>
    </row>
    <row collapsed="false" customFormat="false" customHeight="false" hidden="true" ht="38.25" outlineLevel="0" r="153">
      <c r="A153" s="435"/>
      <c r="B153" s="43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30" t="s">
        <v>126</v>
      </c>
      <c r="Q153" s="25"/>
      <c r="R153" s="25"/>
      <c r="S153" s="25"/>
      <c r="T153" s="25"/>
      <c r="U153" s="25"/>
      <c r="V153" s="25"/>
    </row>
    <row collapsed="false" customFormat="false" customHeight="false" hidden="true" ht="105" outlineLevel="0" r="154">
      <c r="A154" s="185" t="n">
        <v>1</v>
      </c>
      <c r="B154" s="467" t="s">
        <v>127</v>
      </c>
      <c r="C154" s="141" t="n">
        <f aca="false">J37</f>
        <v>0</v>
      </c>
      <c r="D154" s="142" t="n">
        <f aca="false">K37</f>
        <v>0</v>
      </c>
      <c r="E154" s="142"/>
      <c r="F154" s="141" t="n">
        <f aca="false">L37</f>
        <v>0</v>
      </c>
      <c r="G154" s="149" t="n">
        <f aca="false">O37</f>
        <v>1087.575</v>
      </c>
      <c r="H154" s="589" t="n">
        <v>0</v>
      </c>
      <c r="I154" s="142" t="n">
        <f aca="false">J42</f>
        <v>0</v>
      </c>
      <c r="J154" s="142"/>
      <c r="K154" s="143" t="n">
        <f aca="false">K42</f>
        <v>0</v>
      </c>
      <c r="L154" s="146" t="n">
        <f aca="false">L42</f>
        <v>0</v>
      </c>
      <c r="M154" s="143" t="n">
        <f aca="false">O42</f>
        <v>2514.19</v>
      </c>
      <c r="N154" s="145" t="n">
        <v>0</v>
      </c>
      <c r="O154" s="145"/>
      <c r="P154" s="146" t="n">
        <f aca="false">J47</f>
        <v>0</v>
      </c>
      <c r="Q154" s="147" t="n">
        <f aca="false">K47</f>
        <v>0</v>
      </c>
      <c r="R154" s="147"/>
      <c r="S154" s="141" t="n">
        <f aca="false">L47</f>
        <v>0</v>
      </c>
      <c r="T154" s="143" t="n">
        <f aca="false">O47</f>
        <v>1509.3</v>
      </c>
      <c r="U154" s="145" t="n">
        <v>0</v>
      </c>
      <c r="V154" s="145"/>
    </row>
    <row collapsed="false" customFormat="false" customHeight="false" hidden="true" ht="60" outlineLevel="0" r="155">
      <c r="A155" s="32" t="n">
        <v>2</v>
      </c>
      <c r="B155" s="29" t="s">
        <v>128</v>
      </c>
      <c r="C155" s="146" t="n">
        <f aca="false">J34</f>
        <v>0</v>
      </c>
      <c r="D155" s="148" t="n">
        <f aca="false">K34</f>
        <v>14079.15</v>
      </c>
      <c r="E155" s="148"/>
      <c r="F155" s="146" t="n">
        <f aca="false">L34</f>
        <v>0</v>
      </c>
      <c r="G155" s="149" t="n">
        <f aca="false">O34</f>
        <v>1408</v>
      </c>
      <c r="H155" s="589" t="n">
        <v>0</v>
      </c>
      <c r="I155" s="142" t="n">
        <f aca="false">J39</f>
        <v>0</v>
      </c>
      <c r="J155" s="142"/>
      <c r="K155" s="143" t="n">
        <f aca="false">K39</f>
        <v>0</v>
      </c>
      <c r="L155" s="143" t="n">
        <f aca="false">L39</f>
        <v>0</v>
      </c>
      <c r="M155" s="143" t="n">
        <f aca="false">O39</f>
        <v>19069.2</v>
      </c>
      <c r="N155" s="145" t="n">
        <v>0</v>
      </c>
      <c r="O155" s="145"/>
      <c r="P155" s="146" t="n">
        <f aca="false">J44</f>
        <v>0</v>
      </c>
      <c r="Q155" s="150" t="n">
        <f aca="false">K44</f>
        <v>0</v>
      </c>
      <c r="R155" s="150"/>
      <c r="S155" s="146" t="n">
        <f aca="false">L44</f>
        <v>0</v>
      </c>
      <c r="T155" s="143" t="n">
        <f aca="false">O44</f>
        <v>18714</v>
      </c>
      <c r="U155" s="145" t="n">
        <v>0</v>
      </c>
      <c r="V155" s="145"/>
    </row>
    <row collapsed="false" customFormat="false" customHeight="false" hidden="true" ht="60" outlineLevel="0" r="156">
      <c r="A156" s="32" t="n">
        <v>3</v>
      </c>
      <c r="B156" s="29" t="s">
        <v>129</v>
      </c>
      <c r="C156" s="146" t="n">
        <f aca="false">J35</f>
        <v>0</v>
      </c>
      <c r="D156" s="142" t="n">
        <f aca="false">K35</f>
        <v>0</v>
      </c>
      <c r="E156" s="142"/>
      <c r="F156" s="146" t="n">
        <f aca="false">L35</f>
        <v>0</v>
      </c>
      <c r="G156" s="149" t="n">
        <f aca="false">O35</f>
        <v>0</v>
      </c>
      <c r="H156" s="589" t="n">
        <v>0</v>
      </c>
      <c r="I156" s="142" t="n">
        <f aca="false">J40</f>
        <v>0</v>
      </c>
      <c r="J156" s="142"/>
      <c r="K156" s="143" t="n">
        <f aca="false">K40</f>
        <v>1156.4</v>
      </c>
      <c r="L156" s="143" t="n">
        <f aca="false">L40</f>
        <v>0</v>
      </c>
      <c r="M156" s="143" t="n">
        <f aca="false">O40</f>
        <v>17814.84</v>
      </c>
      <c r="N156" s="145" t="n">
        <v>0</v>
      </c>
      <c r="O156" s="145"/>
      <c r="P156" s="146" t="n">
        <f aca="false">J45</f>
        <v>0</v>
      </c>
      <c r="Q156" s="150" t="n">
        <f aca="false">K45</f>
        <v>0</v>
      </c>
      <c r="R156" s="150"/>
      <c r="S156" s="146" t="n">
        <f aca="false">L45</f>
        <v>0</v>
      </c>
      <c r="T156" s="143" t="n">
        <f aca="false">O45</f>
        <v>18466</v>
      </c>
      <c r="U156" s="145" t="n">
        <v>0</v>
      </c>
      <c r="V156" s="145"/>
    </row>
    <row collapsed="false" customFormat="false" customHeight="true" hidden="true" ht="69" outlineLevel="0" r="157">
      <c r="A157" s="32" t="n">
        <v>4</v>
      </c>
      <c r="B157" s="29" t="s">
        <v>130</v>
      </c>
      <c r="C157" s="146" t="n">
        <f aca="false">J36</f>
        <v>0</v>
      </c>
      <c r="D157" s="142" t="n">
        <f aca="false">K36</f>
        <v>3113.89</v>
      </c>
      <c r="E157" s="142"/>
      <c r="F157" s="143" t="n">
        <f aca="false">L41</f>
        <v>0</v>
      </c>
      <c r="G157" s="149" t="n">
        <f aca="false">O36</f>
        <v>533.889</v>
      </c>
      <c r="H157" s="589" t="n">
        <v>0</v>
      </c>
      <c r="I157" s="142" t="n">
        <f aca="false">J41</f>
        <v>0</v>
      </c>
      <c r="J157" s="142"/>
      <c r="K157" s="143" t="n">
        <f aca="false">K41</f>
        <v>3623.99</v>
      </c>
      <c r="L157" s="143" t="n">
        <f aca="false">L41</f>
        <v>0</v>
      </c>
      <c r="M157" s="143" t="n">
        <f aca="false">O41</f>
        <v>16855.3</v>
      </c>
      <c r="N157" s="145" t="n">
        <v>0</v>
      </c>
      <c r="O157" s="145"/>
      <c r="P157" s="146" t="n">
        <f aca="false">J46</f>
        <v>0</v>
      </c>
      <c r="Q157" s="150" t="n">
        <f aca="false">K46</f>
        <v>0</v>
      </c>
      <c r="R157" s="150"/>
      <c r="S157" s="146" t="n">
        <f aca="false">L46</f>
        <v>0</v>
      </c>
      <c r="T157" s="143" t="n">
        <f aca="false">O46</f>
        <v>18718.1</v>
      </c>
      <c r="U157" s="145" t="n">
        <v>0</v>
      </c>
      <c r="V157" s="145"/>
    </row>
    <row collapsed="false" customFormat="false" customHeight="true" hidden="true" ht="15.6" outlineLevel="0" r="158">
      <c r="A158" s="41"/>
      <c r="B158" s="41" t="s">
        <v>85</v>
      </c>
      <c r="C158" s="152" t="n">
        <f aca="false">C157+C156+C155+C154</f>
        <v>0</v>
      </c>
      <c r="D158" s="153" t="n">
        <f aca="false">D157+D156+D155+D154</f>
        <v>17193.04</v>
      </c>
      <c r="E158" s="153"/>
      <c r="F158" s="152" t="n">
        <f aca="false">F157+F156+F155+F154</f>
        <v>0</v>
      </c>
      <c r="G158" s="155" t="n">
        <f aca="false">G157+G156+G155+G154</f>
        <v>3029.464</v>
      </c>
      <c r="H158" s="158" t="n">
        <f aca="false">H157+H156+H155+H154</f>
        <v>0</v>
      </c>
      <c r="I158" s="154" t="n">
        <f aca="false">I157+I156+I155+I154</f>
        <v>0</v>
      </c>
      <c r="J158" s="154"/>
      <c r="K158" s="155" t="n">
        <f aca="false">K157+K156+K155+K154</f>
        <v>4780.39</v>
      </c>
      <c r="L158" s="155" t="n">
        <f aca="false">L157+L156+L155+L154</f>
        <v>0</v>
      </c>
      <c r="M158" s="155" t="n">
        <f aca="false">M157+M156+M155+M154</f>
        <v>56253.53</v>
      </c>
      <c r="N158" s="157" t="n">
        <f aca="false">N157+N156+N155+N154</f>
        <v>0</v>
      </c>
      <c r="O158" s="157"/>
      <c r="P158" s="158" t="n">
        <f aca="false">P157+P156+P155+P154</f>
        <v>0</v>
      </c>
      <c r="Q158" s="159" t="n">
        <f aca="false">Q157+Q156+Q155+Q154</f>
        <v>0</v>
      </c>
      <c r="R158" s="159"/>
      <c r="S158" s="160" t="n">
        <f aca="false">S157+S156+S155+S154</f>
        <v>0</v>
      </c>
      <c r="T158" s="155" t="n">
        <f aca="false">T157+T156+T155+T154</f>
        <v>57407.4</v>
      </c>
      <c r="U158" s="157" t="n">
        <f aca="false">U157+U156+U155+U154</f>
        <v>0</v>
      </c>
      <c r="V158" s="157"/>
    </row>
    <row collapsed="false" customFormat="false" customHeight="true" hidden="true" ht="15.6" outlineLevel="0" r="159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23"/>
    </row>
    <row collapsed="false" customFormat="false" customHeight="true" hidden="true" ht="16.5" outlineLevel="0" r="160">
      <c r="A160" s="165" t="s">
        <v>131</v>
      </c>
      <c r="B160" s="165"/>
      <c r="C160" s="165"/>
      <c r="D160" s="123"/>
      <c r="E160" s="166"/>
      <c r="F160" s="166"/>
      <c r="G160" s="166"/>
      <c r="H160" s="165"/>
      <c r="I160" s="165"/>
      <c r="J160" s="166"/>
      <c r="K160" s="166"/>
      <c r="L160" s="166"/>
      <c r="M160" s="165"/>
      <c r="N160" s="165"/>
      <c r="O160" s="166"/>
      <c r="P160" s="166"/>
      <c r="Q160" s="166"/>
      <c r="R160" s="166"/>
      <c r="S160" s="166"/>
      <c r="T160" s="166"/>
      <c r="U160" s="166"/>
      <c r="V160" s="123"/>
    </row>
    <row collapsed="false" customFormat="false" customHeight="true" hidden="true" ht="15.75" outlineLevel="0" r="161">
      <c r="A161" s="165"/>
      <c r="B161" s="165"/>
      <c r="C161" s="165"/>
      <c r="D161" s="123"/>
      <c r="E161" s="168" t="s">
        <v>132</v>
      </c>
      <c r="F161" s="168"/>
      <c r="G161" s="168"/>
      <c r="H161" s="165"/>
      <c r="I161" s="165"/>
      <c r="J161" s="168" t="s">
        <v>133</v>
      </c>
      <c r="K161" s="168"/>
      <c r="L161" s="168"/>
      <c r="M161" s="165"/>
      <c r="N161" s="165"/>
      <c r="O161" s="168"/>
      <c r="P161" s="168"/>
      <c r="Q161" s="168"/>
      <c r="R161" s="168" t="s">
        <v>134</v>
      </c>
      <c r="S161" s="168"/>
      <c r="T161" s="168"/>
      <c r="U161" s="168"/>
      <c r="V161" s="123"/>
    </row>
    <row collapsed="false" customFormat="false" customHeight="false" hidden="true" ht="15.75" outlineLevel="0" r="162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</row>
    <row collapsed="false" customFormat="false" customHeight="false" hidden="true" ht="15.75" outlineLevel="0" r="163">
      <c r="A163" s="461"/>
    </row>
    <row collapsed="false" customFormat="false" customHeight="false" hidden="true" ht="15.75" outlineLevel="0" r="164">
      <c r="A164" s="3" t="s">
        <v>135</v>
      </c>
      <c r="B164" s="3"/>
      <c r="C164" s="3"/>
      <c r="D164" s="3"/>
      <c r="E164" s="3"/>
      <c r="F164" s="3"/>
      <c r="G164" s="3"/>
    </row>
    <row collapsed="false" customFormat="false" customHeight="false" hidden="true" ht="15.75" outlineLevel="0" r="165">
      <c r="A165" s="461"/>
    </row>
    <row collapsed="false" customFormat="false" customHeight="false" hidden="true" ht="15.75" outlineLevel="0" r="166">
      <c r="A166" s="366"/>
    </row>
    <row collapsed="false" customFormat="false" customHeight="false" hidden="true" ht="15.75" outlineLevel="0" r="167">
      <c r="A167" s="3" t="s">
        <v>1</v>
      </c>
      <c r="B167" s="3"/>
      <c r="C167" s="3"/>
      <c r="D167" s="3"/>
      <c r="E167" s="3"/>
      <c r="F167" s="3"/>
      <c r="G167" s="3"/>
    </row>
    <row collapsed="false" customFormat="false" customHeight="false" hidden="true" ht="15.75" outlineLevel="0" r="168">
      <c r="A168" s="3" t="s">
        <v>136</v>
      </c>
      <c r="B168" s="3"/>
      <c r="C168" s="3"/>
      <c r="D168" s="3"/>
      <c r="E168" s="3"/>
      <c r="F168" s="3"/>
      <c r="G168" s="3"/>
    </row>
    <row collapsed="false" customFormat="false" customHeight="false" hidden="true" ht="15.75" outlineLevel="0" r="169">
      <c r="A169" s="366"/>
    </row>
    <row collapsed="false" customFormat="false" customHeight="true" hidden="true" ht="31.5" outlineLevel="0" r="170">
      <c r="A170" s="462" t="s">
        <v>137</v>
      </c>
      <c r="B170" s="462"/>
      <c r="C170" s="462"/>
      <c r="D170" s="462"/>
      <c r="E170" s="462"/>
      <c r="F170" s="462"/>
      <c r="G170" s="462"/>
      <c r="H170" s="462"/>
      <c r="I170" s="123"/>
      <c r="J170" s="123"/>
    </row>
    <row collapsed="false" customFormat="false" customHeight="false" hidden="true" ht="15.75" outlineLevel="0" r="171">
      <c r="A171" s="168"/>
      <c r="B171" s="168"/>
      <c r="C171" s="168"/>
      <c r="D171" s="168"/>
      <c r="E171" s="168"/>
      <c r="F171" s="168"/>
      <c r="G171" s="168"/>
      <c r="H171" s="168"/>
      <c r="I171" s="123"/>
      <c r="J171" s="123"/>
    </row>
    <row collapsed="false" customFormat="false" customHeight="true" hidden="true" ht="16.5" outlineLevel="0" r="172">
      <c r="A172" s="463" t="s">
        <v>138</v>
      </c>
      <c r="B172" s="463"/>
      <c r="C172" s="463"/>
      <c r="D172" s="463"/>
      <c r="E172" s="463"/>
      <c r="F172" s="463"/>
      <c r="G172" s="463"/>
      <c r="H172" s="463"/>
      <c r="I172" s="123"/>
      <c r="J172" s="123"/>
    </row>
    <row collapsed="false" customFormat="false" customHeight="true" hidden="true" ht="119.25" outlineLevel="0" r="173">
      <c r="A173" s="26" t="s">
        <v>139</v>
      </c>
      <c r="B173" s="26" t="s">
        <v>140</v>
      </c>
      <c r="C173" s="26" t="s">
        <v>141</v>
      </c>
      <c r="D173" s="26" t="s">
        <v>142</v>
      </c>
      <c r="E173" s="26" t="s">
        <v>143</v>
      </c>
      <c r="F173" s="26"/>
      <c r="G173" s="26" t="s">
        <v>448</v>
      </c>
      <c r="H173" s="26"/>
      <c r="I173" s="26"/>
      <c r="J173" s="26"/>
    </row>
    <row collapsed="false" customFormat="false" customHeight="true" hidden="true" ht="45.75" outlineLevel="0" r="174">
      <c r="A174" s="26"/>
      <c r="B174" s="26"/>
      <c r="C174" s="26"/>
      <c r="D174" s="26"/>
      <c r="E174" s="32" t="s">
        <v>144</v>
      </c>
      <c r="F174" s="185" t="s">
        <v>145</v>
      </c>
      <c r="G174" s="32" t="s">
        <v>144</v>
      </c>
      <c r="H174" s="26" t="s">
        <v>449</v>
      </c>
      <c r="I174" s="26"/>
      <c r="J174" s="26"/>
    </row>
    <row collapsed="false" customFormat="false" customHeight="true" hidden="true" ht="14.45" outlineLevel="0" r="175">
      <c r="A175" s="175" t="n">
        <v>1</v>
      </c>
      <c r="B175" s="175" t="n">
        <v>2</v>
      </c>
      <c r="C175" s="175" t="n">
        <v>3</v>
      </c>
      <c r="D175" s="175" t="n">
        <v>4</v>
      </c>
      <c r="E175" s="176" t="n">
        <v>5</v>
      </c>
      <c r="F175" s="176" t="n">
        <v>6</v>
      </c>
      <c r="G175" s="176" t="n">
        <v>7</v>
      </c>
      <c r="H175" s="360" t="n">
        <v>8</v>
      </c>
      <c r="I175" s="360"/>
      <c r="J175" s="360"/>
    </row>
    <row collapsed="false" customFormat="false" customHeight="false" hidden="true" ht="150" outlineLevel="0" r="176">
      <c r="A176" s="29" t="s">
        <v>146</v>
      </c>
      <c r="B176" s="29" t="n">
        <v>2014</v>
      </c>
      <c r="C176" s="179" t="s">
        <v>147</v>
      </c>
      <c r="D176" s="29" t="s">
        <v>148</v>
      </c>
      <c r="E176" s="29" t="n">
        <v>28158.3</v>
      </c>
      <c r="F176" s="29" t="n">
        <v>28158.3</v>
      </c>
      <c r="G176" s="29" t="n">
        <v>28158.3</v>
      </c>
      <c r="H176" s="35" t="n">
        <v>28158.3</v>
      </c>
      <c r="I176" s="35"/>
      <c r="J176" s="35"/>
    </row>
    <row collapsed="false" customFormat="false" customHeight="true" hidden="true" ht="224.25" outlineLevel="0" r="177">
      <c r="A177" s="35" t="s">
        <v>149</v>
      </c>
      <c r="B177" s="29" t="n">
        <v>2014</v>
      </c>
      <c r="C177" s="181" t="s">
        <v>150</v>
      </c>
      <c r="D177" s="35" t="s">
        <v>148</v>
      </c>
      <c r="E177" s="29" t="n">
        <v>6227.78</v>
      </c>
      <c r="F177" s="29" t="n">
        <v>6227.78</v>
      </c>
      <c r="G177" s="29" t="n">
        <v>6227.78</v>
      </c>
      <c r="H177" s="35" t="n">
        <v>6227.78</v>
      </c>
      <c r="I177" s="35"/>
      <c r="J177" s="35"/>
    </row>
    <row collapsed="false" customFormat="false" customHeight="false" hidden="true" ht="15" outlineLevel="0" r="178">
      <c r="A178" s="35"/>
      <c r="B178" s="29" t="n">
        <v>2015</v>
      </c>
      <c r="C178" s="181"/>
      <c r="D178" s="35"/>
      <c r="E178" s="29" t="n">
        <v>775.54</v>
      </c>
      <c r="F178" s="29" t="n">
        <v>775.54</v>
      </c>
      <c r="G178" s="29" t="n">
        <v>775.54</v>
      </c>
      <c r="H178" s="35" t="n">
        <v>775.54</v>
      </c>
      <c r="I178" s="35"/>
      <c r="J178" s="35"/>
    </row>
    <row collapsed="false" customFormat="false" customHeight="true" hidden="true" ht="193.15" outlineLevel="0" r="179">
      <c r="A179" s="29" t="s">
        <v>151</v>
      </c>
      <c r="B179" s="29" t="n">
        <v>2015</v>
      </c>
      <c r="C179" s="29" t="s">
        <v>152</v>
      </c>
      <c r="D179" s="29" t="s">
        <v>148</v>
      </c>
      <c r="E179" s="29" t="n">
        <v>2312.8</v>
      </c>
      <c r="F179" s="29" t="n">
        <v>2312.8</v>
      </c>
      <c r="G179" s="29" t="n">
        <v>2312.8</v>
      </c>
      <c r="H179" s="35" t="n">
        <v>2312.8</v>
      </c>
      <c r="I179" s="35"/>
      <c r="J179" s="35"/>
    </row>
    <row collapsed="false" customFormat="false" customHeight="false" hidden="true" ht="15.75" outlineLevel="0" r="180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</row>
    <row collapsed="false" customFormat="false" customHeight="false" hidden="true" ht="15.75" outlineLevel="0" r="181">
      <c r="A181" s="357"/>
    </row>
    <row collapsed="false" customFormat="false" customHeight="false" hidden="true" ht="15.75" outlineLevel="0" r="182">
      <c r="A182" s="3" t="s">
        <v>153</v>
      </c>
      <c r="B182" s="3"/>
      <c r="C182" s="3"/>
      <c r="D182" s="3"/>
      <c r="E182" s="3"/>
      <c r="F182" s="3"/>
      <c r="G182" s="3"/>
    </row>
    <row collapsed="false" customFormat="false" customHeight="false" hidden="true" ht="15.75" outlineLevel="0" r="183">
      <c r="A183" s="461"/>
    </row>
    <row collapsed="false" customFormat="false" customHeight="false" hidden="true" ht="15.75" outlineLevel="0" r="184">
      <c r="A184" s="3" t="s">
        <v>154</v>
      </c>
      <c r="B184" s="3"/>
      <c r="C184" s="3"/>
      <c r="D184" s="3"/>
      <c r="E184" s="3"/>
      <c r="F184" s="3"/>
      <c r="G184" s="3"/>
    </row>
    <row collapsed="false" customFormat="false" customHeight="false" hidden="true" ht="15.75" outlineLevel="0" r="185">
      <c r="A185" s="3" t="s">
        <v>155</v>
      </c>
      <c r="B185" s="3"/>
      <c r="C185" s="3"/>
      <c r="D185" s="3"/>
      <c r="E185" s="3"/>
      <c r="F185" s="3"/>
      <c r="G185" s="3"/>
    </row>
    <row collapsed="false" customFormat="false" customHeight="false" hidden="true" ht="15.75" outlineLevel="0" r="186">
      <c r="A186" s="366"/>
    </row>
    <row collapsed="false" customFormat="false" customHeight="true" hidden="true" ht="31.5" outlineLevel="0" r="187">
      <c r="A187" s="462" t="s">
        <v>137</v>
      </c>
      <c r="B187" s="462"/>
      <c r="C187" s="462"/>
      <c r="D187" s="462"/>
      <c r="E187" s="462"/>
      <c r="F187" s="462"/>
      <c r="G187" s="462"/>
      <c r="H187" s="462"/>
      <c r="I187" s="123"/>
      <c r="J187" s="123"/>
    </row>
    <row collapsed="false" customFormat="false" customHeight="true" hidden="true" ht="15.6" outlineLevel="0" r="188">
      <c r="A188" s="168"/>
      <c r="B188" s="168"/>
      <c r="C188" s="168"/>
      <c r="D188" s="168"/>
      <c r="E188" s="168"/>
      <c r="F188" s="168"/>
      <c r="G188" s="168"/>
      <c r="H188" s="168"/>
      <c r="I188" s="123"/>
      <c r="J188" s="123"/>
    </row>
    <row collapsed="false" customFormat="false" customHeight="false" hidden="true" ht="15.75" outlineLevel="0" r="189">
      <c r="A189" s="166"/>
      <c r="B189" s="166"/>
      <c r="C189" s="166"/>
      <c r="D189" s="166"/>
      <c r="E189" s="166"/>
      <c r="F189" s="166"/>
      <c r="G189" s="166"/>
      <c r="H189" s="166"/>
      <c r="I189" s="123"/>
      <c r="J189" s="123"/>
    </row>
    <row collapsed="false" customFormat="false" customHeight="true" hidden="true" ht="88.5" outlineLevel="0" r="190">
      <c r="A190" s="26" t="s">
        <v>156</v>
      </c>
      <c r="B190" s="26" t="s">
        <v>157</v>
      </c>
      <c r="C190" s="183" t="s">
        <v>158</v>
      </c>
      <c r="D190" s="183"/>
      <c r="E190" s="183"/>
      <c r="F190" s="183"/>
      <c r="G190" s="183"/>
      <c r="H190" s="26" t="s">
        <v>450</v>
      </c>
      <c r="I190" s="26"/>
      <c r="J190" s="26"/>
    </row>
    <row collapsed="false" customFormat="false" customHeight="true" hidden="true" ht="30" outlineLevel="0" r="191">
      <c r="A191" s="26"/>
      <c r="B191" s="26"/>
      <c r="C191" s="184" t="s">
        <v>159</v>
      </c>
      <c r="D191" s="184"/>
      <c r="E191" s="184"/>
      <c r="F191" s="184"/>
      <c r="G191" s="184"/>
      <c r="H191" s="26"/>
      <c r="I191" s="26"/>
      <c r="J191" s="26"/>
    </row>
    <row collapsed="false" customFormat="false" customHeight="false" hidden="true" ht="30" outlineLevel="0" r="192">
      <c r="A192" s="26"/>
      <c r="B192" s="26"/>
      <c r="C192" s="32" t="s">
        <v>160</v>
      </c>
      <c r="D192" s="185" t="s">
        <v>161</v>
      </c>
      <c r="E192" s="185" t="s">
        <v>162</v>
      </c>
      <c r="F192" s="185" t="s">
        <v>163</v>
      </c>
      <c r="G192" s="185" t="s">
        <v>446</v>
      </c>
      <c r="H192" s="26"/>
      <c r="I192" s="26"/>
      <c r="J192" s="26"/>
    </row>
    <row collapsed="false" customFormat="false" customHeight="false" hidden="true" ht="15" outlineLevel="0" r="193">
      <c r="A193" s="185" t="n">
        <v>1</v>
      </c>
      <c r="B193" s="185" t="n">
        <v>2</v>
      </c>
      <c r="C193" s="32" t="n">
        <v>3</v>
      </c>
      <c r="D193" s="32"/>
      <c r="E193" s="32" t="n">
        <v>4</v>
      </c>
      <c r="F193" s="32" t="n">
        <v>5</v>
      </c>
      <c r="G193" s="32" t="n">
        <v>6</v>
      </c>
      <c r="H193" s="26" t="n">
        <v>7</v>
      </c>
      <c r="I193" s="26"/>
      <c r="J193" s="26"/>
    </row>
    <row collapsed="false" customFormat="false" customHeight="true" hidden="true" ht="45.75" outlineLevel="0" r="194">
      <c r="A194" s="29" t="s">
        <v>164</v>
      </c>
      <c r="B194" s="29" t="n">
        <v>2014</v>
      </c>
      <c r="C194" s="29" t="s">
        <v>165</v>
      </c>
      <c r="D194" s="187" t="n">
        <v>14079.15</v>
      </c>
      <c r="E194" s="29" t="s">
        <v>165</v>
      </c>
      <c r="F194" s="187" t="n">
        <v>1408</v>
      </c>
      <c r="G194" s="29" t="s">
        <v>165</v>
      </c>
      <c r="H194" s="35" t="s">
        <v>451</v>
      </c>
      <c r="I194" s="35"/>
      <c r="J194" s="35"/>
    </row>
    <row collapsed="false" customFormat="false" customHeight="true" hidden="true" ht="224.25" outlineLevel="0" r="195">
      <c r="A195" s="35" t="s">
        <v>149</v>
      </c>
      <c r="B195" s="29" t="n">
        <v>2014</v>
      </c>
      <c r="C195" s="29" t="s">
        <v>165</v>
      </c>
      <c r="D195" s="187" t="n">
        <v>3113.89</v>
      </c>
      <c r="E195" s="29" t="s">
        <v>165</v>
      </c>
      <c r="F195" s="187" t="n">
        <v>311.389</v>
      </c>
      <c r="G195" s="29" t="s">
        <v>165</v>
      </c>
      <c r="H195" s="35" t="s">
        <v>451</v>
      </c>
      <c r="I195" s="35"/>
      <c r="J195" s="35"/>
    </row>
    <row collapsed="false" customFormat="false" customHeight="false" hidden="true" ht="15" outlineLevel="0" r="196">
      <c r="A196" s="35"/>
      <c r="B196" s="29" t="n">
        <v>2015</v>
      </c>
      <c r="C196" s="29" t="s">
        <v>165</v>
      </c>
      <c r="D196" s="187" t="n">
        <v>3623.99</v>
      </c>
      <c r="E196" s="29" t="s">
        <v>165</v>
      </c>
      <c r="F196" s="187" t="n">
        <v>362.4</v>
      </c>
      <c r="G196" s="29" t="s">
        <v>165</v>
      </c>
      <c r="H196" s="35"/>
      <c r="I196" s="35"/>
      <c r="J196" s="35"/>
    </row>
    <row collapsed="false" customFormat="false" customHeight="true" hidden="true" ht="60.75" outlineLevel="0" r="197">
      <c r="A197" s="29" t="s">
        <v>151</v>
      </c>
      <c r="B197" s="29" t="n">
        <v>2015</v>
      </c>
      <c r="C197" s="29" t="s">
        <v>165</v>
      </c>
      <c r="D197" s="187" t="n">
        <v>1156.4</v>
      </c>
      <c r="E197" s="29" t="s">
        <v>165</v>
      </c>
      <c r="F197" s="187" t="n">
        <v>115.64</v>
      </c>
      <c r="G197" s="29" t="s">
        <v>165</v>
      </c>
      <c r="H197" s="35" t="s">
        <v>451</v>
      </c>
      <c r="I197" s="35"/>
      <c r="J197" s="35"/>
    </row>
    <row collapsed="false" customFormat="false" customHeight="false" hidden="true" ht="15.75" outlineLevel="0" r="198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</row>
    <row collapsed="false" customFormat="false" customHeight="false" hidden="true" ht="15.75" outlineLevel="0" r="199">
      <c r="A199" s="461"/>
    </row>
    <row collapsed="false" customFormat="false" customHeight="false" hidden="true" ht="15.75" outlineLevel="0" r="200">
      <c r="A200" s="357"/>
    </row>
    <row collapsed="false" customFormat="false" customHeight="false" hidden="true" ht="15.75" outlineLevel="0" r="201">
      <c r="A201" s="3" t="s">
        <v>166</v>
      </c>
      <c r="B201" s="3"/>
      <c r="C201" s="3"/>
      <c r="D201" s="3"/>
      <c r="E201" s="3"/>
      <c r="F201" s="3"/>
    </row>
    <row collapsed="false" customFormat="false" customHeight="false" hidden="true" ht="15.75" outlineLevel="0" r="202">
      <c r="A202" s="461"/>
    </row>
    <row collapsed="false" customFormat="false" customHeight="false" hidden="true" ht="15.75" outlineLevel="0" r="203">
      <c r="A203" s="3" t="s">
        <v>168</v>
      </c>
      <c r="B203" s="3"/>
      <c r="C203" s="3"/>
      <c r="D203" s="3"/>
      <c r="E203" s="3"/>
      <c r="F203" s="3"/>
    </row>
    <row collapsed="false" customFormat="false" customHeight="false" hidden="true" ht="15.75" outlineLevel="0" r="204">
      <c r="A204" s="3" t="s">
        <v>169</v>
      </c>
      <c r="B204" s="3"/>
      <c r="C204" s="3"/>
      <c r="D204" s="3"/>
      <c r="E204" s="3"/>
      <c r="F204" s="3"/>
    </row>
    <row collapsed="false" customFormat="false" customHeight="false" hidden="true" ht="15.75" outlineLevel="0" r="205">
      <c r="A205" s="3" t="s">
        <v>170</v>
      </c>
      <c r="B205" s="3"/>
      <c r="C205" s="3"/>
      <c r="D205" s="3"/>
      <c r="E205" s="3"/>
      <c r="F205" s="3"/>
    </row>
    <row collapsed="false" customFormat="false" customHeight="false" hidden="true" ht="15.75" outlineLevel="0" r="206">
      <c r="A206" s="5"/>
    </row>
    <row collapsed="false" customFormat="false" customHeight="true" hidden="true" ht="18" outlineLevel="0" r="207">
      <c r="A207" s="353" t="s">
        <v>171</v>
      </c>
      <c r="B207" s="26" t="s">
        <v>172</v>
      </c>
      <c r="C207" s="26" t="s">
        <v>173</v>
      </c>
      <c r="D207" s="26" t="s">
        <v>174</v>
      </c>
      <c r="E207" s="26"/>
      <c r="F207" s="26"/>
      <c r="G207" s="26"/>
    </row>
    <row collapsed="false" customFormat="false" customHeight="false" hidden="true" ht="30" outlineLevel="0" r="208">
      <c r="A208" s="189" t="s">
        <v>9</v>
      </c>
      <c r="B208" s="26"/>
      <c r="C208" s="26"/>
      <c r="D208" s="189" t="s">
        <v>175</v>
      </c>
      <c r="E208" s="189" t="s">
        <v>176</v>
      </c>
      <c r="F208" s="189" t="s">
        <v>177</v>
      </c>
      <c r="G208" s="464"/>
    </row>
    <row collapsed="false" customFormat="false" customHeight="false" hidden="true" ht="45" outlineLevel="0" r="209">
      <c r="A209" s="435"/>
      <c r="B209" s="26"/>
      <c r="C209" s="26"/>
      <c r="D209" s="189" t="s">
        <v>178</v>
      </c>
      <c r="E209" s="189" t="s">
        <v>115</v>
      </c>
      <c r="F209" s="189" t="s">
        <v>179</v>
      </c>
      <c r="G209" s="464" t="s">
        <v>452</v>
      </c>
    </row>
    <row collapsed="false" customFormat="false" customHeight="false" hidden="true" ht="15" outlineLevel="0" r="210">
      <c r="A210" s="191"/>
      <c r="B210" s="26"/>
      <c r="C210" s="26"/>
      <c r="D210" s="191"/>
      <c r="E210" s="191"/>
      <c r="F210" s="191"/>
      <c r="G210" s="184" t="s">
        <v>453</v>
      </c>
    </row>
    <row collapsed="false" customFormat="false" customHeight="true" hidden="true" ht="42.75" outlineLevel="0" r="211">
      <c r="A211" s="465" t="s">
        <v>180</v>
      </c>
      <c r="B211" s="465"/>
      <c r="C211" s="465"/>
      <c r="D211" s="465"/>
      <c r="E211" s="465"/>
      <c r="F211" s="465"/>
      <c r="G211" s="465"/>
    </row>
    <row collapsed="false" customFormat="false" customHeight="true" hidden="true" ht="30" outlineLevel="0" r="212">
      <c r="A212" s="466" t="s">
        <v>181</v>
      </c>
      <c r="B212" s="466"/>
      <c r="C212" s="466"/>
      <c r="D212" s="466"/>
      <c r="E212" s="466"/>
      <c r="F212" s="466"/>
      <c r="G212" s="466"/>
    </row>
    <row collapsed="false" customFormat="false" customHeight="true" hidden="true" ht="30" outlineLevel="0" r="213">
      <c r="A213" s="466" t="s">
        <v>182</v>
      </c>
      <c r="B213" s="466"/>
      <c r="C213" s="466"/>
      <c r="D213" s="466"/>
      <c r="E213" s="466"/>
      <c r="F213" s="466"/>
      <c r="G213" s="466"/>
    </row>
    <row collapsed="false" customFormat="false" customHeight="false" hidden="true" ht="60" outlineLevel="0" r="214">
      <c r="A214" s="32" t="n">
        <v>1</v>
      </c>
      <c r="B214" s="194" t="s">
        <v>183</v>
      </c>
      <c r="C214" s="194" t="s">
        <v>184</v>
      </c>
      <c r="D214" s="194" t="n">
        <v>73.5</v>
      </c>
      <c r="E214" s="194" t="n">
        <v>73.6</v>
      </c>
      <c r="F214" s="194" t="n">
        <v>73.7</v>
      </c>
      <c r="G214" s="276" t="n">
        <v>73.8</v>
      </c>
    </row>
    <row collapsed="false" customFormat="false" customHeight="false" hidden="true" ht="105" outlineLevel="0" r="215">
      <c r="A215" s="32" t="n">
        <v>2</v>
      </c>
      <c r="B215" s="194" t="s">
        <v>185</v>
      </c>
      <c r="C215" s="194" t="s">
        <v>186</v>
      </c>
      <c r="D215" s="194" t="n">
        <v>1.7</v>
      </c>
      <c r="E215" s="194" t="n">
        <v>1.7</v>
      </c>
      <c r="F215" s="194" t="n">
        <v>1.7</v>
      </c>
      <c r="G215" s="276" t="n">
        <v>1.7</v>
      </c>
    </row>
    <row collapsed="false" customFormat="false" customHeight="false" hidden="true" ht="165" outlineLevel="0" r="216">
      <c r="A216" s="32" t="n">
        <v>3</v>
      </c>
      <c r="B216" s="194" t="s">
        <v>187</v>
      </c>
      <c r="C216" s="194" t="s">
        <v>186</v>
      </c>
      <c r="D216" s="194" t="n">
        <v>10</v>
      </c>
      <c r="E216" s="194" t="n">
        <v>10</v>
      </c>
      <c r="F216" s="194" t="n">
        <v>10</v>
      </c>
      <c r="G216" s="276" t="n">
        <v>10</v>
      </c>
    </row>
    <row collapsed="false" customFormat="false" customHeight="false" hidden="true" ht="60" outlineLevel="0" r="217">
      <c r="A217" s="32" t="n">
        <v>4</v>
      </c>
      <c r="B217" s="194" t="s">
        <v>188</v>
      </c>
      <c r="C217" s="194" t="s">
        <v>184</v>
      </c>
      <c r="D217" s="194" t="n">
        <v>91</v>
      </c>
      <c r="E217" s="194" t="n">
        <v>91.1</v>
      </c>
      <c r="F217" s="194" t="n">
        <v>91.2</v>
      </c>
      <c r="G217" s="276" t="n">
        <v>91.3</v>
      </c>
    </row>
    <row collapsed="false" customFormat="false" customHeight="false" hidden="true" ht="105" outlineLevel="0" r="218">
      <c r="A218" s="32" t="n">
        <v>5</v>
      </c>
      <c r="B218" s="194" t="s">
        <v>189</v>
      </c>
      <c r="C218" s="194" t="s">
        <v>190</v>
      </c>
      <c r="D218" s="194" t="n">
        <v>13.4</v>
      </c>
      <c r="E218" s="194" t="n">
        <v>14.7</v>
      </c>
      <c r="F218" s="194" t="n">
        <v>15.7</v>
      </c>
      <c r="G218" s="276" t="n">
        <v>17.1</v>
      </c>
    </row>
    <row collapsed="false" customFormat="false" customHeight="false" hidden="true" ht="135" outlineLevel="0" r="219">
      <c r="A219" s="32" t="n">
        <v>6</v>
      </c>
      <c r="B219" s="194" t="s">
        <v>191</v>
      </c>
      <c r="C219" s="194" t="s">
        <v>186</v>
      </c>
      <c r="D219" s="194" t="n">
        <v>100</v>
      </c>
      <c r="E219" s="194" t="n">
        <v>100</v>
      </c>
      <c r="F219" s="194" t="n">
        <v>100</v>
      </c>
      <c r="G219" s="276" t="n">
        <v>100</v>
      </c>
    </row>
    <row collapsed="false" customFormat="false" customHeight="false" hidden="true" ht="135" outlineLevel="0" r="220">
      <c r="A220" s="32" t="n">
        <v>7</v>
      </c>
      <c r="B220" s="194" t="s">
        <v>192</v>
      </c>
      <c r="C220" s="194" t="s">
        <v>186</v>
      </c>
      <c r="D220" s="194" t="n">
        <v>100</v>
      </c>
      <c r="E220" s="194" t="n">
        <v>100</v>
      </c>
      <c r="F220" s="194" t="n">
        <v>100</v>
      </c>
      <c r="G220" s="276" t="n">
        <v>100</v>
      </c>
    </row>
    <row collapsed="false" customFormat="false" customHeight="false" hidden="true" ht="75" outlineLevel="0" r="221">
      <c r="A221" s="32" t="n">
        <v>8</v>
      </c>
      <c r="B221" s="194" t="s">
        <v>193</v>
      </c>
      <c r="C221" s="194" t="s">
        <v>194</v>
      </c>
      <c r="D221" s="194" t="n">
        <v>17</v>
      </c>
      <c r="E221" s="194" t="n">
        <v>18</v>
      </c>
      <c r="F221" s="194" t="n">
        <v>18</v>
      </c>
      <c r="G221" s="276" t="n">
        <v>19</v>
      </c>
    </row>
    <row collapsed="false" customFormat="false" customHeight="false" hidden="true" ht="105" outlineLevel="0" r="222">
      <c r="A222" s="32" t="n">
        <v>9</v>
      </c>
      <c r="B222" s="194" t="s">
        <v>195</v>
      </c>
      <c r="C222" s="194" t="s">
        <v>194</v>
      </c>
      <c r="D222" s="194" t="n">
        <v>1</v>
      </c>
      <c r="E222" s="194" t="n">
        <v>2</v>
      </c>
      <c r="F222" s="194" t="n">
        <v>3</v>
      </c>
      <c r="G222" s="276" t="n">
        <v>1</v>
      </c>
    </row>
    <row collapsed="false" customFormat="false" customHeight="false" hidden="true" ht="135" outlineLevel="0" r="223">
      <c r="A223" s="32" t="n">
        <v>10</v>
      </c>
      <c r="B223" s="194" t="s">
        <v>196</v>
      </c>
      <c r="C223" s="194" t="s">
        <v>186</v>
      </c>
      <c r="D223" s="194" t="n">
        <v>55.7</v>
      </c>
      <c r="E223" s="194" t="n">
        <v>74</v>
      </c>
      <c r="F223" s="194" t="n">
        <v>84</v>
      </c>
      <c r="G223" s="276" t="n">
        <v>90</v>
      </c>
    </row>
    <row collapsed="false" customFormat="false" customHeight="false" hidden="true" ht="45" outlineLevel="0" r="224">
      <c r="A224" s="32" t="n">
        <v>11</v>
      </c>
      <c r="B224" s="194" t="s">
        <v>197</v>
      </c>
      <c r="C224" s="194" t="s">
        <v>186</v>
      </c>
      <c r="D224" s="194" t="n">
        <v>29.6</v>
      </c>
      <c r="E224" s="194" t="n">
        <v>20</v>
      </c>
      <c r="F224" s="194" t="n">
        <v>25</v>
      </c>
      <c r="G224" s="276" t="n">
        <v>20</v>
      </c>
    </row>
    <row collapsed="false" customFormat="false" customHeight="true" hidden="true" ht="30" outlineLevel="0" r="225">
      <c r="A225" s="466" t="s">
        <v>198</v>
      </c>
      <c r="B225" s="466"/>
      <c r="C225" s="466"/>
      <c r="D225" s="466"/>
      <c r="E225" s="466"/>
      <c r="F225" s="466"/>
      <c r="G225" s="466"/>
    </row>
    <row collapsed="false" customFormat="false" customHeight="false" hidden="true" ht="75" outlineLevel="0" r="226">
      <c r="A226" s="32" t="n">
        <v>12</v>
      </c>
      <c r="B226" s="194" t="s">
        <v>199</v>
      </c>
      <c r="C226" s="194" t="s">
        <v>200</v>
      </c>
      <c r="D226" s="194" t="n">
        <v>165</v>
      </c>
      <c r="E226" s="194" t="n">
        <v>190.64</v>
      </c>
      <c r="F226" s="194" t="n">
        <v>202</v>
      </c>
      <c r="G226" s="276" t="n">
        <v>214</v>
      </c>
    </row>
    <row collapsed="false" customFormat="false" customHeight="true" hidden="true" ht="30" outlineLevel="0" r="227">
      <c r="A227" s="466" t="s">
        <v>201</v>
      </c>
      <c r="B227" s="466"/>
      <c r="C227" s="466"/>
      <c r="D227" s="466"/>
      <c r="E227" s="466"/>
      <c r="F227" s="466"/>
      <c r="G227" s="466"/>
    </row>
    <row collapsed="false" customFormat="false" customHeight="true" hidden="true" ht="45" outlineLevel="0" r="228">
      <c r="A228" s="466" t="s">
        <v>202</v>
      </c>
      <c r="B228" s="466"/>
      <c r="C228" s="466"/>
      <c r="D228" s="466"/>
      <c r="E228" s="466"/>
      <c r="F228" s="466"/>
      <c r="G228" s="466"/>
    </row>
    <row collapsed="false" customFormat="false" customHeight="false" hidden="true" ht="150" outlineLevel="0" r="229">
      <c r="A229" s="32" t="n">
        <v>13</v>
      </c>
      <c r="B229" s="29" t="s">
        <v>203</v>
      </c>
      <c r="C229" s="29" t="s">
        <v>186</v>
      </c>
      <c r="D229" s="29" t="n">
        <v>12.4</v>
      </c>
      <c r="E229" s="29" t="n">
        <v>13</v>
      </c>
      <c r="F229" s="29" t="n">
        <v>13</v>
      </c>
      <c r="G229" s="276" t="n">
        <v>14</v>
      </c>
    </row>
    <row collapsed="false" customFormat="false" customHeight="false" hidden="true" ht="75" outlineLevel="0" r="230">
      <c r="A230" s="32" t="n">
        <v>14</v>
      </c>
      <c r="B230" s="29" t="s">
        <v>204</v>
      </c>
      <c r="C230" s="29" t="s">
        <v>205</v>
      </c>
      <c r="D230" s="29" t="n">
        <v>800</v>
      </c>
      <c r="E230" s="29" t="n">
        <v>950</v>
      </c>
      <c r="F230" s="29" t="n">
        <v>1050</v>
      </c>
      <c r="G230" s="253" t="n">
        <v>1200</v>
      </c>
    </row>
    <row collapsed="false" customFormat="false" customHeight="true" hidden="true" ht="45" outlineLevel="0" r="231">
      <c r="A231" s="466" t="s">
        <v>206</v>
      </c>
      <c r="B231" s="466"/>
      <c r="C231" s="466"/>
      <c r="D231" s="466"/>
      <c r="E231" s="466"/>
      <c r="F231" s="466"/>
      <c r="G231" s="466"/>
    </row>
    <row collapsed="false" customFormat="false" customHeight="false" hidden="true" ht="105" outlineLevel="0" r="232">
      <c r="A232" s="185" t="n">
        <v>15</v>
      </c>
      <c r="B232" s="467" t="s">
        <v>207</v>
      </c>
      <c r="C232" s="35" t="s">
        <v>205</v>
      </c>
      <c r="D232" s="195" t="s">
        <v>208</v>
      </c>
      <c r="E232" s="196" t="s">
        <v>208</v>
      </c>
      <c r="F232" s="196" t="s">
        <v>208</v>
      </c>
      <c r="G232" s="205" t="s">
        <v>208</v>
      </c>
    </row>
    <row collapsed="false" customFormat="false" customHeight="true" hidden="true" ht="30" outlineLevel="0" r="233">
      <c r="A233" s="466" t="s">
        <v>209</v>
      </c>
      <c r="B233" s="466"/>
      <c r="C233" s="466"/>
      <c r="D233" s="466"/>
      <c r="E233" s="466"/>
      <c r="F233" s="466"/>
      <c r="G233" s="466"/>
    </row>
    <row collapsed="false" customFormat="false" customHeight="true" hidden="true" ht="30" outlineLevel="0" r="234">
      <c r="A234" s="466" t="s">
        <v>210</v>
      </c>
      <c r="B234" s="466"/>
      <c r="C234" s="466"/>
      <c r="D234" s="466"/>
      <c r="E234" s="466"/>
      <c r="F234" s="466"/>
      <c r="G234" s="466"/>
    </row>
    <row collapsed="false" customFormat="false" customHeight="false" hidden="true" ht="60" outlineLevel="0" r="235">
      <c r="A235" s="194" t="n">
        <v>16</v>
      </c>
      <c r="B235" s="194" t="s">
        <v>211</v>
      </c>
      <c r="C235" s="194" t="s">
        <v>205</v>
      </c>
      <c r="D235" s="194" t="n">
        <v>3890</v>
      </c>
      <c r="E235" s="194" t="n">
        <v>3940</v>
      </c>
      <c r="F235" s="194" t="n">
        <v>4000</v>
      </c>
      <c r="G235" s="276" t="n">
        <v>4050</v>
      </c>
    </row>
    <row collapsed="false" customFormat="false" customHeight="false" hidden="true" ht="90" outlineLevel="0" r="236">
      <c r="A236" s="194" t="n">
        <v>17</v>
      </c>
      <c r="B236" s="194" t="s">
        <v>212</v>
      </c>
      <c r="C236" s="194" t="s">
        <v>186</v>
      </c>
      <c r="D236" s="194" t="n">
        <v>7.7</v>
      </c>
      <c r="E236" s="194" t="n">
        <v>7.7</v>
      </c>
      <c r="F236" s="194" t="n">
        <v>7.7</v>
      </c>
      <c r="G236" s="276" t="n">
        <v>7.7</v>
      </c>
    </row>
    <row collapsed="false" customFormat="false" customHeight="false" hidden="true" ht="15.75" outlineLevel="0" r="237">
      <c r="A237" s="366"/>
    </row>
    <row collapsed="false" customFormat="false" customHeight="false" hidden="true" ht="47.25" outlineLevel="0" r="238">
      <c r="A238" s="5" t="s">
        <v>67</v>
      </c>
    </row>
    <row collapsed="false" customFormat="false" customHeight="false" hidden="true" ht="15.75" outlineLevel="0" r="239">
      <c r="A239" s="468" t="s">
        <v>213</v>
      </c>
      <c r="B239" s="468"/>
      <c r="C239" s="468"/>
      <c r="D239" s="468"/>
      <c r="E239" s="468"/>
      <c r="F239" s="468"/>
      <c r="G239" s="468"/>
    </row>
    <row collapsed="false" customFormat="false" customHeight="false" hidden="true" ht="15.75" outlineLevel="0" r="240">
      <c r="A240" s="468" t="s">
        <v>214</v>
      </c>
      <c r="B240" s="468"/>
      <c r="C240" s="468"/>
      <c r="D240" s="468"/>
      <c r="E240" s="468"/>
      <c r="F240" s="468"/>
      <c r="G240" s="468"/>
    </row>
    <row collapsed="false" customFormat="false" customHeight="false" hidden="true" ht="15.75" outlineLevel="0" r="241">
      <c r="A241" s="3" t="s">
        <v>215</v>
      </c>
      <c r="B241" s="3"/>
      <c r="C241" s="3"/>
      <c r="D241" s="3"/>
      <c r="E241" s="3"/>
      <c r="F241" s="3"/>
      <c r="G241" s="3"/>
      <c r="H241" s="3"/>
      <c r="I241" s="3"/>
    </row>
    <row collapsed="false" customFormat="false" customHeight="false" hidden="true" ht="15.75" outlineLevel="0" r="242">
      <c r="A242" s="3" t="s">
        <v>69</v>
      </c>
      <c r="B242" s="3"/>
      <c r="C242" s="3"/>
      <c r="D242" s="3"/>
      <c r="E242" s="3"/>
      <c r="F242" s="3"/>
      <c r="G242" s="3"/>
      <c r="H242" s="3"/>
    </row>
    <row collapsed="false" customFormat="false" customHeight="false" hidden="true" ht="15.75" outlineLevel="0" r="243">
      <c r="A243" s="3" t="s">
        <v>216</v>
      </c>
      <c r="B243" s="3"/>
      <c r="C243" s="3"/>
      <c r="D243" s="3"/>
      <c r="E243" s="3"/>
      <c r="F243" s="3"/>
      <c r="G243" s="3"/>
      <c r="H243" s="3"/>
    </row>
    <row collapsed="false" customFormat="false" customHeight="false" hidden="true" ht="15.75" outlineLevel="0" r="244">
      <c r="A244" s="3" t="s">
        <v>90</v>
      </c>
      <c r="B244" s="3"/>
      <c r="C244" s="3"/>
      <c r="D244" s="3"/>
      <c r="E244" s="3"/>
      <c r="F244" s="3"/>
      <c r="G244" s="3"/>
    </row>
    <row collapsed="false" customFormat="false" customHeight="false" hidden="true" ht="15.75" outlineLevel="0" r="245">
      <c r="A245" s="469"/>
    </row>
    <row collapsed="false" customFormat="false" customHeight="true" hidden="true" ht="164.25" outlineLevel="0" r="246">
      <c r="A246" s="26" t="s">
        <v>171</v>
      </c>
      <c r="B246" s="26" t="s">
        <v>217</v>
      </c>
      <c r="C246" s="26" t="s">
        <v>72</v>
      </c>
      <c r="D246" s="26" t="s">
        <v>218</v>
      </c>
      <c r="E246" s="26" t="s">
        <v>74</v>
      </c>
      <c r="F246" s="26" t="s">
        <v>219</v>
      </c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</row>
    <row collapsed="false" customFormat="false" customHeight="true" hidden="true" ht="45.75" outlineLevel="0" r="247">
      <c r="A247" s="26"/>
      <c r="B247" s="26"/>
      <c r="C247" s="26"/>
      <c r="D247" s="26"/>
      <c r="E247" s="26"/>
      <c r="F247" s="26" t="s">
        <v>78</v>
      </c>
      <c r="G247" s="26"/>
      <c r="H247" s="26"/>
      <c r="I247" s="470" t="s">
        <v>220</v>
      </c>
      <c r="J247" s="26" t="s">
        <v>80</v>
      </c>
      <c r="K247" s="26"/>
      <c r="L247" s="26" t="s">
        <v>221</v>
      </c>
      <c r="M247" s="26"/>
      <c r="N247" s="26"/>
      <c r="O247" s="26"/>
      <c r="P247" s="26"/>
      <c r="Q247" s="26"/>
      <c r="R247" s="201" t="s">
        <v>222</v>
      </c>
    </row>
    <row collapsed="false" customFormat="false" customHeight="false" hidden="true" ht="15" outlineLevel="0" r="248">
      <c r="A248" s="176" t="n">
        <v>1</v>
      </c>
      <c r="B248" s="176" t="n">
        <v>2</v>
      </c>
      <c r="C248" s="176" t="n">
        <v>3</v>
      </c>
      <c r="D248" s="176" t="n">
        <v>4</v>
      </c>
      <c r="E248" s="176" t="n">
        <v>5</v>
      </c>
      <c r="F248" s="360" t="n">
        <v>6</v>
      </c>
      <c r="G248" s="360"/>
      <c r="H248" s="360"/>
      <c r="I248" s="176" t="n">
        <v>7</v>
      </c>
      <c r="J248" s="360" t="n">
        <v>8</v>
      </c>
      <c r="K248" s="360"/>
      <c r="L248" s="360" t="n">
        <v>9</v>
      </c>
      <c r="M248" s="360"/>
      <c r="N248" s="360"/>
      <c r="O248" s="360"/>
      <c r="P248" s="360"/>
      <c r="Q248" s="360"/>
      <c r="R248" s="201" t="n">
        <v>10</v>
      </c>
    </row>
    <row collapsed="false" customFormat="false" customHeight="true" hidden="true" ht="74.25" outlineLevel="0" r="249">
      <c r="A249" s="35" t="n">
        <v>1</v>
      </c>
      <c r="B249" s="35" t="s">
        <v>90</v>
      </c>
      <c r="C249" s="205" t="s">
        <v>223</v>
      </c>
      <c r="D249" s="205" t="s">
        <v>224</v>
      </c>
      <c r="E249" s="206" t="s">
        <v>225</v>
      </c>
      <c r="F249" s="467"/>
      <c r="G249" s="310"/>
      <c r="H249" s="471" t="n">
        <f aca="false">H250+++H251+H252+H253</f>
        <v>19248.329</v>
      </c>
      <c r="I249" s="210" t="n">
        <f aca="false">I250+I251+I252+I253</f>
        <v>0</v>
      </c>
      <c r="J249" s="145" t="n">
        <v>19418.04</v>
      </c>
      <c r="K249" s="145"/>
      <c r="L249" s="467"/>
      <c r="M249" s="310"/>
      <c r="N249" s="310"/>
      <c r="O249" s="310"/>
      <c r="P249" s="209" t="n">
        <f aca="false">P250+P251+P252+P253</f>
        <v>2055.289</v>
      </c>
      <c r="Q249" s="209"/>
      <c r="R249" s="210" t="n">
        <f aca="false">R250+R251+R252+R253</f>
        <v>0</v>
      </c>
    </row>
    <row collapsed="false" customFormat="false" customHeight="true" hidden="true" ht="16.5" outlineLevel="0" r="250">
      <c r="A250" s="35"/>
      <c r="B250" s="35"/>
      <c r="C250" s="205"/>
      <c r="D250" s="205"/>
      <c r="E250" s="206" t="s">
        <v>226</v>
      </c>
      <c r="F250" s="194" t="s">
        <v>86</v>
      </c>
      <c r="G250" s="467"/>
      <c r="H250" s="471" t="n">
        <f aca="false">I250+J250++P250+R250</f>
        <v>15487.15</v>
      </c>
      <c r="I250" s="213" t="n">
        <f aca="false">I270</f>
        <v>0</v>
      </c>
      <c r="J250" s="142" t="n">
        <f aca="false">J270</f>
        <v>14079.15</v>
      </c>
      <c r="K250" s="142"/>
      <c r="L250" s="205" t="s">
        <v>86</v>
      </c>
      <c r="M250" s="205"/>
      <c r="N250" s="205"/>
      <c r="O250" s="205"/>
      <c r="P250" s="212" t="n">
        <f aca="false">P270</f>
        <v>1408</v>
      </c>
      <c r="Q250" s="212"/>
      <c r="R250" s="213" t="n">
        <f aca="false">R270</f>
        <v>0</v>
      </c>
    </row>
    <row collapsed="false" customFormat="false" customHeight="true" hidden="true" ht="16.5" outlineLevel="0" r="251">
      <c r="A251" s="35"/>
      <c r="B251" s="35"/>
      <c r="C251" s="205"/>
      <c r="D251" s="205"/>
      <c r="E251" s="571"/>
      <c r="F251" s="194" t="s">
        <v>87</v>
      </c>
      <c r="G251" s="467"/>
      <c r="H251" s="472" t="n">
        <f aca="false">I251+J251++P251+R251</f>
        <v>0</v>
      </c>
      <c r="I251" s="213" t="n">
        <f aca="false">I271</f>
        <v>0</v>
      </c>
      <c r="J251" s="142" t="n">
        <f aca="false">J271</f>
        <v>0</v>
      </c>
      <c r="K251" s="142"/>
      <c r="L251" s="205" t="s">
        <v>87</v>
      </c>
      <c r="M251" s="205"/>
      <c r="N251" s="205"/>
      <c r="O251" s="205"/>
      <c r="P251" s="212" t="n">
        <f aca="false">P271</f>
        <v>0</v>
      </c>
      <c r="Q251" s="212"/>
      <c r="R251" s="213" t="n">
        <f aca="false">R271</f>
        <v>0</v>
      </c>
    </row>
    <row collapsed="false" customFormat="false" customHeight="true" hidden="true" ht="16.5" outlineLevel="0" r="252">
      <c r="A252" s="35"/>
      <c r="B252" s="35"/>
      <c r="C252" s="205"/>
      <c r="D252" s="205"/>
      <c r="E252" s="571"/>
      <c r="F252" s="194" t="s">
        <v>88</v>
      </c>
      <c r="G252" s="467"/>
      <c r="H252" s="471" t="n">
        <f aca="false">I252+J252++P252+R252</f>
        <v>3647.779</v>
      </c>
      <c r="I252" s="213" t="n">
        <f aca="false">I272</f>
        <v>0</v>
      </c>
      <c r="J252" s="142" t="n">
        <f aca="false">J272</f>
        <v>3113.89</v>
      </c>
      <c r="K252" s="142"/>
      <c r="L252" s="205" t="s">
        <v>88</v>
      </c>
      <c r="M252" s="205"/>
      <c r="N252" s="205"/>
      <c r="O252" s="205"/>
      <c r="P252" s="212" t="n">
        <f aca="false">P272</f>
        <v>533.889</v>
      </c>
      <c r="Q252" s="212"/>
      <c r="R252" s="213" t="n">
        <f aca="false">R272</f>
        <v>0</v>
      </c>
    </row>
    <row collapsed="false" customFormat="false" customHeight="true" hidden="true" ht="16.5" outlineLevel="0" r="253">
      <c r="A253" s="35"/>
      <c r="B253" s="35"/>
      <c r="C253" s="205"/>
      <c r="D253" s="205"/>
      <c r="E253" s="573"/>
      <c r="F253" s="194" t="s">
        <v>55</v>
      </c>
      <c r="G253" s="467"/>
      <c r="H253" s="472" t="n">
        <f aca="false">I253+J253++P253+R253</f>
        <v>113.4</v>
      </c>
      <c r="I253" s="218" t="n">
        <f aca="false">I328</f>
        <v>0</v>
      </c>
      <c r="J253" s="145" t="n">
        <f aca="false">J328</f>
        <v>0</v>
      </c>
      <c r="K253" s="145"/>
      <c r="L253" s="205" t="s">
        <v>55</v>
      </c>
      <c r="M253" s="205"/>
      <c r="N253" s="205"/>
      <c r="O253" s="205"/>
      <c r="P253" s="217" t="n">
        <f aca="false">L328</f>
        <v>113.4</v>
      </c>
      <c r="Q253" s="217"/>
      <c r="R253" s="218" t="n">
        <f aca="false">R328</f>
        <v>0</v>
      </c>
    </row>
    <row collapsed="false" customFormat="false" customHeight="true" hidden="true" ht="16.5" outlineLevel="0" r="254">
      <c r="A254" s="35"/>
      <c r="B254" s="35"/>
      <c r="C254" s="205"/>
      <c r="D254" s="205"/>
      <c r="E254" s="206" t="s">
        <v>227</v>
      </c>
      <c r="F254" s="467"/>
      <c r="G254" s="310"/>
      <c r="H254" s="471" t="n">
        <f aca="false">H255+H256+H257+H258</f>
        <v>58143.42</v>
      </c>
      <c r="I254" s="210" t="n">
        <f aca="false">I255+I256++I257+I258</f>
        <v>0</v>
      </c>
      <c r="J254" s="142" t="n">
        <f aca="false">J255+J256++J258</f>
        <v>1156.4</v>
      </c>
      <c r="K254" s="142"/>
      <c r="L254" s="185"/>
      <c r="M254" s="185"/>
      <c r="N254" s="185"/>
      <c r="O254" s="185"/>
      <c r="P254" s="219" t="n">
        <f aca="false">P255+P256+P257+P258</f>
        <v>53363.03</v>
      </c>
      <c r="Q254" s="219"/>
      <c r="R254" s="210" t="n">
        <f aca="false">R255+R256+R257+R258</f>
        <v>0</v>
      </c>
    </row>
    <row collapsed="false" customFormat="false" customHeight="true" hidden="true" ht="16.5" outlineLevel="0" r="255">
      <c r="A255" s="35"/>
      <c r="B255" s="35"/>
      <c r="C255" s="205"/>
      <c r="D255" s="205"/>
      <c r="E255" s="206" t="s">
        <v>226</v>
      </c>
      <c r="F255" s="194" t="s">
        <v>86</v>
      </c>
      <c r="G255" s="467"/>
      <c r="H255" s="472" t="n">
        <f aca="false">I255+J255+P255+R255</f>
        <v>18791</v>
      </c>
      <c r="I255" s="213" t="n">
        <f aca="false">I274</f>
        <v>0</v>
      </c>
      <c r="J255" s="145" t="n">
        <f aca="false">J274</f>
        <v>0</v>
      </c>
      <c r="K255" s="145"/>
      <c r="L255" s="205" t="s">
        <v>86</v>
      </c>
      <c r="M255" s="205"/>
      <c r="N255" s="205"/>
      <c r="O255" s="205"/>
      <c r="P255" s="217" t="n">
        <f aca="false">P274</f>
        <v>18791</v>
      </c>
      <c r="Q255" s="217"/>
      <c r="R255" s="213" t="n">
        <f aca="false">R274</f>
        <v>0</v>
      </c>
    </row>
    <row collapsed="false" customFormat="false" customHeight="true" hidden="true" ht="16.5" outlineLevel="0" r="256">
      <c r="A256" s="35"/>
      <c r="B256" s="35"/>
      <c r="C256" s="205"/>
      <c r="D256" s="205"/>
      <c r="E256" s="571"/>
      <c r="F256" s="194" t="s">
        <v>87</v>
      </c>
      <c r="G256" s="467"/>
      <c r="H256" s="471" t="n">
        <f aca="false">I256+J256+P256+R256</f>
        <v>17977.54</v>
      </c>
      <c r="I256" s="213" t="n">
        <f aca="false">I275</f>
        <v>0</v>
      </c>
      <c r="J256" s="142" t="n">
        <f aca="false">J275</f>
        <v>1156.4</v>
      </c>
      <c r="K256" s="142"/>
      <c r="L256" s="205" t="s">
        <v>87</v>
      </c>
      <c r="M256" s="205"/>
      <c r="N256" s="205"/>
      <c r="O256" s="205"/>
      <c r="P256" s="217" t="n">
        <f aca="false">P275</f>
        <v>16821.14</v>
      </c>
      <c r="Q256" s="217"/>
      <c r="R256" s="213" t="n">
        <f aca="false">R275</f>
        <v>0</v>
      </c>
    </row>
    <row collapsed="false" customFormat="false" customHeight="true" hidden="true" ht="16.5" outlineLevel="0" r="257">
      <c r="A257" s="35"/>
      <c r="B257" s="35"/>
      <c r="C257" s="205"/>
      <c r="D257" s="205"/>
      <c r="E257" s="571"/>
      <c r="F257" s="194" t="s">
        <v>88</v>
      </c>
      <c r="G257" s="467"/>
      <c r="H257" s="472" t="n">
        <f aca="false">I257+J257+P257+R257</f>
        <v>20278.39</v>
      </c>
      <c r="I257" s="213" t="n">
        <f aca="false">I276</f>
        <v>0</v>
      </c>
      <c r="J257" s="142" t="n">
        <f aca="false">J276</f>
        <v>3623.99</v>
      </c>
      <c r="K257" s="142"/>
      <c r="L257" s="205" t="s">
        <v>88</v>
      </c>
      <c r="M257" s="205"/>
      <c r="N257" s="205"/>
      <c r="O257" s="205"/>
      <c r="P257" s="217" t="n">
        <f aca="false">P276</f>
        <v>16654.4</v>
      </c>
      <c r="Q257" s="217"/>
      <c r="R257" s="213" t="n">
        <f aca="false">R276</f>
        <v>0</v>
      </c>
    </row>
    <row collapsed="false" customFormat="false" customHeight="true" hidden="true" ht="16.5" outlineLevel="0" r="258">
      <c r="A258" s="35"/>
      <c r="B258" s="35"/>
      <c r="C258" s="205"/>
      <c r="D258" s="205"/>
      <c r="E258" s="573"/>
      <c r="F258" s="194" t="s">
        <v>55</v>
      </c>
      <c r="G258" s="467"/>
      <c r="H258" s="472" t="n">
        <f aca="false">I258+J258+P258+R258</f>
        <v>1096.49</v>
      </c>
      <c r="I258" s="218" t="n">
        <f aca="false">I330</f>
        <v>0</v>
      </c>
      <c r="J258" s="145" t="n">
        <f aca="false">J330</f>
        <v>0</v>
      </c>
      <c r="K258" s="145"/>
      <c r="L258" s="205" t="s">
        <v>55</v>
      </c>
      <c r="M258" s="205"/>
      <c r="N258" s="205"/>
      <c r="O258" s="205"/>
      <c r="P258" s="217" t="n">
        <f aca="false">L330</f>
        <v>1096.49</v>
      </c>
      <c r="Q258" s="217"/>
      <c r="R258" s="218" t="n">
        <f aca="false">R330</f>
        <v>0</v>
      </c>
    </row>
    <row collapsed="false" customFormat="false" customHeight="true" hidden="true" ht="15.75" outlineLevel="0" r="259">
      <c r="A259" s="35"/>
      <c r="B259" s="35"/>
      <c r="C259" s="205"/>
      <c r="D259" s="205"/>
      <c r="E259" s="206" t="s">
        <v>228</v>
      </c>
      <c r="F259" s="185"/>
      <c r="G259" s="185"/>
      <c r="H259" s="472" t="n">
        <f aca="false">H260+H261+H262+H263</f>
        <v>54855</v>
      </c>
      <c r="I259" s="210" t="n">
        <f aca="false">I260+I261+I262+I263</f>
        <v>0</v>
      </c>
      <c r="J259" s="220"/>
      <c r="K259" s="221" t="n">
        <f aca="false">K260+K261+K262+K263</f>
        <v>0</v>
      </c>
      <c r="L259" s="185"/>
      <c r="M259" s="185"/>
      <c r="N259" s="185"/>
      <c r="O259" s="185"/>
      <c r="P259" s="219" t="n">
        <f aca="false">P260+P261+P262+P263</f>
        <v>54855</v>
      </c>
      <c r="Q259" s="219"/>
      <c r="R259" s="210" t="n">
        <f aca="false">R260+R261+R262+R263</f>
        <v>0</v>
      </c>
    </row>
    <row collapsed="false" customFormat="false" customHeight="true" hidden="true" ht="15.75" outlineLevel="0" r="260">
      <c r="A260" s="35"/>
      <c r="B260" s="35"/>
      <c r="C260" s="205"/>
      <c r="D260" s="205"/>
      <c r="E260" s="206" t="s">
        <v>226</v>
      </c>
      <c r="F260" s="194" t="s">
        <v>86</v>
      </c>
      <c r="G260" s="467"/>
      <c r="H260" s="472" t="n">
        <f aca="false">I260+K260+P260+++R260</f>
        <v>18488</v>
      </c>
      <c r="I260" s="213" t="n">
        <f aca="false">I278</f>
        <v>0</v>
      </c>
      <c r="J260" s="222"/>
      <c r="K260" s="223" t="n">
        <f aca="false">K278</f>
        <v>0</v>
      </c>
      <c r="L260" s="205" t="s">
        <v>86</v>
      </c>
      <c r="M260" s="205"/>
      <c r="N260" s="205"/>
      <c r="O260" s="205"/>
      <c r="P260" s="217" t="n">
        <f aca="false">P278</f>
        <v>18488</v>
      </c>
      <c r="Q260" s="217"/>
      <c r="R260" s="213" t="n">
        <f aca="false">R278</f>
        <v>0</v>
      </c>
    </row>
    <row collapsed="false" customFormat="false" customHeight="true" hidden="true" ht="15.75" outlineLevel="0" r="261">
      <c r="A261" s="35"/>
      <c r="B261" s="35"/>
      <c r="C261" s="205"/>
      <c r="D261" s="205"/>
      <c r="E261" s="571"/>
      <c r="F261" s="194" t="s">
        <v>87</v>
      </c>
      <c r="G261" s="467"/>
      <c r="H261" s="472" t="n">
        <f aca="false">I261+K261+P261+++R261</f>
        <v>17648</v>
      </c>
      <c r="I261" s="213" t="n">
        <f aca="false">I279</f>
        <v>0</v>
      </c>
      <c r="J261" s="222"/>
      <c r="K261" s="223" t="n">
        <f aca="false">K279</f>
        <v>0</v>
      </c>
      <c r="L261" s="205" t="s">
        <v>87</v>
      </c>
      <c r="M261" s="205"/>
      <c r="N261" s="205"/>
      <c r="O261" s="205"/>
      <c r="P261" s="217" t="n">
        <f aca="false">P279</f>
        <v>17648</v>
      </c>
      <c r="Q261" s="217"/>
      <c r="R261" s="213" t="n">
        <f aca="false">R279</f>
        <v>0</v>
      </c>
    </row>
    <row collapsed="false" customFormat="false" customHeight="true" hidden="true" ht="15.75" outlineLevel="0" r="262">
      <c r="A262" s="35"/>
      <c r="B262" s="35"/>
      <c r="C262" s="205"/>
      <c r="D262" s="205"/>
      <c r="E262" s="571"/>
      <c r="F262" s="194" t="s">
        <v>88</v>
      </c>
      <c r="G262" s="467"/>
      <c r="H262" s="472" t="n">
        <f aca="false">I262+K262+P262+++R262</f>
        <v>18505</v>
      </c>
      <c r="I262" s="213" t="n">
        <f aca="false">I280</f>
        <v>0</v>
      </c>
      <c r="J262" s="222"/>
      <c r="K262" s="223" t="n">
        <f aca="false">K280</f>
        <v>0</v>
      </c>
      <c r="L262" s="205" t="s">
        <v>88</v>
      </c>
      <c r="M262" s="205"/>
      <c r="N262" s="205"/>
      <c r="O262" s="205"/>
      <c r="P262" s="217" t="n">
        <f aca="false">P280</f>
        <v>18505</v>
      </c>
      <c r="Q262" s="217"/>
      <c r="R262" s="213" t="n">
        <f aca="false">R280</f>
        <v>0</v>
      </c>
    </row>
    <row collapsed="false" customFormat="false" customHeight="true" hidden="true" ht="30" outlineLevel="0" r="263">
      <c r="A263" s="35"/>
      <c r="B263" s="35"/>
      <c r="C263" s="205"/>
      <c r="D263" s="205"/>
      <c r="E263" s="573"/>
      <c r="F263" s="194" t="s">
        <v>55</v>
      </c>
      <c r="G263" s="467"/>
      <c r="H263" s="472" t="n">
        <f aca="false">I263+K263+P263+++R263</f>
        <v>214</v>
      </c>
      <c r="I263" s="218" t="n">
        <f aca="false">I332</f>
        <v>0</v>
      </c>
      <c r="J263" s="224"/>
      <c r="K263" s="225" t="n">
        <f aca="false">J332</f>
        <v>0</v>
      </c>
      <c r="L263" s="205" t="s">
        <v>55</v>
      </c>
      <c r="M263" s="205"/>
      <c r="N263" s="205"/>
      <c r="O263" s="205"/>
      <c r="P263" s="217" t="n">
        <f aca="false">L332</f>
        <v>214</v>
      </c>
      <c r="Q263" s="217"/>
      <c r="R263" s="218" t="n">
        <f aca="false">R332</f>
        <v>0</v>
      </c>
    </row>
    <row collapsed="false" customFormat="false" customHeight="true" hidden="true" ht="16.5" outlineLevel="0" r="264">
      <c r="A264" s="35"/>
      <c r="B264" s="473" t="s">
        <v>85</v>
      </c>
      <c r="C264" s="217"/>
      <c r="D264" s="217"/>
      <c r="E264" s="632"/>
      <c r="F264" s="474"/>
      <c r="G264" s="475"/>
      <c r="H264" s="476" t="n">
        <f aca="false">H265+H266+H267+H268</f>
        <v>132246.749</v>
      </c>
      <c r="I264" s="232" t="n">
        <f aca="false">I265+I266+I267+I268</f>
        <v>0</v>
      </c>
      <c r="J264" s="229" t="n">
        <f aca="false">J265+J266+J267+J268</f>
        <v>21973.43</v>
      </c>
      <c r="K264" s="229"/>
      <c r="L264" s="477"/>
      <c r="M264" s="477"/>
      <c r="N264" s="477"/>
      <c r="O264" s="477"/>
      <c r="P264" s="231" t="n">
        <f aca="false">P265+P266+P267+P268</f>
        <v>110273.319</v>
      </c>
      <c r="Q264" s="231"/>
      <c r="R264" s="232" t="n">
        <f aca="false">R265+R266+R267+R268</f>
        <v>0</v>
      </c>
    </row>
    <row collapsed="false" customFormat="false" customHeight="true" hidden="true" ht="16.5" outlineLevel="0" r="265">
      <c r="A265" s="35"/>
      <c r="B265" s="473"/>
      <c r="C265" s="217"/>
      <c r="D265" s="217"/>
      <c r="E265" s="217"/>
      <c r="F265" s="478" t="s">
        <v>86</v>
      </c>
      <c r="G265" s="474"/>
      <c r="H265" s="476" t="n">
        <f aca="false">I265++++J265+P265+R265</f>
        <v>52766.15</v>
      </c>
      <c r="I265" s="237" t="n">
        <f aca="false">I250+I255+I260</f>
        <v>0</v>
      </c>
      <c r="J265" s="229" t="n">
        <f aca="false">J250+J255+K260</f>
        <v>14079.15</v>
      </c>
      <c r="K265" s="229"/>
      <c r="L265" s="217" t="s">
        <v>86</v>
      </c>
      <c r="M265" s="217"/>
      <c r="N265" s="217"/>
      <c r="O265" s="217"/>
      <c r="P265" s="236" t="n">
        <f aca="false">P250+P255+P260</f>
        <v>38687</v>
      </c>
      <c r="Q265" s="236"/>
      <c r="R265" s="237" t="n">
        <f aca="false">R250+R255+R260</f>
        <v>0</v>
      </c>
    </row>
    <row collapsed="false" customFormat="false" customHeight="true" hidden="true" ht="16.5" outlineLevel="0" r="266">
      <c r="A266" s="35"/>
      <c r="B266" s="473"/>
      <c r="C266" s="217"/>
      <c r="D266" s="217"/>
      <c r="E266" s="217"/>
      <c r="F266" s="478" t="s">
        <v>87</v>
      </c>
      <c r="G266" s="474"/>
      <c r="H266" s="476" t="n">
        <f aca="false">I266++++J266+P266+R266</f>
        <v>35625.54</v>
      </c>
      <c r="I266" s="237" t="n">
        <f aca="false">I251+I256+I261</f>
        <v>0</v>
      </c>
      <c r="J266" s="229" t="n">
        <f aca="false">J251+J256+K261</f>
        <v>1156.4</v>
      </c>
      <c r="K266" s="229"/>
      <c r="L266" s="217" t="s">
        <v>87</v>
      </c>
      <c r="M266" s="217"/>
      <c r="N266" s="217"/>
      <c r="O266" s="217"/>
      <c r="P266" s="236" t="n">
        <f aca="false">P251+P256+P261</f>
        <v>34469.14</v>
      </c>
      <c r="Q266" s="236"/>
      <c r="R266" s="237" t="n">
        <f aca="false">R251+R256+R261</f>
        <v>0</v>
      </c>
    </row>
    <row collapsed="false" customFormat="false" customHeight="true" hidden="true" ht="16.5" outlineLevel="0" r="267">
      <c r="A267" s="35"/>
      <c r="B267" s="473"/>
      <c r="C267" s="217"/>
      <c r="D267" s="217"/>
      <c r="E267" s="217"/>
      <c r="F267" s="478" t="s">
        <v>88</v>
      </c>
      <c r="G267" s="474"/>
      <c r="H267" s="476" t="n">
        <f aca="false">I267++++J267+P267+R267</f>
        <v>42431.169</v>
      </c>
      <c r="I267" s="237" t="n">
        <f aca="false">I252+I257+I262</f>
        <v>0</v>
      </c>
      <c r="J267" s="229" t="n">
        <f aca="false">J252+J257+K262</f>
        <v>6737.88</v>
      </c>
      <c r="K267" s="229"/>
      <c r="L267" s="217" t="s">
        <v>88</v>
      </c>
      <c r="M267" s="217"/>
      <c r="N267" s="217"/>
      <c r="O267" s="217"/>
      <c r="P267" s="236" t="n">
        <f aca="false">P252+P257+P262</f>
        <v>35693.289</v>
      </c>
      <c r="Q267" s="236"/>
      <c r="R267" s="237" t="n">
        <f aca="false">R252+R257+R262</f>
        <v>0</v>
      </c>
    </row>
    <row collapsed="false" customFormat="false" customHeight="true" hidden="true" ht="16.5" outlineLevel="0" r="268">
      <c r="A268" s="35"/>
      <c r="B268" s="473"/>
      <c r="C268" s="217"/>
      <c r="D268" s="217"/>
      <c r="E268" s="632"/>
      <c r="F268" s="478" t="s">
        <v>55</v>
      </c>
      <c r="G268" s="474"/>
      <c r="H268" s="476" t="n">
        <f aca="false">I268++++J268+P268+R268</f>
        <v>1423.89</v>
      </c>
      <c r="I268" s="237" t="n">
        <f aca="false">I253+I258+I263</f>
        <v>0</v>
      </c>
      <c r="J268" s="229" t="n">
        <f aca="false">J253+J258+K263</f>
        <v>0</v>
      </c>
      <c r="K268" s="229"/>
      <c r="L268" s="217" t="s">
        <v>55</v>
      </c>
      <c r="M268" s="217"/>
      <c r="N268" s="217"/>
      <c r="O268" s="217"/>
      <c r="P268" s="236" t="n">
        <f aca="false">P253+P258+P263</f>
        <v>1423.89</v>
      </c>
      <c r="Q268" s="236"/>
      <c r="R268" s="237" t="n">
        <f aca="false">R253+R258+R263</f>
        <v>0</v>
      </c>
    </row>
    <row collapsed="false" customFormat="false" customHeight="true" hidden="true" ht="16.5" outlineLevel="0" r="269">
      <c r="A269" s="479" t="s">
        <v>15</v>
      </c>
      <c r="B269" s="35" t="s">
        <v>51</v>
      </c>
      <c r="C269" s="205" t="s">
        <v>52</v>
      </c>
      <c r="D269" s="196" t="s">
        <v>229</v>
      </c>
      <c r="E269" s="183" t="s">
        <v>225</v>
      </c>
      <c r="F269" s="480"/>
      <c r="G269" s="481"/>
      <c r="H269" s="482" t="n">
        <f aca="false">H270+H271+H272</f>
        <v>19134.929</v>
      </c>
      <c r="I269" s="244"/>
      <c r="J269" s="241" t="n">
        <f aca="false">J270+J271+J272</f>
        <v>17193.04</v>
      </c>
      <c r="K269" s="241"/>
      <c r="L269" s="483"/>
      <c r="M269" s="483"/>
      <c r="N269" s="483"/>
      <c r="O269" s="483"/>
      <c r="P269" s="243" t="n">
        <f aca="false">P270+P271+P272</f>
        <v>1941.889</v>
      </c>
      <c r="Q269" s="243"/>
      <c r="R269" s="244"/>
    </row>
    <row collapsed="false" customFormat="false" customHeight="true" hidden="true" ht="16.5" outlineLevel="0" r="270">
      <c r="A270" s="479"/>
      <c r="B270" s="35"/>
      <c r="C270" s="205"/>
      <c r="D270" s="196"/>
      <c r="E270" s="183"/>
      <c r="F270" s="484" t="s">
        <v>86</v>
      </c>
      <c r="G270" s="485"/>
      <c r="H270" s="486" t="n">
        <f aca="false">I270+J270++P270+R270</f>
        <v>15487.15</v>
      </c>
      <c r="I270" s="250"/>
      <c r="J270" s="247" t="n">
        <f aca="false">K306</f>
        <v>14079.15</v>
      </c>
      <c r="K270" s="247"/>
      <c r="L270" s="257" t="s">
        <v>86</v>
      </c>
      <c r="M270" s="257"/>
      <c r="N270" s="257"/>
      <c r="O270" s="257"/>
      <c r="P270" s="249" t="n">
        <f aca="false">N306</f>
        <v>1408</v>
      </c>
      <c r="Q270" s="249"/>
      <c r="R270" s="250"/>
    </row>
    <row collapsed="false" customFormat="false" customHeight="true" hidden="true" ht="16.5" outlineLevel="0" r="271">
      <c r="A271" s="479"/>
      <c r="B271" s="35"/>
      <c r="C271" s="205"/>
      <c r="D271" s="196"/>
      <c r="E271" s="183"/>
      <c r="F271" s="484" t="s">
        <v>87</v>
      </c>
      <c r="G271" s="485"/>
      <c r="H271" s="486" t="n">
        <f aca="false">I271+J271++P271+R271</f>
        <v>0</v>
      </c>
      <c r="I271" s="250"/>
      <c r="J271" s="251" t="n">
        <v>0</v>
      </c>
      <c r="K271" s="251"/>
      <c r="L271" s="257" t="s">
        <v>87</v>
      </c>
      <c r="M271" s="257"/>
      <c r="N271" s="257"/>
      <c r="O271" s="257"/>
      <c r="P271" s="252"/>
      <c r="Q271" s="252"/>
      <c r="R271" s="250"/>
    </row>
    <row collapsed="false" customFormat="false" customHeight="true" hidden="true" ht="16.5" outlineLevel="0" r="272">
      <c r="A272" s="479"/>
      <c r="B272" s="35"/>
      <c r="C272" s="205"/>
      <c r="D272" s="196"/>
      <c r="E272" s="183"/>
      <c r="F272" s="484" t="s">
        <v>88</v>
      </c>
      <c r="G272" s="485"/>
      <c r="H272" s="486" t="n">
        <f aca="false">I272+J272++P272+R272</f>
        <v>3647.779</v>
      </c>
      <c r="I272" s="253"/>
      <c r="J272" s="247" t="n">
        <f aca="false">K307+J293</f>
        <v>3113.89</v>
      </c>
      <c r="K272" s="247"/>
      <c r="L272" s="487" t="s">
        <v>88</v>
      </c>
      <c r="M272" s="487"/>
      <c r="N272" s="487"/>
      <c r="O272" s="487"/>
      <c r="P272" s="249" t="n">
        <f aca="false">N294+N307</f>
        <v>533.889</v>
      </c>
      <c r="Q272" s="249"/>
      <c r="R272" s="253"/>
    </row>
    <row collapsed="false" customFormat="false" customHeight="true" hidden="true" ht="27.75" outlineLevel="0" r="273">
      <c r="A273" s="479"/>
      <c r="B273" s="35"/>
      <c r="C273" s="205"/>
      <c r="D273" s="205"/>
      <c r="E273" s="206" t="s">
        <v>227</v>
      </c>
      <c r="F273" s="480"/>
      <c r="G273" s="481"/>
      <c r="H273" s="482" t="n">
        <f aca="false">H274+H275+H276</f>
        <v>57046.93</v>
      </c>
      <c r="I273" s="482" t="n">
        <f aca="false">I274+I275+I276</f>
        <v>0</v>
      </c>
      <c r="J273" s="241" t="n">
        <f aca="false">J274+J275+J276</f>
        <v>4780.39</v>
      </c>
      <c r="K273" s="241"/>
      <c r="L273" s="483"/>
      <c r="M273" s="483"/>
      <c r="N273" s="483"/>
      <c r="O273" s="483"/>
      <c r="P273" s="243" t="n">
        <f aca="false">P274+P275+P276</f>
        <v>52266.54</v>
      </c>
      <c r="Q273" s="243"/>
      <c r="R273" s="244" t="n">
        <f aca="false">R274+R275+R276</f>
        <v>0</v>
      </c>
    </row>
    <row collapsed="false" customFormat="false" customHeight="true" hidden="true" ht="16.5" outlineLevel="0" r="274">
      <c r="A274" s="479"/>
      <c r="B274" s="35"/>
      <c r="C274" s="205"/>
      <c r="D274" s="205"/>
      <c r="E274" s="206" t="s">
        <v>226</v>
      </c>
      <c r="F274" s="488" t="s">
        <v>86</v>
      </c>
      <c r="G274" s="485"/>
      <c r="H274" s="489" t="n">
        <f aca="false">I274+J274+P274+R274</f>
        <v>18791</v>
      </c>
      <c r="I274" s="258" t="n">
        <f aca="false">I285+I296+I317</f>
        <v>0</v>
      </c>
      <c r="J274" s="251" t="n">
        <f aca="false">J285+K296+K317</f>
        <v>0</v>
      </c>
      <c r="K274" s="251"/>
      <c r="L274" s="257" t="s">
        <v>86</v>
      </c>
      <c r="M274" s="257"/>
      <c r="N274" s="257"/>
      <c r="O274" s="257"/>
      <c r="P274" s="257" t="n">
        <f aca="false">N285+N296+Q317</f>
        <v>18791</v>
      </c>
      <c r="Q274" s="257"/>
      <c r="R274" s="258" t="n">
        <f aca="false">R285+R296+R317</f>
        <v>0</v>
      </c>
    </row>
    <row collapsed="false" customFormat="false" customHeight="true" hidden="true" ht="16.5" outlineLevel="0" r="275">
      <c r="A275" s="479"/>
      <c r="B275" s="35"/>
      <c r="C275" s="205"/>
      <c r="D275" s="205"/>
      <c r="E275" s="571"/>
      <c r="F275" s="488" t="s">
        <v>87</v>
      </c>
      <c r="G275" s="485"/>
      <c r="H275" s="489" t="n">
        <f aca="false">I275+J275+P275+R275</f>
        <v>17977.54</v>
      </c>
      <c r="I275" s="258" t="n">
        <f aca="false">I286+I297+I318+I309</f>
        <v>0</v>
      </c>
      <c r="J275" s="247" t="n">
        <f aca="false">J286+K297+K309+K318</f>
        <v>1156.4</v>
      </c>
      <c r="K275" s="247"/>
      <c r="L275" s="257" t="s">
        <v>87</v>
      </c>
      <c r="M275" s="257"/>
      <c r="N275" s="257"/>
      <c r="O275" s="257"/>
      <c r="P275" s="259" t="n">
        <f aca="false">N286+N297+M309+Q318</f>
        <v>16821.14</v>
      </c>
      <c r="Q275" s="259"/>
      <c r="R275" s="258" t="n">
        <f aca="false">R286+R297+R318+R309</f>
        <v>0</v>
      </c>
    </row>
    <row collapsed="false" customFormat="false" customHeight="true" hidden="true" ht="16.5" outlineLevel="0" r="276">
      <c r="A276" s="479"/>
      <c r="B276" s="35"/>
      <c r="C276" s="205"/>
      <c r="D276" s="205"/>
      <c r="E276" s="573"/>
      <c r="F276" s="488" t="s">
        <v>88</v>
      </c>
      <c r="G276" s="485"/>
      <c r="H276" s="489" t="n">
        <f aca="false">I276+J276+P276+R276</f>
        <v>20278.39</v>
      </c>
      <c r="I276" s="258" t="n">
        <f aca="false">I287+I298+I319+I310</f>
        <v>0</v>
      </c>
      <c r="J276" s="247" t="n">
        <f aca="false">J287+K298+K310+K319</f>
        <v>3623.99</v>
      </c>
      <c r="K276" s="247"/>
      <c r="L276" s="257" t="s">
        <v>88</v>
      </c>
      <c r="M276" s="257"/>
      <c r="N276" s="257"/>
      <c r="O276" s="257"/>
      <c r="P276" s="260" t="n">
        <f aca="false">N287+N298+M310+Q319</f>
        <v>16654.4</v>
      </c>
      <c r="Q276" s="260"/>
      <c r="R276" s="258" t="n">
        <f aca="false">R287+R298+R319+R310</f>
        <v>0</v>
      </c>
    </row>
    <row collapsed="false" customFormat="false" customHeight="true" hidden="true" ht="15.75" outlineLevel="0" r="277">
      <c r="A277" s="479"/>
      <c r="B277" s="35"/>
      <c r="C277" s="205"/>
      <c r="D277" s="205"/>
      <c r="E277" s="206" t="s">
        <v>228</v>
      </c>
      <c r="F277" s="480"/>
      <c r="G277" s="481"/>
      <c r="H277" s="490" t="n">
        <f aca="false">H278+H279+H280</f>
        <v>54641</v>
      </c>
      <c r="I277" s="491" t="n">
        <f aca="false">I278+I279+I280</f>
        <v>0</v>
      </c>
      <c r="J277" s="262"/>
      <c r="K277" s="263" t="n">
        <f aca="false">K278+K279+K280</f>
        <v>0</v>
      </c>
      <c r="L277" s="483"/>
      <c r="M277" s="483"/>
      <c r="N277" s="483"/>
      <c r="O277" s="483"/>
      <c r="P277" s="264" t="n">
        <f aca="false">P278+P279+P280</f>
        <v>54641</v>
      </c>
      <c r="Q277" s="264"/>
      <c r="R277" s="244" t="n">
        <f aca="false">R278+R279+R280</f>
        <v>0</v>
      </c>
    </row>
    <row collapsed="false" customFormat="false" customHeight="true" hidden="true" ht="15.75" outlineLevel="0" r="278">
      <c r="A278" s="479"/>
      <c r="B278" s="35"/>
      <c r="C278" s="205"/>
      <c r="D278" s="205"/>
      <c r="E278" s="206" t="s">
        <v>226</v>
      </c>
      <c r="F278" s="488" t="s">
        <v>86</v>
      </c>
      <c r="G278" s="485"/>
      <c r="H278" s="489" t="n">
        <f aca="false">I278+K278+P278+R278</f>
        <v>18488</v>
      </c>
      <c r="I278" s="258" t="n">
        <f aca="false">I289+I300+I321</f>
        <v>0</v>
      </c>
      <c r="J278" s="265"/>
      <c r="K278" s="266" t="n">
        <f aca="false">J289+K300+K321</f>
        <v>0</v>
      </c>
      <c r="L278" s="257" t="s">
        <v>86</v>
      </c>
      <c r="M278" s="257"/>
      <c r="N278" s="257"/>
      <c r="O278" s="257"/>
      <c r="P278" s="257" t="n">
        <f aca="false">N289+N300+Q321</f>
        <v>18488</v>
      </c>
      <c r="Q278" s="257"/>
      <c r="R278" s="258" t="n">
        <f aca="false">R289+R300+R321</f>
        <v>0</v>
      </c>
    </row>
    <row collapsed="false" customFormat="false" customHeight="true" hidden="true" ht="15.75" outlineLevel="0" r="279">
      <c r="A279" s="479"/>
      <c r="B279" s="35"/>
      <c r="C279" s="205"/>
      <c r="D279" s="205"/>
      <c r="E279" s="571"/>
      <c r="F279" s="488" t="s">
        <v>87</v>
      </c>
      <c r="G279" s="485"/>
      <c r="H279" s="489" t="n">
        <f aca="false">I279+K279+P279+R279</f>
        <v>17648</v>
      </c>
      <c r="I279" s="258" t="n">
        <f aca="false">I290+I301+I322</f>
        <v>0</v>
      </c>
      <c r="J279" s="265"/>
      <c r="K279" s="266" t="n">
        <f aca="false">J290+K301+K322</f>
        <v>0</v>
      </c>
      <c r="L279" s="257" t="s">
        <v>87</v>
      </c>
      <c r="M279" s="257"/>
      <c r="N279" s="257"/>
      <c r="O279" s="257"/>
      <c r="P279" s="257" t="n">
        <f aca="false">N290+N301+Q322</f>
        <v>17648</v>
      </c>
      <c r="Q279" s="257"/>
      <c r="R279" s="258" t="n">
        <f aca="false">R290+R301+R322</f>
        <v>0</v>
      </c>
    </row>
    <row collapsed="false" customFormat="false" customHeight="true" hidden="true" ht="15.75" outlineLevel="0" r="280">
      <c r="A280" s="479"/>
      <c r="B280" s="35"/>
      <c r="C280" s="205"/>
      <c r="D280" s="205"/>
      <c r="E280" s="573"/>
      <c r="F280" s="488" t="s">
        <v>88</v>
      </c>
      <c r="G280" s="485"/>
      <c r="H280" s="489" t="n">
        <f aca="false">I280+K280+P280+R280</f>
        <v>18505</v>
      </c>
      <c r="I280" s="258" t="n">
        <f aca="false">I291+I302+I323</f>
        <v>0</v>
      </c>
      <c r="J280" s="41"/>
      <c r="K280" s="266" t="n">
        <f aca="false">J291+K302+K323</f>
        <v>0</v>
      </c>
      <c r="L280" s="487" t="s">
        <v>88</v>
      </c>
      <c r="M280" s="487"/>
      <c r="N280" s="487"/>
      <c r="O280" s="487"/>
      <c r="P280" s="257" t="n">
        <f aca="false">N291+N302+Q323</f>
        <v>18505</v>
      </c>
      <c r="Q280" s="257"/>
      <c r="R280" s="258" t="n">
        <f aca="false">R291+R302+R323</f>
        <v>0</v>
      </c>
    </row>
    <row collapsed="false" customFormat="false" customHeight="false" hidden="true" ht="15.75" outlineLevel="0" r="281">
      <c r="A281" s="29"/>
      <c r="B281" s="331" t="s">
        <v>85</v>
      </c>
      <c r="C281" s="268"/>
      <c r="D281" s="268"/>
      <c r="E281" s="268"/>
      <c r="F281" s="492"/>
      <c r="G281" s="323"/>
      <c r="H281" s="493" t="n">
        <f aca="false">H277+H273+H269</f>
        <v>130822.859</v>
      </c>
      <c r="I281" s="494" t="n">
        <f aca="false">I269+I273+I277</f>
        <v>0</v>
      </c>
      <c r="J281" s="495" t="n">
        <f aca="false">K277+J273+J269</f>
        <v>21973.43</v>
      </c>
      <c r="K281" s="495"/>
      <c r="L281" s="496"/>
      <c r="M281" s="496"/>
      <c r="N281" s="496"/>
      <c r="O281" s="496"/>
      <c r="P281" s="497" t="n">
        <f aca="false">P277+P273+P269</f>
        <v>108849.429</v>
      </c>
      <c r="Q281" s="497"/>
      <c r="R281" s="273" t="n">
        <f aca="false">R277+R273+R269</f>
        <v>0</v>
      </c>
    </row>
    <row collapsed="false" customFormat="false" customHeight="true" hidden="true" ht="15" outlineLevel="0" r="282">
      <c r="A282" s="479" t="s">
        <v>230</v>
      </c>
      <c r="B282" s="498" t="s">
        <v>231</v>
      </c>
      <c r="C282" s="205" t="s">
        <v>52</v>
      </c>
      <c r="D282" s="205" t="s">
        <v>229</v>
      </c>
      <c r="E282" s="206" t="s">
        <v>225</v>
      </c>
      <c r="F282" s="499"/>
      <c r="G282" s="499"/>
      <c r="H282" s="499"/>
      <c r="I282" s="205"/>
      <c r="J282" s="205"/>
      <c r="K282" s="205"/>
      <c r="L282" s="288"/>
      <c r="M282" s="288"/>
      <c r="N282" s="288"/>
      <c r="O282" s="288"/>
      <c r="P282" s="288"/>
      <c r="Q282" s="288"/>
      <c r="R282" s="205"/>
    </row>
    <row collapsed="false" customFormat="false" customHeight="false" hidden="true" ht="60" outlineLevel="0" r="283">
      <c r="A283" s="479"/>
      <c r="B283" s="498" t="s">
        <v>232</v>
      </c>
      <c r="C283" s="205"/>
      <c r="D283" s="205"/>
      <c r="E283" s="194" t="s">
        <v>226</v>
      </c>
      <c r="F283" s="499"/>
      <c r="G283" s="499"/>
      <c r="H283" s="499"/>
      <c r="I283" s="205"/>
      <c r="J283" s="205"/>
      <c r="K283" s="205"/>
      <c r="L283" s="288"/>
      <c r="M283" s="288"/>
      <c r="N283" s="288"/>
      <c r="O283" s="288"/>
      <c r="P283" s="288"/>
      <c r="Q283" s="288"/>
      <c r="R283" s="205"/>
    </row>
    <row collapsed="false" customFormat="false" customHeight="false" hidden="true" ht="15" outlineLevel="0" r="284">
      <c r="A284" s="479"/>
      <c r="B284" s="435"/>
      <c r="C284" s="205"/>
      <c r="D284" s="205"/>
      <c r="E284" s="206" t="s">
        <v>227</v>
      </c>
      <c r="F284" s="500"/>
      <c r="G284" s="500"/>
      <c r="H284" s="489" t="n">
        <f aca="false">H285+H286+H287</f>
        <v>13331</v>
      </c>
      <c r="I284" s="488" t="n">
        <f aca="false">I285+I286+I287</f>
        <v>0</v>
      </c>
      <c r="J284" s="501" t="n">
        <f aca="false">J285+J286+J287</f>
        <v>0</v>
      </c>
      <c r="K284" s="501"/>
      <c r="L284" s="500"/>
      <c r="M284" s="500"/>
      <c r="N284" s="502" t="n">
        <f aca="false">N285+N286+N287</f>
        <v>13331</v>
      </c>
      <c r="O284" s="502"/>
      <c r="P284" s="502"/>
      <c r="Q284" s="502"/>
      <c r="R284" s="275" t="n">
        <f aca="false">R285+R286+R287</f>
        <v>0</v>
      </c>
    </row>
    <row collapsed="false" customFormat="false" customHeight="true" hidden="true" ht="15.75" outlineLevel="0" r="285">
      <c r="A285" s="479"/>
      <c r="B285" s="435"/>
      <c r="C285" s="205"/>
      <c r="D285" s="205"/>
      <c r="E285" s="206" t="s">
        <v>226</v>
      </c>
      <c r="F285" s="275" t="s">
        <v>86</v>
      </c>
      <c r="G285" s="275"/>
      <c r="H285" s="488" t="n">
        <f aca="false">I285+J285+N285+R285</f>
        <v>5005</v>
      </c>
      <c r="I285" s="194"/>
      <c r="J285" s="205"/>
      <c r="K285" s="205"/>
      <c r="L285" s="276" t="s">
        <v>86</v>
      </c>
      <c r="M285" s="276"/>
      <c r="N285" s="205" t="n">
        <v>5005</v>
      </c>
      <c r="O285" s="205"/>
      <c r="P285" s="205"/>
      <c r="Q285" s="205"/>
      <c r="R285" s="276"/>
    </row>
    <row collapsed="false" customFormat="false" customHeight="true" hidden="true" ht="15.75" outlineLevel="0" r="286">
      <c r="A286" s="479"/>
      <c r="B286" s="435"/>
      <c r="C286" s="205"/>
      <c r="D286" s="205"/>
      <c r="E286" s="571"/>
      <c r="F286" s="257" t="s">
        <v>87</v>
      </c>
      <c r="G286" s="257"/>
      <c r="H286" s="488" t="n">
        <f aca="false">I286+J286+N286+R286</f>
        <v>4747</v>
      </c>
      <c r="I286" s="194"/>
      <c r="J286" s="205"/>
      <c r="K286" s="205"/>
      <c r="L286" s="205" t="s">
        <v>87</v>
      </c>
      <c r="M286" s="205"/>
      <c r="N286" s="205" t="n">
        <v>4747</v>
      </c>
      <c r="O286" s="205"/>
      <c r="P286" s="205"/>
      <c r="Q286" s="205"/>
      <c r="R286" s="276"/>
    </row>
    <row collapsed="false" customFormat="false" customHeight="true" hidden="true" ht="15.75" outlineLevel="0" r="287">
      <c r="A287" s="479"/>
      <c r="B287" s="435"/>
      <c r="C287" s="205"/>
      <c r="D287" s="205"/>
      <c r="E287" s="573"/>
      <c r="F287" s="257" t="s">
        <v>88</v>
      </c>
      <c r="G287" s="257"/>
      <c r="H287" s="488" t="n">
        <f aca="false">I287+J287+N287+R287</f>
        <v>3579</v>
      </c>
      <c r="I287" s="194"/>
      <c r="J287" s="205"/>
      <c r="K287" s="205"/>
      <c r="L287" s="205" t="s">
        <v>88</v>
      </c>
      <c r="M287" s="205"/>
      <c r="N287" s="205" t="n">
        <v>3579</v>
      </c>
      <c r="O287" s="205"/>
      <c r="P287" s="205"/>
      <c r="Q287" s="205"/>
      <c r="R287" s="276"/>
    </row>
    <row collapsed="false" customFormat="false" customHeight="false" hidden="true" ht="15" outlineLevel="0" r="288">
      <c r="A288" s="479"/>
      <c r="B288" s="435"/>
      <c r="C288" s="205"/>
      <c r="D288" s="205"/>
      <c r="E288" s="206" t="s">
        <v>228</v>
      </c>
      <c r="F288" s="485"/>
      <c r="G288" s="503"/>
      <c r="H288" s="489" t="n">
        <f aca="false">H289+H290+H291</f>
        <v>14134.7</v>
      </c>
      <c r="I288" s="488" t="n">
        <f aca="false">I289+I290+I291</f>
        <v>0</v>
      </c>
      <c r="J288" s="257" t="n">
        <f aca="false">J289+J290+J291</f>
        <v>0</v>
      </c>
      <c r="K288" s="257"/>
      <c r="L288" s="257" t="n">
        <f aca="false">N289+N290+N291</f>
        <v>14134.7</v>
      </c>
      <c r="M288" s="257"/>
      <c r="N288" s="257"/>
      <c r="O288" s="257"/>
      <c r="P288" s="257"/>
      <c r="Q288" s="257"/>
      <c r="R288" s="275" t="n">
        <f aca="false">R289+R290+R291</f>
        <v>0</v>
      </c>
    </row>
    <row collapsed="false" customFormat="false" customHeight="true" hidden="true" ht="15.75" outlineLevel="0" r="289">
      <c r="A289" s="479"/>
      <c r="B289" s="435"/>
      <c r="C289" s="205"/>
      <c r="D289" s="205"/>
      <c r="E289" s="206" t="s">
        <v>226</v>
      </c>
      <c r="F289" s="257" t="s">
        <v>86</v>
      </c>
      <c r="G289" s="257"/>
      <c r="H289" s="488" t="n">
        <f aca="false">I289+J289+N289+R289</f>
        <v>5305</v>
      </c>
      <c r="I289" s="194"/>
      <c r="J289" s="205"/>
      <c r="K289" s="205"/>
      <c r="L289" s="205" t="s">
        <v>86</v>
      </c>
      <c r="M289" s="205"/>
      <c r="N289" s="205" t="n">
        <v>5305</v>
      </c>
      <c r="O289" s="205"/>
      <c r="P289" s="205"/>
      <c r="Q289" s="205"/>
      <c r="R289" s="276"/>
    </row>
    <row collapsed="false" customFormat="false" customHeight="true" hidden="true" ht="15.75" outlineLevel="0" r="290">
      <c r="A290" s="479"/>
      <c r="B290" s="435"/>
      <c r="C290" s="205"/>
      <c r="D290" s="205"/>
      <c r="E290" s="571"/>
      <c r="F290" s="257" t="s">
        <v>87</v>
      </c>
      <c r="G290" s="257"/>
      <c r="H290" s="488" t="n">
        <f aca="false">I290+J290+N290+R290</f>
        <v>5032</v>
      </c>
      <c r="I290" s="194"/>
      <c r="J290" s="205"/>
      <c r="K290" s="205"/>
      <c r="L290" s="205" t="s">
        <v>87</v>
      </c>
      <c r="M290" s="205"/>
      <c r="N290" s="205" t="n">
        <v>5032</v>
      </c>
      <c r="O290" s="205"/>
      <c r="P290" s="205"/>
      <c r="Q290" s="205"/>
      <c r="R290" s="276"/>
    </row>
    <row collapsed="false" customFormat="false" customHeight="true" hidden="true" ht="15.75" outlineLevel="0" r="291">
      <c r="A291" s="479"/>
      <c r="B291" s="191"/>
      <c r="C291" s="205"/>
      <c r="D291" s="205"/>
      <c r="E291" s="573"/>
      <c r="F291" s="257" t="s">
        <v>88</v>
      </c>
      <c r="G291" s="257"/>
      <c r="H291" s="488" t="n">
        <f aca="false">I291+J291+N291+R291</f>
        <v>3797.7</v>
      </c>
      <c r="I291" s="194"/>
      <c r="J291" s="205"/>
      <c r="K291" s="205"/>
      <c r="L291" s="205" t="s">
        <v>88</v>
      </c>
      <c r="M291" s="205"/>
      <c r="N291" s="205" t="n">
        <v>3797.7</v>
      </c>
      <c r="O291" s="205"/>
      <c r="P291" s="205"/>
      <c r="Q291" s="205"/>
      <c r="R291" s="276"/>
    </row>
    <row collapsed="false" customFormat="false" customHeight="false" hidden="true" ht="15" outlineLevel="0" r="292">
      <c r="A292" s="29"/>
      <c r="B292" s="331" t="s">
        <v>85</v>
      </c>
      <c r="C292" s="268"/>
      <c r="D292" s="268"/>
      <c r="E292" s="268"/>
      <c r="F292" s="504" t="n">
        <f aca="false">I292+J292+L292+R292</f>
        <v>27465.7</v>
      </c>
      <c r="G292" s="504"/>
      <c r="H292" s="504"/>
      <c r="I292" s="317" t="n">
        <f aca="false">I284+I288+I282</f>
        <v>0</v>
      </c>
      <c r="J292" s="505" t="n">
        <f aca="false">J288+J284+J282</f>
        <v>0</v>
      </c>
      <c r="K292" s="505"/>
      <c r="L292" s="505" t="n">
        <f aca="false">N284+L288+L282</f>
        <v>27465.7</v>
      </c>
      <c r="M292" s="505"/>
      <c r="N292" s="505"/>
      <c r="O292" s="505"/>
      <c r="P292" s="505"/>
      <c r="Q292" s="505"/>
      <c r="R292" s="280"/>
    </row>
    <row collapsed="false" customFormat="false" customHeight="true" hidden="true" ht="15.75" outlineLevel="0" r="293">
      <c r="A293" s="506" t="s">
        <v>233</v>
      </c>
      <c r="B293" s="206" t="s">
        <v>234</v>
      </c>
      <c r="C293" s="205" t="s">
        <v>52</v>
      </c>
      <c r="D293" s="205" t="s">
        <v>235</v>
      </c>
      <c r="E293" s="206" t="s">
        <v>225</v>
      </c>
      <c r="F293" s="282"/>
      <c r="G293" s="507"/>
      <c r="H293" s="508" t="n">
        <f aca="false">H294</f>
        <v>222.5</v>
      </c>
      <c r="I293" s="488" t="n">
        <f aca="false">I294</f>
        <v>0</v>
      </c>
      <c r="J293" s="257" t="n">
        <f aca="false">J294</f>
        <v>0</v>
      </c>
      <c r="K293" s="257"/>
      <c r="L293" s="501" t="n">
        <f aca="false">N294</f>
        <v>222.5</v>
      </c>
      <c r="M293" s="501"/>
      <c r="N293" s="501"/>
      <c r="O293" s="501"/>
      <c r="P293" s="501"/>
      <c r="Q293" s="501"/>
      <c r="R293" s="282" t="n">
        <f aca="false">R288+R284+R282</f>
        <v>0</v>
      </c>
    </row>
    <row collapsed="false" customFormat="false" customHeight="true" hidden="true" ht="45.75" outlineLevel="0" r="294">
      <c r="A294" s="506"/>
      <c r="B294" s="206" t="s">
        <v>236</v>
      </c>
      <c r="C294" s="205"/>
      <c r="D294" s="205"/>
      <c r="E294" s="194" t="s">
        <v>226</v>
      </c>
      <c r="F294" s="488" t="s">
        <v>88</v>
      </c>
      <c r="G294" s="282"/>
      <c r="H294" s="489" t="n">
        <f aca="false">I294+J294+N294+R294</f>
        <v>222.5</v>
      </c>
      <c r="I294" s="41"/>
      <c r="J294" s="37"/>
      <c r="K294" s="37"/>
      <c r="L294" s="205" t="s">
        <v>88</v>
      </c>
      <c r="M294" s="205"/>
      <c r="N294" s="205" t="n">
        <v>222.5</v>
      </c>
      <c r="O294" s="205"/>
      <c r="P294" s="205"/>
      <c r="Q294" s="205"/>
      <c r="R294" s="253"/>
    </row>
    <row collapsed="false" customFormat="false" customHeight="true" hidden="true" ht="147.75" outlineLevel="0" r="295">
      <c r="A295" s="506"/>
      <c r="B295" s="435"/>
      <c r="C295" s="205"/>
      <c r="D295" s="205" t="s">
        <v>237</v>
      </c>
      <c r="E295" s="206" t="s">
        <v>227</v>
      </c>
      <c r="F295" s="485"/>
      <c r="G295" s="509"/>
      <c r="H295" s="489" t="n">
        <f aca="false">I295+J295+N295+R295</f>
        <v>3793</v>
      </c>
      <c r="I295" s="488" t="n">
        <f aca="false">I296+I297+I298</f>
        <v>0</v>
      </c>
      <c r="J295" s="487" t="n">
        <f aca="false">K296+K297+K298</f>
        <v>0</v>
      </c>
      <c r="K295" s="487"/>
      <c r="L295" s="510"/>
      <c r="M295" s="510"/>
      <c r="N295" s="502" t="n">
        <f aca="false">N296+N297+N298</f>
        <v>3793</v>
      </c>
      <c r="O295" s="502"/>
      <c r="P295" s="502"/>
      <c r="Q295" s="502"/>
      <c r="R295" s="275" t="n">
        <f aca="false">R296+R297+R298</f>
        <v>0</v>
      </c>
    </row>
    <row collapsed="false" customFormat="false" customHeight="true" hidden="true" ht="15.75" outlineLevel="0" r="296">
      <c r="A296" s="506"/>
      <c r="B296" s="435"/>
      <c r="C296" s="205"/>
      <c r="D296" s="205"/>
      <c r="E296" s="206" t="s">
        <v>226</v>
      </c>
      <c r="F296" s="488" t="s">
        <v>86</v>
      </c>
      <c r="G296" s="485"/>
      <c r="H296" s="489" t="n">
        <f aca="false">I296+K296+N296+R296</f>
        <v>2293</v>
      </c>
      <c r="I296" s="194"/>
      <c r="J296" s="35"/>
      <c r="K296" s="511"/>
      <c r="L296" s="205" t="s">
        <v>86</v>
      </c>
      <c r="M296" s="205"/>
      <c r="N296" s="205" t="n">
        <v>2293</v>
      </c>
      <c r="O296" s="205"/>
      <c r="P296" s="205"/>
      <c r="Q296" s="205"/>
      <c r="R296" s="276"/>
    </row>
    <row collapsed="false" customFormat="false" customHeight="true" hidden="true" ht="15.75" outlineLevel="0" r="297">
      <c r="A297" s="506"/>
      <c r="B297" s="435"/>
      <c r="C297" s="205"/>
      <c r="D297" s="205"/>
      <c r="E297" s="571"/>
      <c r="F297" s="488" t="s">
        <v>87</v>
      </c>
      <c r="G297" s="485"/>
      <c r="H297" s="489" t="n">
        <f aca="false">I297+K297+N297+R297</f>
        <v>1000</v>
      </c>
      <c r="I297" s="194"/>
      <c r="J297" s="35"/>
      <c r="K297" s="511"/>
      <c r="L297" s="205" t="s">
        <v>87</v>
      </c>
      <c r="M297" s="205"/>
      <c r="N297" s="205" t="n">
        <v>1000</v>
      </c>
      <c r="O297" s="205"/>
      <c r="P297" s="205"/>
      <c r="Q297" s="205"/>
      <c r="R297" s="276"/>
    </row>
    <row collapsed="false" customFormat="false" customHeight="true" hidden="true" ht="15.75" outlineLevel="0" r="298">
      <c r="A298" s="506"/>
      <c r="B298" s="435"/>
      <c r="C298" s="205"/>
      <c r="D298" s="205"/>
      <c r="E298" s="573"/>
      <c r="F298" s="512" t="s">
        <v>88</v>
      </c>
      <c r="G298" s="513"/>
      <c r="H298" s="489" t="n">
        <f aca="false">I298+K298+N298+R298</f>
        <v>500</v>
      </c>
      <c r="I298" s="194"/>
      <c r="J298" s="35"/>
      <c r="K298" s="306"/>
      <c r="L298" s="499" t="s">
        <v>88</v>
      </c>
      <c r="M298" s="499"/>
      <c r="N298" s="499" t="n">
        <v>500</v>
      </c>
      <c r="O298" s="499"/>
      <c r="P298" s="499"/>
      <c r="Q298" s="499"/>
      <c r="R298" s="288"/>
    </row>
    <row collapsed="false" customFormat="false" customHeight="true" hidden="true" ht="192.75" outlineLevel="0" r="299">
      <c r="A299" s="506"/>
      <c r="B299" s="435"/>
      <c r="C299" s="205"/>
      <c r="D299" s="205" t="s">
        <v>238</v>
      </c>
      <c r="E299" s="206" t="s">
        <v>228</v>
      </c>
      <c r="F299" s="500"/>
      <c r="G299" s="500"/>
      <c r="H299" s="489" t="n">
        <f aca="false">I299+K299+N299+R299</f>
        <v>3761.5</v>
      </c>
      <c r="I299" s="491" t="n">
        <f aca="false">I300+I301+I302</f>
        <v>0</v>
      </c>
      <c r="J299" s="633"/>
      <c r="K299" s="282" t="n">
        <f aca="false">K300+K301+K302</f>
        <v>0</v>
      </c>
      <c r="L299" s="510"/>
      <c r="M299" s="510"/>
      <c r="N299" s="500" t="n">
        <f aca="false">N300+N301+N302</f>
        <v>3761.5</v>
      </c>
      <c r="O299" s="500"/>
      <c r="P299" s="500"/>
      <c r="Q299" s="500"/>
      <c r="R299" s="282" t="n">
        <f aca="false">R300+R301+R302</f>
        <v>0</v>
      </c>
    </row>
    <row collapsed="false" customFormat="false" customHeight="true" hidden="true" ht="15.75" outlineLevel="0" r="300">
      <c r="A300" s="506"/>
      <c r="B300" s="435"/>
      <c r="C300" s="205"/>
      <c r="D300" s="205"/>
      <c r="E300" s="206" t="s">
        <v>226</v>
      </c>
      <c r="F300" s="488" t="s">
        <v>86</v>
      </c>
      <c r="G300" s="514"/>
      <c r="H300" s="503" t="n">
        <f aca="false">I300+K300+N300++++R300</f>
        <v>1000</v>
      </c>
      <c r="I300" s="35"/>
      <c r="J300" s="194" t="s">
        <v>86</v>
      </c>
      <c r="K300" s="35"/>
      <c r="L300" s="515" t="s">
        <v>86</v>
      </c>
      <c r="M300" s="515"/>
      <c r="N300" s="276" t="n">
        <v>1000</v>
      </c>
      <c r="O300" s="276"/>
      <c r="P300" s="276"/>
      <c r="Q300" s="276"/>
      <c r="R300" s="250"/>
    </row>
    <row collapsed="false" customFormat="false" customHeight="true" hidden="true" ht="15.75" outlineLevel="0" r="301">
      <c r="A301" s="506"/>
      <c r="B301" s="435"/>
      <c r="C301" s="205"/>
      <c r="D301" s="205"/>
      <c r="E301" s="571"/>
      <c r="F301" s="488" t="s">
        <v>87</v>
      </c>
      <c r="G301" s="282"/>
      <c r="H301" s="503" t="n">
        <f aca="false">I301+K301+N301++++R301</f>
        <v>1000</v>
      </c>
      <c r="I301" s="250"/>
      <c r="J301" s="194" t="s">
        <v>87</v>
      </c>
      <c r="K301" s="35"/>
      <c r="L301" s="516" t="s">
        <v>87</v>
      </c>
      <c r="M301" s="516"/>
      <c r="N301" s="196" t="n">
        <v>1000</v>
      </c>
      <c r="O301" s="196"/>
      <c r="P301" s="196"/>
      <c r="Q301" s="196"/>
      <c r="R301" s="35"/>
    </row>
    <row collapsed="false" customFormat="false" customHeight="true" hidden="true" ht="15.75" outlineLevel="0" r="302">
      <c r="A302" s="506"/>
      <c r="B302" s="191"/>
      <c r="C302" s="205"/>
      <c r="D302" s="205"/>
      <c r="E302" s="573"/>
      <c r="F302" s="488" t="s">
        <v>88</v>
      </c>
      <c r="G302" s="282"/>
      <c r="H302" s="503" t="n">
        <f aca="false">I302+K302+N302++++R302</f>
        <v>1761.5</v>
      </c>
      <c r="I302" s="35"/>
      <c r="J302" s="194" t="s">
        <v>88</v>
      </c>
      <c r="K302" s="35"/>
      <c r="L302" s="516" t="s">
        <v>88</v>
      </c>
      <c r="M302" s="516"/>
      <c r="N302" s="205" t="n">
        <v>1761.5</v>
      </c>
      <c r="O302" s="205"/>
      <c r="P302" s="205"/>
      <c r="Q302" s="205"/>
      <c r="R302" s="253"/>
    </row>
    <row collapsed="false" customFormat="false" customHeight="true" hidden="true" ht="15" outlineLevel="0" r="303">
      <c r="A303" s="35"/>
      <c r="B303" s="517" t="s">
        <v>85</v>
      </c>
      <c r="C303" s="291"/>
      <c r="D303" s="291"/>
      <c r="E303" s="291"/>
      <c r="F303" s="518" t="n">
        <f aca="false">J303+L303+R303+I303</f>
        <v>7777</v>
      </c>
      <c r="G303" s="518"/>
      <c r="H303" s="518"/>
      <c r="I303" s="273" t="n">
        <f aca="false">I299+I295+I293</f>
        <v>0</v>
      </c>
      <c r="J303" s="505" t="n">
        <f aca="false">J293+J295+K299</f>
        <v>0</v>
      </c>
      <c r="K303" s="505"/>
      <c r="L303" s="505" t="n">
        <f aca="false">L293+N295+N299</f>
        <v>7777</v>
      </c>
      <c r="M303" s="505"/>
      <c r="N303" s="505"/>
      <c r="O303" s="505"/>
      <c r="P303" s="505"/>
      <c r="Q303" s="505"/>
      <c r="R303" s="291" t="n">
        <f aca="false">R299+R295+R293</f>
        <v>0</v>
      </c>
    </row>
    <row collapsed="false" customFormat="false" customHeight="false" hidden="true" ht="15" outlineLevel="0" r="304">
      <c r="A304" s="35"/>
      <c r="B304" s="517"/>
      <c r="C304" s="291"/>
      <c r="D304" s="291"/>
      <c r="E304" s="291"/>
      <c r="F304" s="518"/>
      <c r="G304" s="518"/>
      <c r="H304" s="518"/>
      <c r="I304" s="273"/>
      <c r="J304" s="505"/>
      <c r="K304" s="505"/>
      <c r="L304" s="505"/>
      <c r="M304" s="505"/>
      <c r="N304" s="505"/>
      <c r="O304" s="505"/>
      <c r="P304" s="505"/>
      <c r="Q304" s="505"/>
      <c r="R304" s="291"/>
    </row>
    <row collapsed="false" customFormat="false" customHeight="true" hidden="true" ht="58.5" outlineLevel="0" r="305">
      <c r="A305" s="479" t="s">
        <v>239</v>
      </c>
      <c r="B305" s="498" t="s">
        <v>240</v>
      </c>
      <c r="C305" s="205" t="s">
        <v>52</v>
      </c>
      <c r="D305" s="205" t="s">
        <v>241</v>
      </c>
      <c r="E305" s="206" t="s">
        <v>225</v>
      </c>
      <c r="F305" s="500"/>
      <c r="G305" s="500"/>
      <c r="H305" s="519" t="n">
        <f aca="false">J305+L305</f>
        <v>18912.429</v>
      </c>
      <c r="I305" s="488" t="n">
        <f aca="false">I306+I307</f>
        <v>0</v>
      </c>
      <c r="J305" s="259" t="n">
        <f aca="false">K306+K307</f>
        <v>17193.04</v>
      </c>
      <c r="K305" s="259"/>
      <c r="L305" s="259" t="n">
        <f aca="false">N306+N307</f>
        <v>1719.389</v>
      </c>
      <c r="M305" s="259"/>
      <c r="N305" s="259"/>
      <c r="O305" s="259"/>
      <c r="P305" s="259"/>
      <c r="Q305" s="259"/>
      <c r="R305" s="275" t="n">
        <f aca="false">R306+R307</f>
        <v>0</v>
      </c>
    </row>
    <row collapsed="false" customFormat="false" customHeight="true" hidden="true" ht="45.75" outlineLevel="0" r="306">
      <c r="A306" s="479"/>
      <c r="B306" s="498" t="s">
        <v>242</v>
      </c>
      <c r="C306" s="205"/>
      <c r="D306" s="205"/>
      <c r="E306" s="206" t="s">
        <v>226</v>
      </c>
      <c r="F306" s="500" t="s">
        <v>86</v>
      </c>
      <c r="G306" s="500"/>
      <c r="H306" s="520" t="n">
        <f aca="false">K306+N306+I306+R306</f>
        <v>15487.15</v>
      </c>
      <c r="I306" s="521"/>
      <c r="J306" s="634" t="s">
        <v>86</v>
      </c>
      <c r="K306" s="522" t="n">
        <v>14079.15</v>
      </c>
      <c r="L306" s="205" t="s">
        <v>86</v>
      </c>
      <c r="M306" s="205"/>
      <c r="N306" s="523" t="n">
        <v>1408</v>
      </c>
      <c r="O306" s="523"/>
      <c r="P306" s="523"/>
      <c r="Q306" s="523"/>
      <c r="R306" s="276"/>
    </row>
    <row collapsed="false" customFormat="false" customHeight="true" hidden="true" ht="15.75" outlineLevel="0" r="307">
      <c r="A307" s="479"/>
      <c r="B307" s="435"/>
      <c r="C307" s="205"/>
      <c r="D307" s="205"/>
      <c r="E307" s="573"/>
      <c r="F307" s="500" t="s">
        <v>88</v>
      </c>
      <c r="G307" s="500"/>
      <c r="H307" s="520" t="n">
        <f aca="false">I307+K307+N307+++R307</f>
        <v>3425.279</v>
      </c>
      <c r="I307" s="521"/>
      <c r="J307" s="634" t="s">
        <v>88</v>
      </c>
      <c r="K307" s="522" t="n">
        <v>3113.89</v>
      </c>
      <c r="L307" s="205" t="s">
        <v>88</v>
      </c>
      <c r="M307" s="205"/>
      <c r="N307" s="523" t="n">
        <v>311.389</v>
      </c>
      <c r="O307" s="523"/>
      <c r="P307" s="523"/>
      <c r="Q307" s="523"/>
      <c r="R307" s="276"/>
    </row>
    <row collapsed="false" customFormat="false" customHeight="true" hidden="true" ht="87.75" outlineLevel="0" r="308">
      <c r="A308" s="479"/>
      <c r="B308" s="435"/>
      <c r="C308" s="205"/>
      <c r="D308" s="205" t="s">
        <v>243</v>
      </c>
      <c r="E308" s="206" t="s">
        <v>227</v>
      </c>
      <c r="F308" s="510"/>
      <c r="G308" s="510"/>
      <c r="H308" s="524" t="n">
        <f aca="false">K308+M308</f>
        <v>5258.43</v>
      </c>
      <c r="I308" s="488" t="n">
        <f aca="false">I309+I310</f>
        <v>0</v>
      </c>
      <c r="J308" s="467"/>
      <c r="K308" s="486" t="n">
        <f aca="false">K309+K310</f>
        <v>4780.39</v>
      </c>
      <c r="L308" s="467"/>
      <c r="M308" s="525" t="n">
        <f aca="false">M309+M310</f>
        <v>478.04</v>
      </c>
      <c r="N308" s="525"/>
      <c r="O308" s="525"/>
      <c r="P308" s="525"/>
      <c r="Q308" s="525"/>
      <c r="R308" s="275" t="n">
        <f aca="false">R309+R310</f>
        <v>0</v>
      </c>
    </row>
    <row collapsed="false" customFormat="false" customHeight="true" hidden="true" ht="16.5" outlineLevel="0" r="309">
      <c r="A309" s="479"/>
      <c r="B309" s="435"/>
      <c r="C309" s="205"/>
      <c r="D309" s="205"/>
      <c r="E309" s="206" t="s">
        <v>226</v>
      </c>
      <c r="F309" s="510" t="s">
        <v>87</v>
      </c>
      <c r="G309" s="510"/>
      <c r="H309" s="486" t="n">
        <f aca="false">K309+M309</f>
        <v>1272.04</v>
      </c>
      <c r="I309" s="194"/>
      <c r="J309" s="48" t="s">
        <v>87</v>
      </c>
      <c r="K309" s="526" t="n">
        <v>1156.4</v>
      </c>
      <c r="L309" s="48" t="s">
        <v>87</v>
      </c>
      <c r="M309" s="523" t="n">
        <v>115.64</v>
      </c>
      <c r="N309" s="523"/>
      <c r="O309" s="523"/>
      <c r="P309" s="523"/>
      <c r="Q309" s="523"/>
      <c r="R309" s="136"/>
    </row>
    <row collapsed="false" customFormat="false" customHeight="true" hidden="true" ht="16.5" outlineLevel="0" r="310">
      <c r="A310" s="479"/>
      <c r="B310" s="435"/>
      <c r="C310" s="205"/>
      <c r="D310" s="205"/>
      <c r="E310" s="573"/>
      <c r="F310" s="510" t="s">
        <v>88</v>
      </c>
      <c r="G310" s="510"/>
      <c r="H310" s="486" t="n">
        <f aca="false">K310+M310</f>
        <v>3986.39</v>
      </c>
      <c r="I310" s="194"/>
      <c r="J310" s="48" t="s">
        <v>88</v>
      </c>
      <c r="K310" s="526" t="n">
        <v>3623.99</v>
      </c>
      <c r="L310" s="48" t="s">
        <v>88</v>
      </c>
      <c r="M310" s="523" t="n">
        <v>362.4</v>
      </c>
      <c r="N310" s="523"/>
      <c r="O310" s="523"/>
      <c r="P310" s="523"/>
      <c r="Q310" s="523"/>
      <c r="R310" s="136"/>
    </row>
    <row collapsed="false" customFormat="false" customHeight="true" hidden="true" ht="15" outlineLevel="0" r="311">
      <c r="A311" s="479"/>
      <c r="B311" s="435"/>
      <c r="C311" s="205"/>
      <c r="D311" s="205"/>
      <c r="E311" s="206" t="s">
        <v>228</v>
      </c>
      <c r="F311" s="205" t="s">
        <v>165</v>
      </c>
      <c r="G311" s="205"/>
      <c r="H311" s="205"/>
      <c r="I311" s="205" t="n">
        <v>0</v>
      </c>
      <c r="J311" s="205"/>
      <c r="K311" s="205"/>
      <c r="L311" s="205"/>
      <c r="M311" s="205"/>
      <c r="N311" s="205"/>
      <c r="O311" s="205"/>
      <c r="P311" s="205"/>
      <c r="Q311" s="205"/>
      <c r="R311" s="205" t="n">
        <v>0</v>
      </c>
    </row>
    <row collapsed="false" customFormat="false" customHeight="false" hidden="true" ht="15" outlineLevel="0" r="312">
      <c r="A312" s="479"/>
      <c r="B312" s="191"/>
      <c r="C312" s="205"/>
      <c r="D312" s="205"/>
      <c r="E312" s="194" t="s">
        <v>226</v>
      </c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</row>
    <row collapsed="false" customFormat="false" customHeight="true" hidden="true" ht="14.45" outlineLevel="0" r="313">
      <c r="A313" s="527"/>
      <c r="B313" s="331" t="s">
        <v>85</v>
      </c>
      <c r="C313" s="268"/>
      <c r="D313" s="268"/>
      <c r="E313" s="268"/>
      <c r="F313" s="528" t="n">
        <f aca="false">H305+H308</f>
        <v>24170.859</v>
      </c>
      <c r="G313" s="528"/>
      <c r="H313" s="528"/>
      <c r="I313" s="317" t="n">
        <f aca="false">I311+I308+I305</f>
        <v>0</v>
      </c>
      <c r="J313" s="528" t="n">
        <f aca="false">K308+J305</f>
        <v>21973.43</v>
      </c>
      <c r="K313" s="528"/>
      <c r="L313" s="528" t="n">
        <f aca="false">M308+L305</f>
        <v>2197.429</v>
      </c>
      <c r="M313" s="528"/>
      <c r="N313" s="528"/>
      <c r="O313" s="528"/>
      <c r="P313" s="528"/>
      <c r="Q313" s="528"/>
      <c r="R313" s="273" t="n">
        <f aca="false">R308+R305</f>
        <v>0</v>
      </c>
    </row>
    <row collapsed="false" customFormat="false" customHeight="true" hidden="true" ht="15" outlineLevel="0" r="314">
      <c r="A314" s="529" t="s">
        <v>244</v>
      </c>
      <c r="B314" s="498" t="s">
        <v>245</v>
      </c>
      <c r="C314" s="205" t="s">
        <v>52</v>
      </c>
      <c r="D314" s="205"/>
      <c r="E314" s="206" t="s">
        <v>225</v>
      </c>
      <c r="F314" s="499"/>
      <c r="G314" s="499"/>
      <c r="H314" s="499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</row>
    <row collapsed="false" customFormat="false" customHeight="false" hidden="true" ht="105" outlineLevel="0" r="315">
      <c r="A315" s="529"/>
      <c r="B315" s="498" t="s">
        <v>246</v>
      </c>
      <c r="C315" s="205"/>
      <c r="D315" s="205"/>
      <c r="E315" s="194" t="s">
        <v>226</v>
      </c>
      <c r="F315" s="499"/>
      <c r="G315" s="499"/>
      <c r="H315" s="499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</row>
    <row collapsed="false" customFormat="false" customHeight="true" hidden="true" ht="42.75" outlineLevel="0" r="316">
      <c r="A316" s="529"/>
      <c r="B316" s="435"/>
      <c r="C316" s="205"/>
      <c r="D316" s="205" t="s">
        <v>247</v>
      </c>
      <c r="E316" s="206" t="s">
        <v>227</v>
      </c>
      <c r="F316" s="530"/>
      <c r="G316" s="530"/>
      <c r="H316" s="531" t="n">
        <f aca="false">H317+H318+H319</f>
        <v>34664.5</v>
      </c>
      <c r="I316" s="308" t="n">
        <f aca="false">I317+I318+I319</f>
        <v>0</v>
      </c>
      <c r="J316" s="635"/>
      <c r="K316" s="35" t="n">
        <f aca="false">K317+K318+K319</f>
        <v>0</v>
      </c>
      <c r="L316" s="532"/>
      <c r="M316" s="532"/>
      <c r="N316" s="532"/>
      <c r="O316" s="532"/>
      <c r="P316" s="532"/>
      <c r="Q316" s="35" t="n">
        <f aca="false">Q317+Q318+Q319</f>
        <v>34664.5</v>
      </c>
      <c r="R316" s="306" t="n">
        <f aca="false">R317+R318+R319</f>
        <v>0</v>
      </c>
    </row>
    <row collapsed="false" customFormat="false" customHeight="true" hidden="true" ht="15.75" outlineLevel="0" r="317">
      <c r="A317" s="529"/>
      <c r="B317" s="435"/>
      <c r="C317" s="205"/>
      <c r="D317" s="205"/>
      <c r="E317" s="206" t="s">
        <v>226</v>
      </c>
      <c r="F317" s="530" t="s">
        <v>86</v>
      </c>
      <c r="G317" s="530"/>
      <c r="H317" s="533" t="n">
        <f aca="false">I317+K317+Q317+R317</f>
        <v>11493</v>
      </c>
      <c r="I317" s="35"/>
      <c r="J317" s="636" t="s">
        <v>248</v>
      </c>
      <c r="K317" s="308"/>
      <c r="L317" s="26" t="s">
        <v>86</v>
      </c>
      <c r="M317" s="26"/>
      <c r="N317" s="26"/>
      <c r="O317" s="26"/>
      <c r="P317" s="26"/>
      <c r="Q317" s="164" t="n">
        <v>11493</v>
      </c>
      <c r="R317" s="308"/>
    </row>
    <row collapsed="false" customFormat="false" customHeight="true" hidden="true" ht="15.75" outlineLevel="0" r="318">
      <c r="A318" s="529"/>
      <c r="B318" s="435"/>
      <c r="C318" s="205"/>
      <c r="D318" s="205"/>
      <c r="E318" s="571"/>
      <c r="F318" s="530" t="s">
        <v>87</v>
      </c>
      <c r="G318" s="530"/>
      <c r="H318" s="533" t="n">
        <f aca="false">I318+K318+Q318+R318</f>
        <v>10958.5</v>
      </c>
      <c r="I318" s="35"/>
      <c r="J318" s="637" t="s">
        <v>87</v>
      </c>
      <c r="K318" s="35"/>
      <c r="L318" s="26" t="s">
        <v>87</v>
      </c>
      <c r="M318" s="26"/>
      <c r="N318" s="26"/>
      <c r="O318" s="26"/>
      <c r="P318" s="26"/>
      <c r="Q318" s="310" t="n">
        <v>10958.5</v>
      </c>
      <c r="R318" s="35"/>
    </row>
    <row collapsed="false" customFormat="false" customHeight="true" hidden="true" ht="15.75" outlineLevel="0" r="319">
      <c r="A319" s="529"/>
      <c r="B319" s="435"/>
      <c r="C319" s="205"/>
      <c r="D319" s="205"/>
      <c r="E319" s="573"/>
      <c r="F319" s="530" t="s">
        <v>88</v>
      </c>
      <c r="G319" s="530"/>
      <c r="H319" s="531" t="n">
        <f aca="false">I319+K319+Q319+R319</f>
        <v>12213</v>
      </c>
      <c r="I319" s="253"/>
      <c r="J319" s="638" t="s">
        <v>88</v>
      </c>
      <c r="K319" s="253"/>
      <c r="L319" s="26" t="s">
        <v>88</v>
      </c>
      <c r="M319" s="26"/>
      <c r="N319" s="26"/>
      <c r="O319" s="26"/>
      <c r="P319" s="26"/>
      <c r="Q319" s="310" t="n">
        <v>12213</v>
      </c>
      <c r="R319" s="253"/>
    </row>
    <row collapsed="false" customFormat="false" customHeight="true" hidden="true" ht="42.75" outlineLevel="0" r="320">
      <c r="A320" s="529"/>
      <c r="B320" s="435"/>
      <c r="C320" s="205"/>
      <c r="D320" s="205" t="s">
        <v>247</v>
      </c>
      <c r="E320" s="206" t="s">
        <v>228</v>
      </c>
      <c r="F320" s="534"/>
      <c r="G320" s="535"/>
      <c r="H320" s="531" t="n">
        <f aca="false">I320+K320+++R320+Q320</f>
        <v>36744.8</v>
      </c>
      <c r="I320" s="308" t="n">
        <f aca="false">I321+I322+I323</f>
        <v>0</v>
      </c>
      <c r="J320" s="635"/>
      <c r="K320" s="536" t="n">
        <f aca="false">K321+K322+K323</f>
        <v>0</v>
      </c>
      <c r="L320" s="26"/>
      <c r="M320" s="26"/>
      <c r="N320" s="26"/>
      <c r="O320" s="26"/>
      <c r="P320" s="26"/>
      <c r="Q320" s="310" t="n">
        <f aca="false">Q321+Q322+Q323</f>
        <v>36744.8</v>
      </c>
      <c r="R320" s="308" t="n">
        <f aca="false">R321+R322+R323</f>
        <v>0</v>
      </c>
    </row>
    <row collapsed="false" customFormat="false" customHeight="true" hidden="true" ht="15.75" outlineLevel="0" r="321">
      <c r="A321" s="529"/>
      <c r="B321" s="435"/>
      <c r="C321" s="205"/>
      <c r="D321" s="205"/>
      <c r="E321" s="206" t="s">
        <v>226</v>
      </c>
      <c r="F321" s="530" t="s">
        <v>86</v>
      </c>
      <c r="G321" s="530"/>
      <c r="H321" s="533" t="n">
        <f aca="false">I321+K321++R321+Q321</f>
        <v>12183</v>
      </c>
      <c r="I321" s="35" t="n">
        <v>0</v>
      </c>
      <c r="J321" s="636" t="s">
        <v>248</v>
      </c>
      <c r="K321" s="308" t="n">
        <v>0</v>
      </c>
      <c r="L321" s="537" t="s">
        <v>86</v>
      </c>
      <c r="M321" s="537"/>
      <c r="N321" s="537"/>
      <c r="O321" s="537"/>
      <c r="P321" s="537"/>
      <c r="Q321" s="310" t="n">
        <v>12183</v>
      </c>
      <c r="R321" s="35" t="n">
        <v>0</v>
      </c>
    </row>
    <row collapsed="false" customFormat="false" customHeight="true" hidden="true" ht="15.75" outlineLevel="0" r="322">
      <c r="A322" s="529"/>
      <c r="B322" s="435"/>
      <c r="C322" s="205"/>
      <c r="D322" s="205"/>
      <c r="E322" s="571"/>
      <c r="F322" s="530" t="s">
        <v>87</v>
      </c>
      <c r="G322" s="530"/>
      <c r="H322" s="533" t="n">
        <f aca="false">I322+K322++R322+Q322</f>
        <v>11616</v>
      </c>
      <c r="I322" s="35" t="n">
        <v>0</v>
      </c>
      <c r="J322" s="637" t="s">
        <v>87</v>
      </c>
      <c r="K322" s="35" t="n">
        <v>0</v>
      </c>
      <c r="L322" s="537" t="s">
        <v>87</v>
      </c>
      <c r="M322" s="537"/>
      <c r="N322" s="537"/>
      <c r="O322" s="537"/>
      <c r="P322" s="537"/>
      <c r="Q322" s="310" t="n">
        <v>11616</v>
      </c>
      <c r="R322" s="35" t="n">
        <v>0</v>
      </c>
    </row>
    <row collapsed="false" customFormat="false" customHeight="true" hidden="true" ht="15.75" outlineLevel="0" r="323">
      <c r="A323" s="529"/>
      <c r="B323" s="191"/>
      <c r="C323" s="205"/>
      <c r="D323" s="205"/>
      <c r="E323" s="573"/>
      <c r="F323" s="530" t="s">
        <v>88</v>
      </c>
      <c r="G323" s="530"/>
      <c r="H323" s="531" t="n">
        <f aca="false">I323+K323++R323+Q323</f>
        <v>12945.8</v>
      </c>
      <c r="I323" s="253" t="n">
        <v>0</v>
      </c>
      <c r="J323" s="638" t="s">
        <v>88</v>
      </c>
      <c r="K323" s="253" t="n">
        <v>0</v>
      </c>
      <c r="L323" s="537" t="s">
        <v>88</v>
      </c>
      <c r="M323" s="537"/>
      <c r="N323" s="537"/>
      <c r="O323" s="537"/>
      <c r="P323" s="537"/>
      <c r="Q323" s="310" t="n">
        <v>12945.8</v>
      </c>
      <c r="R323" s="35" t="n">
        <v>0</v>
      </c>
    </row>
    <row collapsed="false" customFormat="false" customHeight="true" hidden="true" ht="24" outlineLevel="0" r="324">
      <c r="A324" s="35"/>
      <c r="B324" s="517" t="s">
        <v>85</v>
      </c>
      <c r="C324" s="291"/>
      <c r="D324" s="291"/>
      <c r="E324" s="291"/>
      <c r="F324" s="538"/>
      <c r="G324" s="539"/>
      <c r="H324" s="323" t="n">
        <f aca="false">Q324+I324+K324+R324</f>
        <v>71409.3</v>
      </c>
      <c r="I324" s="540" t="n">
        <f aca="false">I325+I326+I327</f>
        <v>0</v>
      </c>
      <c r="J324" s="492"/>
      <c r="K324" s="540" t="n">
        <f aca="false">K325+K326+K327</f>
        <v>0</v>
      </c>
      <c r="L324" s="541"/>
      <c r="M324" s="541"/>
      <c r="N324" s="541"/>
      <c r="O324" s="541"/>
      <c r="P324" s="541"/>
      <c r="Q324" s="314" t="n">
        <f aca="false">Q325+Q326+Q327</f>
        <v>71409.3</v>
      </c>
      <c r="R324" s="315" t="n">
        <f aca="false">R325+R326+R327</f>
        <v>0</v>
      </c>
    </row>
    <row collapsed="false" customFormat="false" customHeight="true" hidden="true" ht="15.75" outlineLevel="0" r="325">
      <c r="A325" s="35"/>
      <c r="B325" s="517"/>
      <c r="C325" s="291"/>
      <c r="D325" s="291"/>
      <c r="E325" s="291"/>
      <c r="F325" s="542" t="s">
        <v>86</v>
      </c>
      <c r="G325" s="542"/>
      <c r="H325" s="323" t="n">
        <f aca="false">Q325+I325+K325+R325</f>
        <v>23676</v>
      </c>
      <c r="I325" s="540" t="n">
        <f aca="false">I317+I321</f>
        <v>0</v>
      </c>
      <c r="J325" s="492" t="s">
        <v>248</v>
      </c>
      <c r="K325" s="540" t="n">
        <f aca="false">K321+K317</f>
        <v>0</v>
      </c>
      <c r="L325" s="543" t="s">
        <v>86</v>
      </c>
      <c r="M325" s="543"/>
      <c r="N325" s="543"/>
      <c r="O325" s="543"/>
      <c r="P325" s="543"/>
      <c r="Q325" s="317" t="n">
        <f aca="false">Q317+Q321</f>
        <v>23676</v>
      </c>
      <c r="R325" s="315" t="n">
        <f aca="false">R317+R321</f>
        <v>0</v>
      </c>
    </row>
    <row collapsed="false" customFormat="false" customHeight="true" hidden="true" ht="15.75" outlineLevel="0" r="326">
      <c r="A326" s="35"/>
      <c r="B326" s="517"/>
      <c r="C326" s="291"/>
      <c r="D326" s="291"/>
      <c r="E326" s="291"/>
      <c r="F326" s="542" t="s">
        <v>87</v>
      </c>
      <c r="G326" s="542"/>
      <c r="H326" s="323" t="n">
        <f aca="false">Q326+I326+K326+R326</f>
        <v>22574.5</v>
      </c>
      <c r="I326" s="540" t="n">
        <f aca="false">I318+I322</f>
        <v>0</v>
      </c>
      <c r="J326" s="317" t="s">
        <v>87</v>
      </c>
      <c r="K326" s="540" t="n">
        <f aca="false">K322+K318</f>
        <v>0</v>
      </c>
      <c r="L326" s="544" t="s">
        <v>87</v>
      </c>
      <c r="M326" s="544"/>
      <c r="N326" s="544"/>
      <c r="O326" s="544"/>
      <c r="P326" s="544"/>
      <c r="Q326" s="317" t="n">
        <f aca="false">Q318+Q322</f>
        <v>22574.5</v>
      </c>
      <c r="R326" s="315" t="n">
        <f aca="false">R318+R322</f>
        <v>0</v>
      </c>
    </row>
    <row collapsed="false" customFormat="false" customHeight="true" hidden="true" ht="15.75" outlineLevel="0" r="327">
      <c r="A327" s="35"/>
      <c r="B327" s="517"/>
      <c r="C327" s="291"/>
      <c r="D327" s="291"/>
      <c r="E327" s="291"/>
      <c r="F327" s="542" t="s">
        <v>88</v>
      </c>
      <c r="G327" s="542"/>
      <c r="H327" s="323" t="n">
        <f aca="false">Q327+I327+K327+R327</f>
        <v>25158.8</v>
      </c>
      <c r="I327" s="540" t="n">
        <f aca="false">I319+I323</f>
        <v>0</v>
      </c>
      <c r="J327" s="317" t="s">
        <v>88</v>
      </c>
      <c r="K327" s="540" t="n">
        <f aca="false">K323+K319</f>
        <v>0</v>
      </c>
      <c r="L327" s="544" t="s">
        <v>88</v>
      </c>
      <c r="M327" s="544"/>
      <c r="N327" s="544"/>
      <c r="O327" s="544"/>
      <c r="P327" s="544"/>
      <c r="Q327" s="317" t="n">
        <f aca="false">Q323+Q319</f>
        <v>25158.8</v>
      </c>
      <c r="R327" s="315" t="n">
        <f aca="false">R319+R323</f>
        <v>0</v>
      </c>
    </row>
    <row collapsed="false" customFormat="false" customHeight="true" hidden="true" ht="42" outlineLevel="0" r="328">
      <c r="A328" s="479" t="s">
        <v>20</v>
      </c>
      <c r="B328" s="35" t="s">
        <v>54</v>
      </c>
      <c r="C328" s="205" t="s">
        <v>223</v>
      </c>
      <c r="D328" s="205" t="s">
        <v>249</v>
      </c>
      <c r="E328" s="206" t="s">
        <v>225</v>
      </c>
      <c r="F328" s="534"/>
      <c r="G328" s="535"/>
      <c r="H328" s="545" t="n">
        <f aca="false">I328+J328+L328+R328</f>
        <v>113.4</v>
      </c>
      <c r="I328" s="276"/>
      <c r="J328" s="276"/>
      <c r="K328" s="276"/>
      <c r="L328" s="26" t="n">
        <v>113.4</v>
      </c>
      <c r="M328" s="26"/>
      <c r="N328" s="26"/>
      <c r="O328" s="26"/>
      <c r="P328" s="26"/>
      <c r="Q328" s="26"/>
      <c r="R328" s="276"/>
    </row>
    <row collapsed="false" customFormat="false" customHeight="false" hidden="true" ht="15" outlineLevel="0" r="329">
      <c r="A329" s="479"/>
      <c r="B329" s="35"/>
      <c r="C329" s="205"/>
      <c r="D329" s="205"/>
      <c r="E329" s="194" t="s">
        <v>226</v>
      </c>
      <c r="F329" s="546"/>
      <c r="G329" s="547"/>
      <c r="H329" s="548"/>
      <c r="I329" s="276"/>
      <c r="J329" s="276"/>
      <c r="K329" s="276"/>
      <c r="L329" s="26"/>
      <c r="M329" s="26"/>
      <c r="N329" s="26"/>
      <c r="O329" s="26"/>
      <c r="P329" s="26"/>
      <c r="Q329" s="26"/>
      <c r="R329" s="276"/>
    </row>
    <row collapsed="false" customFormat="false" customHeight="true" hidden="true" ht="29.25" outlineLevel="0" r="330">
      <c r="A330" s="479"/>
      <c r="B330" s="35"/>
      <c r="C330" s="205"/>
      <c r="D330" s="205" t="s">
        <v>249</v>
      </c>
      <c r="E330" s="206" t="s">
        <v>227</v>
      </c>
      <c r="F330" s="549"/>
      <c r="G330" s="550"/>
      <c r="H330" s="545" t="n">
        <f aca="false">I330+J330+L330+R330</f>
        <v>1096.49</v>
      </c>
      <c r="I330" s="205"/>
      <c r="J330" s="205"/>
      <c r="K330" s="205"/>
      <c r="L330" s="26" t="n">
        <v>1096.49</v>
      </c>
      <c r="M330" s="26"/>
      <c r="N330" s="26"/>
      <c r="O330" s="26"/>
      <c r="P330" s="26"/>
      <c r="Q330" s="26"/>
      <c r="R330" s="205"/>
    </row>
    <row collapsed="false" customFormat="false" customHeight="false" hidden="true" ht="15" outlineLevel="0" r="331">
      <c r="A331" s="479"/>
      <c r="B331" s="35"/>
      <c r="C331" s="205"/>
      <c r="D331" s="205"/>
      <c r="E331" s="194" t="s">
        <v>226</v>
      </c>
      <c r="F331" s="546"/>
      <c r="G331" s="547"/>
      <c r="H331" s="548"/>
      <c r="I331" s="205"/>
      <c r="J331" s="205"/>
      <c r="K331" s="205"/>
      <c r="L331" s="26"/>
      <c r="M331" s="26"/>
      <c r="N331" s="26"/>
      <c r="O331" s="26"/>
      <c r="P331" s="26"/>
      <c r="Q331" s="26"/>
      <c r="R331" s="205"/>
    </row>
    <row collapsed="false" customFormat="false" customHeight="true" hidden="true" ht="15" outlineLevel="0" r="332">
      <c r="A332" s="479"/>
      <c r="B332" s="35"/>
      <c r="C332" s="205"/>
      <c r="D332" s="205" t="s">
        <v>249</v>
      </c>
      <c r="E332" s="206" t="s">
        <v>228</v>
      </c>
      <c r="F332" s="549"/>
      <c r="G332" s="550"/>
      <c r="H332" s="545" t="n">
        <f aca="false">I332+J332+L332+R332</f>
        <v>214</v>
      </c>
      <c r="I332" s="205"/>
      <c r="J332" s="205"/>
      <c r="K332" s="205"/>
      <c r="L332" s="26" t="n">
        <v>214</v>
      </c>
      <c r="M332" s="26"/>
      <c r="N332" s="26"/>
      <c r="O332" s="26"/>
      <c r="P332" s="26"/>
      <c r="Q332" s="26"/>
      <c r="R332" s="205"/>
    </row>
    <row collapsed="false" customFormat="false" customHeight="false" hidden="true" ht="15" outlineLevel="0" r="333">
      <c r="A333" s="479"/>
      <c r="B333" s="35"/>
      <c r="C333" s="205"/>
      <c r="D333" s="205"/>
      <c r="E333" s="206" t="s">
        <v>226</v>
      </c>
      <c r="F333" s="534"/>
      <c r="G333" s="535"/>
      <c r="H333" s="551"/>
      <c r="I333" s="205"/>
      <c r="J333" s="205"/>
      <c r="K333" s="205"/>
      <c r="L333" s="26"/>
      <c r="M333" s="26"/>
      <c r="N333" s="26"/>
      <c r="O333" s="26"/>
      <c r="P333" s="26"/>
      <c r="Q333" s="26"/>
      <c r="R333" s="205"/>
    </row>
    <row collapsed="false" customFormat="false" customHeight="false" hidden="true" ht="15" outlineLevel="0" r="334">
      <c r="A334" s="479"/>
      <c r="B334" s="35"/>
      <c r="C334" s="205"/>
      <c r="D334" s="205"/>
      <c r="E334" s="206"/>
      <c r="F334" s="534"/>
      <c r="G334" s="535"/>
      <c r="H334" s="551"/>
      <c r="I334" s="205"/>
      <c r="J334" s="205"/>
      <c r="K334" s="205"/>
      <c r="L334" s="26"/>
      <c r="M334" s="26"/>
      <c r="N334" s="26"/>
      <c r="O334" s="26"/>
      <c r="P334" s="26"/>
      <c r="Q334" s="26"/>
      <c r="R334" s="205"/>
    </row>
    <row collapsed="false" customFormat="false" customHeight="false" hidden="true" ht="15" outlineLevel="0" r="335">
      <c r="A335" s="479"/>
      <c r="B335" s="35"/>
      <c r="C335" s="205"/>
      <c r="D335" s="205"/>
      <c r="E335" s="206"/>
      <c r="F335" s="534"/>
      <c r="G335" s="535"/>
      <c r="H335" s="551"/>
      <c r="I335" s="205"/>
      <c r="J335" s="205"/>
      <c r="K335" s="205"/>
      <c r="L335" s="26"/>
      <c r="M335" s="26"/>
      <c r="N335" s="26"/>
      <c r="O335" s="26"/>
      <c r="P335" s="26"/>
      <c r="Q335" s="26"/>
      <c r="R335" s="205"/>
    </row>
    <row collapsed="false" customFormat="false" customHeight="false" hidden="true" ht="15" outlineLevel="0" r="336">
      <c r="A336" s="479"/>
      <c r="B336" s="35"/>
      <c r="C336" s="205"/>
      <c r="D336" s="205"/>
      <c r="E336" s="206"/>
      <c r="F336" s="534"/>
      <c r="G336" s="535"/>
      <c r="H336" s="551"/>
      <c r="I336" s="205"/>
      <c r="J336" s="205"/>
      <c r="K336" s="205"/>
      <c r="L336" s="26"/>
      <c r="M336" s="26"/>
      <c r="N336" s="26"/>
      <c r="O336" s="26"/>
      <c r="P336" s="26"/>
      <c r="Q336" s="26"/>
      <c r="R336" s="205"/>
    </row>
    <row collapsed="false" customFormat="false" customHeight="false" hidden="true" ht="15" outlineLevel="0" r="337">
      <c r="A337" s="479"/>
      <c r="B337" s="35"/>
      <c r="C337" s="205"/>
      <c r="D337" s="205"/>
      <c r="E337" s="206"/>
      <c r="F337" s="534"/>
      <c r="G337" s="535"/>
      <c r="H337" s="551"/>
      <c r="I337" s="205"/>
      <c r="J337" s="205"/>
      <c r="K337" s="205"/>
      <c r="L337" s="26"/>
      <c r="M337" s="26"/>
      <c r="N337" s="26"/>
      <c r="O337" s="26"/>
      <c r="P337" s="26"/>
      <c r="Q337" s="26"/>
      <c r="R337" s="205"/>
    </row>
    <row collapsed="false" customFormat="false" customHeight="false" hidden="true" ht="15" outlineLevel="0" r="338">
      <c r="A338" s="479"/>
      <c r="B338" s="35"/>
      <c r="C338" s="205"/>
      <c r="D338" s="205"/>
      <c r="E338" s="206"/>
      <c r="F338" s="534"/>
      <c r="G338" s="535"/>
      <c r="H338" s="551"/>
      <c r="I338" s="205"/>
      <c r="J338" s="205"/>
      <c r="K338" s="205"/>
      <c r="L338" s="26"/>
      <c r="M338" s="26"/>
      <c r="N338" s="26"/>
      <c r="O338" s="26"/>
      <c r="P338" s="26"/>
      <c r="Q338" s="26"/>
      <c r="R338" s="205"/>
    </row>
    <row collapsed="false" customFormat="false" customHeight="false" hidden="true" ht="15" outlineLevel="0" r="339">
      <c r="A339" s="479"/>
      <c r="B339" s="35"/>
      <c r="C339" s="205"/>
      <c r="D339" s="205"/>
      <c r="E339" s="206"/>
      <c r="F339" s="534"/>
      <c r="G339" s="535"/>
      <c r="H339" s="551"/>
      <c r="I339" s="205"/>
      <c r="J339" s="205"/>
      <c r="K339" s="205"/>
      <c r="L339" s="26"/>
      <c r="M339" s="26"/>
      <c r="N339" s="26"/>
      <c r="O339" s="26"/>
      <c r="P339" s="26"/>
      <c r="Q339" s="26"/>
      <c r="R339" s="205"/>
    </row>
    <row collapsed="false" customFormat="false" customHeight="false" hidden="true" ht="15" outlineLevel="0" r="340">
      <c r="A340" s="479"/>
      <c r="B340" s="35"/>
      <c r="C340" s="205"/>
      <c r="D340" s="205"/>
      <c r="E340" s="206"/>
      <c r="F340" s="534"/>
      <c r="G340" s="535"/>
      <c r="H340" s="551"/>
      <c r="I340" s="205"/>
      <c r="J340" s="205"/>
      <c r="K340" s="205"/>
      <c r="L340" s="26"/>
      <c r="M340" s="26"/>
      <c r="N340" s="26"/>
      <c r="O340" s="26"/>
      <c r="P340" s="26"/>
      <c r="Q340" s="26"/>
      <c r="R340" s="205"/>
    </row>
    <row collapsed="false" customFormat="false" customHeight="true" hidden="true" ht="8.25" outlineLevel="0" r="341">
      <c r="A341" s="479"/>
      <c r="B341" s="35"/>
      <c r="C341" s="205"/>
      <c r="D341" s="205"/>
      <c r="E341" s="194"/>
      <c r="F341" s="29"/>
      <c r="G341" s="164"/>
      <c r="H341" s="340"/>
      <c r="I341" s="205"/>
      <c r="J341" s="205"/>
      <c r="K341" s="205"/>
      <c r="L341" s="26"/>
      <c r="M341" s="26"/>
      <c r="N341" s="26"/>
      <c r="O341" s="26"/>
      <c r="P341" s="26"/>
      <c r="Q341" s="26"/>
      <c r="R341" s="205"/>
    </row>
    <row collapsed="false" customFormat="true" customHeight="true" hidden="true" ht="14.45" outlineLevel="0" r="342" s="325">
      <c r="A342" s="331"/>
      <c r="B342" s="331" t="s">
        <v>85</v>
      </c>
      <c r="C342" s="268"/>
      <c r="D342" s="268"/>
      <c r="E342" s="268"/>
      <c r="F342" s="492"/>
      <c r="G342" s="323"/>
      <c r="H342" s="324" t="n">
        <f aca="false">H332+H330+H328</f>
        <v>1423.89</v>
      </c>
      <c r="I342" s="317"/>
      <c r="J342" s="505"/>
      <c r="K342" s="505"/>
      <c r="L342" s="492" t="n">
        <v>599.2</v>
      </c>
      <c r="M342" s="323"/>
      <c r="N342" s="323"/>
      <c r="O342" s="323"/>
      <c r="P342" s="323"/>
      <c r="Q342" s="324" t="n">
        <f aca="false">L332+L330+L328</f>
        <v>1423.89</v>
      </c>
      <c r="R342" s="273" t="s">
        <v>165</v>
      </c>
    </row>
    <row collapsed="false" customFormat="false" customHeight="false" hidden="true" ht="15.75" outlineLevel="0" r="343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</row>
    <row collapsed="false" customFormat="false" customHeight="false" hidden="true" ht="15.75" outlineLevel="0" r="344">
      <c r="A344" s="366"/>
    </row>
    <row collapsed="false" customFormat="false" customHeight="false" hidden="true" ht="15.75" outlineLevel="0" r="345">
      <c r="A345" s="358"/>
    </row>
    <row collapsed="false" customFormat="false" customHeight="false" hidden="true" ht="15.75" outlineLevel="0" r="346">
      <c r="A346" s="357" t="s">
        <v>250</v>
      </c>
    </row>
    <row collapsed="false" customFormat="false" customHeight="false" hidden="true" ht="15.75" outlineLevel="0" r="347">
      <c r="A347" s="3" t="s">
        <v>251</v>
      </c>
      <c r="B347" s="3"/>
      <c r="C347" s="3"/>
      <c r="D347" s="3"/>
      <c r="E347" s="3"/>
      <c r="F347" s="3"/>
      <c r="G347" s="3"/>
    </row>
    <row collapsed="false" customFormat="false" customHeight="false" hidden="true" ht="15.75" outlineLevel="0" r="348">
      <c r="A348" s="358"/>
    </row>
    <row collapsed="false" customFormat="false" customHeight="true" hidden="true" ht="164.25" outlineLevel="0" r="349">
      <c r="A349" s="26" t="s">
        <v>171</v>
      </c>
      <c r="B349" s="26" t="s">
        <v>217</v>
      </c>
      <c r="C349" s="26" t="s">
        <v>72</v>
      </c>
      <c r="D349" s="26" t="s">
        <v>218</v>
      </c>
      <c r="E349" s="26" t="s">
        <v>74</v>
      </c>
      <c r="F349" s="26" t="s">
        <v>219</v>
      </c>
      <c r="G349" s="26"/>
      <c r="H349" s="26"/>
      <c r="I349" s="26"/>
      <c r="J349" s="26"/>
    </row>
    <row collapsed="false" customFormat="false" customHeight="false" hidden="true" ht="45" outlineLevel="0" r="350">
      <c r="A350" s="26"/>
      <c r="B350" s="26"/>
      <c r="C350" s="26"/>
      <c r="D350" s="26"/>
      <c r="E350" s="26"/>
      <c r="F350" s="32" t="s">
        <v>78</v>
      </c>
      <c r="G350" s="32" t="s">
        <v>79</v>
      </c>
      <c r="H350" s="32" t="s">
        <v>80</v>
      </c>
      <c r="I350" s="32" t="s">
        <v>221</v>
      </c>
      <c r="J350" s="201" t="s">
        <v>222</v>
      </c>
    </row>
    <row collapsed="false" customFormat="false" customHeight="false" hidden="true" ht="15" outlineLevel="0" r="351">
      <c r="A351" s="176" t="n">
        <v>1</v>
      </c>
      <c r="B351" s="176" t="n">
        <v>2</v>
      </c>
      <c r="C351" s="176" t="n">
        <v>3</v>
      </c>
      <c r="D351" s="176" t="n">
        <v>4</v>
      </c>
      <c r="E351" s="176" t="n">
        <v>5</v>
      </c>
      <c r="F351" s="176" t="n">
        <v>6</v>
      </c>
      <c r="G351" s="176" t="n">
        <v>7</v>
      </c>
      <c r="H351" s="176" t="n">
        <v>8</v>
      </c>
      <c r="I351" s="176" t="n">
        <v>9</v>
      </c>
      <c r="J351" s="201" t="n">
        <v>10</v>
      </c>
    </row>
    <row collapsed="false" customFormat="false" customHeight="true" hidden="true" ht="15" outlineLevel="0" r="352">
      <c r="A352" s="35" t="n">
        <v>2</v>
      </c>
      <c r="B352" s="498" t="s">
        <v>252</v>
      </c>
      <c r="C352" s="205" t="s">
        <v>253</v>
      </c>
      <c r="D352" s="35" t="s">
        <v>254</v>
      </c>
      <c r="E352" s="206" t="s">
        <v>225</v>
      </c>
      <c r="F352" s="291" t="n">
        <f aca="false">G352++H352+I352+J352</f>
        <v>141.8</v>
      </c>
      <c r="G352" s="291" t="n">
        <f aca="false">G365+G373</f>
        <v>0</v>
      </c>
      <c r="H352" s="291" t="n">
        <f aca="false">H365+H373</f>
        <v>0</v>
      </c>
      <c r="I352" s="291" t="n">
        <f aca="false">I365+I373</f>
        <v>141.8</v>
      </c>
      <c r="J352" s="291" t="n">
        <f aca="false">J365+J373</f>
        <v>0</v>
      </c>
    </row>
    <row collapsed="false" customFormat="false" customHeight="true" hidden="true" ht="60.75" outlineLevel="0" r="353">
      <c r="A353" s="35"/>
      <c r="B353" s="464" t="s">
        <v>58</v>
      </c>
      <c r="C353" s="205"/>
      <c r="D353" s="35"/>
      <c r="E353" s="194" t="s">
        <v>226</v>
      </c>
      <c r="F353" s="291"/>
      <c r="G353" s="291"/>
      <c r="H353" s="291"/>
      <c r="I353" s="291"/>
      <c r="J353" s="291"/>
    </row>
    <row collapsed="false" customFormat="false" customHeight="true" hidden="true" ht="58.5" outlineLevel="0" r="354">
      <c r="A354" s="35"/>
      <c r="B354" s="464"/>
      <c r="C354" s="328" t="s">
        <v>86</v>
      </c>
      <c r="D354" s="35"/>
      <c r="E354" s="183" t="s">
        <v>227</v>
      </c>
      <c r="F354" s="210" t="n">
        <f aca="false">G354++H354+I354+J354</f>
        <v>278.2</v>
      </c>
      <c r="G354" s="210" t="n">
        <f aca="false">G376</f>
        <v>0</v>
      </c>
      <c r="H354" s="210" t="n">
        <f aca="false">H376</f>
        <v>0</v>
      </c>
      <c r="I354" s="210" t="n">
        <f aca="false">I376</f>
        <v>278.2</v>
      </c>
      <c r="J354" s="210" t="n">
        <f aca="false">J376</f>
        <v>0</v>
      </c>
    </row>
    <row collapsed="false" customFormat="false" customHeight="true" hidden="true" ht="58.5" outlineLevel="0" r="355">
      <c r="A355" s="35"/>
      <c r="B355" s="464"/>
      <c r="C355" s="328" t="s">
        <v>87</v>
      </c>
      <c r="D355" s="35"/>
      <c r="E355" s="183"/>
      <c r="F355" s="210" t="n">
        <f aca="false">G355++H355+I355+J355</f>
        <v>993.7</v>
      </c>
      <c r="G355" s="210" t="n">
        <f aca="false">G377</f>
        <v>0</v>
      </c>
      <c r="H355" s="210" t="n">
        <f aca="false">H377</f>
        <v>0</v>
      </c>
      <c r="I355" s="210" t="n">
        <f aca="false">I377</f>
        <v>993.7</v>
      </c>
      <c r="J355" s="210" t="n">
        <f aca="false">J377</f>
        <v>0</v>
      </c>
    </row>
    <row collapsed="false" customFormat="false" customHeight="true" hidden="true" ht="58.5" outlineLevel="0" r="356">
      <c r="A356" s="35"/>
      <c r="B356" s="464"/>
      <c r="C356" s="328" t="s">
        <v>88</v>
      </c>
      <c r="D356" s="35"/>
      <c r="E356" s="183"/>
      <c r="F356" s="210" t="n">
        <f aca="false">G356++H356+I356+J356</f>
        <v>200.9</v>
      </c>
      <c r="G356" s="210" t="n">
        <f aca="false">G378</f>
        <v>0</v>
      </c>
      <c r="H356" s="210" t="n">
        <f aca="false">H378</f>
        <v>0</v>
      </c>
      <c r="I356" s="210" t="n">
        <f aca="false">I378</f>
        <v>200.9</v>
      </c>
      <c r="J356" s="210" t="n">
        <f aca="false">J378</f>
        <v>0</v>
      </c>
    </row>
    <row collapsed="false" customFormat="false" customHeight="true" hidden="true" ht="58.5" outlineLevel="0" r="357">
      <c r="A357" s="35"/>
      <c r="B357" s="189"/>
      <c r="C357" s="328" t="s">
        <v>255</v>
      </c>
      <c r="D357" s="35"/>
      <c r="E357" s="189"/>
      <c r="F357" s="210" t="n">
        <f aca="false">G357++H357+I357+J357</f>
        <v>360.5</v>
      </c>
      <c r="G357" s="213" t="n">
        <f aca="false">G367</f>
        <v>0</v>
      </c>
      <c r="H357" s="213" t="n">
        <f aca="false">H367</f>
        <v>0</v>
      </c>
      <c r="I357" s="213" t="n">
        <f aca="false">I367</f>
        <v>360.5</v>
      </c>
      <c r="J357" s="213" t="n">
        <f aca="false">J367</f>
        <v>0</v>
      </c>
    </row>
    <row collapsed="false" customFormat="false" customHeight="false" hidden="true" ht="15" outlineLevel="0" r="358">
      <c r="A358" s="35"/>
      <c r="B358" s="435"/>
      <c r="C358" s="250"/>
      <c r="D358" s="35"/>
      <c r="E358" s="268" t="s">
        <v>226</v>
      </c>
      <c r="F358" s="552" t="n">
        <f aca="false">F356+F355+F354+F357</f>
        <v>1833.3</v>
      </c>
      <c r="G358" s="552" t="n">
        <f aca="false">G356+G355+G354+G357</f>
        <v>0</v>
      </c>
      <c r="H358" s="552" t="n">
        <f aca="false">H356+H355+H354+H357</f>
        <v>0</v>
      </c>
      <c r="I358" s="552" t="n">
        <f aca="false">I356+I355+I354+I357</f>
        <v>1833.3</v>
      </c>
      <c r="J358" s="552" t="n">
        <f aca="false">J356+J355+J354+J357</f>
        <v>0</v>
      </c>
    </row>
    <row collapsed="false" customFormat="false" customHeight="false" hidden="true" ht="15" outlineLevel="0" r="359">
      <c r="A359" s="35"/>
      <c r="B359" s="435"/>
      <c r="C359" s="328" t="s">
        <v>86</v>
      </c>
      <c r="D359" s="35"/>
      <c r="E359" s="206" t="s">
        <v>228</v>
      </c>
      <c r="F359" s="210" t="n">
        <f aca="false">G359++H359+I359+J359</f>
        <v>226</v>
      </c>
      <c r="G359" s="210" t="n">
        <f aca="false">G381</f>
        <v>0</v>
      </c>
      <c r="H359" s="210" t="n">
        <f aca="false">H381</f>
        <v>0</v>
      </c>
      <c r="I359" s="210" t="n">
        <f aca="false">I381</f>
        <v>226</v>
      </c>
      <c r="J359" s="210" t="n">
        <f aca="false">J381</f>
        <v>0</v>
      </c>
    </row>
    <row collapsed="false" customFormat="false" customHeight="false" hidden="true" ht="15" outlineLevel="0" r="360">
      <c r="A360" s="35"/>
      <c r="B360" s="435"/>
      <c r="C360" s="328" t="s">
        <v>87</v>
      </c>
      <c r="D360" s="35"/>
      <c r="E360" s="206"/>
      <c r="F360" s="210" t="n">
        <f aca="false">G360++H360+I360+J360</f>
        <v>818</v>
      </c>
      <c r="G360" s="210" t="n">
        <f aca="false">G382</f>
        <v>0</v>
      </c>
      <c r="H360" s="210" t="n">
        <f aca="false">H382</f>
        <v>0</v>
      </c>
      <c r="I360" s="210" t="n">
        <f aca="false">I382</f>
        <v>818</v>
      </c>
      <c r="J360" s="210" t="n">
        <f aca="false">J382</f>
        <v>0</v>
      </c>
    </row>
    <row collapsed="false" customFormat="false" customHeight="false" hidden="true" ht="15" outlineLevel="0" r="361">
      <c r="A361" s="35"/>
      <c r="B361" s="435"/>
      <c r="C361" s="328" t="s">
        <v>88</v>
      </c>
      <c r="D361" s="35"/>
      <c r="E361" s="206"/>
      <c r="F361" s="210" t="n">
        <f aca="false">G361++H361+I361+J361</f>
        <v>213.1</v>
      </c>
      <c r="G361" s="210" t="n">
        <f aca="false">G383</f>
        <v>0</v>
      </c>
      <c r="H361" s="210" t="n">
        <f aca="false">H383</f>
        <v>0</v>
      </c>
      <c r="I361" s="210" t="n">
        <f aca="false">I383</f>
        <v>213.1</v>
      </c>
      <c r="J361" s="210" t="n">
        <f aca="false">J383</f>
        <v>0</v>
      </c>
    </row>
    <row collapsed="false" customFormat="false" customHeight="false" hidden="true" ht="15" outlineLevel="0" r="362">
      <c r="A362" s="35"/>
      <c r="B362" s="435"/>
      <c r="C362" s="328" t="s">
        <v>255</v>
      </c>
      <c r="D362" s="35"/>
      <c r="E362" s="206"/>
      <c r="F362" s="210" t="n">
        <f aca="false">G362++H362+I362+J362</f>
        <v>282.2</v>
      </c>
      <c r="G362" s="553" t="n">
        <f aca="false">G369</f>
        <v>0</v>
      </c>
      <c r="H362" s="210" t="n">
        <f aca="false">H369</f>
        <v>0</v>
      </c>
      <c r="I362" s="210" t="n">
        <f aca="false">I369</f>
        <v>282.2</v>
      </c>
      <c r="J362" s="210" t="n">
        <f aca="false">J369</f>
        <v>0</v>
      </c>
    </row>
    <row collapsed="false" customFormat="false" customHeight="false" hidden="true" ht="15" outlineLevel="0" r="363">
      <c r="A363" s="35"/>
      <c r="B363" s="191"/>
      <c r="C363" s="253"/>
      <c r="D363" s="35"/>
      <c r="E363" s="194" t="s">
        <v>226</v>
      </c>
      <c r="F363" s="554" t="n">
        <f aca="false">F361+F360+F359+F362</f>
        <v>1539.3</v>
      </c>
      <c r="G363" s="244" t="n">
        <f aca="false">G361+G360+G359+G362</f>
        <v>0</v>
      </c>
      <c r="H363" s="244" t="n">
        <f aca="false">H361+H360+H359+H362</f>
        <v>0</v>
      </c>
      <c r="I363" s="244" t="n">
        <f aca="false">I361+I360+I359+I362</f>
        <v>1539.3</v>
      </c>
      <c r="J363" s="244" t="n">
        <f aca="false">J361+J360+J359+J362</f>
        <v>0</v>
      </c>
    </row>
    <row collapsed="false" customFormat="false" customHeight="false" hidden="true" ht="15" outlineLevel="0" r="364">
      <c r="A364" s="331"/>
      <c r="B364" s="331" t="s">
        <v>85</v>
      </c>
      <c r="C364" s="331"/>
      <c r="D364" s="268"/>
      <c r="E364" s="268"/>
      <c r="F364" s="555" t="n">
        <f aca="false">F363+F358+F352</f>
        <v>3514.4</v>
      </c>
      <c r="G364" s="555" t="n">
        <f aca="false">G363+G358+G352</f>
        <v>0</v>
      </c>
      <c r="H364" s="555" t="n">
        <f aca="false">H363+H358+H352</f>
        <v>0</v>
      </c>
      <c r="I364" s="555" t="n">
        <f aca="false">I363+I358+I352</f>
        <v>3514.4</v>
      </c>
      <c r="J364" s="505" t="n">
        <f aca="false">J363+J358+J352</f>
        <v>0</v>
      </c>
    </row>
    <row collapsed="false" customFormat="false" customHeight="true" hidden="true" ht="15.75" outlineLevel="0" r="365">
      <c r="A365" s="556" t="s">
        <v>256</v>
      </c>
      <c r="B365" s="190" t="s">
        <v>257</v>
      </c>
      <c r="C365" s="205" t="s">
        <v>253</v>
      </c>
      <c r="D365" s="35" t="s">
        <v>258</v>
      </c>
      <c r="E365" s="206" t="s">
        <v>225</v>
      </c>
      <c r="F365" s="275" t="n">
        <f aca="false">G365+H365+I365+J365</f>
        <v>141.8</v>
      </c>
      <c r="G365" s="359" t="n">
        <v>0</v>
      </c>
      <c r="H365" s="359" t="n">
        <v>0</v>
      </c>
      <c r="I365" s="276" t="n">
        <v>141.8</v>
      </c>
      <c r="J365" s="359" t="n">
        <v>0</v>
      </c>
    </row>
    <row collapsed="false" customFormat="false" customHeight="false" hidden="true" ht="105" outlineLevel="0" r="366">
      <c r="A366" s="556"/>
      <c r="B366" s="189" t="s">
        <v>259</v>
      </c>
      <c r="C366" s="205"/>
      <c r="D366" s="35"/>
      <c r="E366" s="194" t="s">
        <v>226</v>
      </c>
      <c r="F366" s="275"/>
      <c r="G366" s="359"/>
      <c r="H366" s="359"/>
      <c r="I366" s="276"/>
      <c r="J366" s="359"/>
    </row>
    <row collapsed="false" customFormat="false" customHeight="false" hidden="true" ht="15" outlineLevel="0" r="367">
      <c r="A367" s="556"/>
      <c r="B367" s="435"/>
      <c r="C367" s="205"/>
      <c r="D367" s="35"/>
      <c r="E367" s="206" t="s">
        <v>227</v>
      </c>
      <c r="F367" s="257" t="n">
        <f aca="false">G367+H367+I367+J367</f>
        <v>360.5</v>
      </c>
      <c r="G367" s="27" t="n">
        <v>0</v>
      </c>
      <c r="H367" s="27" t="n">
        <v>0</v>
      </c>
      <c r="I367" s="205" t="n">
        <v>360.5</v>
      </c>
      <c r="J367" s="27" t="n">
        <v>0</v>
      </c>
    </row>
    <row collapsed="false" customFormat="false" customHeight="false" hidden="true" ht="15" outlineLevel="0" r="368">
      <c r="A368" s="556"/>
      <c r="B368" s="435"/>
      <c r="C368" s="205"/>
      <c r="D368" s="35"/>
      <c r="E368" s="194" t="s">
        <v>226</v>
      </c>
      <c r="F368" s="257"/>
      <c r="G368" s="27"/>
      <c r="H368" s="27"/>
      <c r="I368" s="205"/>
      <c r="J368" s="27"/>
    </row>
    <row collapsed="false" customFormat="false" customHeight="false" hidden="true" ht="15" outlineLevel="0" r="369">
      <c r="A369" s="556"/>
      <c r="B369" s="435"/>
      <c r="C369" s="205"/>
      <c r="D369" s="35"/>
      <c r="E369" s="206" t="s">
        <v>228</v>
      </c>
      <c r="F369" s="257" t="n">
        <f aca="false">G369+H369+I369+J369</f>
        <v>282.2</v>
      </c>
      <c r="G369" s="27" t="n">
        <v>0</v>
      </c>
      <c r="H369" s="27" t="n">
        <v>0</v>
      </c>
      <c r="I369" s="205" t="n">
        <v>282.2</v>
      </c>
      <c r="J369" s="27" t="n">
        <v>0</v>
      </c>
    </row>
    <row collapsed="false" customFormat="false" customHeight="false" hidden="true" ht="15" outlineLevel="0" r="370">
      <c r="A370" s="556"/>
      <c r="B370" s="191"/>
      <c r="C370" s="205"/>
      <c r="D370" s="35"/>
      <c r="E370" s="194" t="s">
        <v>226</v>
      </c>
      <c r="F370" s="257"/>
      <c r="G370" s="27"/>
      <c r="H370" s="27"/>
      <c r="I370" s="205"/>
      <c r="J370" s="27"/>
    </row>
    <row collapsed="false" customFormat="false" customHeight="false" hidden="true" ht="15.75" outlineLevel="0" r="371">
      <c r="A371" s="331"/>
      <c r="B371" s="331" t="s">
        <v>85</v>
      </c>
      <c r="C371" s="331"/>
      <c r="D371" s="334"/>
      <c r="E371" s="334"/>
      <c r="F371" s="336" t="n">
        <f aca="false">F369+F367+F365</f>
        <v>784.5</v>
      </c>
      <c r="G371" s="336" t="n">
        <f aca="false">G369+G367+G365</f>
        <v>0</v>
      </c>
      <c r="H371" s="336" t="n">
        <f aca="false">H369+H367+H365</f>
        <v>0</v>
      </c>
      <c r="I371" s="336" t="n">
        <f aca="false">I369+I367+I365</f>
        <v>784.5</v>
      </c>
      <c r="J371" s="336" t="n">
        <f aca="false">J369+J367+J365</f>
        <v>0</v>
      </c>
    </row>
    <row collapsed="false" customFormat="false" customHeight="false" hidden="true" ht="15.75" outlineLevel="0" r="372">
      <c r="A372" s="366"/>
    </row>
    <row collapsed="false" customFormat="false" customHeight="true" hidden="true" ht="15.75" outlineLevel="0" r="373">
      <c r="A373" s="557" t="s">
        <v>32</v>
      </c>
      <c r="B373" s="27" t="s">
        <v>260</v>
      </c>
      <c r="C373" s="35"/>
      <c r="D373" s="35"/>
      <c r="E373" s="337" t="s">
        <v>225</v>
      </c>
      <c r="F373" s="26" t="n">
        <v>0</v>
      </c>
      <c r="G373" s="27" t="n">
        <v>0</v>
      </c>
      <c r="H373" s="27" t="n">
        <v>0</v>
      </c>
      <c r="I373" s="26" t="n">
        <v>0</v>
      </c>
      <c r="J373" s="27" t="n">
        <v>0</v>
      </c>
    </row>
    <row collapsed="false" customFormat="false" customHeight="true" hidden="true" ht="60.75" outlineLevel="0" r="374">
      <c r="A374" s="557"/>
      <c r="B374" s="27"/>
      <c r="C374" s="35"/>
      <c r="D374" s="35"/>
      <c r="E374" s="194" t="s">
        <v>226</v>
      </c>
      <c r="F374" s="26"/>
      <c r="G374" s="27"/>
      <c r="H374" s="27"/>
      <c r="I374" s="26"/>
      <c r="J374" s="27"/>
    </row>
    <row collapsed="false" customFormat="false" customHeight="true" hidden="true" ht="47.25" outlineLevel="0" r="375">
      <c r="A375" s="557"/>
      <c r="B375" s="27"/>
      <c r="C375" s="308"/>
      <c r="D375" s="183" t="s">
        <v>261</v>
      </c>
      <c r="E375" s="183" t="s">
        <v>227</v>
      </c>
      <c r="F375" s="244" t="n">
        <f aca="false">F376+F377+F378</f>
        <v>1472.8</v>
      </c>
      <c r="G375" s="240" t="n">
        <f aca="false">G376+G377+G378</f>
        <v>0</v>
      </c>
      <c r="H375" s="240" t="n">
        <f aca="false">H376+H377+H378</f>
        <v>0</v>
      </c>
      <c r="I375" s="240" t="n">
        <f aca="false">I376+I377+I378</f>
        <v>1472.8</v>
      </c>
      <c r="J375" s="240" t="n">
        <f aca="false">J376+J377+J378</f>
        <v>0</v>
      </c>
    </row>
    <row collapsed="false" customFormat="false" customHeight="true" hidden="true" ht="30" outlineLevel="0" r="376">
      <c r="A376" s="557"/>
      <c r="B376" s="27"/>
      <c r="C376" s="328" t="s">
        <v>86</v>
      </c>
      <c r="D376" s="183"/>
      <c r="E376" s="183"/>
      <c r="F376" s="258" t="n">
        <f aca="false">G376+H376+I376+J376</f>
        <v>278.2</v>
      </c>
      <c r="G376" s="246" t="n">
        <v>0</v>
      </c>
      <c r="H376" s="246" t="n">
        <v>0</v>
      </c>
      <c r="I376" s="250" t="n">
        <v>278.2</v>
      </c>
      <c r="J376" s="246" t="n">
        <v>0</v>
      </c>
    </row>
    <row collapsed="false" customFormat="false" customHeight="true" hidden="true" ht="30" outlineLevel="0" r="377">
      <c r="A377" s="557"/>
      <c r="B377" s="27"/>
      <c r="C377" s="328" t="s">
        <v>87</v>
      </c>
      <c r="D377" s="183"/>
      <c r="E377" s="183"/>
      <c r="F377" s="258" t="n">
        <f aca="false">G377+H377+I377+J377</f>
        <v>993.7</v>
      </c>
      <c r="G377" s="246" t="n">
        <v>0</v>
      </c>
      <c r="H377" s="246" t="n">
        <v>0</v>
      </c>
      <c r="I377" s="250" t="n">
        <v>993.7</v>
      </c>
      <c r="J377" s="246" t="n">
        <v>0</v>
      </c>
    </row>
    <row collapsed="false" customFormat="false" customHeight="true" hidden="true" ht="25.5" outlineLevel="0" r="378">
      <c r="A378" s="557"/>
      <c r="B378" s="27"/>
      <c r="C378" s="328" t="s">
        <v>88</v>
      </c>
      <c r="D378" s="183"/>
      <c r="E378" s="183"/>
      <c r="F378" s="258" t="n">
        <f aca="false">G378+H378+I378+J378</f>
        <v>200.9</v>
      </c>
      <c r="G378" s="246" t="n">
        <v>0</v>
      </c>
      <c r="H378" s="246" t="n">
        <v>0</v>
      </c>
      <c r="I378" s="250" t="n">
        <v>200.9</v>
      </c>
      <c r="J378" s="246" t="n">
        <v>0</v>
      </c>
    </row>
    <row collapsed="false" customFormat="false" customHeight="true" hidden="true" ht="15.75" outlineLevel="0" r="379">
      <c r="A379" s="557"/>
      <c r="B379" s="27"/>
      <c r="C379" s="250"/>
      <c r="D379" s="183"/>
      <c r="E379" s="194" t="s">
        <v>226</v>
      </c>
      <c r="F379" s="253"/>
      <c r="G379" s="136"/>
      <c r="H379" s="136"/>
      <c r="I379" s="253"/>
      <c r="J379" s="136"/>
    </row>
    <row collapsed="false" customFormat="false" customHeight="true" hidden="true" ht="15" outlineLevel="0" r="380">
      <c r="A380" s="557"/>
      <c r="B380" s="27"/>
      <c r="C380" s="308"/>
      <c r="D380" s="338"/>
      <c r="E380" s="206" t="s">
        <v>228</v>
      </c>
      <c r="F380" s="244" t="n">
        <f aca="false">G380+H380+I380+J380</f>
        <v>1257.1</v>
      </c>
      <c r="G380" s="240" t="n">
        <f aca="false">G381+G382+G383</f>
        <v>0</v>
      </c>
      <c r="H380" s="240" t="n">
        <f aca="false">H381+H382+H383</f>
        <v>0</v>
      </c>
      <c r="I380" s="240" t="n">
        <f aca="false">I381+I382+I383</f>
        <v>1257.1</v>
      </c>
      <c r="J380" s="240" t="n">
        <f aca="false">J381+J382+J383</f>
        <v>0</v>
      </c>
    </row>
    <row collapsed="false" customFormat="false" customHeight="true" hidden="true" ht="15" outlineLevel="0" r="381">
      <c r="A381" s="557"/>
      <c r="B381" s="27"/>
      <c r="C381" s="328" t="s">
        <v>86</v>
      </c>
      <c r="D381" s="338"/>
      <c r="E381" s="206"/>
      <c r="F381" s="258" t="n">
        <f aca="false">G381+H381+I381+J381</f>
        <v>226</v>
      </c>
      <c r="G381" s="246" t="n">
        <v>0</v>
      </c>
      <c r="H381" s="246" t="n">
        <v>0</v>
      </c>
      <c r="I381" s="250" t="n">
        <v>226</v>
      </c>
      <c r="J381" s="246" t="n">
        <v>0</v>
      </c>
    </row>
    <row collapsed="false" customFormat="false" customHeight="true" hidden="true" ht="15" outlineLevel="0" r="382">
      <c r="A382" s="557"/>
      <c r="B382" s="27"/>
      <c r="C382" s="328" t="s">
        <v>87</v>
      </c>
      <c r="D382" s="338"/>
      <c r="E382" s="206"/>
      <c r="F382" s="258" t="n">
        <f aca="false">G382+H382+I382+J382</f>
        <v>818</v>
      </c>
      <c r="G382" s="246" t="n">
        <v>0</v>
      </c>
      <c r="H382" s="246" t="n">
        <v>0</v>
      </c>
      <c r="I382" s="250" t="n">
        <v>818</v>
      </c>
      <c r="J382" s="246" t="n">
        <v>0</v>
      </c>
    </row>
    <row collapsed="false" customFormat="false" customHeight="true" hidden="true" ht="15.75" outlineLevel="0" r="383">
      <c r="A383" s="557"/>
      <c r="B383" s="27"/>
      <c r="C383" s="339" t="s">
        <v>88</v>
      </c>
      <c r="D383" s="340"/>
      <c r="E383" s="194" t="s">
        <v>226</v>
      </c>
      <c r="F383" s="258" t="n">
        <f aca="false">G383+H383+I383+J383</f>
        <v>213.1</v>
      </c>
      <c r="G383" s="136" t="n">
        <v>0</v>
      </c>
      <c r="H383" s="136" t="n">
        <v>0</v>
      </c>
      <c r="I383" s="253" t="n">
        <v>213.1</v>
      </c>
      <c r="J383" s="136" t="n">
        <v>0</v>
      </c>
    </row>
    <row collapsed="false" customFormat="false" customHeight="false" hidden="true" ht="15.75" outlineLevel="0" r="384">
      <c r="A384" s="334"/>
      <c r="B384" s="334" t="s">
        <v>98</v>
      </c>
      <c r="C384" s="334"/>
      <c r="D384" s="334"/>
      <c r="E384" s="334"/>
      <c r="F384" s="271" t="n">
        <f aca="false">F380+F375+F373</f>
        <v>2729.9</v>
      </c>
      <c r="G384" s="558" t="n">
        <f aca="false">G380+G375+G373</f>
        <v>0</v>
      </c>
      <c r="H384" s="336" t="n">
        <f aca="false">H380+H375+H373</f>
        <v>0</v>
      </c>
      <c r="I384" s="336" t="n">
        <f aca="false">I380+I375+I373</f>
        <v>2729.9</v>
      </c>
      <c r="J384" s="336" t="n">
        <f aca="false">J380+J375+J373</f>
        <v>0</v>
      </c>
    </row>
    <row collapsed="false" customFormat="false" customHeight="false" hidden="true" ht="15.75" outlineLevel="0" r="385">
      <c r="A385" s="357"/>
    </row>
    <row collapsed="false" customFormat="false" customHeight="false" hidden="true" ht="15.75" outlineLevel="0" r="386">
      <c r="A386" s="357"/>
    </row>
    <row collapsed="false" customFormat="false" customHeight="false" hidden="true" ht="15.75" outlineLevel="0" r="387">
      <c r="A387" s="357"/>
    </row>
    <row collapsed="false" customFormat="false" customHeight="false" hidden="true" ht="15.75" outlineLevel="0" r="388">
      <c r="A388" s="357"/>
    </row>
    <row collapsed="false" customFormat="false" customHeight="false" hidden="true" ht="15.75" outlineLevel="0" r="389">
      <c r="A389" s="357"/>
    </row>
    <row collapsed="false" customFormat="false" customHeight="false" hidden="true" ht="15.75" outlineLevel="0" r="390">
      <c r="A390" s="357" t="s">
        <v>262</v>
      </c>
    </row>
    <row collapsed="false" customFormat="false" customHeight="false" hidden="true" ht="15.75" outlineLevel="0" r="391">
      <c r="A391" s="358"/>
    </row>
    <row collapsed="false" customFormat="false" customHeight="false" hidden="true" ht="15.75" outlineLevel="0" r="392">
      <c r="A392" s="3" t="s">
        <v>263</v>
      </c>
      <c r="B392" s="3"/>
      <c r="C392" s="3"/>
      <c r="D392" s="3"/>
      <c r="E392" s="3"/>
      <c r="F392" s="3"/>
      <c r="G392" s="3"/>
    </row>
    <row collapsed="false" customFormat="false" customHeight="false" hidden="true" ht="15.75" outlineLevel="0" r="393">
      <c r="A393" s="358"/>
    </row>
    <row collapsed="false" customFormat="false" customHeight="true" hidden="true" ht="164.25" outlineLevel="0" r="394">
      <c r="A394" s="26" t="s">
        <v>171</v>
      </c>
      <c r="B394" s="26" t="s">
        <v>217</v>
      </c>
      <c r="C394" s="26" t="s">
        <v>72</v>
      </c>
      <c r="D394" s="26" t="s">
        <v>218</v>
      </c>
      <c r="E394" s="26" t="s">
        <v>74</v>
      </c>
      <c r="F394" s="26" t="s">
        <v>219</v>
      </c>
      <c r="G394" s="26"/>
      <c r="H394" s="26"/>
      <c r="I394" s="26"/>
      <c r="J394" s="26"/>
    </row>
    <row collapsed="false" customFormat="false" customHeight="false" hidden="true" ht="45" outlineLevel="0" r="395">
      <c r="A395" s="26"/>
      <c r="B395" s="26"/>
      <c r="C395" s="26"/>
      <c r="D395" s="26"/>
      <c r="E395" s="26"/>
      <c r="F395" s="32" t="s">
        <v>78</v>
      </c>
      <c r="G395" s="32" t="s">
        <v>79</v>
      </c>
      <c r="H395" s="32" t="s">
        <v>80</v>
      </c>
      <c r="I395" s="32" t="s">
        <v>221</v>
      </c>
      <c r="J395" s="201" t="s">
        <v>222</v>
      </c>
    </row>
    <row collapsed="false" customFormat="false" customHeight="false" hidden="true" ht="15" outlineLevel="0" r="396">
      <c r="A396" s="176" t="n">
        <v>1</v>
      </c>
      <c r="B396" s="176" t="n">
        <v>2</v>
      </c>
      <c r="C396" s="176" t="n">
        <v>3</v>
      </c>
      <c r="D396" s="176" t="n">
        <v>4</v>
      </c>
      <c r="E396" s="176" t="n">
        <v>5</v>
      </c>
      <c r="F396" s="176" t="n">
        <v>6</v>
      </c>
      <c r="G396" s="176" t="n">
        <v>7</v>
      </c>
      <c r="H396" s="176" t="n">
        <v>8</v>
      </c>
      <c r="I396" s="176" t="n">
        <v>9</v>
      </c>
      <c r="J396" s="201" t="n">
        <v>10</v>
      </c>
    </row>
    <row collapsed="false" customFormat="false" customHeight="true" hidden="true" ht="15" outlineLevel="0" r="397">
      <c r="A397" s="35" t="n">
        <v>3</v>
      </c>
      <c r="B397" s="498" t="s">
        <v>62</v>
      </c>
      <c r="C397" s="205" t="s">
        <v>264</v>
      </c>
      <c r="D397" s="205" t="s">
        <v>265</v>
      </c>
      <c r="E397" s="206" t="s">
        <v>225</v>
      </c>
      <c r="F397" s="212" t="n">
        <f aca="false">G397+H397+I397+J397</f>
        <v>832.375</v>
      </c>
      <c r="G397" s="212" t="n">
        <f aca="false">G404</f>
        <v>0</v>
      </c>
      <c r="H397" s="343"/>
      <c r="I397" s="212" t="n">
        <f aca="false">I404</f>
        <v>832.375</v>
      </c>
      <c r="J397" s="212" t="n">
        <f aca="false">J404</f>
        <v>0</v>
      </c>
    </row>
    <row collapsed="false" customFormat="false" customHeight="false" hidden="true" ht="75" outlineLevel="0" r="398">
      <c r="A398" s="35"/>
      <c r="B398" s="498" t="s">
        <v>64</v>
      </c>
      <c r="C398" s="205"/>
      <c r="D398" s="205"/>
      <c r="E398" s="194" t="s">
        <v>226</v>
      </c>
      <c r="F398" s="212"/>
      <c r="G398" s="212"/>
      <c r="H398" s="343"/>
      <c r="I398" s="212"/>
      <c r="J398" s="212"/>
    </row>
    <row collapsed="false" customFormat="false" customHeight="false" hidden="true" ht="15" outlineLevel="0" r="399">
      <c r="A399" s="35"/>
      <c r="B399" s="435"/>
      <c r="C399" s="205"/>
      <c r="D399" s="205"/>
      <c r="E399" s="206" t="s">
        <v>227</v>
      </c>
      <c r="F399" s="212" t="n">
        <f aca="false">G399+H399+I399+J399</f>
        <v>1057.2</v>
      </c>
      <c r="G399" s="212" t="n">
        <f aca="false">G407</f>
        <v>0</v>
      </c>
      <c r="H399" s="343"/>
      <c r="I399" s="212" t="n">
        <f aca="false">I407</f>
        <v>1057.2</v>
      </c>
      <c r="J399" s="212" t="n">
        <f aca="false">J407</f>
        <v>0</v>
      </c>
    </row>
    <row collapsed="false" customFormat="false" customHeight="false" hidden="true" ht="15" outlineLevel="0" r="400">
      <c r="A400" s="35"/>
      <c r="B400" s="435"/>
      <c r="C400" s="205"/>
      <c r="D400" s="205"/>
      <c r="E400" s="194" t="s">
        <v>226</v>
      </c>
      <c r="F400" s="212"/>
      <c r="G400" s="212"/>
      <c r="H400" s="343"/>
      <c r="I400" s="212"/>
      <c r="J400" s="212"/>
    </row>
    <row collapsed="false" customFormat="false" customHeight="false" hidden="true" ht="15" outlineLevel="0" r="401">
      <c r="A401" s="35"/>
      <c r="B401" s="435"/>
      <c r="C401" s="205"/>
      <c r="D401" s="205"/>
      <c r="E401" s="206" t="s">
        <v>228</v>
      </c>
      <c r="F401" s="212" t="n">
        <f aca="false">G401+H401+I401+J401</f>
        <v>1013.1</v>
      </c>
      <c r="G401" s="212" t="n">
        <f aca="false">G409</f>
        <v>0</v>
      </c>
      <c r="H401" s="343"/>
      <c r="I401" s="212" t="n">
        <f aca="false">I409</f>
        <v>1013.1</v>
      </c>
      <c r="J401" s="212" t="n">
        <f aca="false">J409</f>
        <v>0</v>
      </c>
    </row>
    <row collapsed="false" customFormat="false" customHeight="false" hidden="true" ht="15" outlineLevel="0" r="402">
      <c r="A402" s="35"/>
      <c r="B402" s="191"/>
      <c r="C402" s="205"/>
      <c r="D402" s="205"/>
      <c r="E402" s="194" t="s">
        <v>226</v>
      </c>
      <c r="F402" s="212"/>
      <c r="G402" s="212"/>
      <c r="H402" s="343"/>
      <c r="I402" s="212"/>
      <c r="J402" s="212"/>
    </row>
    <row collapsed="false" customFormat="false" customHeight="false" hidden="true" ht="15" outlineLevel="0" r="403">
      <c r="A403" s="29"/>
      <c r="B403" s="29" t="s">
        <v>85</v>
      </c>
      <c r="C403" s="29"/>
      <c r="D403" s="194"/>
      <c r="E403" s="29"/>
      <c r="F403" s="559" t="n">
        <f aca="false">F401+F399+F397</f>
        <v>2902.675</v>
      </c>
      <c r="G403" s="559" t="n">
        <f aca="false">G401+G399+G397</f>
        <v>0</v>
      </c>
      <c r="H403" s="559" t="n">
        <f aca="false">H401+H399+H397</f>
        <v>0</v>
      </c>
      <c r="I403" s="559" t="n">
        <f aca="false">I401+I399+I397</f>
        <v>2902.675</v>
      </c>
      <c r="J403" s="559" t="n">
        <f aca="false">J401+J399+J397</f>
        <v>0</v>
      </c>
    </row>
    <row collapsed="false" customFormat="false" customHeight="true" hidden="true" ht="15" outlineLevel="0" r="404">
      <c r="A404" s="560" t="n">
        <v>41642</v>
      </c>
      <c r="B404" s="498" t="s">
        <v>266</v>
      </c>
      <c r="C404" s="205" t="s">
        <v>264</v>
      </c>
      <c r="D404" s="205" t="s">
        <v>267</v>
      </c>
      <c r="E404" s="206"/>
      <c r="F404" s="259" t="n">
        <f aca="false">G404+H404+I404+J404</f>
        <v>832.375</v>
      </c>
      <c r="G404" s="561" t="n">
        <v>0</v>
      </c>
      <c r="H404" s="561" t="n">
        <v>0</v>
      </c>
      <c r="I404" s="523" t="n">
        <v>832.375</v>
      </c>
      <c r="J404" s="561" t="n">
        <v>0</v>
      </c>
    </row>
    <row collapsed="false" customFormat="false" customHeight="false" hidden="true" ht="45" outlineLevel="0" r="405">
      <c r="A405" s="560"/>
      <c r="B405" s="498" t="s">
        <v>66</v>
      </c>
      <c r="C405" s="205"/>
      <c r="D405" s="205"/>
      <c r="E405" s="206" t="s">
        <v>225</v>
      </c>
      <c r="F405" s="259"/>
      <c r="G405" s="561"/>
      <c r="H405" s="561"/>
      <c r="I405" s="523"/>
      <c r="J405" s="561"/>
    </row>
    <row collapsed="false" customFormat="false" customHeight="false" hidden="true" ht="15" outlineLevel="0" r="406">
      <c r="A406" s="560"/>
      <c r="B406" s="435"/>
      <c r="C406" s="205"/>
      <c r="D406" s="205"/>
      <c r="E406" s="194" t="s">
        <v>226</v>
      </c>
      <c r="F406" s="259"/>
      <c r="G406" s="561"/>
      <c r="H406" s="561"/>
      <c r="I406" s="523"/>
      <c r="J406" s="561"/>
    </row>
    <row collapsed="false" customFormat="false" customHeight="false" hidden="true" ht="15" outlineLevel="0" r="407">
      <c r="A407" s="560"/>
      <c r="B407" s="435"/>
      <c r="C407" s="205"/>
      <c r="D407" s="205"/>
      <c r="E407" s="206" t="s">
        <v>227</v>
      </c>
      <c r="F407" s="259" t="n">
        <f aca="false">G407+H407+I407+J407</f>
        <v>1057.2</v>
      </c>
      <c r="G407" s="562" t="n">
        <v>0</v>
      </c>
      <c r="H407" s="347" t="n">
        <v>0</v>
      </c>
      <c r="I407" s="523" t="n">
        <v>1057.2</v>
      </c>
      <c r="J407" s="562" t="n">
        <v>0</v>
      </c>
    </row>
    <row collapsed="false" customFormat="false" customHeight="false" hidden="true" ht="15" outlineLevel="0" r="408">
      <c r="A408" s="560"/>
      <c r="B408" s="435"/>
      <c r="C408" s="205"/>
      <c r="D408" s="205"/>
      <c r="E408" s="194" t="s">
        <v>226</v>
      </c>
      <c r="F408" s="259"/>
      <c r="G408" s="562"/>
      <c r="H408" s="347"/>
      <c r="I408" s="523"/>
      <c r="J408" s="562"/>
    </row>
    <row collapsed="false" customFormat="false" customHeight="false" hidden="true" ht="15" outlineLevel="0" r="409">
      <c r="A409" s="560"/>
      <c r="B409" s="435"/>
      <c r="C409" s="205"/>
      <c r="D409" s="205"/>
      <c r="E409" s="206" t="s">
        <v>228</v>
      </c>
      <c r="F409" s="259" t="n">
        <f aca="false">G409+H409+I409+J409</f>
        <v>1013.1</v>
      </c>
      <c r="G409" s="561" t="n">
        <v>0</v>
      </c>
      <c r="H409" s="561" t="n">
        <v>0</v>
      </c>
      <c r="I409" s="523" t="n">
        <v>1013.1</v>
      </c>
      <c r="J409" s="561" t="n">
        <v>0</v>
      </c>
    </row>
    <row collapsed="false" customFormat="false" customHeight="false" hidden="true" ht="15" outlineLevel="0" r="410">
      <c r="A410" s="560"/>
      <c r="B410" s="191"/>
      <c r="C410" s="205"/>
      <c r="D410" s="205"/>
      <c r="E410" s="194" t="s">
        <v>226</v>
      </c>
      <c r="F410" s="259"/>
      <c r="G410" s="561"/>
      <c r="H410" s="561"/>
      <c r="I410" s="523"/>
      <c r="J410" s="561"/>
    </row>
    <row collapsed="false" customFormat="false" customHeight="false" hidden="true" ht="15" outlineLevel="0" r="411">
      <c r="A411" s="563"/>
      <c r="B411" s="29" t="s">
        <v>85</v>
      </c>
      <c r="C411" s="29"/>
      <c r="D411" s="194"/>
      <c r="E411" s="29"/>
      <c r="F411" s="494" t="n">
        <f aca="false">F409+F407+F404</f>
        <v>2902.675</v>
      </c>
      <c r="G411" s="494" t="n">
        <f aca="false">G409+G407+G404</f>
        <v>0</v>
      </c>
      <c r="H411" s="494" t="n">
        <f aca="false">H409+H407+H404</f>
        <v>0</v>
      </c>
      <c r="I411" s="494" t="n">
        <f aca="false">I409+I407+I404</f>
        <v>2902.675</v>
      </c>
      <c r="J411" s="494" t="n">
        <f aca="false">J409+J407+J404</f>
        <v>0</v>
      </c>
    </row>
    <row collapsed="false" customFormat="false" customHeight="false" hidden="true" ht="15.75" outlineLevel="0" r="412">
      <c r="A412" s="357"/>
    </row>
    <row collapsed="false" customFormat="false" customHeight="false" hidden="true" ht="15.75" outlineLevel="0" r="413">
      <c r="A413" s="357" t="s">
        <v>268</v>
      </c>
    </row>
    <row collapsed="false" customFormat="false" customHeight="false" hidden="true" ht="15.75" outlineLevel="0" r="414">
      <c r="A414" s="3" t="s">
        <v>168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collapsed="false" customFormat="false" customHeight="false" hidden="true" ht="15.75" outlineLevel="0" r="415">
      <c r="A415" s="3" t="s">
        <v>269</v>
      </c>
      <c r="B415" s="3"/>
      <c r="C415" s="3"/>
      <c r="D415" s="3"/>
      <c r="E415" s="3"/>
      <c r="F415" s="3"/>
      <c r="G415" s="3"/>
    </row>
    <row collapsed="false" customFormat="false" customHeight="false" hidden="true" ht="15.75" outlineLevel="0" r="416">
      <c r="A416" s="3" t="s">
        <v>270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collapsed="false" customFormat="false" customHeight="false" hidden="true" ht="15.75" outlineLevel="0" r="417">
      <c r="A417" s="5"/>
    </row>
    <row collapsed="false" customFormat="false" customHeight="true" hidden="true" ht="131.25" outlineLevel="0" r="418">
      <c r="A418" s="127" t="s">
        <v>171</v>
      </c>
      <c r="B418" s="25" t="s">
        <v>271</v>
      </c>
      <c r="C418" s="25" t="s">
        <v>272</v>
      </c>
      <c r="D418" s="25" t="s">
        <v>273</v>
      </c>
      <c r="E418" s="25" t="s">
        <v>274</v>
      </c>
      <c r="F418" s="25" t="s">
        <v>275</v>
      </c>
      <c r="G418" s="25" t="s">
        <v>454</v>
      </c>
      <c r="H418" s="25" t="s">
        <v>455</v>
      </c>
      <c r="I418" s="25"/>
      <c r="J418" s="25" t="s">
        <v>276</v>
      </c>
      <c r="K418" s="25" t="s">
        <v>277</v>
      </c>
    </row>
    <row collapsed="false" customFormat="false" customHeight="false" hidden="true" ht="15" outlineLevel="0" r="419">
      <c r="A419" s="30" t="s">
        <v>9</v>
      </c>
      <c r="B419" s="25"/>
      <c r="C419" s="25"/>
      <c r="D419" s="25"/>
      <c r="E419" s="25"/>
      <c r="F419" s="25"/>
      <c r="G419" s="25"/>
      <c r="H419" s="25"/>
      <c r="I419" s="25"/>
      <c r="J419" s="25"/>
      <c r="K419" s="25"/>
    </row>
    <row collapsed="false" customFormat="false" customHeight="false" hidden="true" ht="15" outlineLevel="0" r="420">
      <c r="A420" s="203" t="n">
        <v>1</v>
      </c>
      <c r="B420" s="203" t="n">
        <v>2</v>
      </c>
      <c r="C420" s="203" t="n">
        <v>3</v>
      </c>
      <c r="D420" s="203" t="n">
        <v>4</v>
      </c>
      <c r="E420" s="203" t="n">
        <v>5</v>
      </c>
      <c r="F420" s="203" t="n">
        <v>6</v>
      </c>
      <c r="G420" s="203" t="n">
        <v>7</v>
      </c>
      <c r="H420" s="564" t="n">
        <v>8</v>
      </c>
      <c r="I420" s="564"/>
      <c r="J420" s="203" t="n">
        <v>9</v>
      </c>
      <c r="K420" s="350" t="n">
        <v>10</v>
      </c>
    </row>
    <row collapsed="false" customFormat="false" customHeight="true" hidden="true" ht="120.75" outlineLevel="0" r="421">
      <c r="A421" s="32" t="n">
        <v>1</v>
      </c>
      <c r="B421" s="194" t="s">
        <v>278</v>
      </c>
      <c r="C421" s="29" t="s">
        <v>184</v>
      </c>
      <c r="D421" s="29" t="s">
        <v>279</v>
      </c>
      <c r="E421" s="29" t="s">
        <v>280</v>
      </c>
      <c r="F421" s="32" t="s">
        <v>165</v>
      </c>
      <c r="G421" s="194" t="n">
        <v>73.5</v>
      </c>
      <c r="H421" s="35" t="s">
        <v>456</v>
      </c>
      <c r="I421" s="35"/>
      <c r="J421" s="29" t="s">
        <v>281</v>
      </c>
      <c r="K421" s="253" t="s">
        <v>282</v>
      </c>
    </row>
    <row collapsed="false" customFormat="false" customHeight="true" hidden="true" ht="15" outlineLevel="0" r="422">
      <c r="A422" s="26" t="n">
        <v>2</v>
      </c>
      <c r="B422" s="205" t="s">
        <v>283</v>
      </c>
      <c r="C422" s="35" t="s">
        <v>186</v>
      </c>
      <c r="D422" s="35" t="s">
        <v>284</v>
      </c>
      <c r="E422" s="35" t="s">
        <v>280</v>
      </c>
      <c r="F422" s="189" t="s">
        <v>285</v>
      </c>
      <c r="G422" s="205" t="n">
        <v>1.2</v>
      </c>
      <c r="H422" s="35" t="s">
        <v>456</v>
      </c>
      <c r="I422" s="35"/>
      <c r="J422" s="35" t="s">
        <v>281</v>
      </c>
      <c r="K422" s="35" t="s">
        <v>282</v>
      </c>
    </row>
    <row collapsed="false" customFormat="false" customHeight="false" hidden="true" ht="225" outlineLevel="0" r="423">
      <c r="A423" s="26"/>
      <c r="B423" s="205"/>
      <c r="C423" s="35"/>
      <c r="D423" s="35"/>
      <c r="E423" s="35"/>
      <c r="F423" s="32" t="s">
        <v>286</v>
      </c>
      <c r="G423" s="205"/>
      <c r="H423" s="35"/>
      <c r="I423" s="35"/>
      <c r="J423" s="35"/>
      <c r="K423" s="35"/>
    </row>
    <row collapsed="false" customFormat="false" customHeight="true" hidden="true" ht="135.75" outlineLevel="0" r="424">
      <c r="A424" s="32" t="n">
        <v>3</v>
      </c>
      <c r="B424" s="194" t="s">
        <v>287</v>
      </c>
      <c r="C424" s="29" t="s">
        <v>186</v>
      </c>
      <c r="D424" s="29" t="s">
        <v>288</v>
      </c>
      <c r="E424" s="29" t="s">
        <v>280</v>
      </c>
      <c r="F424" s="32" t="s">
        <v>289</v>
      </c>
      <c r="G424" s="194" t="n">
        <v>10</v>
      </c>
      <c r="H424" s="35" t="s">
        <v>456</v>
      </c>
      <c r="I424" s="35"/>
      <c r="J424" s="29" t="s">
        <v>102</v>
      </c>
      <c r="K424" s="253" t="s">
        <v>282</v>
      </c>
    </row>
    <row collapsed="false" customFormat="false" customHeight="true" hidden="true" ht="120.75" outlineLevel="0" r="425">
      <c r="A425" s="32" t="n">
        <v>4</v>
      </c>
      <c r="B425" s="194" t="s">
        <v>290</v>
      </c>
      <c r="C425" s="29" t="s">
        <v>184</v>
      </c>
      <c r="D425" s="29" t="s">
        <v>291</v>
      </c>
      <c r="E425" s="29" t="s">
        <v>280</v>
      </c>
      <c r="F425" s="29" t="s">
        <v>165</v>
      </c>
      <c r="G425" s="194" t="n">
        <v>91</v>
      </c>
      <c r="H425" s="35" t="s">
        <v>456</v>
      </c>
      <c r="I425" s="35"/>
      <c r="J425" s="29" t="s">
        <v>292</v>
      </c>
      <c r="K425" s="253" t="s">
        <v>282</v>
      </c>
    </row>
    <row collapsed="false" customFormat="false" customHeight="true" hidden="true" ht="150.75" outlineLevel="0" r="426">
      <c r="A426" s="32" t="n">
        <v>5</v>
      </c>
      <c r="B426" s="194" t="s">
        <v>293</v>
      </c>
      <c r="C426" s="29" t="s">
        <v>294</v>
      </c>
      <c r="D426" s="194" t="s">
        <v>295</v>
      </c>
      <c r="E426" s="29" t="s">
        <v>280</v>
      </c>
      <c r="F426" s="29" t="s">
        <v>165</v>
      </c>
      <c r="G426" s="194" t="n">
        <v>165</v>
      </c>
      <c r="H426" s="35" t="s">
        <v>457</v>
      </c>
      <c r="I426" s="35"/>
      <c r="J426" s="29" t="s">
        <v>55</v>
      </c>
      <c r="K426" s="253" t="s">
        <v>282</v>
      </c>
    </row>
    <row collapsed="false" customFormat="false" customHeight="true" hidden="true" ht="150.75" outlineLevel="0" r="427">
      <c r="A427" s="32" t="n">
        <v>6</v>
      </c>
      <c r="B427" s="194" t="s">
        <v>296</v>
      </c>
      <c r="C427" s="29" t="s">
        <v>190</v>
      </c>
      <c r="D427" s="29" t="s">
        <v>297</v>
      </c>
      <c r="E427" s="29" t="s">
        <v>280</v>
      </c>
      <c r="F427" s="29" t="s">
        <v>165</v>
      </c>
      <c r="G427" s="194" t="n">
        <v>13.4</v>
      </c>
      <c r="H427" s="35" t="s">
        <v>456</v>
      </c>
      <c r="I427" s="35"/>
      <c r="J427" s="29" t="s">
        <v>292</v>
      </c>
      <c r="K427" s="253" t="s">
        <v>282</v>
      </c>
    </row>
    <row collapsed="false" customFormat="false" customHeight="true" hidden="true" ht="15" outlineLevel="0" r="428">
      <c r="A428" s="26" t="n">
        <v>7</v>
      </c>
      <c r="B428" s="205" t="s">
        <v>298</v>
      </c>
      <c r="C428" s="35" t="s">
        <v>186</v>
      </c>
      <c r="D428" s="35" t="s">
        <v>299</v>
      </c>
      <c r="E428" s="35" t="s">
        <v>280</v>
      </c>
      <c r="F428" s="189" t="s">
        <v>300</v>
      </c>
      <c r="G428" s="205" t="n">
        <v>100</v>
      </c>
      <c r="H428" s="35" t="s">
        <v>456</v>
      </c>
      <c r="I428" s="35"/>
      <c r="J428" s="35" t="s">
        <v>102</v>
      </c>
      <c r="K428" s="35" t="s">
        <v>282</v>
      </c>
    </row>
    <row collapsed="false" customFormat="false" customHeight="false" hidden="true" ht="15" outlineLevel="0" r="429">
      <c r="A429" s="26"/>
      <c r="B429" s="205"/>
      <c r="C429" s="35"/>
      <c r="D429" s="35"/>
      <c r="E429" s="35"/>
      <c r="F429" s="189"/>
      <c r="G429" s="205"/>
      <c r="H429" s="35"/>
      <c r="I429" s="35"/>
      <c r="J429" s="35"/>
      <c r="K429" s="35"/>
    </row>
    <row collapsed="false" customFormat="false" customHeight="false" hidden="true" ht="195" outlineLevel="0" r="430">
      <c r="A430" s="26"/>
      <c r="B430" s="205"/>
      <c r="C430" s="35"/>
      <c r="D430" s="35"/>
      <c r="E430" s="35"/>
      <c r="F430" s="32" t="s">
        <v>301</v>
      </c>
      <c r="G430" s="205"/>
      <c r="H430" s="35"/>
      <c r="I430" s="35"/>
      <c r="J430" s="35"/>
      <c r="K430" s="35"/>
    </row>
    <row collapsed="false" customFormat="false" customHeight="true" hidden="true" ht="15" outlineLevel="0" r="431">
      <c r="A431" s="26" t="n">
        <v>8</v>
      </c>
      <c r="B431" s="35" t="s">
        <v>302</v>
      </c>
      <c r="C431" s="35" t="s">
        <v>186</v>
      </c>
      <c r="D431" s="35" t="s">
        <v>303</v>
      </c>
      <c r="E431" s="35" t="s">
        <v>280</v>
      </c>
      <c r="F431" s="189" t="s">
        <v>304</v>
      </c>
      <c r="G431" s="205" t="n">
        <v>100</v>
      </c>
      <c r="H431" s="35" t="s">
        <v>456</v>
      </c>
      <c r="I431" s="35"/>
      <c r="J431" s="35" t="s">
        <v>102</v>
      </c>
      <c r="K431" s="35" t="s">
        <v>282</v>
      </c>
    </row>
    <row collapsed="false" customFormat="false" customHeight="false" hidden="true" ht="15" outlineLevel="0" r="432">
      <c r="A432" s="26"/>
      <c r="B432" s="35"/>
      <c r="C432" s="35"/>
      <c r="D432" s="35"/>
      <c r="E432" s="35"/>
      <c r="F432" s="189"/>
      <c r="G432" s="205"/>
      <c r="H432" s="35"/>
      <c r="I432" s="35"/>
      <c r="J432" s="35"/>
      <c r="K432" s="35"/>
    </row>
    <row collapsed="false" customFormat="false" customHeight="false" hidden="true" ht="195" outlineLevel="0" r="433">
      <c r="A433" s="26"/>
      <c r="B433" s="35"/>
      <c r="C433" s="35"/>
      <c r="D433" s="35"/>
      <c r="E433" s="35"/>
      <c r="F433" s="32" t="s">
        <v>305</v>
      </c>
      <c r="G433" s="205"/>
      <c r="H433" s="35"/>
      <c r="I433" s="35"/>
      <c r="J433" s="35"/>
      <c r="K433" s="35"/>
    </row>
    <row collapsed="false" customFormat="false" customHeight="true" hidden="true" ht="105.75" outlineLevel="0" r="434">
      <c r="A434" s="32" t="n">
        <v>9</v>
      </c>
      <c r="B434" s="29" t="s">
        <v>306</v>
      </c>
      <c r="C434" s="29" t="s">
        <v>194</v>
      </c>
      <c r="D434" s="29" t="s">
        <v>307</v>
      </c>
      <c r="E434" s="29" t="s">
        <v>280</v>
      </c>
      <c r="F434" s="29" t="s">
        <v>165</v>
      </c>
      <c r="G434" s="194" t="n">
        <v>17</v>
      </c>
      <c r="H434" s="35" t="s">
        <v>456</v>
      </c>
      <c r="I434" s="35"/>
      <c r="J434" s="29" t="s">
        <v>308</v>
      </c>
      <c r="K434" s="253" t="s">
        <v>282</v>
      </c>
    </row>
    <row collapsed="false" customFormat="false" customHeight="true" hidden="true" ht="135.75" outlineLevel="0" r="435">
      <c r="A435" s="32" t="n">
        <v>10</v>
      </c>
      <c r="B435" s="194" t="s">
        <v>309</v>
      </c>
      <c r="C435" s="29" t="s">
        <v>194</v>
      </c>
      <c r="D435" s="194" t="s">
        <v>310</v>
      </c>
      <c r="E435" s="29" t="s">
        <v>280</v>
      </c>
      <c r="F435" s="29" t="s">
        <v>165</v>
      </c>
      <c r="G435" s="29" t="n">
        <v>1</v>
      </c>
      <c r="H435" s="35" t="s">
        <v>456</v>
      </c>
      <c r="I435" s="35"/>
      <c r="J435" s="29" t="s">
        <v>102</v>
      </c>
      <c r="K435" s="253" t="s">
        <v>282</v>
      </c>
    </row>
    <row collapsed="false" customFormat="false" customHeight="true" hidden="true" ht="150.75" outlineLevel="0" r="436">
      <c r="A436" s="32" t="n">
        <v>11</v>
      </c>
      <c r="B436" s="194" t="s">
        <v>311</v>
      </c>
      <c r="C436" s="29" t="s">
        <v>186</v>
      </c>
      <c r="D436" s="29" t="s">
        <v>312</v>
      </c>
      <c r="E436" s="29" t="s">
        <v>313</v>
      </c>
      <c r="F436" s="32" t="s">
        <v>314</v>
      </c>
      <c r="G436" s="29" t="s">
        <v>165</v>
      </c>
      <c r="H436" s="35" t="s">
        <v>456</v>
      </c>
      <c r="I436" s="35"/>
      <c r="J436" s="29" t="s">
        <v>102</v>
      </c>
      <c r="K436" s="253" t="s">
        <v>282</v>
      </c>
    </row>
    <row collapsed="false" customFormat="false" customHeight="true" hidden="true" ht="15" outlineLevel="0" r="437">
      <c r="A437" s="26" t="n">
        <v>12</v>
      </c>
      <c r="B437" s="205" t="s">
        <v>315</v>
      </c>
      <c r="C437" s="35" t="s">
        <v>186</v>
      </c>
      <c r="D437" s="35" t="s">
        <v>316</v>
      </c>
      <c r="E437" s="35" t="s">
        <v>280</v>
      </c>
      <c r="F437" s="189" t="s">
        <v>317</v>
      </c>
      <c r="G437" s="35" t="s">
        <v>165</v>
      </c>
      <c r="H437" s="35" t="s">
        <v>456</v>
      </c>
      <c r="I437" s="35"/>
      <c r="J437" s="35" t="s">
        <v>102</v>
      </c>
      <c r="K437" s="35" t="s">
        <v>282</v>
      </c>
    </row>
    <row collapsed="false" customFormat="false" customHeight="false" hidden="true" ht="255" outlineLevel="0" r="438">
      <c r="A438" s="26"/>
      <c r="B438" s="205"/>
      <c r="C438" s="35"/>
      <c r="D438" s="35"/>
      <c r="E438" s="35"/>
      <c r="F438" s="32" t="s">
        <v>318</v>
      </c>
      <c r="G438" s="35"/>
      <c r="H438" s="35"/>
      <c r="I438" s="35"/>
      <c r="J438" s="35"/>
      <c r="K438" s="35"/>
    </row>
    <row collapsed="false" customFormat="false" customHeight="true" hidden="true" ht="15" outlineLevel="0" r="439">
      <c r="A439" s="26" t="n">
        <v>13</v>
      </c>
      <c r="B439" s="35" t="s">
        <v>319</v>
      </c>
      <c r="C439" s="35" t="s">
        <v>186</v>
      </c>
      <c r="D439" s="35" t="s">
        <v>320</v>
      </c>
      <c r="E439" s="35" t="s">
        <v>321</v>
      </c>
      <c r="F439" s="189" t="s">
        <v>322</v>
      </c>
      <c r="G439" s="35" t="n">
        <v>13</v>
      </c>
      <c r="H439" s="35" t="s">
        <v>456</v>
      </c>
      <c r="I439" s="35" t="s">
        <v>323</v>
      </c>
      <c r="J439" s="35"/>
      <c r="K439" s="35" t="s">
        <v>282</v>
      </c>
    </row>
    <row collapsed="false" customFormat="false" customHeight="false" hidden="true" ht="270" outlineLevel="0" r="440">
      <c r="A440" s="26"/>
      <c r="B440" s="35"/>
      <c r="C440" s="35"/>
      <c r="D440" s="35"/>
      <c r="E440" s="35"/>
      <c r="F440" s="32" t="s">
        <v>324</v>
      </c>
      <c r="G440" s="35"/>
      <c r="H440" s="35"/>
      <c r="I440" s="35"/>
      <c r="J440" s="35"/>
      <c r="K440" s="35"/>
    </row>
    <row collapsed="false" customFormat="false" customHeight="true" hidden="true" ht="120.75" outlineLevel="0" r="441">
      <c r="A441" s="32" t="n">
        <v>14</v>
      </c>
      <c r="B441" s="29" t="s">
        <v>325</v>
      </c>
      <c r="C441" s="29" t="s">
        <v>205</v>
      </c>
      <c r="D441" s="29" t="s">
        <v>326</v>
      </c>
      <c r="E441" s="29" t="s">
        <v>321</v>
      </c>
      <c r="F441" s="29" t="s">
        <v>165</v>
      </c>
      <c r="G441" s="29" t="n">
        <v>950</v>
      </c>
      <c r="H441" s="29" t="s">
        <v>456</v>
      </c>
      <c r="I441" s="35" t="s">
        <v>327</v>
      </c>
      <c r="J441" s="35"/>
      <c r="K441" s="253" t="s">
        <v>282</v>
      </c>
    </row>
    <row collapsed="false" customFormat="false" customHeight="true" hidden="true" ht="120.75" outlineLevel="0" r="442">
      <c r="A442" s="32" t="n">
        <v>15</v>
      </c>
      <c r="B442" s="29" t="s">
        <v>328</v>
      </c>
      <c r="C442" s="29" t="s">
        <v>205</v>
      </c>
      <c r="D442" s="29" t="s">
        <v>329</v>
      </c>
      <c r="E442" s="29" t="s">
        <v>321</v>
      </c>
      <c r="F442" s="29" t="s">
        <v>165</v>
      </c>
      <c r="G442" s="29" t="n">
        <v>95</v>
      </c>
      <c r="H442" s="29" t="s">
        <v>456</v>
      </c>
      <c r="I442" s="35" t="s">
        <v>330</v>
      </c>
      <c r="J442" s="35"/>
      <c r="K442" s="253" t="s">
        <v>282</v>
      </c>
    </row>
    <row collapsed="false" customFormat="false" customHeight="true" hidden="true" ht="15" outlineLevel="0" r="443">
      <c r="A443" s="26" t="n">
        <v>16</v>
      </c>
      <c r="B443" s="205" t="s">
        <v>331</v>
      </c>
      <c r="C443" s="35" t="s">
        <v>186</v>
      </c>
      <c r="D443" s="205" t="s">
        <v>332</v>
      </c>
      <c r="E443" s="35" t="s">
        <v>321</v>
      </c>
      <c r="F443" s="189" t="s">
        <v>285</v>
      </c>
      <c r="G443" s="35" t="n">
        <v>7.7</v>
      </c>
      <c r="H443" s="35" t="s">
        <v>456</v>
      </c>
      <c r="I443" s="35" t="s">
        <v>55</v>
      </c>
      <c r="J443" s="35"/>
      <c r="K443" s="35" t="s">
        <v>282</v>
      </c>
    </row>
    <row collapsed="false" customFormat="false" customHeight="false" hidden="true" ht="225" outlineLevel="0" r="444">
      <c r="A444" s="26"/>
      <c r="B444" s="205"/>
      <c r="C444" s="35"/>
      <c r="D444" s="205"/>
      <c r="E444" s="35"/>
      <c r="F444" s="32" t="s">
        <v>333</v>
      </c>
      <c r="G444" s="35"/>
      <c r="H444" s="35"/>
      <c r="I444" s="35"/>
      <c r="J444" s="35"/>
      <c r="K444" s="35"/>
    </row>
    <row collapsed="false" customFormat="false" customHeight="true" hidden="true" ht="105.75" outlineLevel="0" r="445">
      <c r="A445" s="32" t="n">
        <v>17</v>
      </c>
      <c r="B445" s="194" t="s">
        <v>334</v>
      </c>
      <c r="C445" s="29" t="s">
        <v>205</v>
      </c>
      <c r="D445" s="29" t="s">
        <v>335</v>
      </c>
      <c r="E445" s="29" t="s">
        <v>321</v>
      </c>
      <c r="F445" s="29" t="s">
        <v>165</v>
      </c>
      <c r="G445" s="194" t="n">
        <v>3890</v>
      </c>
      <c r="H445" s="29" t="s">
        <v>456</v>
      </c>
      <c r="I445" s="35" t="s">
        <v>55</v>
      </c>
      <c r="J445" s="35"/>
      <c r="K445" s="253" t="s">
        <v>282</v>
      </c>
    </row>
    <row collapsed="false" customFormat="false" customHeight="false" hidden="true" ht="15.75" outlineLevel="0" r="446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</row>
    <row collapsed="false" customFormat="false" customHeight="false" hidden="true" ht="15.75" outlineLevel="0" r="447">
      <c r="A447" s="5"/>
    </row>
    <row collapsed="false" customFormat="false" customHeight="false" hidden="true" ht="45" outlineLevel="0" r="448">
      <c r="A448" s="565" t="s">
        <v>67</v>
      </c>
    </row>
    <row collapsed="false" customFormat="false" customHeight="false" hidden="true" ht="15" outlineLevel="0" r="449">
      <c r="A449" s="566" t="s">
        <v>336</v>
      </c>
    </row>
    <row collapsed="false" customFormat="false" customHeight="false" hidden="true" ht="15" outlineLevel="0" r="450">
      <c r="A450" s="566" t="s">
        <v>337</v>
      </c>
    </row>
    <row collapsed="false" customFormat="false" customHeight="false" hidden="true" ht="15" outlineLevel="0" r="451">
      <c r="A451" s="566" t="s">
        <v>338</v>
      </c>
    </row>
    <row collapsed="false" customFormat="false" customHeight="false" hidden="true" ht="15" outlineLevel="0" r="452">
      <c r="A452" s="566" t="s">
        <v>339</v>
      </c>
    </row>
    <row collapsed="false" customFormat="false" customHeight="false" hidden="true" ht="15" outlineLevel="0" r="453">
      <c r="A453" s="566" t="s">
        <v>340</v>
      </c>
    </row>
    <row collapsed="false" customFormat="false" customHeight="false" hidden="true" ht="15" outlineLevel="0" r="454">
      <c r="A454" s="566" t="s">
        <v>341</v>
      </c>
    </row>
    <row collapsed="false" customFormat="false" customHeight="false" hidden="true" ht="15.75" outlineLevel="0" r="455">
      <c r="A455" s="357"/>
    </row>
    <row collapsed="false" customFormat="false" customHeight="false" hidden="false" ht="15.75" outlineLevel="0" r="456">
      <c r="A456" s="3" t="s">
        <v>268</v>
      </c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collapsed="false" customFormat="false" customHeight="false" hidden="true" ht="15.75" outlineLevel="0" r="457">
      <c r="A457" s="461"/>
    </row>
    <row collapsed="false" customFormat="false" customHeight="false" hidden="false" ht="15.75" outlineLevel="0" r="458">
      <c r="A458" s="367"/>
    </row>
    <row collapsed="false" customFormat="false" customHeight="false" hidden="false" ht="15.75" outlineLevel="0" r="459">
      <c r="A459" s="3" t="s">
        <v>343</v>
      </c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collapsed="false" customFormat="false" customHeight="false" hidden="false" ht="22.5" outlineLevel="0" r="460">
      <c r="A460" s="3" t="s">
        <v>518</v>
      </c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collapsed="false" customFormat="false" customHeight="false" hidden="false" ht="15.75" outlineLevel="0" r="461">
      <c r="A461" s="5"/>
    </row>
    <row collapsed="false" customFormat="false" customHeight="false" hidden="false" ht="15.75" outlineLevel="0" r="462">
      <c r="A462" s="468" t="s">
        <v>345</v>
      </c>
      <c r="B462" s="468"/>
      <c r="C462" s="468"/>
      <c r="D462" s="468"/>
      <c r="E462" s="468"/>
      <c r="F462" s="468"/>
      <c r="G462" s="468"/>
      <c r="H462" s="468"/>
      <c r="I462" s="468"/>
      <c r="J462" s="468"/>
      <c r="K462" s="468"/>
      <c r="L462" s="468"/>
      <c r="M462" s="468"/>
      <c r="N462" s="468"/>
      <c r="O462" s="468"/>
      <c r="P462" s="468"/>
      <c r="Q462" s="468"/>
    </row>
    <row collapsed="false" customFormat="false" customHeight="false" hidden="false" ht="15.75" outlineLevel="0" r="463">
      <c r="A463" s="468" t="s">
        <v>519</v>
      </c>
      <c r="B463" s="468"/>
      <c r="C463" s="468"/>
      <c r="D463" s="468"/>
      <c r="E463" s="468"/>
      <c r="F463" s="468"/>
      <c r="G463" s="468"/>
      <c r="H463" s="468"/>
      <c r="I463" s="468"/>
      <c r="J463" s="468"/>
      <c r="K463" s="468"/>
      <c r="L463" s="468"/>
      <c r="M463" s="468"/>
      <c r="N463" s="468"/>
      <c r="O463" s="468"/>
      <c r="P463" s="468"/>
      <c r="Q463" s="468"/>
    </row>
    <row collapsed="false" customFormat="false" customHeight="false" hidden="false" ht="15.75" outlineLevel="0" r="464">
      <c r="A464" s="366"/>
    </row>
    <row collapsed="false" customFormat="false" customHeight="true" hidden="false" ht="67.5" outlineLevel="0" r="465">
      <c r="A465" s="449" t="s">
        <v>347</v>
      </c>
      <c r="B465" s="449" t="s">
        <v>348</v>
      </c>
      <c r="C465" s="449" t="s">
        <v>349</v>
      </c>
      <c r="D465" s="449" t="s">
        <v>350</v>
      </c>
      <c r="E465" s="449" t="s">
        <v>351</v>
      </c>
      <c r="F465" s="449" t="s">
        <v>352</v>
      </c>
      <c r="G465" s="449"/>
      <c r="H465" s="449"/>
      <c r="I465" s="449"/>
      <c r="J465" s="449" t="s">
        <v>353</v>
      </c>
      <c r="K465" s="449"/>
      <c r="L465" s="449"/>
      <c r="M465" s="449"/>
      <c r="N465" s="449" t="s">
        <v>458</v>
      </c>
      <c r="O465" s="449"/>
      <c r="P465" s="449"/>
      <c r="Q465" s="449"/>
    </row>
    <row collapsed="false" customFormat="false" customHeight="false" hidden="false" ht="25.5" outlineLevel="0" r="466">
      <c r="A466" s="449"/>
      <c r="B466" s="449"/>
      <c r="C466" s="449"/>
      <c r="D466" s="449"/>
      <c r="E466" s="449"/>
      <c r="F466" s="449" t="s">
        <v>79</v>
      </c>
      <c r="G466" s="449" t="s">
        <v>80</v>
      </c>
      <c r="H466" s="449" t="s">
        <v>355</v>
      </c>
      <c r="I466" s="449" t="s">
        <v>82</v>
      </c>
      <c r="J466" s="449" t="s">
        <v>79</v>
      </c>
      <c r="K466" s="449" t="s">
        <v>80</v>
      </c>
      <c r="L466" s="449" t="s">
        <v>355</v>
      </c>
      <c r="M466" s="449" t="s">
        <v>82</v>
      </c>
      <c r="N466" s="449" t="s">
        <v>79</v>
      </c>
      <c r="O466" s="449" t="s">
        <v>80</v>
      </c>
      <c r="P466" s="449" t="s">
        <v>355</v>
      </c>
      <c r="Q466" s="449" t="s">
        <v>82</v>
      </c>
    </row>
    <row collapsed="false" customFormat="false" customHeight="false" hidden="false" ht="15" outlineLevel="0" r="467">
      <c r="A467" s="667" t="n">
        <v>1</v>
      </c>
      <c r="B467" s="667" t="n">
        <v>2</v>
      </c>
      <c r="C467" s="667" t="n">
        <v>3</v>
      </c>
      <c r="D467" s="667" t="n">
        <v>4</v>
      </c>
      <c r="E467" s="667" t="n">
        <v>5</v>
      </c>
      <c r="F467" s="667" t="n">
        <v>6</v>
      </c>
      <c r="G467" s="667" t="n">
        <v>7</v>
      </c>
      <c r="H467" s="667" t="n">
        <v>8</v>
      </c>
      <c r="I467" s="667" t="n">
        <v>9</v>
      </c>
      <c r="J467" s="667" t="n">
        <v>10</v>
      </c>
      <c r="K467" s="667" t="n">
        <v>11</v>
      </c>
      <c r="L467" s="667" t="n">
        <v>12</v>
      </c>
      <c r="M467" s="667" t="n">
        <v>13</v>
      </c>
      <c r="N467" s="667" t="n">
        <v>14</v>
      </c>
      <c r="O467" s="667" t="n">
        <v>15</v>
      </c>
      <c r="P467" s="667" t="n">
        <v>16</v>
      </c>
      <c r="Q467" s="667" t="n">
        <v>17</v>
      </c>
    </row>
    <row collapsed="false" customFormat="false" customHeight="true" hidden="false" ht="15.75" outlineLevel="0" r="468">
      <c r="A468" s="450" t="n">
        <v>1</v>
      </c>
      <c r="B468" s="640" t="s">
        <v>356</v>
      </c>
      <c r="C468" s="640"/>
      <c r="D468" s="640"/>
      <c r="E468" s="640"/>
      <c r="F468" s="640"/>
      <c r="G468" s="640"/>
      <c r="H468" s="640"/>
      <c r="I468" s="640"/>
      <c r="J468" s="640"/>
      <c r="K468" s="640"/>
      <c r="L468" s="640"/>
      <c r="M468" s="640"/>
      <c r="N468" s="640"/>
      <c r="O468" s="640"/>
      <c r="P468" s="640"/>
      <c r="Q468" s="640"/>
    </row>
    <row collapsed="false" customFormat="false" customHeight="true" hidden="false" ht="91.5" outlineLevel="0" r="469">
      <c r="A469" s="726" t="s">
        <v>15</v>
      </c>
      <c r="B469" s="594" t="s">
        <v>16</v>
      </c>
      <c r="C469" s="727"/>
      <c r="D469" s="727"/>
      <c r="E469" s="727"/>
      <c r="F469" s="727"/>
      <c r="G469" s="727"/>
      <c r="H469" s="727"/>
      <c r="I469" s="727"/>
      <c r="J469" s="727"/>
      <c r="K469" s="727"/>
      <c r="L469" s="727"/>
      <c r="M469" s="727"/>
      <c r="N469" s="727"/>
      <c r="O469" s="727"/>
      <c r="P469" s="727"/>
      <c r="Q469" s="727"/>
    </row>
    <row collapsed="false" customFormat="false" customHeight="true" hidden="false" ht="87.75" outlineLevel="0" r="470">
      <c r="A470" s="726" t="s">
        <v>20</v>
      </c>
      <c r="B470" s="594" t="s">
        <v>520</v>
      </c>
      <c r="C470" s="727"/>
      <c r="D470" s="727"/>
      <c r="E470" s="727"/>
      <c r="F470" s="727"/>
      <c r="G470" s="727"/>
      <c r="H470" s="727"/>
      <c r="I470" s="727"/>
      <c r="J470" s="727"/>
      <c r="K470" s="727"/>
      <c r="L470" s="727"/>
      <c r="M470" s="727"/>
      <c r="N470" s="727"/>
      <c r="O470" s="727"/>
      <c r="P470" s="727"/>
      <c r="Q470" s="727"/>
    </row>
    <row collapsed="false" customFormat="false" customHeight="true" hidden="false" ht="83.25" outlineLevel="0" r="471">
      <c r="A471" s="726" t="s">
        <v>23</v>
      </c>
      <c r="B471" s="728" t="s">
        <v>24</v>
      </c>
      <c r="C471" s="727"/>
      <c r="D471" s="727"/>
      <c r="E471" s="727"/>
      <c r="F471" s="727"/>
      <c r="G471" s="727"/>
      <c r="H471" s="727"/>
      <c r="I471" s="727"/>
      <c r="J471" s="727"/>
      <c r="K471" s="727"/>
      <c r="L471" s="727"/>
      <c r="M471" s="727"/>
      <c r="N471" s="727"/>
      <c r="O471" s="727"/>
      <c r="P471" s="727"/>
      <c r="Q471" s="727"/>
    </row>
    <row collapsed="false" customFormat="false" customHeight="true" hidden="false" ht="15.75" outlineLevel="0" r="472">
      <c r="A472" s="450" t="n">
        <v>2</v>
      </c>
      <c r="B472" s="640" t="s">
        <v>95</v>
      </c>
      <c r="C472" s="640"/>
      <c r="D472" s="640"/>
      <c r="E472" s="640"/>
      <c r="F472" s="640"/>
      <c r="G472" s="640"/>
      <c r="H472" s="640"/>
      <c r="I472" s="640"/>
      <c r="J472" s="640"/>
      <c r="K472" s="640"/>
      <c r="L472" s="640"/>
      <c r="M472" s="640"/>
      <c r="N472" s="640"/>
      <c r="O472" s="640"/>
      <c r="P472" s="640"/>
      <c r="Q472" s="640"/>
    </row>
    <row collapsed="false" customFormat="false" customHeight="true" hidden="false" ht="110.65" outlineLevel="0" r="473">
      <c r="A473" s="726" t="s">
        <v>256</v>
      </c>
      <c r="B473" s="594" t="s">
        <v>202</v>
      </c>
      <c r="C473" s="727"/>
      <c r="D473" s="727"/>
      <c r="E473" s="727"/>
      <c r="F473" s="727"/>
      <c r="G473" s="727"/>
      <c r="H473" s="727"/>
      <c r="I473" s="727"/>
      <c r="J473" s="727"/>
      <c r="K473" s="727"/>
      <c r="L473" s="727"/>
      <c r="M473" s="727"/>
      <c r="N473" s="727"/>
      <c r="O473" s="727"/>
      <c r="P473" s="727"/>
      <c r="Q473" s="727"/>
    </row>
    <row collapsed="false" customFormat="false" customHeight="true" hidden="false" ht="88.7" outlineLevel="0" r="474">
      <c r="A474" s="726" t="s">
        <v>32</v>
      </c>
      <c r="B474" s="594" t="s">
        <v>206</v>
      </c>
      <c r="C474" s="727"/>
      <c r="D474" s="727"/>
      <c r="E474" s="727"/>
      <c r="F474" s="727"/>
      <c r="G474" s="727"/>
      <c r="H474" s="727"/>
      <c r="I474" s="727"/>
      <c r="J474" s="727"/>
      <c r="K474" s="727"/>
      <c r="L474" s="727"/>
      <c r="M474" s="727"/>
      <c r="N474" s="727"/>
      <c r="O474" s="727"/>
      <c r="P474" s="727"/>
      <c r="Q474" s="727"/>
    </row>
    <row collapsed="false" customFormat="false" customHeight="true" hidden="false" ht="15.75" outlineLevel="0" r="475">
      <c r="A475" s="726" t="n">
        <v>3</v>
      </c>
      <c r="B475" s="729" t="s">
        <v>357</v>
      </c>
      <c r="C475" s="729"/>
      <c r="D475" s="729"/>
      <c r="E475" s="729"/>
      <c r="F475" s="729"/>
      <c r="G475" s="729"/>
      <c r="H475" s="729"/>
      <c r="I475" s="729"/>
      <c r="J475" s="729"/>
      <c r="K475" s="729"/>
      <c r="L475" s="729"/>
      <c r="M475" s="729"/>
      <c r="N475" s="729"/>
      <c r="O475" s="729"/>
      <c r="P475" s="729"/>
      <c r="Q475" s="729"/>
    </row>
    <row collapsed="false" customFormat="false" customHeight="true" hidden="false" ht="83.25" outlineLevel="0" r="476">
      <c r="A476" s="726" t="s">
        <v>38</v>
      </c>
      <c r="B476" s="594" t="s">
        <v>358</v>
      </c>
      <c r="C476" s="727"/>
      <c r="D476" s="727"/>
      <c r="E476" s="727"/>
      <c r="F476" s="727"/>
      <c r="G476" s="727"/>
      <c r="H476" s="727"/>
      <c r="I476" s="727"/>
      <c r="J476" s="727"/>
      <c r="K476" s="727"/>
      <c r="L476" s="727"/>
      <c r="M476" s="727"/>
      <c r="N476" s="727"/>
      <c r="O476" s="727"/>
      <c r="P476" s="727"/>
      <c r="Q476" s="727"/>
    </row>
    <row collapsed="false" customFormat="false" customHeight="false" hidden="false" ht="15.75" outlineLevel="0" r="477">
      <c r="A477" s="366"/>
    </row>
    <row collapsed="false" customFormat="false" customHeight="false" hidden="false" ht="15.75" outlineLevel="0" r="478">
      <c r="A478" s="646" t="s">
        <v>67</v>
      </c>
      <c r="B478" s="646"/>
      <c r="C478" s="646"/>
      <c r="D478" s="646"/>
      <c r="E478" s="646"/>
      <c r="F478" s="646"/>
      <c r="G478" s="646"/>
      <c r="H478" s="646"/>
      <c r="I478" s="646"/>
      <c r="J478" s="646"/>
      <c r="K478" s="646"/>
      <c r="L478" s="646"/>
      <c r="M478" s="646"/>
      <c r="N478" s="646"/>
      <c r="O478" s="646"/>
      <c r="P478" s="646"/>
      <c r="Q478" s="646"/>
    </row>
    <row collapsed="false" customFormat="false" customHeight="false" hidden="false" ht="15.75" outlineLevel="0" r="479">
      <c r="A479" s="468" t="s">
        <v>359</v>
      </c>
      <c r="B479" s="468"/>
      <c r="C479" s="468"/>
      <c r="D479" s="468"/>
      <c r="E479" s="468"/>
      <c r="F479" s="468"/>
      <c r="G479" s="468"/>
      <c r="H479" s="468"/>
      <c r="I479" s="468"/>
      <c r="J479" s="468"/>
      <c r="K479" s="468"/>
      <c r="L479" s="468"/>
      <c r="M479" s="468"/>
      <c r="N479" s="468"/>
      <c r="O479" s="468"/>
      <c r="P479" s="468"/>
      <c r="Q479" s="468"/>
    </row>
    <row collapsed="false" customFormat="false" customHeight="false" hidden="false" ht="15.75" outlineLevel="0" r="480">
      <c r="A480" s="5"/>
    </row>
    <row collapsed="false" customFormat="false" customHeight="false" hidden="true" ht="15.75" outlineLevel="0" r="481">
      <c r="A481" s="461"/>
    </row>
    <row collapsed="false" customFormat="false" customHeight="false" hidden="true" ht="15.75" outlineLevel="0" r="482">
      <c r="A482" s="357" t="s">
        <v>360</v>
      </c>
    </row>
    <row collapsed="false" customFormat="false" customHeight="false" hidden="true" ht="15.75" outlineLevel="0" r="483">
      <c r="A483" s="461"/>
    </row>
    <row collapsed="false" customFormat="false" customHeight="false" hidden="true" ht="15.75" outlineLevel="0" r="484">
      <c r="A484" s="3" t="s">
        <v>168</v>
      </c>
      <c r="B484" s="3"/>
      <c r="C484" s="3"/>
      <c r="D484" s="3"/>
      <c r="E484" s="3"/>
      <c r="F484" s="3"/>
    </row>
    <row collapsed="false" customFormat="false" customHeight="false" hidden="true" ht="15.75" outlineLevel="0" r="485">
      <c r="A485" s="3" t="s">
        <v>361</v>
      </c>
      <c r="B485" s="3"/>
      <c r="C485" s="3"/>
      <c r="D485" s="3"/>
      <c r="E485" s="3"/>
      <c r="F485" s="3"/>
    </row>
    <row collapsed="false" customFormat="false" customHeight="false" hidden="true" ht="15.75" outlineLevel="0" r="486">
      <c r="A486" s="21" t="s">
        <v>362</v>
      </c>
      <c r="B486" s="21"/>
      <c r="C486" s="21"/>
      <c r="D486" s="21"/>
      <c r="E486" s="21"/>
      <c r="F486" s="21"/>
    </row>
    <row collapsed="false" customFormat="false" customHeight="false" hidden="true" ht="15.75" outlineLevel="0" r="487">
      <c r="A487" s="358"/>
    </row>
    <row collapsed="false" customFormat="false" customHeight="true" hidden="true" ht="90" outlineLevel="0" r="488">
      <c r="A488" s="26" t="s">
        <v>347</v>
      </c>
      <c r="B488" s="26" t="s">
        <v>111</v>
      </c>
      <c r="C488" s="353" t="s">
        <v>363</v>
      </c>
      <c r="D488" s="26" t="s">
        <v>364</v>
      </c>
      <c r="E488" s="26"/>
      <c r="F488" s="26"/>
      <c r="G488" s="183" t="s">
        <v>459</v>
      </c>
    </row>
    <row collapsed="false" customFormat="false" customHeight="true" hidden="true" ht="15.75" outlineLevel="0" r="489">
      <c r="A489" s="26"/>
      <c r="B489" s="26"/>
      <c r="C489" s="189" t="s">
        <v>365</v>
      </c>
      <c r="D489" s="26" t="s">
        <v>366</v>
      </c>
      <c r="E489" s="26" t="s">
        <v>367</v>
      </c>
      <c r="F489" s="26"/>
      <c r="G489" s="464" t="s">
        <v>460</v>
      </c>
    </row>
    <row collapsed="false" customFormat="false" customHeight="false" hidden="true" ht="15" outlineLevel="0" r="490">
      <c r="A490" s="26"/>
      <c r="B490" s="26"/>
      <c r="C490" s="191"/>
      <c r="D490" s="26"/>
      <c r="E490" s="32" t="s">
        <v>69</v>
      </c>
      <c r="F490" s="32" t="s">
        <v>368</v>
      </c>
      <c r="G490" s="135"/>
    </row>
    <row collapsed="false" customFormat="false" customHeight="false" hidden="true" ht="15" outlineLevel="0" r="491">
      <c r="A491" s="176" t="n">
        <v>1</v>
      </c>
      <c r="B491" s="176" t="n">
        <v>2</v>
      </c>
      <c r="C491" s="176" t="n">
        <v>3</v>
      </c>
      <c r="D491" s="176" t="n">
        <v>4</v>
      </c>
      <c r="E491" s="176" t="n">
        <v>5</v>
      </c>
      <c r="F491" s="176" t="n">
        <v>6</v>
      </c>
      <c r="G491" s="201" t="n">
        <v>7</v>
      </c>
    </row>
    <row collapsed="false" customFormat="false" customHeight="true" hidden="true" ht="31.5" outlineLevel="0" r="492">
      <c r="A492" s="32" t="n">
        <v>1</v>
      </c>
      <c r="B492" s="26" t="s">
        <v>369</v>
      </c>
      <c r="C492" s="26"/>
      <c r="D492" s="26"/>
      <c r="E492" s="26"/>
      <c r="F492" s="26"/>
      <c r="G492" s="26"/>
    </row>
    <row collapsed="false" customFormat="false" customHeight="false" hidden="true" ht="60" outlineLevel="0" r="493">
      <c r="A493" s="362" t="s">
        <v>15</v>
      </c>
      <c r="B493" s="29" t="s">
        <v>370</v>
      </c>
      <c r="C493" s="29" t="s">
        <v>184</v>
      </c>
      <c r="D493" s="29" t="n">
        <v>73.5</v>
      </c>
      <c r="E493" s="29"/>
      <c r="F493" s="29"/>
      <c r="G493" s="253"/>
    </row>
    <row collapsed="false" customFormat="false" customHeight="false" hidden="true" ht="105" outlineLevel="0" r="494">
      <c r="A494" s="362" t="s">
        <v>20</v>
      </c>
      <c r="B494" s="29" t="s">
        <v>371</v>
      </c>
      <c r="C494" s="29" t="s">
        <v>186</v>
      </c>
      <c r="D494" s="29" t="n">
        <v>1.7</v>
      </c>
      <c r="E494" s="29"/>
      <c r="F494" s="29"/>
      <c r="G494" s="253"/>
    </row>
    <row collapsed="false" customFormat="false" customHeight="false" hidden="true" ht="165" outlineLevel="0" r="495">
      <c r="A495" s="362" t="s">
        <v>23</v>
      </c>
      <c r="B495" s="194" t="s">
        <v>372</v>
      </c>
      <c r="C495" s="29" t="s">
        <v>186</v>
      </c>
      <c r="D495" s="29" t="n">
        <v>10</v>
      </c>
      <c r="E495" s="29"/>
      <c r="F495" s="29"/>
      <c r="G495" s="253"/>
    </row>
    <row collapsed="false" customFormat="false" customHeight="false" hidden="true" ht="60" outlineLevel="0" r="496">
      <c r="A496" s="362" t="s">
        <v>373</v>
      </c>
      <c r="B496" s="29" t="s">
        <v>374</v>
      </c>
      <c r="C496" s="29" t="s">
        <v>184</v>
      </c>
      <c r="D496" s="29" t="n">
        <v>91</v>
      </c>
      <c r="E496" s="29"/>
      <c r="F496" s="29"/>
      <c r="G496" s="253"/>
    </row>
    <row collapsed="false" customFormat="false" customHeight="false" hidden="true" ht="60" outlineLevel="0" r="497">
      <c r="A497" s="362" t="s">
        <v>375</v>
      </c>
      <c r="B497" s="29" t="s">
        <v>376</v>
      </c>
      <c r="C497" s="29" t="s">
        <v>294</v>
      </c>
      <c r="D497" s="29" t="n">
        <v>165</v>
      </c>
      <c r="E497" s="29"/>
      <c r="F497" s="29"/>
      <c r="G497" s="253"/>
    </row>
    <row collapsed="false" customFormat="false" customHeight="false" hidden="true" ht="90" outlineLevel="0" r="498">
      <c r="A498" s="362" t="s">
        <v>377</v>
      </c>
      <c r="B498" s="29" t="s">
        <v>378</v>
      </c>
      <c r="C498" s="29" t="s">
        <v>190</v>
      </c>
      <c r="D498" s="29" t="n">
        <v>13.4</v>
      </c>
      <c r="E498" s="29"/>
      <c r="F498" s="29"/>
      <c r="G498" s="253"/>
    </row>
    <row collapsed="false" customFormat="false" customHeight="false" hidden="true" ht="135" outlineLevel="0" r="499">
      <c r="A499" s="362" t="s">
        <v>379</v>
      </c>
      <c r="B499" s="29" t="s">
        <v>380</v>
      </c>
      <c r="C499" s="29" t="s">
        <v>186</v>
      </c>
      <c r="D499" s="29" t="n">
        <v>100</v>
      </c>
      <c r="E499" s="29"/>
      <c r="F499" s="29"/>
      <c r="G499" s="253"/>
    </row>
    <row collapsed="false" customFormat="false" customHeight="false" hidden="true" ht="120" outlineLevel="0" r="500">
      <c r="A500" s="362" t="s">
        <v>381</v>
      </c>
      <c r="B500" s="29" t="s">
        <v>382</v>
      </c>
      <c r="C500" s="29" t="s">
        <v>186</v>
      </c>
      <c r="D500" s="29" t="n">
        <v>100</v>
      </c>
      <c r="E500" s="29"/>
      <c r="F500" s="29"/>
      <c r="G500" s="253"/>
    </row>
    <row collapsed="false" customFormat="false" customHeight="false" hidden="true" ht="75" outlineLevel="0" r="501">
      <c r="A501" s="362" t="s">
        <v>383</v>
      </c>
      <c r="B501" s="29" t="s">
        <v>384</v>
      </c>
      <c r="C501" s="29" t="s">
        <v>194</v>
      </c>
      <c r="D501" s="29" t="n">
        <v>17</v>
      </c>
      <c r="E501" s="29"/>
      <c r="F501" s="29"/>
      <c r="G501" s="253"/>
    </row>
    <row collapsed="false" customFormat="false" customHeight="false" hidden="true" ht="105" outlineLevel="0" r="502">
      <c r="A502" s="362" t="s">
        <v>385</v>
      </c>
      <c r="B502" s="29" t="s">
        <v>386</v>
      </c>
      <c r="C502" s="29" t="s">
        <v>194</v>
      </c>
      <c r="D502" s="29" t="n">
        <v>1</v>
      </c>
      <c r="E502" s="29"/>
      <c r="F502" s="29"/>
      <c r="G502" s="253"/>
    </row>
    <row collapsed="false" customFormat="false" customHeight="false" hidden="true" ht="165" outlineLevel="0" r="503">
      <c r="A503" s="362" t="s">
        <v>387</v>
      </c>
      <c r="B503" s="29" t="s">
        <v>388</v>
      </c>
      <c r="C503" s="29" t="s">
        <v>186</v>
      </c>
      <c r="D503" s="29" t="n">
        <v>55.7</v>
      </c>
      <c r="E503" s="29"/>
      <c r="F503" s="29"/>
      <c r="G503" s="253"/>
    </row>
    <row collapsed="false" customFormat="false" customHeight="false" hidden="true" ht="45" outlineLevel="0" r="504">
      <c r="A504" s="362" t="s">
        <v>389</v>
      </c>
      <c r="B504" s="29" t="s">
        <v>390</v>
      </c>
      <c r="C504" s="29" t="s">
        <v>186</v>
      </c>
      <c r="D504" s="29" t="n">
        <v>29.6</v>
      </c>
      <c r="E504" s="29"/>
      <c r="F504" s="29"/>
      <c r="G504" s="253"/>
    </row>
    <row collapsed="false" customFormat="false" customHeight="true" hidden="true" ht="30" outlineLevel="0" r="505">
      <c r="A505" s="32" t="n">
        <v>2</v>
      </c>
      <c r="B505" s="466" t="s">
        <v>95</v>
      </c>
      <c r="C505" s="466"/>
      <c r="D505" s="466"/>
      <c r="E505" s="466"/>
      <c r="F505" s="466"/>
      <c r="G505" s="466"/>
    </row>
    <row collapsed="false" customFormat="false" customHeight="false" hidden="true" ht="150" outlineLevel="0" r="506">
      <c r="A506" s="362" t="s">
        <v>256</v>
      </c>
      <c r="B506" s="29" t="s">
        <v>391</v>
      </c>
      <c r="C506" s="29" t="s">
        <v>186</v>
      </c>
      <c r="D506" s="29" t="n">
        <v>12.4</v>
      </c>
      <c r="E506" s="29"/>
      <c r="F506" s="29"/>
      <c r="G506" s="253"/>
    </row>
    <row collapsed="false" customFormat="false" customHeight="false" hidden="true" ht="75" outlineLevel="0" r="507">
      <c r="A507" s="362" t="s">
        <v>32</v>
      </c>
      <c r="B507" s="29" t="s">
        <v>392</v>
      </c>
      <c r="C507" s="29" t="s">
        <v>205</v>
      </c>
      <c r="D507" s="29" t="n">
        <v>850</v>
      </c>
      <c r="E507" s="29"/>
      <c r="F507" s="29"/>
      <c r="G507" s="253"/>
    </row>
    <row collapsed="false" customFormat="false" customHeight="false" hidden="true" ht="105" outlineLevel="0" r="508">
      <c r="A508" s="362" t="s">
        <v>393</v>
      </c>
      <c r="B508" s="29" t="s">
        <v>394</v>
      </c>
      <c r="C508" s="29" t="s">
        <v>205</v>
      </c>
      <c r="D508" s="29" t="n">
        <v>95</v>
      </c>
      <c r="E508" s="29"/>
      <c r="F508" s="29"/>
      <c r="G508" s="253"/>
    </row>
    <row collapsed="false" customFormat="false" customHeight="true" hidden="true" ht="45" outlineLevel="0" r="509">
      <c r="A509" s="32" t="n">
        <v>3</v>
      </c>
      <c r="B509" s="466" t="s">
        <v>36</v>
      </c>
      <c r="C509" s="466"/>
      <c r="D509" s="466"/>
      <c r="E509" s="466"/>
      <c r="F509" s="466"/>
      <c r="G509" s="466"/>
    </row>
    <row collapsed="false" customFormat="false" customHeight="true" hidden="true" ht="31.5" outlineLevel="0" r="510">
      <c r="A510" s="556" t="s">
        <v>38</v>
      </c>
      <c r="B510" s="568" t="s">
        <v>395</v>
      </c>
      <c r="C510" s="35" t="s">
        <v>186</v>
      </c>
      <c r="D510" s="35" t="n">
        <v>7.7</v>
      </c>
      <c r="E510" s="35"/>
      <c r="F510" s="35"/>
      <c r="G510" s="35"/>
    </row>
    <row collapsed="false" customFormat="false" customHeight="false" hidden="true" ht="78.75" outlineLevel="0" r="511">
      <c r="A511" s="556"/>
      <c r="B511" s="45" t="s">
        <v>396</v>
      </c>
      <c r="C511" s="35"/>
      <c r="D511" s="35"/>
      <c r="E511" s="35"/>
      <c r="F511" s="35"/>
      <c r="G511" s="35"/>
    </row>
    <row collapsed="false" customFormat="false" customHeight="true" hidden="true" ht="31.5" outlineLevel="0" r="512">
      <c r="A512" s="556" t="s">
        <v>397</v>
      </c>
      <c r="B512" s="568" t="s">
        <v>398</v>
      </c>
      <c r="C512" s="35" t="s">
        <v>205</v>
      </c>
      <c r="D512" s="35" t="n">
        <v>3890</v>
      </c>
      <c r="E512" s="35"/>
      <c r="F512" s="35"/>
      <c r="G512" s="35"/>
    </row>
    <row collapsed="false" customFormat="false" customHeight="false" hidden="true" ht="63" outlineLevel="0" r="513">
      <c r="A513" s="556"/>
      <c r="B513" s="45" t="s">
        <v>334</v>
      </c>
      <c r="C513" s="35"/>
      <c r="D513" s="35"/>
      <c r="E513" s="35"/>
      <c r="F513" s="35"/>
      <c r="G513" s="35"/>
    </row>
    <row collapsed="false" customFormat="false" customHeight="false" hidden="true" ht="15.75" outlineLevel="0" r="514">
      <c r="A514" s="366"/>
    </row>
    <row collapsed="false" customFormat="false" customHeight="false" hidden="true" ht="45" outlineLevel="0" r="515">
      <c r="A515" s="565" t="s">
        <v>67</v>
      </c>
    </row>
    <row collapsed="false" customFormat="false" customHeight="false" hidden="true" ht="15.75" outlineLevel="0" r="516">
      <c r="A516" s="468" t="s">
        <v>399</v>
      </c>
      <c r="B516" s="468"/>
      <c r="C516" s="468"/>
      <c r="D516" s="468"/>
      <c r="E516" s="468"/>
      <c r="F516" s="468"/>
      <c r="G516" s="468"/>
    </row>
    <row collapsed="false" customFormat="false" customHeight="false" hidden="true" ht="15.75" outlineLevel="0" r="518">
      <c r="A518" s="357" t="s">
        <v>400</v>
      </c>
    </row>
    <row collapsed="false" customFormat="false" customHeight="false" hidden="true" ht="15.75" outlineLevel="0" r="519">
      <c r="A519" s="3" t="s">
        <v>343</v>
      </c>
      <c r="B519" s="3"/>
      <c r="C519" s="3"/>
      <c r="D519" s="3"/>
      <c r="E519" s="3"/>
      <c r="F519" s="3"/>
      <c r="G519" s="3"/>
    </row>
    <row collapsed="false" customFormat="false" customHeight="false" hidden="true" ht="15.75" outlineLevel="0" r="520">
      <c r="A520" s="3" t="s">
        <v>401</v>
      </c>
      <c r="B520" s="3"/>
      <c r="C520" s="3"/>
      <c r="D520" s="3"/>
      <c r="E520" s="3"/>
      <c r="F520" s="3"/>
      <c r="G520" s="3"/>
    </row>
    <row collapsed="false" customFormat="false" customHeight="false" hidden="true" ht="15.75" outlineLevel="0" r="521">
      <c r="A521" s="3" t="s">
        <v>402</v>
      </c>
      <c r="B521" s="3"/>
      <c r="C521" s="3"/>
      <c r="D521" s="3"/>
      <c r="E521" s="3"/>
      <c r="F521" s="3"/>
      <c r="G521" s="3"/>
    </row>
    <row collapsed="false" customFormat="false" customHeight="false" hidden="true" ht="15.75" outlineLevel="0" r="522">
      <c r="A522" s="461"/>
    </row>
    <row collapsed="false" customFormat="false" customHeight="false" hidden="true" ht="15.75" outlineLevel="0" r="523">
      <c r="A523" s="461"/>
    </row>
    <row collapsed="false" customFormat="false" customHeight="true" hidden="true" ht="16.5" outlineLevel="0" r="524">
      <c r="A524" s="27" t="s">
        <v>403</v>
      </c>
      <c r="B524" s="27"/>
      <c r="C524" s="27"/>
      <c r="D524" s="27" t="s">
        <v>404</v>
      </c>
      <c r="E524" s="27"/>
      <c r="F524" s="27"/>
      <c r="G524" s="172" t="s">
        <v>461</v>
      </c>
      <c r="H524" s="27" t="s">
        <v>462</v>
      </c>
      <c r="I524" s="27"/>
      <c r="J524" s="27"/>
      <c r="K524" s="27" t="s">
        <v>405</v>
      </c>
      <c r="L524" s="27"/>
    </row>
    <row collapsed="false" customFormat="false" customHeight="true" hidden="true" ht="15.6" outlineLevel="0" r="525">
      <c r="A525" s="178" t="n">
        <v>1</v>
      </c>
      <c r="B525" s="178"/>
      <c r="C525" s="178"/>
      <c r="D525" s="178" t="n">
        <v>2</v>
      </c>
      <c r="E525" s="178"/>
      <c r="F525" s="178"/>
      <c r="G525" s="177" t="n">
        <v>3</v>
      </c>
      <c r="H525" s="178" t="n">
        <v>4</v>
      </c>
      <c r="I525" s="178"/>
      <c r="J525" s="178"/>
      <c r="K525" s="178" t="n">
        <v>5</v>
      </c>
      <c r="L525" s="178"/>
    </row>
    <row collapsed="false" customFormat="false" customHeight="true" hidden="true" ht="60" outlineLevel="0" r="526">
      <c r="A526" s="35" t="s">
        <v>406</v>
      </c>
      <c r="B526" s="35"/>
      <c r="C526" s="35"/>
      <c r="D526" s="37"/>
      <c r="E526" s="37"/>
      <c r="F526" s="37"/>
      <c r="G526" s="41"/>
      <c r="H526" s="37"/>
      <c r="I526" s="37"/>
      <c r="J526" s="37"/>
      <c r="K526" s="37"/>
      <c r="L526" s="37"/>
    </row>
    <row collapsed="false" customFormat="false" customHeight="true" hidden="true" ht="90" outlineLevel="0" r="527">
      <c r="A527" s="35" t="s">
        <v>407</v>
      </c>
      <c r="B527" s="35"/>
      <c r="C527" s="35"/>
      <c r="D527" s="37"/>
      <c r="E527" s="37"/>
      <c r="F527" s="37"/>
      <c r="G527" s="41"/>
      <c r="H527" s="37"/>
      <c r="I527" s="37"/>
      <c r="J527" s="37"/>
      <c r="K527" s="37"/>
      <c r="L527" s="37"/>
    </row>
    <row collapsed="false" customFormat="false" customHeight="true" hidden="true" ht="105" outlineLevel="0" r="528">
      <c r="A528" s="205" t="s">
        <v>408</v>
      </c>
      <c r="B528" s="205"/>
      <c r="C528" s="205"/>
      <c r="D528" s="37"/>
      <c r="E528" s="37"/>
      <c r="F528" s="37"/>
      <c r="G528" s="41"/>
      <c r="H528" s="37"/>
      <c r="I528" s="37"/>
      <c r="J528" s="37"/>
      <c r="K528" s="37"/>
      <c r="L528" s="37"/>
    </row>
    <row collapsed="false" customFormat="false" customHeight="true" hidden="true" ht="45" outlineLevel="0" r="529">
      <c r="A529" s="35" t="s">
        <v>409</v>
      </c>
      <c r="B529" s="35"/>
      <c r="C529" s="35"/>
      <c r="D529" s="37"/>
      <c r="E529" s="37"/>
      <c r="F529" s="37"/>
      <c r="G529" s="41"/>
      <c r="H529" s="37"/>
      <c r="I529" s="37"/>
      <c r="J529" s="37"/>
      <c r="K529" s="37"/>
      <c r="L529" s="37"/>
    </row>
    <row collapsed="false" customFormat="false" customHeight="true" hidden="true" ht="60" outlineLevel="0" r="530">
      <c r="A530" s="35" t="s">
        <v>410</v>
      </c>
      <c r="B530" s="35"/>
      <c r="C530" s="35"/>
      <c r="D530" s="37"/>
      <c r="E530" s="37"/>
      <c r="F530" s="37"/>
      <c r="G530" s="41"/>
      <c r="H530" s="37"/>
      <c r="I530" s="37"/>
      <c r="J530" s="37"/>
      <c r="K530" s="37"/>
      <c r="L530" s="37"/>
    </row>
    <row collapsed="false" customFormat="false" customHeight="true" hidden="true" ht="75" outlineLevel="0" r="531">
      <c r="A531" s="35" t="s">
        <v>411</v>
      </c>
      <c r="B531" s="35"/>
      <c r="C531" s="35"/>
      <c r="D531" s="37"/>
      <c r="E531" s="37"/>
      <c r="F531" s="37"/>
      <c r="G531" s="41"/>
      <c r="H531" s="37"/>
      <c r="I531" s="37"/>
      <c r="J531" s="37"/>
      <c r="K531" s="37"/>
      <c r="L531" s="37"/>
    </row>
    <row collapsed="false" customFormat="false" customHeight="true" hidden="true" ht="105" outlineLevel="0" r="532">
      <c r="A532" s="35" t="s">
        <v>412</v>
      </c>
      <c r="B532" s="35"/>
      <c r="C532" s="35"/>
      <c r="D532" s="37"/>
      <c r="E532" s="37"/>
      <c r="F532" s="37"/>
      <c r="G532" s="41"/>
      <c r="H532" s="37"/>
      <c r="I532" s="37"/>
      <c r="J532" s="37"/>
      <c r="K532" s="37"/>
      <c r="L532" s="37"/>
    </row>
    <row collapsed="false" customFormat="false" customHeight="true" hidden="true" ht="105" outlineLevel="0" r="533">
      <c r="A533" s="35" t="s">
        <v>413</v>
      </c>
      <c r="B533" s="35"/>
      <c r="C533" s="35"/>
      <c r="D533" s="37"/>
      <c r="E533" s="37"/>
      <c r="F533" s="37"/>
      <c r="G533" s="41"/>
      <c r="H533" s="37"/>
      <c r="I533" s="37"/>
      <c r="J533" s="37"/>
      <c r="K533" s="37"/>
      <c r="L533" s="37"/>
    </row>
    <row collapsed="false" customFormat="false" customHeight="true" hidden="true" ht="60" outlineLevel="0" r="534">
      <c r="A534" s="35" t="s">
        <v>414</v>
      </c>
      <c r="B534" s="35"/>
      <c r="C534" s="35"/>
      <c r="D534" s="37"/>
      <c r="E534" s="37"/>
      <c r="F534" s="37"/>
      <c r="G534" s="41"/>
      <c r="H534" s="37"/>
      <c r="I534" s="37"/>
      <c r="J534" s="37"/>
      <c r="K534" s="37"/>
      <c r="L534" s="37"/>
    </row>
    <row collapsed="false" customFormat="false" customHeight="true" hidden="true" ht="75" outlineLevel="0" r="535">
      <c r="A535" s="35" t="s">
        <v>415</v>
      </c>
      <c r="B535" s="35"/>
      <c r="C535" s="35"/>
      <c r="D535" s="37"/>
      <c r="E535" s="37"/>
      <c r="F535" s="37"/>
      <c r="G535" s="41"/>
      <c r="H535" s="37"/>
      <c r="I535" s="37"/>
      <c r="J535" s="37"/>
      <c r="K535" s="37"/>
      <c r="L535" s="37"/>
    </row>
    <row collapsed="false" customFormat="false" customHeight="true" hidden="true" ht="120" outlineLevel="0" r="536">
      <c r="A536" s="35" t="s">
        <v>416</v>
      </c>
      <c r="B536" s="35"/>
      <c r="C536" s="35"/>
      <c r="D536" s="37"/>
      <c r="E536" s="37"/>
      <c r="F536" s="37"/>
      <c r="G536" s="41"/>
      <c r="H536" s="37"/>
      <c r="I536" s="37"/>
      <c r="J536" s="37"/>
      <c r="K536" s="37"/>
      <c r="L536" s="37"/>
    </row>
    <row collapsed="false" customFormat="false" customHeight="true" hidden="true" ht="30" outlineLevel="0" r="537">
      <c r="A537" s="35" t="s">
        <v>417</v>
      </c>
      <c r="B537" s="35"/>
      <c r="C537" s="35"/>
      <c r="D537" s="37"/>
      <c r="E537" s="37"/>
      <c r="F537" s="37"/>
      <c r="G537" s="41"/>
      <c r="H537" s="37"/>
      <c r="I537" s="37"/>
      <c r="J537" s="37"/>
      <c r="K537" s="37"/>
      <c r="L537" s="37"/>
    </row>
    <row collapsed="false" customFormat="false" customHeight="true" hidden="true" ht="135" outlineLevel="0" r="538">
      <c r="A538" s="35" t="s">
        <v>418</v>
      </c>
      <c r="B538" s="35"/>
      <c r="C538" s="35"/>
      <c r="D538" s="37"/>
      <c r="E538" s="37"/>
      <c r="F538" s="37"/>
      <c r="G538" s="41"/>
      <c r="H538" s="37"/>
      <c r="I538" s="37"/>
      <c r="J538" s="37"/>
      <c r="K538" s="37"/>
      <c r="L538" s="37"/>
    </row>
    <row collapsed="false" customFormat="false" customHeight="true" hidden="true" ht="45" outlineLevel="0" r="539">
      <c r="A539" s="35" t="s">
        <v>419</v>
      </c>
      <c r="B539" s="35"/>
      <c r="C539" s="35"/>
      <c r="D539" s="37"/>
      <c r="E539" s="37"/>
      <c r="F539" s="37"/>
      <c r="G539" s="41"/>
      <c r="H539" s="37"/>
      <c r="I539" s="37"/>
      <c r="J539" s="37"/>
      <c r="K539" s="37"/>
      <c r="L539" s="37"/>
    </row>
    <row collapsed="false" customFormat="false" customHeight="true" hidden="true" ht="75" outlineLevel="0" r="540">
      <c r="A540" s="35" t="s">
        <v>420</v>
      </c>
      <c r="B540" s="35"/>
      <c r="C540" s="35"/>
      <c r="D540" s="37"/>
      <c r="E540" s="37"/>
      <c r="F540" s="37"/>
      <c r="G540" s="41"/>
      <c r="H540" s="37"/>
      <c r="I540" s="37"/>
      <c r="J540" s="37"/>
      <c r="K540" s="37"/>
      <c r="L540" s="37"/>
    </row>
    <row collapsed="false" customFormat="false" customHeight="true" hidden="true" ht="75" outlineLevel="0" r="541">
      <c r="A541" s="205" t="s">
        <v>421</v>
      </c>
      <c r="B541" s="205"/>
      <c r="C541" s="205"/>
      <c r="D541" s="37"/>
      <c r="E541" s="37"/>
      <c r="F541" s="37"/>
      <c r="G541" s="41"/>
      <c r="H541" s="37"/>
      <c r="I541" s="37"/>
      <c r="J541" s="37"/>
      <c r="K541" s="37"/>
      <c r="L541" s="37"/>
    </row>
    <row collapsed="false" customFormat="false" customHeight="true" hidden="true" ht="45" outlineLevel="0" r="542">
      <c r="A542" s="205" t="s">
        <v>422</v>
      </c>
      <c r="B542" s="205"/>
      <c r="C542" s="205"/>
      <c r="D542" s="37"/>
      <c r="E542" s="37"/>
      <c r="F542" s="37"/>
      <c r="G542" s="41"/>
      <c r="H542" s="37"/>
      <c r="I542" s="37"/>
      <c r="J542" s="37"/>
      <c r="K542" s="37"/>
      <c r="L542" s="37"/>
    </row>
    <row collapsed="false" customFormat="false" customHeight="false" hidden="true" ht="15.75" outlineLevel="0" r="543">
      <c r="A543" s="123"/>
      <c r="B543" s="162"/>
      <c r="C543" s="208"/>
      <c r="D543" s="208"/>
      <c r="E543" s="162"/>
      <c r="F543" s="208"/>
      <c r="G543" s="208"/>
      <c r="H543" s="208"/>
      <c r="I543" s="162"/>
      <c r="J543" s="208"/>
      <c r="K543" s="208"/>
      <c r="L543" s="162"/>
    </row>
    <row collapsed="false" customFormat="false" customHeight="false" hidden="true" ht="15.75" outlineLevel="0" r="544">
      <c r="A544" s="123"/>
      <c r="B544" s="162"/>
      <c r="C544" s="162"/>
      <c r="D544" s="208"/>
      <c r="E544" s="162"/>
      <c r="F544" s="162"/>
      <c r="G544" s="208"/>
      <c r="H544" s="208"/>
      <c r="I544" s="162"/>
      <c r="J544" s="162"/>
      <c r="K544" s="208"/>
      <c r="L544" s="162"/>
    </row>
    <row collapsed="false" customFormat="false" customHeight="false" hidden="true" ht="63" outlineLevel="0" r="545">
      <c r="A545" s="123" t="s">
        <v>131</v>
      </c>
      <c r="B545" s="162"/>
      <c r="C545" s="208"/>
      <c r="D545" s="208"/>
      <c r="E545" s="162"/>
      <c r="F545" s="208"/>
      <c r="G545" s="208"/>
      <c r="H545" s="208"/>
      <c r="I545" s="162"/>
      <c r="J545" s="208"/>
      <c r="K545" s="208"/>
      <c r="L545" s="162"/>
    </row>
    <row collapsed="false" customFormat="false" customHeight="true" hidden="true" ht="31.5" outlineLevel="0" r="546">
      <c r="A546" s="123"/>
      <c r="B546" s="123"/>
      <c r="C546" s="168" t="s">
        <v>423</v>
      </c>
      <c r="D546" s="168"/>
      <c r="E546" s="123"/>
      <c r="F546" s="168" t="s">
        <v>133</v>
      </c>
      <c r="G546" s="168"/>
      <c r="H546" s="168"/>
      <c r="I546" s="123"/>
      <c r="J546" s="168" t="s">
        <v>134</v>
      </c>
      <c r="K546" s="168"/>
      <c r="L546" s="123"/>
    </row>
  </sheetData>
  <mergeCells count="1034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A414:K414"/>
    <mergeCell ref="A415:G415"/>
    <mergeCell ref="A416:K416"/>
    <mergeCell ref="B418:B419"/>
    <mergeCell ref="C418:C419"/>
    <mergeCell ref="D418:D419"/>
    <mergeCell ref="E418:E419"/>
    <mergeCell ref="F418:F419"/>
    <mergeCell ref="G418:G419"/>
    <mergeCell ref="H418:I419"/>
    <mergeCell ref="J418:J419"/>
    <mergeCell ref="K418:K419"/>
    <mergeCell ref="H420:I420"/>
    <mergeCell ref="H421:I421"/>
    <mergeCell ref="A422:A423"/>
    <mergeCell ref="B422:B423"/>
    <mergeCell ref="C422:C423"/>
    <mergeCell ref="D422:D423"/>
    <mergeCell ref="E422:E423"/>
    <mergeCell ref="G422:G423"/>
    <mergeCell ref="H422:I423"/>
    <mergeCell ref="J422:J423"/>
    <mergeCell ref="K422:K423"/>
    <mergeCell ref="H424:I424"/>
    <mergeCell ref="H425:I425"/>
    <mergeCell ref="H426:I426"/>
    <mergeCell ref="H427:I427"/>
    <mergeCell ref="A428:A430"/>
    <mergeCell ref="B428:B430"/>
    <mergeCell ref="C428:C430"/>
    <mergeCell ref="D428:D430"/>
    <mergeCell ref="E428:E430"/>
    <mergeCell ref="G428:G430"/>
    <mergeCell ref="H428:I430"/>
    <mergeCell ref="J428:J430"/>
    <mergeCell ref="K428:K430"/>
    <mergeCell ref="A431:A433"/>
    <mergeCell ref="B431:B433"/>
    <mergeCell ref="C431:C433"/>
    <mergeCell ref="D431:D433"/>
    <mergeCell ref="E431:E433"/>
    <mergeCell ref="G431:G433"/>
    <mergeCell ref="H431:I433"/>
    <mergeCell ref="J431:J433"/>
    <mergeCell ref="K431:K433"/>
    <mergeCell ref="H434:I434"/>
    <mergeCell ref="H435:I435"/>
    <mergeCell ref="H436:I436"/>
    <mergeCell ref="A437:A438"/>
    <mergeCell ref="B437:B438"/>
    <mergeCell ref="C437:C438"/>
    <mergeCell ref="D437:D438"/>
    <mergeCell ref="E437:E438"/>
    <mergeCell ref="G437:G438"/>
    <mergeCell ref="H437:I438"/>
    <mergeCell ref="J437:J438"/>
    <mergeCell ref="K437:K438"/>
    <mergeCell ref="A439:A440"/>
    <mergeCell ref="B439:B440"/>
    <mergeCell ref="C439:C440"/>
    <mergeCell ref="D439:D440"/>
    <mergeCell ref="E439:E440"/>
    <mergeCell ref="G439:G440"/>
    <mergeCell ref="H439:H440"/>
    <mergeCell ref="I439:J440"/>
    <mergeCell ref="K439:K440"/>
    <mergeCell ref="I441:J441"/>
    <mergeCell ref="I442:J442"/>
    <mergeCell ref="A443:A444"/>
    <mergeCell ref="B443:B444"/>
    <mergeCell ref="C443:C444"/>
    <mergeCell ref="D443:D444"/>
    <mergeCell ref="E443:E444"/>
    <mergeCell ref="G443:G444"/>
    <mergeCell ref="H443:H444"/>
    <mergeCell ref="I443:J444"/>
    <mergeCell ref="K443:K444"/>
    <mergeCell ref="I445:J445"/>
    <mergeCell ref="A456:Q456"/>
    <mergeCell ref="A459:Q459"/>
    <mergeCell ref="A460:Q460"/>
    <mergeCell ref="A462:Q462"/>
    <mergeCell ref="A463:Q463"/>
    <mergeCell ref="A465:A466"/>
    <mergeCell ref="B465:B466"/>
    <mergeCell ref="C465:C466"/>
    <mergeCell ref="D465:D466"/>
    <mergeCell ref="E465:E466"/>
    <mergeCell ref="F465:I465"/>
    <mergeCell ref="J465:M465"/>
    <mergeCell ref="N465:Q465"/>
    <mergeCell ref="B468:Q468"/>
    <mergeCell ref="B472:Q472"/>
    <mergeCell ref="B475:Q475"/>
    <mergeCell ref="A478:Q478"/>
    <mergeCell ref="A479:Q479"/>
    <mergeCell ref="A484:F484"/>
    <mergeCell ref="A485:F485"/>
    <mergeCell ref="A488:A490"/>
    <mergeCell ref="B488:B490"/>
    <mergeCell ref="D488:F488"/>
    <mergeCell ref="D489:D490"/>
    <mergeCell ref="E489:F489"/>
    <mergeCell ref="B492:G492"/>
    <mergeCell ref="B505:G505"/>
    <mergeCell ref="B509:G509"/>
    <mergeCell ref="A510:A511"/>
    <mergeCell ref="C510:C511"/>
    <mergeCell ref="D510:D511"/>
    <mergeCell ref="E510:E511"/>
    <mergeCell ref="F510:F511"/>
    <mergeCell ref="G510:G511"/>
    <mergeCell ref="A512:A513"/>
    <mergeCell ref="C512:C513"/>
    <mergeCell ref="D512:D513"/>
    <mergeCell ref="E512:E513"/>
    <mergeCell ref="F512:F513"/>
    <mergeCell ref="G512:G513"/>
    <mergeCell ref="A516:G516"/>
    <mergeCell ref="A519:G519"/>
    <mergeCell ref="A520:G520"/>
    <mergeCell ref="A521:G521"/>
    <mergeCell ref="A524:C524"/>
    <mergeCell ref="D524:F524"/>
    <mergeCell ref="H524:J524"/>
    <mergeCell ref="K524:L524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B543:B545"/>
    <mergeCell ref="C543:D545"/>
    <mergeCell ref="E543:E545"/>
    <mergeCell ref="F543:H545"/>
    <mergeCell ref="I543:I545"/>
    <mergeCell ref="J543:K545"/>
    <mergeCell ref="L543:L545"/>
    <mergeCell ref="C546:D546"/>
    <mergeCell ref="F546:H546"/>
    <mergeCell ref="J546:K546"/>
  </mergeCells>
  <printOptions headings="false" gridLines="false" gridLinesSet="true" horizontalCentered="true" verticalCentered="false"/>
  <pageMargins left="0.590277777777778" right="0.590277777777778" top="0.984027777777778" bottom="0.59027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80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65536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20" zoomScaleNormal="120" zoomScalePageLayoutView="100">
      <pane activePane="bottomLeft" state="frozen" topLeftCell="A490" xSplit="0" ySplit="489"/>
      <selection activeCell="A1" activeCellId="0" pane="topLeft" sqref="A1"/>
      <selection activeCell="G492" activeCellId="0" pane="bottomLeft" sqref="G492"/>
    </sheetView>
  </sheetViews>
  <sheetFormatPr defaultRowHeight="15"/>
  <cols>
    <col collapsed="false" hidden="false" max="1" min="1" style="0" width="7.71428571428571"/>
    <col collapsed="false" hidden="false" max="2" min="2" style="0" width="60"/>
    <col collapsed="false" hidden="false" max="3" min="3" style="0" width="11.5714285714286"/>
    <col collapsed="false" hidden="false" max="4" min="4" style="0" width="13.1377551020408"/>
    <col collapsed="false" hidden="false" max="5" min="5" style="0" width="11.9948979591837"/>
    <col collapsed="false" hidden="false" max="6" min="6" style="0" width="20.2857142857143"/>
    <col collapsed="false" hidden="false" max="7" min="7" style="0" width="24.4234693877551"/>
    <col collapsed="false" hidden="false" max="8" min="8" style="0" width="12.5714285714286"/>
    <col collapsed="false" hidden="false" max="15" min="9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collapsed="false" customFormat="false" customHeight="false" hidden="true" ht="15.75" outlineLevel="0" r="1">
      <c r="A1" s="357" t="s">
        <v>0</v>
      </c>
    </row>
    <row collapsed="false" customFormat="false" customHeight="false" hidden="true" ht="15.75" outlineLevel="0" r="2">
      <c r="A2" s="358" t="s">
        <v>1</v>
      </c>
    </row>
    <row collapsed="false" customFormat="false" customHeight="false" hidden="true" ht="15.75" outlineLevel="0" r="3">
      <c r="A3" s="21" t="s">
        <v>43</v>
      </c>
      <c r="B3" s="21"/>
      <c r="C3" s="21"/>
      <c r="D3" s="21"/>
      <c r="E3" s="21"/>
      <c r="F3" s="21"/>
      <c r="G3" s="21"/>
    </row>
    <row collapsed="false" customFormat="false" customHeight="false" hidden="true" ht="15.75" outlineLevel="0" r="4">
      <c r="A4" s="5"/>
    </row>
    <row collapsed="false" customFormat="false" customHeight="true" hidden="true" ht="164.25" outlineLevel="0" r="5">
      <c r="A5" s="353" t="s">
        <v>3</v>
      </c>
      <c r="B5" s="26" t="s">
        <v>44</v>
      </c>
      <c r="C5" s="26" t="s">
        <v>45</v>
      </c>
      <c r="D5" s="26" t="s">
        <v>6</v>
      </c>
      <c r="E5" s="26"/>
      <c r="F5" s="26" t="s">
        <v>46</v>
      </c>
      <c r="G5" s="26" t="s">
        <v>424</v>
      </c>
    </row>
    <row collapsed="false" customFormat="false" customHeight="false" hidden="true" ht="45" outlineLevel="0" r="6">
      <c r="A6" s="32" t="s">
        <v>9</v>
      </c>
      <c r="B6" s="26"/>
      <c r="C6" s="26"/>
      <c r="D6" s="253" t="s">
        <v>47</v>
      </c>
      <c r="E6" s="29" t="s">
        <v>48</v>
      </c>
      <c r="F6" s="26"/>
      <c r="G6" s="26"/>
    </row>
    <row collapsed="false" customFormat="false" customHeight="true" hidden="true" ht="34.5" outlineLevel="0" r="7">
      <c r="A7" s="31" t="n">
        <v>1</v>
      </c>
      <c r="B7" s="31" t="n">
        <v>2</v>
      </c>
      <c r="C7" s="31" t="n">
        <v>3</v>
      </c>
      <c r="D7" s="31" t="n">
        <v>4</v>
      </c>
      <c r="E7" s="31" t="n">
        <v>5</v>
      </c>
      <c r="F7" s="31" t="n">
        <v>6</v>
      </c>
      <c r="G7" s="359" t="n">
        <v>7</v>
      </c>
    </row>
    <row collapsed="false" customFormat="false" customHeight="true" hidden="true" ht="15" outlineLevel="0" r="8">
      <c r="A8" s="360" t="s">
        <v>12</v>
      </c>
      <c r="B8" s="361" t="s">
        <v>49</v>
      </c>
      <c r="C8" s="35"/>
      <c r="D8" s="36" t="n">
        <v>41640</v>
      </c>
      <c r="E8" s="36" t="n">
        <v>42735</v>
      </c>
      <c r="F8" s="35"/>
      <c r="G8" s="35"/>
    </row>
    <row collapsed="false" customFormat="false" customHeight="false" hidden="true" ht="30" outlineLevel="0" r="9">
      <c r="A9" s="360"/>
      <c r="B9" s="29" t="s">
        <v>50</v>
      </c>
      <c r="C9" s="35"/>
      <c r="D9" s="36"/>
      <c r="E9" s="36"/>
      <c r="F9" s="35"/>
      <c r="G9" s="35"/>
    </row>
    <row collapsed="false" customFormat="false" customHeight="false" hidden="true" ht="75" outlineLevel="0" r="10">
      <c r="A10" s="362" t="s">
        <v>15</v>
      </c>
      <c r="B10" s="29" t="s">
        <v>51</v>
      </c>
      <c r="C10" s="29" t="s">
        <v>52</v>
      </c>
      <c r="D10" s="40" t="n">
        <v>41640</v>
      </c>
      <c r="E10" s="40" t="n">
        <v>42735</v>
      </c>
      <c r="F10" s="29" t="s">
        <v>53</v>
      </c>
      <c r="G10" s="253" t="s">
        <v>425</v>
      </c>
    </row>
    <row collapsed="false" customFormat="false" customHeight="false" hidden="true" ht="210" outlineLevel="0" r="11">
      <c r="A11" s="362" t="s">
        <v>20</v>
      </c>
      <c r="B11" s="29" t="s">
        <v>54</v>
      </c>
      <c r="C11" s="29" t="s">
        <v>55</v>
      </c>
      <c r="D11" s="40" t="n">
        <v>41640</v>
      </c>
      <c r="E11" s="40" t="n">
        <v>42735</v>
      </c>
      <c r="F11" s="29" t="s">
        <v>56</v>
      </c>
      <c r="G11" s="35" t="s">
        <v>426</v>
      </c>
    </row>
    <row collapsed="false" customFormat="false" customHeight="true" hidden="true" ht="14.45" outlineLevel="0" r="12">
      <c r="A12" s="32"/>
      <c r="B12" s="205"/>
      <c r="C12" s="205"/>
      <c r="D12" s="205"/>
      <c r="E12" s="205"/>
      <c r="F12" s="205"/>
      <c r="G12" s="205"/>
    </row>
    <row collapsed="false" customFormat="false" customHeight="true" hidden="true" ht="15" outlineLevel="0" r="13">
      <c r="A13" s="26" t="s">
        <v>26</v>
      </c>
      <c r="B13" s="361" t="s">
        <v>57</v>
      </c>
      <c r="C13" s="35"/>
      <c r="D13" s="36" t="n">
        <v>41640</v>
      </c>
      <c r="E13" s="36" t="n">
        <v>42735</v>
      </c>
      <c r="F13" s="35"/>
      <c r="G13" s="35"/>
    </row>
    <row collapsed="false" customFormat="false" customHeight="false" hidden="true" ht="30" outlineLevel="0" r="14">
      <c r="A14" s="26"/>
      <c r="B14" s="29" t="s">
        <v>58</v>
      </c>
      <c r="C14" s="35"/>
      <c r="D14" s="36"/>
      <c r="E14" s="36"/>
      <c r="F14" s="35"/>
      <c r="G14" s="35"/>
    </row>
    <row collapsed="false" customFormat="false" customHeight="false" hidden="true" ht="135" outlineLevel="0" r="15">
      <c r="A15" s="32" t="s">
        <v>28</v>
      </c>
      <c r="B15" s="29" t="s">
        <v>59</v>
      </c>
      <c r="C15" s="29" t="s">
        <v>60</v>
      </c>
      <c r="D15" s="40" t="n">
        <v>41640</v>
      </c>
      <c r="E15" s="40" t="n">
        <v>42735</v>
      </c>
      <c r="F15" s="29" t="s">
        <v>30</v>
      </c>
      <c r="G15" s="276" t="s">
        <v>427</v>
      </c>
    </row>
    <row collapsed="false" customFormat="false" customHeight="false" hidden="true" ht="75" outlineLevel="0" r="16">
      <c r="A16" s="362" t="s">
        <v>32</v>
      </c>
      <c r="B16" s="29" t="s">
        <v>61</v>
      </c>
      <c r="C16" s="29" t="s">
        <v>60</v>
      </c>
      <c r="D16" s="40" t="n">
        <v>41640</v>
      </c>
      <c r="E16" s="40" t="n">
        <v>42735</v>
      </c>
      <c r="F16" s="194" t="s">
        <v>34</v>
      </c>
      <c r="G16" s="205" t="s">
        <v>428</v>
      </c>
    </row>
    <row collapsed="false" customFormat="false" customHeight="true" hidden="true" ht="15" outlineLevel="0" r="17">
      <c r="A17" s="26" t="n">
        <v>3</v>
      </c>
      <c r="B17" s="363" t="s">
        <v>62</v>
      </c>
      <c r="C17" s="35" t="s">
        <v>63</v>
      </c>
      <c r="D17" s="36" t="n">
        <v>41640</v>
      </c>
      <c r="E17" s="36" t="n">
        <v>42735</v>
      </c>
      <c r="F17" s="205"/>
      <c r="G17" s="35"/>
    </row>
    <row collapsed="false" customFormat="false" customHeight="true" hidden="true" ht="133.5" outlineLevel="0" r="18">
      <c r="A18" s="26"/>
      <c r="B18" s="194" t="s">
        <v>64</v>
      </c>
      <c r="C18" s="35"/>
      <c r="D18" s="36"/>
      <c r="E18" s="36"/>
      <c r="F18" s="205"/>
      <c r="G18" s="35"/>
    </row>
    <row collapsed="false" customFormat="false" customHeight="true" hidden="true" ht="74.25" outlineLevel="0" r="19">
      <c r="A19" s="364" t="n">
        <v>41642</v>
      </c>
      <c r="B19" s="206" t="s">
        <v>65</v>
      </c>
      <c r="C19" s="35" t="s">
        <v>63</v>
      </c>
      <c r="D19" s="36" t="n">
        <v>41640</v>
      </c>
      <c r="E19" s="36" t="n">
        <v>42735</v>
      </c>
      <c r="F19" s="35" t="s">
        <v>40</v>
      </c>
      <c r="G19" s="205" t="s">
        <v>429</v>
      </c>
    </row>
    <row collapsed="false" customFormat="false" customHeight="true" hidden="true" ht="102" outlineLevel="0" r="20">
      <c r="A20" s="364"/>
      <c r="B20" s="194" t="s">
        <v>66</v>
      </c>
      <c r="C20" s="35"/>
      <c r="D20" s="36"/>
      <c r="E20" s="36"/>
      <c r="F20" s="35"/>
      <c r="G20" s="205"/>
    </row>
    <row collapsed="false" customFormat="false" customHeight="false" hidden="true" ht="15" outlineLevel="0" r="21">
      <c r="A21" s="365"/>
    </row>
    <row collapsed="false" customFormat="false" customHeight="false" hidden="true" ht="15.75" outlineLevel="0" r="22">
      <c r="A22" s="366" t="s">
        <v>67</v>
      </c>
    </row>
    <row collapsed="false" customFormat="false" customHeight="false" hidden="true" ht="15.75" outlineLevel="0" r="23">
      <c r="A23" s="366" t="s">
        <v>42</v>
      </c>
    </row>
    <row collapsed="false" customFormat="false" customHeight="false" hidden="true" ht="15.75" outlineLevel="0" r="24">
      <c r="A24" s="357"/>
    </row>
    <row collapsed="false" customFormat="false" customHeight="false" hidden="true" ht="15.75" outlineLevel="0" r="25">
      <c r="A25" s="357" t="s">
        <v>68</v>
      </c>
    </row>
    <row collapsed="false" customFormat="false" customHeight="false" hidden="true" ht="15.75" outlineLevel="0" r="26">
      <c r="A26" s="3" t="s">
        <v>69</v>
      </c>
      <c r="B26" s="3"/>
      <c r="C26" s="3"/>
      <c r="D26" s="3"/>
      <c r="E26" s="3"/>
      <c r="F26" s="3"/>
      <c r="G26" s="3"/>
    </row>
    <row collapsed="false" customFormat="false" customHeight="false" hidden="true" ht="15.75" outlineLevel="0" r="27">
      <c r="A27" s="3" t="s">
        <v>430</v>
      </c>
      <c r="B27" s="3"/>
      <c r="C27" s="3"/>
      <c r="D27" s="3"/>
      <c r="E27" s="3"/>
      <c r="F27" s="3"/>
      <c r="G27" s="3"/>
    </row>
    <row collapsed="false" customFormat="false" customHeight="false" hidden="true" ht="15.75" outlineLevel="0" r="28">
      <c r="A28" s="367"/>
    </row>
    <row collapsed="false" customFormat="false" customHeight="true" hidden="true" ht="172.5" outlineLevel="0" r="29">
      <c r="A29" s="37" t="s">
        <v>71</v>
      </c>
      <c r="B29" s="37" t="s">
        <v>72</v>
      </c>
      <c r="C29" s="37" t="s">
        <v>73</v>
      </c>
      <c r="D29" s="37"/>
      <c r="E29" s="37" t="s">
        <v>74</v>
      </c>
      <c r="F29" s="304" t="s">
        <v>75</v>
      </c>
      <c r="G29" s="304"/>
      <c r="H29" s="304"/>
      <c r="I29" s="304"/>
      <c r="J29" s="304"/>
      <c r="K29" s="304"/>
      <c r="L29" s="304"/>
      <c r="M29" s="304"/>
      <c r="N29" s="304"/>
      <c r="O29" s="304"/>
    </row>
    <row collapsed="false" customFormat="false" customHeight="true" hidden="true" ht="30.75" outlineLevel="0" r="30">
      <c r="A30" s="37"/>
      <c r="B30" s="37"/>
      <c r="C30" s="37" t="s">
        <v>76</v>
      </c>
      <c r="D30" s="37" t="s">
        <v>77</v>
      </c>
      <c r="E30" s="37"/>
      <c r="F30" s="27"/>
      <c r="G30" s="27"/>
      <c r="H30" s="27"/>
      <c r="I30" s="617" t="s">
        <v>78</v>
      </c>
      <c r="J30" s="37" t="s">
        <v>79</v>
      </c>
      <c r="K30" s="37" t="s">
        <v>80</v>
      </c>
      <c r="L30" s="265" t="s">
        <v>431</v>
      </c>
      <c r="M30" s="37" t="s">
        <v>82</v>
      </c>
      <c r="N30" s="37"/>
      <c r="O30" s="37"/>
    </row>
    <row collapsed="false" customFormat="false" customHeight="false" hidden="true" ht="15.75" outlineLevel="0" r="31">
      <c r="A31" s="37"/>
      <c r="B31" s="37"/>
      <c r="C31" s="37"/>
      <c r="D31" s="37"/>
      <c r="E31" s="37"/>
      <c r="F31" s="27"/>
      <c r="G31" s="27"/>
      <c r="H31" s="27"/>
      <c r="I31" s="617"/>
      <c r="J31" s="37"/>
      <c r="K31" s="37"/>
      <c r="L31" s="41" t="s">
        <v>432</v>
      </c>
      <c r="M31" s="37"/>
      <c r="N31" s="37"/>
      <c r="O31" s="37"/>
    </row>
    <row collapsed="false" customFormat="false" customHeight="false" hidden="true" ht="15.75" outlineLevel="0" r="32">
      <c r="A32" s="41" t="n">
        <v>1</v>
      </c>
      <c r="B32" s="41" t="n">
        <v>2</v>
      </c>
      <c r="C32" s="41" t="n">
        <v>3</v>
      </c>
      <c r="D32" s="41" t="n">
        <v>4</v>
      </c>
      <c r="E32" s="41" t="n">
        <v>5</v>
      </c>
      <c r="F32" s="246" t="n">
        <v>6</v>
      </c>
      <c r="G32" s="246"/>
      <c r="H32" s="246"/>
      <c r="I32" s="246"/>
      <c r="J32" s="41" t="n">
        <v>7</v>
      </c>
      <c r="K32" s="41" t="n">
        <v>8</v>
      </c>
      <c r="L32" s="41" t="n">
        <v>9</v>
      </c>
      <c r="M32" s="37" t="n">
        <v>10</v>
      </c>
      <c r="N32" s="37"/>
      <c r="O32" s="37"/>
    </row>
    <row collapsed="false" customFormat="false" customHeight="true" hidden="true" ht="47.25" outlineLevel="0" r="33">
      <c r="A33" s="204" t="s">
        <v>180</v>
      </c>
      <c r="B33" s="37" t="s">
        <v>433</v>
      </c>
      <c r="C33" s="368" t="n">
        <v>41640</v>
      </c>
      <c r="D33" s="368" t="n">
        <v>42004</v>
      </c>
      <c r="E33" s="265" t="s">
        <v>225</v>
      </c>
      <c r="F33" s="369"/>
      <c r="G33" s="369"/>
      <c r="H33" s="369"/>
      <c r="I33" s="370" t="n">
        <f aca="false">I34+I36+I37</f>
        <v>20222.504</v>
      </c>
      <c r="J33" s="370" t="n">
        <f aca="false">J34+J36+J37</f>
        <v>0</v>
      </c>
      <c r="K33" s="370" t="n">
        <f aca="false">K34+K36+K37</f>
        <v>17193.04</v>
      </c>
      <c r="L33" s="370" t="n">
        <f aca="false">L34+L36+L37</f>
        <v>0</v>
      </c>
      <c r="M33" s="371" t="n">
        <f aca="false">O34+O35+O36+O37</f>
        <v>3029.464</v>
      </c>
      <c r="N33" s="371"/>
      <c r="O33" s="371"/>
    </row>
    <row collapsed="false" customFormat="false" customHeight="true" hidden="true" ht="19.5" outlineLevel="0" r="34">
      <c r="A34" s="204"/>
      <c r="B34" s="37"/>
      <c r="C34" s="368"/>
      <c r="D34" s="368"/>
      <c r="E34" s="265" t="s">
        <v>226</v>
      </c>
      <c r="F34" s="569" t="s">
        <v>86</v>
      </c>
      <c r="G34" s="569"/>
      <c r="H34" s="569"/>
      <c r="I34" s="373" t="n">
        <f aca="false">J34+K34+L34+O34</f>
        <v>15487.15</v>
      </c>
      <c r="J34" s="375" t="n">
        <f aca="false">J54</f>
        <v>0</v>
      </c>
      <c r="K34" s="374" t="n">
        <f aca="false">K54</f>
        <v>14079.15</v>
      </c>
      <c r="L34" s="375" t="n">
        <f aca="false">L54</f>
        <v>0</v>
      </c>
      <c r="M34" s="372" t="s">
        <v>86</v>
      </c>
      <c r="N34" s="372"/>
      <c r="O34" s="570" t="n">
        <f aca="false">O54</f>
        <v>1408</v>
      </c>
    </row>
    <row collapsed="false" customFormat="false" customHeight="true" hidden="true" ht="19.5" outlineLevel="0" r="35">
      <c r="A35" s="204"/>
      <c r="B35" s="37"/>
      <c r="C35" s="368"/>
      <c r="D35" s="368"/>
      <c r="E35" s="571"/>
      <c r="F35" s="372" t="s">
        <v>87</v>
      </c>
      <c r="G35" s="372"/>
      <c r="H35" s="372"/>
      <c r="I35" s="373" t="n">
        <f aca="false">J35+K35+L35+O35</f>
        <v>0</v>
      </c>
      <c r="J35" s="375" t="n">
        <f aca="false">J55</f>
        <v>0</v>
      </c>
      <c r="K35" s="374" t="n">
        <f aca="false">K55</f>
        <v>0</v>
      </c>
      <c r="L35" s="375" t="n">
        <f aca="false">L55</f>
        <v>0</v>
      </c>
      <c r="M35" s="372" t="s">
        <v>87</v>
      </c>
      <c r="N35" s="372"/>
      <c r="O35" s="572" t="n">
        <f aca="false">O55</f>
        <v>0</v>
      </c>
    </row>
    <row collapsed="false" customFormat="false" customHeight="true" hidden="true" ht="19.5" outlineLevel="0" r="36">
      <c r="A36" s="204"/>
      <c r="B36" s="37"/>
      <c r="C36" s="368"/>
      <c r="D36" s="368"/>
      <c r="E36" s="571"/>
      <c r="F36" s="372" t="s">
        <v>88</v>
      </c>
      <c r="G36" s="372"/>
      <c r="H36" s="372"/>
      <c r="I36" s="373" t="n">
        <f aca="false">J36+K36+L36+O36</f>
        <v>3647.779</v>
      </c>
      <c r="J36" s="375" t="n">
        <f aca="false">J56</f>
        <v>0</v>
      </c>
      <c r="K36" s="374" t="n">
        <f aca="false">K56</f>
        <v>3113.89</v>
      </c>
      <c r="L36" s="375" t="n">
        <f aca="false">L56</f>
        <v>0</v>
      </c>
      <c r="M36" s="372" t="s">
        <v>88</v>
      </c>
      <c r="N36" s="372"/>
      <c r="O36" s="572" t="n">
        <f aca="false">O56</f>
        <v>533.889</v>
      </c>
    </row>
    <row collapsed="false" customFormat="false" customHeight="true" hidden="true" ht="19.5" outlineLevel="0" r="37">
      <c r="A37" s="204"/>
      <c r="B37" s="37"/>
      <c r="C37" s="368"/>
      <c r="D37" s="368"/>
      <c r="E37" s="573"/>
      <c r="F37" s="372" t="s">
        <v>55</v>
      </c>
      <c r="G37" s="372"/>
      <c r="H37" s="372"/>
      <c r="I37" s="373" t="n">
        <f aca="false">J37+K37+L37+O37</f>
        <v>1087.575</v>
      </c>
      <c r="J37" s="376" t="n">
        <f aca="false">J57+J93+J126</f>
        <v>0</v>
      </c>
      <c r="K37" s="374" t="n">
        <f aca="false">K57+K93+K126</f>
        <v>0</v>
      </c>
      <c r="L37" s="376" t="n">
        <f aca="false">L57+L93+L126</f>
        <v>0</v>
      </c>
      <c r="M37" s="372" t="s">
        <v>55</v>
      </c>
      <c r="N37" s="372"/>
      <c r="O37" s="572" t="n">
        <f aca="false">O57+M93+M126</f>
        <v>1087.575</v>
      </c>
    </row>
    <row collapsed="false" customFormat="false" customHeight="false" hidden="true" ht="18.75" outlineLevel="0" r="38">
      <c r="A38" s="204"/>
      <c r="B38" s="37"/>
      <c r="C38" s="368" t="n">
        <v>42005</v>
      </c>
      <c r="D38" s="368" t="n">
        <v>42369</v>
      </c>
      <c r="E38" s="265" t="s">
        <v>227</v>
      </c>
      <c r="F38" s="377"/>
      <c r="G38" s="378"/>
      <c r="H38" s="378"/>
      <c r="I38" s="370" t="n">
        <f aca="false">I39+I40+I41+I42</f>
        <v>61033.92</v>
      </c>
      <c r="J38" s="370" t="n">
        <f aca="false">J39+J40+J41+J42</f>
        <v>0</v>
      </c>
      <c r="K38" s="370" t="n">
        <f aca="false">K39+K40+K41+K42</f>
        <v>4780.39</v>
      </c>
      <c r="L38" s="370" t="n">
        <f aca="false">L39+L40+L41+L42</f>
        <v>0</v>
      </c>
      <c r="M38" s="371" t="n">
        <f aca="false">O39+O40+O41+O42</f>
        <v>56253.53</v>
      </c>
      <c r="N38" s="371"/>
      <c r="O38" s="371"/>
    </row>
    <row collapsed="false" customFormat="false" customHeight="true" hidden="true" ht="19.5" outlineLevel="0" r="39">
      <c r="A39" s="204"/>
      <c r="B39" s="37"/>
      <c r="C39" s="368"/>
      <c r="D39" s="368"/>
      <c r="E39" s="265" t="s">
        <v>226</v>
      </c>
      <c r="F39" s="372" t="s">
        <v>86</v>
      </c>
      <c r="G39" s="372"/>
      <c r="H39" s="372"/>
      <c r="I39" s="373" t="n">
        <f aca="false">J39+K39+L39+O39</f>
        <v>19069.2</v>
      </c>
      <c r="J39" s="374" t="n">
        <f aca="false">J59+J96</f>
        <v>0</v>
      </c>
      <c r="K39" s="374" t="n">
        <f aca="false">K59+K96</f>
        <v>0</v>
      </c>
      <c r="L39" s="374" t="n">
        <f aca="false">L59+L96</f>
        <v>0</v>
      </c>
      <c r="M39" s="372" t="s">
        <v>86</v>
      </c>
      <c r="N39" s="372"/>
      <c r="O39" s="570" t="n">
        <f aca="false">O59+O96</f>
        <v>19069.2</v>
      </c>
    </row>
    <row collapsed="false" customFormat="false" customHeight="true" hidden="true" ht="19.5" outlineLevel="0" r="40">
      <c r="A40" s="204"/>
      <c r="B40" s="37"/>
      <c r="C40" s="368"/>
      <c r="D40" s="368"/>
      <c r="E40" s="571"/>
      <c r="F40" s="372" t="s">
        <v>87</v>
      </c>
      <c r="G40" s="372"/>
      <c r="H40" s="372"/>
      <c r="I40" s="373" t="n">
        <f aca="false">J40+K40+L40+O40</f>
        <v>18971.24</v>
      </c>
      <c r="J40" s="374" t="n">
        <f aca="false">J60+J97</f>
        <v>0</v>
      </c>
      <c r="K40" s="374" t="n">
        <f aca="false">K60+K97</f>
        <v>1156.4</v>
      </c>
      <c r="L40" s="374" t="n">
        <f aca="false">L60+L97</f>
        <v>0</v>
      </c>
      <c r="M40" s="372" t="s">
        <v>87</v>
      </c>
      <c r="N40" s="372"/>
      <c r="O40" s="572" t="n">
        <f aca="false">O60+O97</f>
        <v>17814.84</v>
      </c>
    </row>
    <row collapsed="false" customFormat="false" customHeight="true" hidden="true" ht="19.5" outlineLevel="0" r="41">
      <c r="A41" s="204"/>
      <c r="B41" s="37"/>
      <c r="C41" s="368"/>
      <c r="D41" s="368"/>
      <c r="E41" s="571"/>
      <c r="F41" s="372" t="s">
        <v>88</v>
      </c>
      <c r="G41" s="372"/>
      <c r="H41" s="372"/>
      <c r="I41" s="373" t="n">
        <f aca="false">J41+K41+L41+O41</f>
        <v>20479.29</v>
      </c>
      <c r="J41" s="374" t="n">
        <f aca="false">J61+J98</f>
        <v>0</v>
      </c>
      <c r="K41" s="374" t="n">
        <f aca="false">K61+K98</f>
        <v>3623.99</v>
      </c>
      <c r="L41" s="374" t="n">
        <f aca="false">L61+L98</f>
        <v>0</v>
      </c>
      <c r="M41" s="372" t="s">
        <v>88</v>
      </c>
      <c r="N41" s="372"/>
      <c r="O41" s="572" t="n">
        <f aca="false">O61+O98</f>
        <v>16855.3</v>
      </c>
    </row>
    <row collapsed="false" customFormat="false" customHeight="true" hidden="true" ht="19.5" outlineLevel="0" r="42">
      <c r="A42" s="204"/>
      <c r="B42" s="37"/>
      <c r="C42" s="368"/>
      <c r="D42" s="368"/>
      <c r="E42" s="573"/>
      <c r="F42" s="372" t="s">
        <v>55</v>
      </c>
      <c r="G42" s="372"/>
      <c r="H42" s="372"/>
      <c r="I42" s="373" t="n">
        <f aca="false">J42+K42+L42+O42</f>
        <v>2514.19</v>
      </c>
      <c r="J42" s="374" t="n">
        <f aca="false">J62+J99+J128</f>
        <v>0</v>
      </c>
      <c r="K42" s="374" t="n">
        <f aca="false">K62+K99+K128</f>
        <v>0</v>
      </c>
      <c r="L42" s="374" t="n">
        <f aca="false">L62+L99+L128</f>
        <v>0</v>
      </c>
      <c r="M42" s="372" t="s">
        <v>55</v>
      </c>
      <c r="N42" s="372"/>
      <c r="O42" s="572" t="n">
        <f aca="false">O62+O99+M128</f>
        <v>2514.19</v>
      </c>
    </row>
    <row collapsed="false" customFormat="false" customHeight="false" hidden="true" ht="18.75" outlineLevel="0" r="43">
      <c r="A43" s="204"/>
      <c r="B43" s="37"/>
      <c r="C43" s="368" t="n">
        <v>42370</v>
      </c>
      <c r="D43" s="368" t="n">
        <v>42735</v>
      </c>
      <c r="E43" s="265" t="s">
        <v>228</v>
      </c>
      <c r="F43" s="371" t="n">
        <f aca="false">I44+I45+I46+I47</f>
        <v>57407.4</v>
      </c>
      <c r="G43" s="371"/>
      <c r="H43" s="371"/>
      <c r="I43" s="371"/>
      <c r="J43" s="379" t="n">
        <f aca="false">J44+J45+J46+J47</f>
        <v>0</v>
      </c>
      <c r="K43" s="379" t="n">
        <f aca="false">K44+K45+K46+K47</f>
        <v>0</v>
      </c>
      <c r="L43" s="380" t="n">
        <f aca="false">L44+L45+L46+L47</f>
        <v>0</v>
      </c>
      <c r="M43" s="371" t="n">
        <f aca="false">O44+O45+O46+O47</f>
        <v>57407.4</v>
      </c>
      <c r="N43" s="371"/>
      <c r="O43" s="371"/>
    </row>
    <row collapsed="false" customFormat="false" customHeight="true" hidden="true" ht="19.5" outlineLevel="0" r="44">
      <c r="A44" s="204"/>
      <c r="B44" s="37"/>
      <c r="C44" s="368"/>
      <c r="D44" s="368"/>
      <c r="E44" s="265" t="s">
        <v>226</v>
      </c>
      <c r="F44" s="372" t="s">
        <v>86</v>
      </c>
      <c r="G44" s="372"/>
      <c r="H44" s="372"/>
      <c r="I44" s="373" t="n">
        <f aca="false">J44+K44+L44+O44</f>
        <v>18714</v>
      </c>
      <c r="J44" s="375" t="n">
        <f aca="false">J64+J101</f>
        <v>0</v>
      </c>
      <c r="K44" s="375" t="n">
        <f aca="false">K64+K101</f>
        <v>0</v>
      </c>
      <c r="L44" s="375" t="n">
        <f aca="false">L64+L101</f>
        <v>0</v>
      </c>
      <c r="M44" s="372" t="s">
        <v>86</v>
      </c>
      <c r="N44" s="372"/>
      <c r="O44" s="570" t="n">
        <f aca="false">O64+O101</f>
        <v>18714</v>
      </c>
    </row>
    <row collapsed="false" customFormat="false" customHeight="true" hidden="true" ht="19.5" outlineLevel="0" r="45">
      <c r="A45" s="204"/>
      <c r="B45" s="37"/>
      <c r="C45" s="368"/>
      <c r="D45" s="368"/>
      <c r="E45" s="571"/>
      <c r="F45" s="372" t="s">
        <v>87</v>
      </c>
      <c r="G45" s="372"/>
      <c r="H45" s="372"/>
      <c r="I45" s="373" t="n">
        <f aca="false">J45+K45+L45+O45</f>
        <v>18466</v>
      </c>
      <c r="J45" s="375" t="n">
        <f aca="false">J65+J102</f>
        <v>0</v>
      </c>
      <c r="K45" s="375" t="n">
        <f aca="false">K65+K102</f>
        <v>0</v>
      </c>
      <c r="L45" s="375" t="n">
        <f aca="false">L65+L102</f>
        <v>0</v>
      </c>
      <c r="M45" s="372" t="s">
        <v>87</v>
      </c>
      <c r="N45" s="372"/>
      <c r="O45" s="572" t="n">
        <f aca="false">O65+O102</f>
        <v>18466</v>
      </c>
    </row>
    <row collapsed="false" customFormat="false" customHeight="true" hidden="true" ht="19.5" outlineLevel="0" r="46">
      <c r="A46" s="204"/>
      <c r="B46" s="37"/>
      <c r="C46" s="368"/>
      <c r="D46" s="368"/>
      <c r="E46" s="571"/>
      <c r="F46" s="372" t="s">
        <v>88</v>
      </c>
      <c r="G46" s="372"/>
      <c r="H46" s="372"/>
      <c r="I46" s="373" t="n">
        <f aca="false">J46+K46+L46+O46</f>
        <v>18718.1</v>
      </c>
      <c r="J46" s="375" t="n">
        <f aca="false">J66+J103</f>
        <v>0</v>
      </c>
      <c r="K46" s="375" t="n">
        <f aca="false">K66+K103</f>
        <v>0</v>
      </c>
      <c r="L46" s="375" t="n">
        <f aca="false">L66+L103</f>
        <v>0</v>
      </c>
      <c r="M46" s="372" t="s">
        <v>88</v>
      </c>
      <c r="N46" s="372"/>
      <c r="O46" s="572" t="n">
        <f aca="false">O66+O103</f>
        <v>18718.1</v>
      </c>
    </row>
    <row collapsed="false" customFormat="false" customHeight="true" hidden="true" ht="19.5" outlineLevel="0" r="47">
      <c r="A47" s="204"/>
      <c r="B47" s="37"/>
      <c r="C47" s="368"/>
      <c r="D47" s="368"/>
      <c r="E47" s="573"/>
      <c r="F47" s="372" t="s">
        <v>55</v>
      </c>
      <c r="G47" s="372"/>
      <c r="H47" s="372"/>
      <c r="I47" s="373" t="n">
        <f aca="false">J47+K47+L47+O47</f>
        <v>1509.3</v>
      </c>
      <c r="J47" s="375" t="n">
        <f aca="false">J67+J104+J130</f>
        <v>0</v>
      </c>
      <c r="K47" s="376" t="n">
        <f aca="false">K67+K104+K130</f>
        <v>0</v>
      </c>
      <c r="L47" s="376" t="n">
        <f aca="false">L67+L104+L130</f>
        <v>0</v>
      </c>
      <c r="M47" s="372" t="s">
        <v>55</v>
      </c>
      <c r="N47" s="372"/>
      <c r="O47" s="572" t="n">
        <f aca="false">O67+O104+M130</f>
        <v>1509.3</v>
      </c>
    </row>
    <row collapsed="false" customFormat="false" customHeight="true" hidden="true" ht="19.5" outlineLevel="0" r="48">
      <c r="A48" s="37" t="s">
        <v>85</v>
      </c>
      <c r="B48" s="37"/>
      <c r="C48" s="368" t="n">
        <v>41640</v>
      </c>
      <c r="D48" s="368" t="n">
        <v>42735</v>
      </c>
      <c r="E48" s="37"/>
      <c r="F48" s="371" t="n">
        <f aca="false">I49+I50+I51+I52</f>
        <v>138663.824</v>
      </c>
      <c r="G48" s="371"/>
      <c r="H48" s="371"/>
      <c r="I48" s="371"/>
      <c r="J48" s="381" t="n">
        <f aca="false">J49+J50+J51+J52</f>
        <v>0</v>
      </c>
      <c r="K48" s="381" t="n">
        <f aca="false">K49+K50+K51+K52</f>
        <v>21973.43</v>
      </c>
      <c r="L48" s="381" t="n">
        <f aca="false">L49+L50+L51+L52</f>
        <v>0</v>
      </c>
      <c r="M48" s="371" t="n">
        <f aca="false">O49+O50+O51+O52</f>
        <v>116690.394</v>
      </c>
      <c r="N48" s="371"/>
      <c r="O48" s="371"/>
    </row>
    <row collapsed="false" customFormat="false" customHeight="true" hidden="true" ht="19.5" outlineLevel="0" r="49">
      <c r="A49" s="37"/>
      <c r="B49" s="37"/>
      <c r="C49" s="368"/>
      <c r="D49" s="368"/>
      <c r="E49" s="37"/>
      <c r="F49" s="372" t="s">
        <v>86</v>
      </c>
      <c r="G49" s="372"/>
      <c r="H49" s="372"/>
      <c r="I49" s="382" t="n">
        <f aca="false">J49+K49+O49+L49</f>
        <v>53270.35</v>
      </c>
      <c r="J49" s="382" t="n">
        <f aca="false">J34+J39+J44</f>
        <v>0</v>
      </c>
      <c r="K49" s="383" t="n">
        <f aca="false">K34+K39+K44</f>
        <v>14079.15</v>
      </c>
      <c r="L49" s="383" t="n">
        <f aca="false">L34+L39+L44</f>
        <v>0</v>
      </c>
      <c r="M49" s="372" t="s">
        <v>86</v>
      </c>
      <c r="N49" s="372"/>
      <c r="O49" s="574" t="n">
        <f aca="false">O34+O39++O44</f>
        <v>39191.2</v>
      </c>
    </row>
    <row collapsed="false" customFormat="false" customHeight="true" hidden="true" ht="19.5" outlineLevel="0" r="50">
      <c r="A50" s="37"/>
      <c r="B50" s="37"/>
      <c r="C50" s="368"/>
      <c r="D50" s="368"/>
      <c r="E50" s="37"/>
      <c r="F50" s="372" t="s">
        <v>87</v>
      </c>
      <c r="G50" s="372"/>
      <c r="H50" s="372"/>
      <c r="I50" s="382" t="n">
        <f aca="false">J50+K50+O50+L50</f>
        <v>37437.24</v>
      </c>
      <c r="J50" s="382" t="n">
        <f aca="false">J35+J40+J45</f>
        <v>0</v>
      </c>
      <c r="K50" s="383" t="n">
        <f aca="false">K35+K40+K45</f>
        <v>1156.4</v>
      </c>
      <c r="L50" s="383" t="n">
        <f aca="false">L35+L40+L45</f>
        <v>0</v>
      </c>
      <c r="M50" s="372" t="s">
        <v>87</v>
      </c>
      <c r="N50" s="372"/>
      <c r="O50" s="575" t="n">
        <f aca="false">O35+O40++O45</f>
        <v>36280.84</v>
      </c>
    </row>
    <row collapsed="false" customFormat="false" customHeight="true" hidden="true" ht="19.5" outlineLevel="0" r="51">
      <c r="A51" s="37"/>
      <c r="B51" s="37"/>
      <c r="C51" s="368"/>
      <c r="D51" s="368"/>
      <c r="E51" s="37"/>
      <c r="F51" s="372" t="s">
        <v>88</v>
      </c>
      <c r="G51" s="372"/>
      <c r="H51" s="372"/>
      <c r="I51" s="382" t="n">
        <f aca="false">J51+K51+O51+L51</f>
        <v>42845.169</v>
      </c>
      <c r="J51" s="382" t="n">
        <f aca="false">J36+J41+J46</f>
        <v>0</v>
      </c>
      <c r="K51" s="383" t="n">
        <f aca="false">K46+K41+K36</f>
        <v>6737.88</v>
      </c>
      <c r="L51" s="383" t="n">
        <f aca="false">L36+L41+L46</f>
        <v>0</v>
      </c>
      <c r="M51" s="372" t="s">
        <v>88</v>
      </c>
      <c r="N51" s="372"/>
      <c r="O51" s="575" t="n">
        <f aca="false">O36+O41++O46</f>
        <v>36107.289</v>
      </c>
    </row>
    <row collapsed="false" customFormat="false" customHeight="true" hidden="true" ht="19.5" outlineLevel="0" r="52">
      <c r="A52" s="37"/>
      <c r="B52" s="37"/>
      <c r="C52" s="368"/>
      <c r="D52" s="368"/>
      <c r="E52" s="37"/>
      <c r="F52" s="372" t="s">
        <v>55</v>
      </c>
      <c r="G52" s="372"/>
      <c r="H52" s="372"/>
      <c r="I52" s="382" t="n">
        <f aca="false">J52+K52+O52+L52</f>
        <v>5111.065</v>
      </c>
      <c r="J52" s="382" t="n">
        <f aca="false">J37+J42+J47</f>
        <v>0</v>
      </c>
      <c r="K52" s="383" t="n">
        <f aca="false">K47+K42+K37</f>
        <v>0</v>
      </c>
      <c r="L52" s="383" t="n">
        <f aca="false">L37+L42+L47</f>
        <v>0</v>
      </c>
      <c r="M52" s="372" t="s">
        <v>55</v>
      </c>
      <c r="N52" s="372"/>
      <c r="O52" s="575" t="n">
        <f aca="false">O37+O42++O47</f>
        <v>5111.065</v>
      </c>
    </row>
    <row collapsed="false" customFormat="false" customHeight="true" hidden="true" ht="36.75" outlineLevel="0" r="53">
      <c r="A53" s="37" t="s">
        <v>90</v>
      </c>
      <c r="B53" s="37" t="s">
        <v>223</v>
      </c>
      <c r="C53" s="368" t="n">
        <v>41640</v>
      </c>
      <c r="D53" s="368" t="n">
        <v>42004</v>
      </c>
      <c r="E53" s="265" t="s">
        <v>225</v>
      </c>
      <c r="F53" s="384"/>
      <c r="G53" s="384"/>
      <c r="H53" s="384"/>
      <c r="I53" s="385" t="n">
        <f aca="false">I54+I55+I56+I57</f>
        <v>19248.329</v>
      </c>
      <c r="J53" s="618" t="n">
        <f aca="false">J54+J55+J56+J57</f>
        <v>0</v>
      </c>
      <c r="K53" s="386" t="n">
        <f aca="false">K54+K55+K56+K57</f>
        <v>17193.04</v>
      </c>
      <c r="L53" s="386" t="n">
        <f aca="false">L54+L55+L56+L57</f>
        <v>0</v>
      </c>
      <c r="M53" s="371" t="n">
        <f aca="false">O54+O55+O56+O57</f>
        <v>2055.289</v>
      </c>
      <c r="N53" s="371"/>
      <c r="O53" s="371"/>
    </row>
    <row collapsed="false" customFormat="false" customHeight="true" hidden="true" ht="19.5" outlineLevel="0" r="54">
      <c r="A54" s="37"/>
      <c r="B54" s="37"/>
      <c r="C54" s="368"/>
      <c r="D54" s="368"/>
      <c r="E54" s="265" t="s">
        <v>226</v>
      </c>
      <c r="F54" s="387" t="s">
        <v>86</v>
      </c>
      <c r="G54" s="387"/>
      <c r="H54" s="387"/>
      <c r="I54" s="388" t="n">
        <f aca="false">K54+O54+L54+J54</f>
        <v>15487.15</v>
      </c>
      <c r="J54" s="619" t="n">
        <f aca="false">J74</f>
        <v>0</v>
      </c>
      <c r="K54" s="389" t="n">
        <f aca="false">K74</f>
        <v>14079.15</v>
      </c>
      <c r="L54" s="390" t="n">
        <f aca="false">L74</f>
        <v>0</v>
      </c>
      <c r="M54" s="391" t="s">
        <v>86</v>
      </c>
      <c r="N54" s="391"/>
      <c r="O54" s="576" t="n">
        <f aca="false">N74</f>
        <v>1408</v>
      </c>
    </row>
    <row collapsed="false" customFormat="false" customHeight="true" hidden="true" ht="19.5" outlineLevel="0" r="55">
      <c r="A55" s="37"/>
      <c r="B55" s="37"/>
      <c r="C55" s="368"/>
      <c r="D55" s="368"/>
      <c r="E55" s="571"/>
      <c r="F55" s="387" t="s">
        <v>87</v>
      </c>
      <c r="G55" s="387"/>
      <c r="H55" s="387"/>
      <c r="I55" s="388" t="n">
        <f aca="false">K55+O55+L55+J55</f>
        <v>0</v>
      </c>
      <c r="J55" s="619" t="n">
        <f aca="false">J75</f>
        <v>0</v>
      </c>
      <c r="K55" s="389" t="n">
        <f aca="false">K75</f>
        <v>0</v>
      </c>
      <c r="L55" s="390" t="n">
        <f aca="false">L75</f>
        <v>0</v>
      </c>
      <c r="M55" s="391" t="s">
        <v>87</v>
      </c>
      <c r="N55" s="391"/>
      <c r="O55" s="402" t="n">
        <f aca="false">N75</f>
        <v>0</v>
      </c>
    </row>
    <row collapsed="false" customFormat="false" customHeight="true" hidden="true" ht="19.5" outlineLevel="0" r="56">
      <c r="A56" s="37"/>
      <c r="B56" s="37"/>
      <c r="C56" s="368"/>
      <c r="D56" s="368"/>
      <c r="E56" s="571"/>
      <c r="F56" s="387" t="s">
        <v>88</v>
      </c>
      <c r="G56" s="387"/>
      <c r="H56" s="387"/>
      <c r="I56" s="388" t="n">
        <f aca="false">K56+O56+L56+J56</f>
        <v>3647.779</v>
      </c>
      <c r="J56" s="619" t="n">
        <f aca="false">J76</f>
        <v>0</v>
      </c>
      <c r="K56" s="389" t="n">
        <f aca="false">K76</f>
        <v>3113.89</v>
      </c>
      <c r="L56" s="390" t="n">
        <f aca="false">L76</f>
        <v>0</v>
      </c>
      <c r="M56" s="391" t="s">
        <v>88</v>
      </c>
      <c r="N56" s="391"/>
      <c r="O56" s="402" t="n">
        <f aca="false">N76</f>
        <v>533.889</v>
      </c>
    </row>
    <row collapsed="false" customFormat="false" customHeight="true" hidden="true" ht="19.5" outlineLevel="0" r="57">
      <c r="A57" s="37"/>
      <c r="B57" s="37"/>
      <c r="C57" s="368"/>
      <c r="D57" s="368"/>
      <c r="E57" s="573"/>
      <c r="F57" s="387" t="s">
        <v>55</v>
      </c>
      <c r="G57" s="387"/>
      <c r="H57" s="387"/>
      <c r="I57" s="388" t="n">
        <f aca="false">K57+O57+L57+J57</f>
        <v>113.4</v>
      </c>
      <c r="J57" s="619" t="n">
        <f aca="false">J86</f>
        <v>0</v>
      </c>
      <c r="K57" s="389" t="n">
        <f aca="false">K86</f>
        <v>0</v>
      </c>
      <c r="L57" s="390" t="n">
        <f aca="false">L86</f>
        <v>0</v>
      </c>
      <c r="M57" s="391" t="s">
        <v>55</v>
      </c>
      <c r="N57" s="391"/>
      <c r="O57" s="402" t="n">
        <f aca="false">M86</f>
        <v>113.4</v>
      </c>
    </row>
    <row collapsed="false" customFormat="false" customHeight="false" hidden="true" ht="18.75" outlineLevel="0" r="58">
      <c r="A58" s="37"/>
      <c r="B58" s="37"/>
      <c r="C58" s="368" t="n">
        <v>42005</v>
      </c>
      <c r="D58" s="368" t="n">
        <v>42369</v>
      </c>
      <c r="E58" s="265" t="s">
        <v>227</v>
      </c>
      <c r="F58" s="392"/>
      <c r="G58" s="393"/>
      <c r="H58" s="393"/>
      <c r="I58" s="394" t="n">
        <f aca="false">I59+I60+I61+I62</f>
        <v>58143.42</v>
      </c>
      <c r="J58" s="620" t="n">
        <f aca="false">J59+J60+J61+J62</f>
        <v>0</v>
      </c>
      <c r="K58" s="395" t="n">
        <f aca="false">K59+K60+K61+K62</f>
        <v>4780.39</v>
      </c>
      <c r="L58" s="395" t="n">
        <f aca="false">L59+L60+L61+L62</f>
        <v>0</v>
      </c>
      <c r="M58" s="392"/>
      <c r="N58" s="393"/>
      <c r="O58" s="370" t="n">
        <f aca="false">O59+O60+O61+O62</f>
        <v>53363.03</v>
      </c>
    </row>
    <row collapsed="false" customFormat="false" customHeight="true" hidden="true" ht="19.5" outlineLevel="0" r="59">
      <c r="A59" s="37"/>
      <c r="B59" s="37"/>
      <c r="C59" s="368"/>
      <c r="D59" s="368"/>
      <c r="E59" s="265" t="s">
        <v>226</v>
      </c>
      <c r="F59" s="387" t="s">
        <v>86</v>
      </c>
      <c r="G59" s="387"/>
      <c r="H59" s="387"/>
      <c r="I59" s="388" t="n">
        <f aca="false">J59+K59+L59+O59</f>
        <v>18791</v>
      </c>
      <c r="J59" s="619" t="n">
        <f aca="false">J78</f>
        <v>0</v>
      </c>
      <c r="K59" s="389" t="n">
        <f aca="false">K78</f>
        <v>0</v>
      </c>
      <c r="L59" s="390" t="n">
        <f aca="false">L78</f>
        <v>0</v>
      </c>
      <c r="M59" s="391" t="s">
        <v>86</v>
      </c>
      <c r="N59" s="391"/>
      <c r="O59" s="576" t="n">
        <f aca="false">N78</f>
        <v>18791</v>
      </c>
    </row>
    <row collapsed="false" customFormat="false" customHeight="true" hidden="true" ht="19.5" outlineLevel="0" r="60">
      <c r="A60" s="37"/>
      <c r="B60" s="37"/>
      <c r="C60" s="368"/>
      <c r="D60" s="368"/>
      <c r="E60" s="571"/>
      <c r="F60" s="387" t="s">
        <v>87</v>
      </c>
      <c r="G60" s="387"/>
      <c r="H60" s="387"/>
      <c r="I60" s="388" t="n">
        <f aca="false">J60+K60+L60+O60</f>
        <v>17977.54</v>
      </c>
      <c r="J60" s="619" t="n">
        <f aca="false">J79</f>
        <v>0</v>
      </c>
      <c r="K60" s="389" t="n">
        <f aca="false">K79</f>
        <v>1156.4</v>
      </c>
      <c r="L60" s="390" t="n">
        <f aca="false">L79</f>
        <v>0</v>
      </c>
      <c r="M60" s="391" t="s">
        <v>87</v>
      </c>
      <c r="N60" s="391"/>
      <c r="O60" s="402" t="n">
        <f aca="false">N79</f>
        <v>16821.14</v>
      </c>
    </row>
    <row collapsed="false" customFormat="false" customHeight="true" hidden="true" ht="19.5" outlineLevel="0" r="61">
      <c r="A61" s="37"/>
      <c r="B61" s="37"/>
      <c r="C61" s="368"/>
      <c r="D61" s="368"/>
      <c r="E61" s="571"/>
      <c r="F61" s="387" t="s">
        <v>88</v>
      </c>
      <c r="G61" s="387"/>
      <c r="H61" s="387"/>
      <c r="I61" s="388" t="n">
        <f aca="false">J61+K61+L61+O61</f>
        <v>20278.39</v>
      </c>
      <c r="J61" s="619" t="n">
        <f aca="false">J80</f>
        <v>0</v>
      </c>
      <c r="K61" s="389" t="n">
        <f aca="false">K80</f>
        <v>3623.99</v>
      </c>
      <c r="L61" s="390" t="n">
        <f aca="false">L80</f>
        <v>0</v>
      </c>
      <c r="M61" s="391" t="s">
        <v>88</v>
      </c>
      <c r="N61" s="391"/>
      <c r="O61" s="402" t="n">
        <f aca="false">N80</f>
        <v>16654.4</v>
      </c>
    </row>
    <row collapsed="false" customFormat="false" customHeight="true" hidden="true" ht="19.5" outlineLevel="0" r="62">
      <c r="A62" s="37"/>
      <c r="B62" s="37"/>
      <c r="C62" s="368"/>
      <c r="D62" s="368"/>
      <c r="E62" s="573"/>
      <c r="F62" s="387" t="s">
        <v>55</v>
      </c>
      <c r="G62" s="387"/>
      <c r="H62" s="387"/>
      <c r="I62" s="388" t="n">
        <f aca="false">J62+K62+L62+O62</f>
        <v>1096.49</v>
      </c>
      <c r="J62" s="619" t="n">
        <f aca="false">J88</f>
        <v>0</v>
      </c>
      <c r="K62" s="389" t="n">
        <f aca="false">K88</f>
        <v>0</v>
      </c>
      <c r="L62" s="390" t="n">
        <f aca="false">L88</f>
        <v>0</v>
      </c>
      <c r="M62" s="391" t="s">
        <v>55</v>
      </c>
      <c r="N62" s="391"/>
      <c r="O62" s="402" t="n">
        <f aca="false">M88</f>
        <v>1096.49</v>
      </c>
    </row>
    <row collapsed="false" customFormat="false" customHeight="false" hidden="true" ht="18.75" outlineLevel="0" r="63">
      <c r="A63" s="37"/>
      <c r="B63" s="37"/>
      <c r="C63" s="368" t="n">
        <v>42370</v>
      </c>
      <c r="D63" s="368" t="n">
        <v>42735</v>
      </c>
      <c r="E63" s="265" t="s">
        <v>228</v>
      </c>
      <c r="F63" s="381"/>
      <c r="G63" s="396"/>
      <c r="H63" s="396"/>
      <c r="I63" s="397" t="n">
        <f aca="false">I64+I65+I66+I67</f>
        <v>54855</v>
      </c>
      <c r="J63" s="620" t="n">
        <f aca="false">J64+J65+J66+J67</f>
        <v>0</v>
      </c>
      <c r="K63" s="395" t="n">
        <f aca="false">K64+K65+K66+K67</f>
        <v>0</v>
      </c>
      <c r="L63" s="395" t="n">
        <f aca="false">L64+L65+L66+L67</f>
        <v>0</v>
      </c>
      <c r="M63" s="392"/>
      <c r="N63" s="398"/>
      <c r="O63" s="370" t="n">
        <f aca="false">O64+O65+O66+O67</f>
        <v>54855</v>
      </c>
    </row>
    <row collapsed="false" customFormat="false" customHeight="true" hidden="true" ht="19.5" outlineLevel="0" r="64">
      <c r="A64" s="37"/>
      <c r="B64" s="37"/>
      <c r="C64" s="368"/>
      <c r="D64" s="368"/>
      <c r="E64" s="265" t="s">
        <v>226</v>
      </c>
      <c r="F64" s="387" t="s">
        <v>86</v>
      </c>
      <c r="G64" s="387"/>
      <c r="H64" s="387"/>
      <c r="I64" s="388" t="n">
        <f aca="false">J64+K64+L64+O64</f>
        <v>18488</v>
      </c>
      <c r="J64" s="619" t="n">
        <f aca="false">J82</f>
        <v>0</v>
      </c>
      <c r="K64" s="389" t="n">
        <f aca="false">K82</f>
        <v>0</v>
      </c>
      <c r="L64" s="390" t="n">
        <f aca="false">L82</f>
        <v>0</v>
      </c>
      <c r="M64" s="391" t="s">
        <v>86</v>
      </c>
      <c r="N64" s="391"/>
      <c r="O64" s="576" t="n">
        <f aca="false">N82</f>
        <v>18488</v>
      </c>
    </row>
    <row collapsed="false" customFormat="false" customHeight="true" hidden="true" ht="19.5" outlineLevel="0" r="65">
      <c r="A65" s="37"/>
      <c r="B65" s="37"/>
      <c r="C65" s="368"/>
      <c r="D65" s="368"/>
      <c r="E65" s="571"/>
      <c r="F65" s="387" t="s">
        <v>87</v>
      </c>
      <c r="G65" s="387"/>
      <c r="H65" s="387"/>
      <c r="I65" s="388" t="n">
        <f aca="false">J65+K65+L65+O65</f>
        <v>17648</v>
      </c>
      <c r="J65" s="619" t="n">
        <f aca="false">J83</f>
        <v>0</v>
      </c>
      <c r="K65" s="389" t="n">
        <f aca="false">K83</f>
        <v>0</v>
      </c>
      <c r="L65" s="390" t="n">
        <f aca="false">L83</f>
        <v>0</v>
      </c>
      <c r="M65" s="391" t="s">
        <v>87</v>
      </c>
      <c r="N65" s="391"/>
      <c r="O65" s="402" t="n">
        <f aca="false">N83</f>
        <v>17648</v>
      </c>
    </row>
    <row collapsed="false" customFormat="false" customHeight="true" hidden="true" ht="19.5" outlineLevel="0" r="66">
      <c r="A66" s="37"/>
      <c r="B66" s="37"/>
      <c r="C66" s="368"/>
      <c r="D66" s="368"/>
      <c r="E66" s="571"/>
      <c r="F66" s="387" t="s">
        <v>88</v>
      </c>
      <c r="G66" s="387"/>
      <c r="H66" s="387"/>
      <c r="I66" s="388" t="n">
        <f aca="false">J66+K66+L66+O66</f>
        <v>18505</v>
      </c>
      <c r="J66" s="619" t="n">
        <f aca="false">J84</f>
        <v>0</v>
      </c>
      <c r="K66" s="389" t="n">
        <f aca="false">K84</f>
        <v>0</v>
      </c>
      <c r="L66" s="390" t="n">
        <f aca="false">L84</f>
        <v>0</v>
      </c>
      <c r="M66" s="391" t="s">
        <v>88</v>
      </c>
      <c r="N66" s="391"/>
      <c r="O66" s="402" t="n">
        <f aca="false">N84</f>
        <v>18505</v>
      </c>
    </row>
    <row collapsed="false" customFormat="false" customHeight="true" hidden="true" ht="19.5" outlineLevel="0" r="67">
      <c r="A67" s="37"/>
      <c r="B67" s="37"/>
      <c r="C67" s="368"/>
      <c r="D67" s="368"/>
      <c r="E67" s="573"/>
      <c r="F67" s="387" t="s">
        <v>55</v>
      </c>
      <c r="G67" s="387"/>
      <c r="H67" s="387"/>
      <c r="I67" s="388" t="n">
        <f aca="false">J67+K67+L67+O67</f>
        <v>214</v>
      </c>
      <c r="J67" s="619" t="n">
        <f aca="false">J90</f>
        <v>0</v>
      </c>
      <c r="K67" s="389" t="n">
        <f aca="false">K90</f>
        <v>0</v>
      </c>
      <c r="L67" s="390" t="n">
        <f aca="false">L90</f>
        <v>0</v>
      </c>
      <c r="M67" s="391" t="s">
        <v>55</v>
      </c>
      <c r="N67" s="391"/>
      <c r="O67" s="402" t="n">
        <f aca="false">M90</f>
        <v>214</v>
      </c>
    </row>
    <row collapsed="false" customFormat="false" customHeight="true" hidden="true" ht="19.5" outlineLevel="0" r="68">
      <c r="A68" s="37" t="s">
        <v>85</v>
      </c>
      <c r="B68" s="37"/>
      <c r="C68" s="368" t="n">
        <v>41640</v>
      </c>
      <c r="D68" s="368" t="n">
        <v>42735</v>
      </c>
      <c r="E68" s="37"/>
      <c r="F68" s="381"/>
      <c r="G68" s="396"/>
      <c r="H68" s="396"/>
      <c r="I68" s="397" t="n">
        <f aca="false">I69+I70+I71+I72</f>
        <v>132246.749</v>
      </c>
      <c r="J68" s="621" t="n">
        <f aca="false">J69+J70+J71+J72</f>
        <v>0</v>
      </c>
      <c r="K68" s="399" t="n">
        <f aca="false">K69+K70+K71+K72</f>
        <v>21973.43</v>
      </c>
      <c r="L68" s="399" t="n">
        <f aca="false">L69+L70+L71+L72</f>
        <v>0</v>
      </c>
      <c r="M68" s="392"/>
      <c r="N68" s="393"/>
      <c r="O68" s="370" t="n">
        <f aca="false">O69+O70+O71+O72</f>
        <v>110273.319</v>
      </c>
    </row>
    <row collapsed="false" customFormat="false" customHeight="true" hidden="true" ht="19.5" outlineLevel="0" r="69">
      <c r="A69" s="37"/>
      <c r="B69" s="37"/>
      <c r="C69" s="368"/>
      <c r="D69" s="368"/>
      <c r="E69" s="37"/>
      <c r="F69" s="387" t="s">
        <v>86</v>
      </c>
      <c r="G69" s="387"/>
      <c r="H69" s="387"/>
      <c r="I69" s="400" t="n">
        <f aca="false">J69+K69+L69+O69</f>
        <v>52766.15</v>
      </c>
      <c r="J69" s="619" t="n">
        <f aca="false">J54+J59+J64</f>
        <v>0</v>
      </c>
      <c r="K69" s="401" t="n">
        <f aca="false">K54+K59+K64</f>
        <v>14079.15</v>
      </c>
      <c r="L69" s="390" t="n">
        <f aca="false">L54+L59+L64</f>
        <v>0</v>
      </c>
      <c r="M69" s="402" t="s">
        <v>86</v>
      </c>
      <c r="N69" s="402"/>
      <c r="O69" s="577" t="n">
        <f aca="false">O54+O59+O64</f>
        <v>38687</v>
      </c>
    </row>
    <row collapsed="false" customFormat="false" customHeight="true" hidden="true" ht="19.5" outlineLevel="0" r="70">
      <c r="A70" s="37"/>
      <c r="B70" s="37"/>
      <c r="C70" s="368"/>
      <c r="D70" s="368"/>
      <c r="E70" s="37"/>
      <c r="F70" s="387" t="s">
        <v>87</v>
      </c>
      <c r="G70" s="387"/>
      <c r="H70" s="387"/>
      <c r="I70" s="400" t="n">
        <f aca="false">J70+K70+L70+O70</f>
        <v>35625.54</v>
      </c>
      <c r="J70" s="619" t="n">
        <f aca="false">J55+J60+J65</f>
        <v>0</v>
      </c>
      <c r="K70" s="401" t="n">
        <f aca="false">K55+K60+K65</f>
        <v>1156.4</v>
      </c>
      <c r="L70" s="390" t="n">
        <f aca="false">L55+L60+L65</f>
        <v>0</v>
      </c>
      <c r="M70" s="402" t="s">
        <v>87</v>
      </c>
      <c r="N70" s="402"/>
      <c r="O70" s="578" t="n">
        <f aca="false">O55+O60+O65</f>
        <v>34469.14</v>
      </c>
    </row>
    <row collapsed="false" customFormat="false" customHeight="true" hidden="true" ht="19.5" outlineLevel="0" r="71">
      <c r="A71" s="37"/>
      <c r="B71" s="37"/>
      <c r="C71" s="368"/>
      <c r="D71" s="368"/>
      <c r="E71" s="37"/>
      <c r="F71" s="387" t="s">
        <v>88</v>
      </c>
      <c r="G71" s="387"/>
      <c r="H71" s="387"/>
      <c r="I71" s="400" t="n">
        <f aca="false">J71+K71+L71+O71</f>
        <v>42431.169</v>
      </c>
      <c r="J71" s="619" t="n">
        <f aca="false">J56+J61+J66</f>
        <v>0</v>
      </c>
      <c r="K71" s="401" t="n">
        <f aca="false">K56+K61+K66</f>
        <v>6737.88</v>
      </c>
      <c r="L71" s="390" t="n">
        <f aca="false">L56+L61+L66</f>
        <v>0</v>
      </c>
      <c r="M71" s="402" t="s">
        <v>88</v>
      </c>
      <c r="N71" s="402"/>
      <c r="O71" s="578" t="n">
        <f aca="false">O56+O61+O66</f>
        <v>35693.289</v>
      </c>
    </row>
    <row collapsed="false" customFormat="false" customHeight="true" hidden="true" ht="19.5" outlineLevel="0" r="72">
      <c r="A72" s="37"/>
      <c r="B72" s="37"/>
      <c r="C72" s="368"/>
      <c r="D72" s="368"/>
      <c r="E72" s="37"/>
      <c r="F72" s="387" t="s">
        <v>55</v>
      </c>
      <c r="G72" s="387"/>
      <c r="H72" s="387"/>
      <c r="I72" s="400" t="n">
        <f aca="false">J72+K72+L72+O72</f>
        <v>1423.89</v>
      </c>
      <c r="J72" s="619" t="n">
        <f aca="false">J57+J62+J67</f>
        <v>0</v>
      </c>
      <c r="K72" s="401" t="n">
        <f aca="false">K57+K62+K67</f>
        <v>0</v>
      </c>
      <c r="L72" s="390" t="n">
        <f aca="false">L57+L62+L67</f>
        <v>0</v>
      </c>
      <c r="M72" s="402" t="s">
        <v>55</v>
      </c>
      <c r="N72" s="402"/>
      <c r="O72" s="578" t="n">
        <f aca="false">O57+O62+O67</f>
        <v>1423.89</v>
      </c>
    </row>
    <row collapsed="false" customFormat="false" customHeight="true" hidden="true" ht="24" outlineLevel="0" r="73">
      <c r="A73" s="37" t="s">
        <v>51</v>
      </c>
      <c r="B73" s="37" t="s">
        <v>52</v>
      </c>
      <c r="C73" s="368" t="n">
        <v>41640</v>
      </c>
      <c r="D73" s="368" t="n">
        <v>42004</v>
      </c>
      <c r="E73" s="265" t="s">
        <v>225</v>
      </c>
      <c r="F73" s="579" t="s">
        <v>434</v>
      </c>
      <c r="G73" s="579"/>
      <c r="H73" s="579"/>
      <c r="I73" s="403" t="n">
        <f aca="false">I74+I75+I76</f>
        <v>19134.929</v>
      </c>
      <c r="J73" s="622" t="n">
        <f aca="false">J74+J75+J76</f>
        <v>0</v>
      </c>
      <c r="K73" s="404" t="n">
        <f aca="false">K74+K75+K76</f>
        <v>17193.04</v>
      </c>
      <c r="L73" s="404" t="n">
        <f aca="false">L74+L75+L76</f>
        <v>0</v>
      </c>
      <c r="M73" s="377"/>
      <c r="N73" s="405" t="n">
        <f aca="false">N74+N75+N76</f>
        <v>1941.889</v>
      </c>
      <c r="O73" s="405"/>
    </row>
    <row collapsed="false" customFormat="false" customHeight="true" hidden="true" ht="19.5" outlineLevel="0" r="74">
      <c r="A74" s="37"/>
      <c r="B74" s="37"/>
      <c r="C74" s="368"/>
      <c r="D74" s="368"/>
      <c r="E74" s="265" t="s">
        <v>226</v>
      </c>
      <c r="F74" s="406" t="s">
        <v>86</v>
      </c>
      <c r="G74" s="406"/>
      <c r="H74" s="406"/>
      <c r="I74" s="407" t="n">
        <f aca="false">J74+K74+L74+N74</f>
        <v>15487.15</v>
      </c>
      <c r="J74" s="408" t="n">
        <v>0</v>
      </c>
      <c r="K74" s="408" t="n">
        <v>14079.15</v>
      </c>
      <c r="L74" s="409" t="n">
        <v>0</v>
      </c>
      <c r="M74" s="410" t="s">
        <v>86</v>
      </c>
      <c r="N74" s="580" t="n">
        <v>1408</v>
      </c>
      <c r="O74" s="580"/>
    </row>
    <row collapsed="false" customFormat="false" customHeight="true" hidden="true" ht="19.5" outlineLevel="0" r="75">
      <c r="A75" s="37"/>
      <c r="B75" s="37"/>
      <c r="C75" s="368"/>
      <c r="D75" s="368"/>
      <c r="E75" s="571"/>
      <c r="F75" s="406" t="s">
        <v>87</v>
      </c>
      <c r="G75" s="406"/>
      <c r="H75" s="406"/>
      <c r="I75" s="412" t="n">
        <f aca="false">J75+K75+L75+N75</f>
        <v>0</v>
      </c>
      <c r="J75" s="408" t="n">
        <v>0</v>
      </c>
      <c r="K75" s="408" t="n">
        <v>0</v>
      </c>
      <c r="L75" s="409" t="n">
        <v>0</v>
      </c>
      <c r="M75" s="410" t="s">
        <v>87</v>
      </c>
      <c r="N75" s="411"/>
      <c r="O75" s="411"/>
    </row>
    <row collapsed="false" customFormat="false" customHeight="true" hidden="true" ht="19.5" outlineLevel="0" r="76">
      <c r="A76" s="37"/>
      <c r="B76" s="37"/>
      <c r="C76" s="368"/>
      <c r="D76" s="368"/>
      <c r="E76" s="573"/>
      <c r="F76" s="406" t="s">
        <v>88</v>
      </c>
      <c r="G76" s="406"/>
      <c r="H76" s="406"/>
      <c r="I76" s="412" t="n">
        <f aca="false">J76+K76+L76+N76</f>
        <v>3647.779</v>
      </c>
      <c r="J76" s="408" t="n">
        <v>0</v>
      </c>
      <c r="K76" s="408" t="n">
        <v>3113.89</v>
      </c>
      <c r="L76" s="409" t="n">
        <v>0</v>
      </c>
      <c r="M76" s="410" t="s">
        <v>88</v>
      </c>
      <c r="N76" s="581" t="n">
        <v>533.889</v>
      </c>
      <c r="O76" s="581"/>
    </row>
    <row collapsed="false" customFormat="false" customHeight="true" hidden="true" ht="16.5" outlineLevel="0" r="77">
      <c r="A77" s="37"/>
      <c r="B77" s="37"/>
      <c r="C77" s="368" t="n">
        <v>42005</v>
      </c>
      <c r="D77" s="368" t="n">
        <v>42369</v>
      </c>
      <c r="E77" s="265" t="s">
        <v>227</v>
      </c>
      <c r="F77" s="369" t="s">
        <v>434</v>
      </c>
      <c r="G77" s="369"/>
      <c r="H77" s="369"/>
      <c r="I77" s="403" t="n">
        <f aca="false">I78+I79+I80</f>
        <v>57046.93</v>
      </c>
      <c r="J77" s="403" t="n">
        <f aca="false">J78+J79+J80</f>
        <v>0</v>
      </c>
      <c r="K77" s="403" t="n">
        <f aca="false">K78+K79+K80</f>
        <v>4780.39</v>
      </c>
      <c r="L77" s="403" t="n">
        <f aca="false">L78+L79+L80</f>
        <v>0</v>
      </c>
      <c r="M77" s="377"/>
      <c r="N77" s="405" t="n">
        <f aca="false">N78+N79+N80</f>
        <v>52266.54</v>
      </c>
      <c r="O77" s="405"/>
    </row>
    <row collapsed="false" customFormat="false" customHeight="true" hidden="true" ht="19.5" outlineLevel="0" r="78">
      <c r="A78" s="37"/>
      <c r="B78" s="37"/>
      <c r="C78" s="368"/>
      <c r="D78" s="368"/>
      <c r="E78" s="265" t="s">
        <v>226</v>
      </c>
      <c r="F78" s="406" t="s">
        <v>86</v>
      </c>
      <c r="G78" s="406"/>
      <c r="H78" s="406"/>
      <c r="I78" s="412" t="n">
        <f aca="false">J78+K78+N78+L78</f>
        <v>18791</v>
      </c>
      <c r="J78" s="623" t="n">
        <v>0</v>
      </c>
      <c r="K78" s="408" t="n">
        <v>0</v>
      </c>
      <c r="L78" s="409" t="n">
        <v>0</v>
      </c>
      <c r="M78" s="410" t="s">
        <v>86</v>
      </c>
      <c r="N78" s="580" t="n">
        <v>18791</v>
      </c>
      <c r="O78" s="580"/>
    </row>
    <row collapsed="false" customFormat="false" customHeight="true" hidden="true" ht="19.5" outlineLevel="0" r="79">
      <c r="A79" s="37"/>
      <c r="B79" s="37"/>
      <c r="C79" s="368"/>
      <c r="D79" s="368"/>
      <c r="E79" s="571"/>
      <c r="F79" s="406" t="s">
        <v>87</v>
      </c>
      <c r="G79" s="406"/>
      <c r="H79" s="406"/>
      <c r="I79" s="412" t="n">
        <f aca="false">J79+K79+N79+L79</f>
        <v>17977.54</v>
      </c>
      <c r="J79" s="623" t="n">
        <v>0</v>
      </c>
      <c r="K79" s="408" t="n">
        <v>1156.4</v>
      </c>
      <c r="L79" s="409" t="n">
        <v>0</v>
      </c>
      <c r="M79" s="410" t="s">
        <v>87</v>
      </c>
      <c r="N79" s="411" t="n">
        <v>16821.14</v>
      </c>
      <c r="O79" s="411"/>
    </row>
    <row collapsed="false" customFormat="false" customHeight="true" hidden="true" ht="19.5" outlineLevel="0" r="80">
      <c r="A80" s="37"/>
      <c r="B80" s="37"/>
      <c r="C80" s="368"/>
      <c r="D80" s="368"/>
      <c r="E80" s="573"/>
      <c r="F80" s="406" t="s">
        <v>88</v>
      </c>
      <c r="G80" s="406"/>
      <c r="H80" s="406"/>
      <c r="I80" s="412" t="n">
        <f aca="false">J80+K80+N80+L80</f>
        <v>20278.39</v>
      </c>
      <c r="J80" s="623" t="n">
        <v>0</v>
      </c>
      <c r="K80" s="408" t="n">
        <v>3623.99</v>
      </c>
      <c r="L80" s="409" t="n">
        <v>0</v>
      </c>
      <c r="M80" s="410" t="s">
        <v>88</v>
      </c>
      <c r="N80" s="411" t="n">
        <v>16654.4</v>
      </c>
      <c r="O80" s="411"/>
    </row>
    <row collapsed="false" customFormat="false" customHeight="true" hidden="true" ht="16.5" outlineLevel="0" r="81">
      <c r="A81" s="37"/>
      <c r="B81" s="37"/>
      <c r="C81" s="368" t="n">
        <v>42370</v>
      </c>
      <c r="D81" s="368" t="n">
        <v>42735</v>
      </c>
      <c r="E81" s="265" t="s">
        <v>228</v>
      </c>
      <c r="F81" s="369" t="s">
        <v>434</v>
      </c>
      <c r="G81" s="369"/>
      <c r="H81" s="369"/>
      <c r="I81" s="403" t="n">
        <f aca="false">I82+I83+I84</f>
        <v>54641</v>
      </c>
      <c r="J81" s="622" t="n">
        <f aca="false">J82+J83+J84</f>
        <v>0</v>
      </c>
      <c r="K81" s="413" t="n">
        <f aca="false">K82+K83+K84</f>
        <v>0</v>
      </c>
      <c r="L81" s="413" t="n">
        <f aca="false">L82+L83+L84</f>
        <v>0</v>
      </c>
      <c r="M81" s="377"/>
      <c r="N81" s="414" t="n">
        <f aca="false">N82+N83+N84</f>
        <v>54641</v>
      </c>
      <c r="O81" s="414"/>
    </row>
    <row collapsed="false" customFormat="false" customHeight="true" hidden="true" ht="19.5" outlineLevel="0" r="82">
      <c r="A82" s="37"/>
      <c r="B82" s="37"/>
      <c r="C82" s="368"/>
      <c r="D82" s="368"/>
      <c r="E82" s="265" t="s">
        <v>226</v>
      </c>
      <c r="F82" s="406" t="s">
        <v>86</v>
      </c>
      <c r="G82" s="406"/>
      <c r="H82" s="406"/>
      <c r="I82" s="415" t="n">
        <f aca="false">J82+K82+L82+N82</f>
        <v>18488</v>
      </c>
      <c r="J82" s="623" t="n">
        <v>0</v>
      </c>
      <c r="K82" s="408" t="n">
        <v>0</v>
      </c>
      <c r="L82" s="409" t="n">
        <v>0</v>
      </c>
      <c r="M82" s="410" t="s">
        <v>86</v>
      </c>
      <c r="N82" s="411" t="n">
        <v>18488</v>
      </c>
      <c r="O82" s="411"/>
    </row>
    <row collapsed="false" customFormat="false" customHeight="true" hidden="true" ht="19.5" outlineLevel="0" r="83">
      <c r="A83" s="37"/>
      <c r="B83" s="37"/>
      <c r="C83" s="368"/>
      <c r="D83" s="368"/>
      <c r="E83" s="571"/>
      <c r="F83" s="406" t="s">
        <v>87</v>
      </c>
      <c r="G83" s="406"/>
      <c r="H83" s="406"/>
      <c r="I83" s="415" t="n">
        <f aca="false">J83+K83+L83+N83</f>
        <v>17648</v>
      </c>
      <c r="J83" s="623" t="n">
        <v>0</v>
      </c>
      <c r="K83" s="408" t="n">
        <v>0</v>
      </c>
      <c r="L83" s="409" t="n">
        <v>0</v>
      </c>
      <c r="M83" s="410" t="s">
        <v>87</v>
      </c>
      <c r="N83" s="411" t="n">
        <v>17648</v>
      </c>
      <c r="O83" s="411"/>
    </row>
    <row collapsed="false" customFormat="false" customHeight="true" hidden="true" ht="19.5" outlineLevel="0" r="84">
      <c r="A84" s="37"/>
      <c r="B84" s="37"/>
      <c r="C84" s="368"/>
      <c r="D84" s="368"/>
      <c r="E84" s="573"/>
      <c r="F84" s="406" t="s">
        <v>88</v>
      </c>
      <c r="G84" s="406"/>
      <c r="H84" s="406"/>
      <c r="I84" s="412" t="n">
        <f aca="false">J84+K84+L84+N84</f>
        <v>18505</v>
      </c>
      <c r="J84" s="623" t="n">
        <v>0</v>
      </c>
      <c r="K84" s="408" t="n">
        <v>0</v>
      </c>
      <c r="L84" s="409" t="n">
        <v>0</v>
      </c>
      <c r="M84" s="410" t="s">
        <v>88</v>
      </c>
      <c r="N84" s="581" t="n">
        <v>18505</v>
      </c>
      <c r="O84" s="581"/>
    </row>
    <row collapsed="false" customFormat="false" customHeight="true" hidden="true" ht="17.45" outlineLevel="0" r="85">
      <c r="A85" s="41" t="s">
        <v>85</v>
      </c>
      <c r="B85" s="41"/>
      <c r="C85" s="416" t="n">
        <v>41640</v>
      </c>
      <c r="D85" s="416" t="n">
        <v>42735</v>
      </c>
      <c r="E85" s="41"/>
      <c r="F85" s="417"/>
      <c r="G85" s="398"/>
      <c r="H85" s="398"/>
      <c r="I85" s="370" t="n">
        <f aca="false">I81+I77+I73</f>
        <v>130822.859</v>
      </c>
      <c r="J85" s="370" t="n">
        <f aca="false">J81+J77+J73</f>
        <v>0</v>
      </c>
      <c r="K85" s="370" t="n">
        <f aca="false">K81+K77+K73</f>
        <v>21973.43</v>
      </c>
      <c r="L85" s="370" t="n">
        <f aca="false">L81+L77+L73</f>
        <v>0</v>
      </c>
      <c r="M85" s="418"/>
      <c r="N85" s="419" t="n">
        <f aca="false">N81+N77+N73</f>
        <v>108849.429</v>
      </c>
      <c r="O85" s="419"/>
    </row>
    <row collapsed="false" customFormat="false" customHeight="true" hidden="true" ht="249.75" outlineLevel="0" r="86">
      <c r="A86" s="37" t="s">
        <v>54</v>
      </c>
      <c r="B86" s="37" t="s">
        <v>223</v>
      </c>
      <c r="C86" s="368" t="n">
        <v>41640</v>
      </c>
      <c r="D86" s="368" t="n">
        <v>42004</v>
      </c>
      <c r="E86" s="265" t="s">
        <v>225</v>
      </c>
      <c r="F86" s="415" t="n">
        <f aca="false">J86+K86+L86+M86</f>
        <v>113.4</v>
      </c>
      <c r="G86" s="415"/>
      <c r="H86" s="415"/>
      <c r="I86" s="415"/>
      <c r="J86" s="420" t="n">
        <v>0</v>
      </c>
      <c r="K86" s="420" t="n">
        <v>0</v>
      </c>
      <c r="L86" s="420" t="n">
        <v>0</v>
      </c>
      <c r="M86" s="420" t="n">
        <v>113.4</v>
      </c>
      <c r="N86" s="420"/>
      <c r="O86" s="420"/>
    </row>
    <row collapsed="false" customFormat="false" customHeight="false" hidden="true" ht="31.5" outlineLevel="0" r="87">
      <c r="A87" s="37"/>
      <c r="B87" s="37"/>
      <c r="C87" s="368"/>
      <c r="D87" s="368"/>
      <c r="E87" s="41" t="s">
        <v>226</v>
      </c>
      <c r="F87" s="415"/>
      <c r="G87" s="415"/>
      <c r="H87" s="415"/>
      <c r="I87" s="415"/>
      <c r="J87" s="420"/>
      <c r="K87" s="420"/>
      <c r="L87" s="420"/>
      <c r="M87" s="420"/>
      <c r="N87" s="420"/>
      <c r="O87" s="420"/>
    </row>
    <row collapsed="false" customFormat="false" customHeight="false" hidden="true" ht="15.75" outlineLevel="0" r="88">
      <c r="A88" s="37"/>
      <c r="B88" s="37"/>
      <c r="C88" s="368" t="n">
        <v>42005</v>
      </c>
      <c r="D88" s="368" t="n">
        <v>42369</v>
      </c>
      <c r="E88" s="265" t="s">
        <v>227</v>
      </c>
      <c r="F88" s="415" t="n">
        <f aca="false">J88+K88+L88+M88</f>
        <v>1096.49</v>
      </c>
      <c r="G88" s="415"/>
      <c r="H88" s="415"/>
      <c r="I88" s="415"/>
      <c r="J88" s="420" t="n">
        <v>0</v>
      </c>
      <c r="K88" s="420" t="n">
        <v>0</v>
      </c>
      <c r="L88" s="420" t="n">
        <v>0</v>
      </c>
      <c r="M88" s="420" t="n">
        <v>1096.49</v>
      </c>
      <c r="N88" s="420"/>
      <c r="O88" s="420"/>
    </row>
    <row collapsed="false" customFormat="false" customHeight="false" hidden="true" ht="31.5" outlineLevel="0" r="89">
      <c r="A89" s="37"/>
      <c r="B89" s="37"/>
      <c r="C89" s="368"/>
      <c r="D89" s="368"/>
      <c r="E89" s="41" t="s">
        <v>226</v>
      </c>
      <c r="F89" s="415"/>
      <c r="G89" s="415"/>
      <c r="H89" s="415"/>
      <c r="I89" s="415"/>
      <c r="J89" s="420"/>
      <c r="K89" s="420"/>
      <c r="L89" s="420"/>
      <c r="M89" s="420"/>
      <c r="N89" s="420"/>
      <c r="O89" s="420"/>
    </row>
    <row collapsed="false" customFormat="false" customHeight="false" hidden="true" ht="15.75" outlineLevel="0" r="90">
      <c r="A90" s="37"/>
      <c r="B90" s="37"/>
      <c r="C90" s="368" t="n">
        <v>42370</v>
      </c>
      <c r="D90" s="368" t="n">
        <v>42735</v>
      </c>
      <c r="E90" s="265" t="s">
        <v>228</v>
      </c>
      <c r="F90" s="415" t="n">
        <f aca="false">J90+K90+L90+M90</f>
        <v>214</v>
      </c>
      <c r="G90" s="415"/>
      <c r="H90" s="415"/>
      <c r="I90" s="415"/>
      <c r="J90" s="420" t="n">
        <v>0</v>
      </c>
      <c r="K90" s="420" t="n">
        <v>0</v>
      </c>
      <c r="L90" s="420" t="n">
        <v>0</v>
      </c>
      <c r="M90" s="420" t="n">
        <v>214</v>
      </c>
      <c r="N90" s="420"/>
      <c r="O90" s="420"/>
    </row>
    <row collapsed="false" customFormat="false" customHeight="false" hidden="true" ht="31.5" outlineLevel="0" r="91">
      <c r="A91" s="37"/>
      <c r="B91" s="37"/>
      <c r="C91" s="368"/>
      <c r="D91" s="368"/>
      <c r="E91" s="41" t="s">
        <v>226</v>
      </c>
      <c r="F91" s="415"/>
      <c r="G91" s="415"/>
      <c r="H91" s="415"/>
      <c r="I91" s="415"/>
      <c r="J91" s="420"/>
      <c r="K91" s="420"/>
      <c r="L91" s="420"/>
      <c r="M91" s="420"/>
      <c r="N91" s="420"/>
      <c r="O91" s="420"/>
    </row>
    <row collapsed="false" customFormat="false" customHeight="true" hidden="true" ht="18" outlineLevel="0" r="92">
      <c r="A92" s="41" t="s">
        <v>98</v>
      </c>
      <c r="B92" s="41"/>
      <c r="C92" s="416" t="n">
        <v>41640</v>
      </c>
      <c r="D92" s="416" t="n">
        <v>42735</v>
      </c>
      <c r="E92" s="41"/>
      <c r="F92" s="403" t="n">
        <f aca="false">SUM(F86:F91)</f>
        <v>1423.89</v>
      </c>
      <c r="G92" s="403"/>
      <c r="H92" s="403"/>
      <c r="I92" s="403"/>
      <c r="J92" s="404" t="n">
        <f aca="false">SUM(J86:J91)</f>
        <v>0</v>
      </c>
      <c r="K92" s="404" t="n">
        <f aca="false">SUM(K86:K91)</f>
        <v>0</v>
      </c>
      <c r="L92" s="404" t="n">
        <f aca="false">SUM(L86:L91)</f>
        <v>0</v>
      </c>
      <c r="M92" s="403" t="n">
        <f aca="false">SUM(M86:M91)</f>
        <v>1423.89</v>
      </c>
      <c r="N92" s="403"/>
      <c r="O92" s="403"/>
    </row>
    <row collapsed="false" customFormat="false" customHeight="true" hidden="true" ht="36" outlineLevel="0" r="93">
      <c r="A93" s="265" t="s">
        <v>57</v>
      </c>
      <c r="B93" s="37" t="s">
        <v>60</v>
      </c>
      <c r="C93" s="368" t="n">
        <v>41640</v>
      </c>
      <c r="D93" s="368" t="n">
        <v>42004</v>
      </c>
      <c r="E93" s="265" t="s">
        <v>225</v>
      </c>
      <c r="F93" s="403" t="n">
        <f aca="false">J93+K93+L93+M93</f>
        <v>141.8</v>
      </c>
      <c r="G93" s="403"/>
      <c r="H93" s="403"/>
      <c r="I93" s="403"/>
      <c r="J93" s="403" t="n">
        <f aca="false">J106+J113</f>
        <v>0</v>
      </c>
      <c r="K93" s="403" t="n">
        <f aca="false">K106+K113</f>
        <v>0</v>
      </c>
      <c r="L93" s="403" t="n">
        <f aca="false">L106+L113</f>
        <v>0</v>
      </c>
      <c r="M93" s="403" t="n">
        <f aca="false">M106+M113</f>
        <v>141.8</v>
      </c>
      <c r="N93" s="403"/>
      <c r="O93" s="403"/>
    </row>
    <row collapsed="false" customFormat="false" customHeight="true" hidden="true" ht="15.75" outlineLevel="0" r="94">
      <c r="A94" s="359" t="s">
        <v>259</v>
      </c>
      <c r="B94" s="37"/>
      <c r="C94" s="368"/>
      <c r="D94" s="368"/>
      <c r="E94" s="41" t="s">
        <v>226</v>
      </c>
      <c r="F94" s="403"/>
      <c r="G94" s="403"/>
      <c r="H94" s="403"/>
      <c r="I94" s="403"/>
      <c r="J94" s="403"/>
      <c r="K94" s="403"/>
      <c r="L94" s="403"/>
      <c r="M94" s="403"/>
      <c r="N94" s="403"/>
      <c r="O94" s="403"/>
    </row>
    <row collapsed="false" customFormat="false" customHeight="true" hidden="true" ht="35.25" outlineLevel="0" r="95">
      <c r="A95" s="359"/>
      <c r="B95" s="37"/>
      <c r="C95" s="368" t="n">
        <v>41640</v>
      </c>
      <c r="D95" s="368" t="n">
        <v>42004</v>
      </c>
      <c r="E95" s="582" t="s">
        <v>177</v>
      </c>
      <c r="F95" s="421" t="s">
        <v>434</v>
      </c>
      <c r="G95" s="421"/>
      <c r="H95" s="421"/>
      <c r="I95" s="403" t="n">
        <f aca="false">I96+I97+I98+I99</f>
        <v>1833.3</v>
      </c>
      <c r="J95" s="583" t="n">
        <f aca="false">J96+J97+J98+J99</f>
        <v>0</v>
      </c>
      <c r="K95" s="422" t="n">
        <f aca="false">K96+K97+K98+K99</f>
        <v>0</v>
      </c>
      <c r="L95" s="422" t="n">
        <f aca="false">L96+L97+L98+L99</f>
        <v>0</v>
      </c>
      <c r="M95" s="423"/>
      <c r="N95" s="424"/>
      <c r="O95" s="583" t="n">
        <f aca="false">O96+O97+O98+O99</f>
        <v>1833.3</v>
      </c>
    </row>
    <row collapsed="false" customFormat="false" customHeight="true" hidden="true" ht="26.25" outlineLevel="0" r="96">
      <c r="A96" s="359"/>
      <c r="B96" s="37"/>
      <c r="C96" s="368"/>
      <c r="D96" s="368"/>
      <c r="E96" s="582"/>
      <c r="F96" s="387" t="s">
        <v>86</v>
      </c>
      <c r="G96" s="387"/>
      <c r="H96" s="387"/>
      <c r="I96" s="388" t="n">
        <f aca="false">J96+K96+L96+O96</f>
        <v>278.2</v>
      </c>
      <c r="J96" s="388" t="n">
        <f aca="false">J116</f>
        <v>0</v>
      </c>
      <c r="K96" s="388" t="n">
        <f aca="false">K116</f>
        <v>0</v>
      </c>
      <c r="L96" s="388" t="n">
        <f aca="false">L116</f>
        <v>0</v>
      </c>
      <c r="M96" s="425"/>
      <c r="N96" s="426"/>
      <c r="O96" s="584" t="n">
        <f aca="false">O116</f>
        <v>278.2</v>
      </c>
    </row>
    <row collapsed="false" customFormat="false" customHeight="true" hidden="true" ht="26.25" outlineLevel="0" r="97">
      <c r="A97" s="359"/>
      <c r="B97" s="37"/>
      <c r="C97" s="368"/>
      <c r="D97" s="368"/>
      <c r="E97" s="582"/>
      <c r="F97" s="387" t="s">
        <v>87</v>
      </c>
      <c r="G97" s="387"/>
      <c r="H97" s="387"/>
      <c r="I97" s="388" t="n">
        <f aca="false">J97+K97+L97+O97</f>
        <v>993.7</v>
      </c>
      <c r="J97" s="388" t="n">
        <f aca="false">J117</f>
        <v>0</v>
      </c>
      <c r="K97" s="388" t="n">
        <f aca="false">K117</f>
        <v>0</v>
      </c>
      <c r="L97" s="388" t="n">
        <f aca="false">L117</f>
        <v>0</v>
      </c>
      <c r="M97" s="427"/>
      <c r="N97" s="428"/>
      <c r="O97" s="584" t="n">
        <f aca="false">O117</f>
        <v>993.7</v>
      </c>
    </row>
    <row collapsed="false" customFormat="false" customHeight="true" hidden="true" ht="21.75" outlineLevel="0" r="98">
      <c r="A98" s="359"/>
      <c r="B98" s="37"/>
      <c r="C98" s="368"/>
      <c r="D98" s="368"/>
      <c r="E98" s="582"/>
      <c r="F98" s="387" t="s">
        <v>88</v>
      </c>
      <c r="G98" s="387"/>
      <c r="H98" s="387"/>
      <c r="I98" s="388" t="n">
        <f aca="false">J98+K98+L98+O98</f>
        <v>200.9</v>
      </c>
      <c r="J98" s="388" t="n">
        <f aca="false">J118</f>
        <v>0</v>
      </c>
      <c r="K98" s="388" t="n">
        <f aca="false">K118</f>
        <v>0</v>
      </c>
      <c r="L98" s="388" t="n">
        <f aca="false">L118</f>
        <v>0</v>
      </c>
      <c r="M98" s="425"/>
      <c r="N98" s="426"/>
      <c r="O98" s="584" t="n">
        <f aca="false">O118</f>
        <v>200.9</v>
      </c>
    </row>
    <row collapsed="false" customFormat="false" customHeight="true" hidden="true" ht="33" outlineLevel="0" r="99">
      <c r="A99" s="359"/>
      <c r="B99" s="37"/>
      <c r="C99" s="368"/>
      <c r="D99" s="368"/>
      <c r="E99" s="41"/>
      <c r="F99" s="429" t="s">
        <v>55</v>
      </c>
      <c r="G99" s="429"/>
      <c r="H99" s="429"/>
      <c r="I99" s="388" t="n">
        <f aca="false">J99+K99+L99+O99</f>
        <v>360.5</v>
      </c>
      <c r="J99" s="388" t="n">
        <f aca="false">J119</f>
        <v>0</v>
      </c>
      <c r="K99" s="388" t="n">
        <f aca="false">K119</f>
        <v>0</v>
      </c>
      <c r="L99" s="388" t="n">
        <f aca="false">L119</f>
        <v>0</v>
      </c>
      <c r="M99" s="430"/>
      <c r="N99" s="431"/>
      <c r="O99" s="584" t="n">
        <f aca="false">O119+M108</f>
        <v>360.5</v>
      </c>
    </row>
    <row collapsed="false" customFormat="false" customHeight="true" hidden="true" ht="33" outlineLevel="0" r="100">
      <c r="A100" s="359"/>
      <c r="B100" s="37"/>
      <c r="C100" s="432"/>
      <c r="D100" s="432"/>
      <c r="E100" s="582" t="s">
        <v>463</v>
      </c>
      <c r="F100" s="423"/>
      <c r="G100" s="424" t="s">
        <v>434</v>
      </c>
      <c r="H100" s="424"/>
      <c r="I100" s="403" t="n">
        <f aca="false">I101+I102+I103+I104</f>
        <v>1539.3</v>
      </c>
      <c r="J100" s="583" t="n">
        <f aca="false">J101+J102+J103+J104</f>
        <v>0</v>
      </c>
      <c r="K100" s="422" t="n">
        <f aca="false">K101+K102+K103+K104</f>
        <v>0</v>
      </c>
      <c r="L100" s="422" t="n">
        <f aca="false">L101+L102+L103+L104</f>
        <v>0</v>
      </c>
      <c r="M100" s="423"/>
      <c r="N100" s="424"/>
      <c r="O100" s="583" t="n">
        <f aca="false">O101+O102+O103+O104</f>
        <v>1539.3</v>
      </c>
    </row>
    <row collapsed="false" customFormat="false" customHeight="true" hidden="true" ht="33" outlineLevel="0" r="101">
      <c r="A101" s="359"/>
      <c r="B101" s="37"/>
      <c r="C101" s="432"/>
      <c r="D101" s="432"/>
      <c r="E101" s="582"/>
      <c r="F101" s="387" t="s">
        <v>86</v>
      </c>
      <c r="G101" s="387"/>
      <c r="H101" s="387"/>
      <c r="I101" s="388" t="n">
        <f aca="false">J101+K101+L101+O101</f>
        <v>226</v>
      </c>
      <c r="J101" s="388" t="n">
        <f aca="false">J121</f>
        <v>0</v>
      </c>
      <c r="K101" s="388" t="n">
        <f aca="false">K121</f>
        <v>0</v>
      </c>
      <c r="L101" s="388" t="n">
        <f aca="false">L121</f>
        <v>0</v>
      </c>
      <c r="M101" s="425"/>
      <c r="N101" s="426"/>
      <c r="O101" s="584" t="n">
        <f aca="false">O121</f>
        <v>226</v>
      </c>
    </row>
    <row collapsed="false" customFormat="false" customHeight="true" hidden="true" ht="33" outlineLevel="0" r="102">
      <c r="A102" s="359"/>
      <c r="B102" s="37"/>
      <c r="C102" s="432"/>
      <c r="D102" s="432"/>
      <c r="E102" s="582"/>
      <c r="F102" s="387" t="s">
        <v>87</v>
      </c>
      <c r="G102" s="387"/>
      <c r="H102" s="387"/>
      <c r="I102" s="388" t="n">
        <f aca="false">J102+K102+L102+O102</f>
        <v>818</v>
      </c>
      <c r="J102" s="388" t="n">
        <f aca="false">J122</f>
        <v>0</v>
      </c>
      <c r="K102" s="388" t="n">
        <f aca="false">K122</f>
        <v>0</v>
      </c>
      <c r="L102" s="388" t="n">
        <f aca="false">L122</f>
        <v>0</v>
      </c>
      <c r="M102" s="427"/>
      <c r="N102" s="428"/>
      <c r="O102" s="584" t="n">
        <f aca="false">O122</f>
        <v>818</v>
      </c>
    </row>
    <row collapsed="false" customFormat="false" customHeight="true" hidden="true" ht="19.5" outlineLevel="0" r="103">
      <c r="A103" s="359"/>
      <c r="B103" s="37"/>
      <c r="C103" s="368" t="n">
        <v>41640</v>
      </c>
      <c r="D103" s="368" t="n">
        <v>42004</v>
      </c>
      <c r="E103" s="582"/>
      <c r="F103" s="387" t="s">
        <v>88</v>
      </c>
      <c r="G103" s="387"/>
      <c r="H103" s="387"/>
      <c r="I103" s="388" t="n">
        <f aca="false">J103+K103+L103+O103</f>
        <v>213.1</v>
      </c>
      <c r="J103" s="388" t="n">
        <f aca="false">J123</f>
        <v>0</v>
      </c>
      <c r="K103" s="388" t="n">
        <f aca="false">K123</f>
        <v>0</v>
      </c>
      <c r="L103" s="388" t="n">
        <f aca="false">L123</f>
        <v>0</v>
      </c>
      <c r="M103" s="425"/>
      <c r="N103" s="426"/>
      <c r="O103" s="584" t="n">
        <f aca="false">O123</f>
        <v>213.1</v>
      </c>
    </row>
    <row collapsed="false" customFormat="false" customHeight="true" hidden="true" ht="19.5" outlineLevel="0" r="104">
      <c r="A104" s="359"/>
      <c r="B104" s="37"/>
      <c r="C104" s="368"/>
      <c r="D104" s="368"/>
      <c r="E104" s="41"/>
      <c r="F104" s="429" t="s">
        <v>55</v>
      </c>
      <c r="G104" s="429"/>
      <c r="H104" s="429"/>
      <c r="I104" s="388" t="n">
        <f aca="false">J104+K104+L104+O104</f>
        <v>282.2</v>
      </c>
      <c r="J104" s="388" t="n">
        <f aca="false">J124</f>
        <v>0</v>
      </c>
      <c r="K104" s="388" t="n">
        <f aca="false">K124</f>
        <v>0</v>
      </c>
      <c r="L104" s="388" t="n">
        <f aca="false">L124</f>
        <v>0</v>
      </c>
      <c r="M104" s="430"/>
      <c r="N104" s="431"/>
      <c r="O104" s="584" t="n">
        <f aca="false">O124+M110</f>
        <v>282.2</v>
      </c>
    </row>
    <row collapsed="false" customFormat="false" customHeight="true" hidden="true" ht="18" outlineLevel="0" r="105">
      <c r="A105" s="433" t="s">
        <v>98</v>
      </c>
      <c r="B105" s="433"/>
      <c r="C105" s="434" t="n">
        <v>41640</v>
      </c>
      <c r="D105" s="434" t="n">
        <v>42735</v>
      </c>
      <c r="E105" s="433"/>
      <c r="F105" s="403" t="n">
        <f aca="false">I100+I95++++++F93</f>
        <v>3514.4</v>
      </c>
      <c r="G105" s="403"/>
      <c r="H105" s="403"/>
      <c r="I105" s="403"/>
      <c r="J105" s="404" t="n">
        <f aca="false">J100+J95+J93</f>
        <v>0</v>
      </c>
      <c r="K105" s="404" t="n">
        <f aca="false">K100+K95+K93</f>
        <v>0</v>
      </c>
      <c r="L105" s="404" t="n">
        <f aca="false">L100+L95+L93</f>
        <v>0</v>
      </c>
      <c r="M105" s="403" t="n">
        <f aca="false">O100+O95+M93</f>
        <v>3514.4</v>
      </c>
      <c r="N105" s="403"/>
      <c r="O105" s="403"/>
    </row>
    <row collapsed="false" customFormat="false" customHeight="true" hidden="true" ht="15.75" outlineLevel="0" r="106">
      <c r="A106" s="265" t="s">
        <v>257</v>
      </c>
      <c r="B106" s="37" t="s">
        <v>60</v>
      </c>
      <c r="C106" s="368" t="n">
        <v>41640</v>
      </c>
      <c r="D106" s="368" t="n">
        <v>42004</v>
      </c>
      <c r="E106" s="265" t="s">
        <v>225</v>
      </c>
      <c r="F106" s="415" t="n">
        <f aca="false">J106+K106+L106+M106</f>
        <v>141.8</v>
      </c>
      <c r="G106" s="415"/>
      <c r="H106" s="415"/>
      <c r="I106" s="415"/>
      <c r="J106" s="420" t="n">
        <v>0</v>
      </c>
      <c r="K106" s="420" t="n">
        <v>0</v>
      </c>
      <c r="L106" s="420" t="n">
        <v>0</v>
      </c>
      <c r="M106" s="420" t="n">
        <v>141.8</v>
      </c>
      <c r="N106" s="420"/>
      <c r="O106" s="420"/>
    </row>
    <row collapsed="false" customFormat="false" customHeight="false" hidden="true" ht="346.5" outlineLevel="0" r="107">
      <c r="A107" s="265" t="s">
        <v>259</v>
      </c>
      <c r="B107" s="37"/>
      <c r="C107" s="368"/>
      <c r="D107" s="368"/>
      <c r="E107" s="41" t="s">
        <v>226</v>
      </c>
      <c r="F107" s="415"/>
      <c r="G107" s="415"/>
      <c r="H107" s="415"/>
      <c r="I107" s="415"/>
      <c r="J107" s="420"/>
      <c r="K107" s="420"/>
      <c r="L107" s="420"/>
      <c r="M107" s="420"/>
      <c r="N107" s="420"/>
      <c r="O107" s="420"/>
    </row>
    <row collapsed="false" customFormat="false" customHeight="false" hidden="true" ht="15.75" outlineLevel="0" r="108">
      <c r="A108" s="435"/>
      <c r="B108" s="37"/>
      <c r="C108" s="368" t="n">
        <v>41640</v>
      </c>
      <c r="D108" s="368" t="n">
        <v>42004</v>
      </c>
      <c r="E108" s="265" t="s">
        <v>227</v>
      </c>
      <c r="F108" s="415" t="n">
        <f aca="false">J108+K108+L108+M108</f>
        <v>360.5</v>
      </c>
      <c r="G108" s="415"/>
      <c r="H108" s="415"/>
      <c r="I108" s="415"/>
      <c r="J108" s="420" t="n">
        <v>0</v>
      </c>
      <c r="K108" s="420" t="n">
        <v>0</v>
      </c>
      <c r="L108" s="420" t="n">
        <v>0</v>
      </c>
      <c r="M108" s="420" t="n">
        <v>360.5</v>
      </c>
      <c r="N108" s="420"/>
      <c r="O108" s="420"/>
    </row>
    <row collapsed="false" customFormat="false" customHeight="false" hidden="true" ht="31.5" outlineLevel="0" r="109">
      <c r="A109" s="435"/>
      <c r="B109" s="37"/>
      <c r="C109" s="368"/>
      <c r="D109" s="368"/>
      <c r="E109" s="41" t="s">
        <v>226</v>
      </c>
      <c r="F109" s="415"/>
      <c r="G109" s="415"/>
      <c r="H109" s="415"/>
      <c r="I109" s="415"/>
      <c r="J109" s="420"/>
      <c r="K109" s="420"/>
      <c r="L109" s="420"/>
      <c r="M109" s="420"/>
      <c r="N109" s="420"/>
      <c r="O109" s="420"/>
    </row>
    <row collapsed="false" customFormat="false" customHeight="false" hidden="true" ht="15.75" outlineLevel="0" r="110">
      <c r="A110" s="435"/>
      <c r="B110" s="37"/>
      <c r="C110" s="368" t="n">
        <v>41640</v>
      </c>
      <c r="D110" s="368" t="n">
        <v>42004</v>
      </c>
      <c r="E110" s="265" t="s">
        <v>228</v>
      </c>
      <c r="F110" s="415" t="n">
        <f aca="false">J110+K110+L110+M110</f>
        <v>282.2</v>
      </c>
      <c r="G110" s="415"/>
      <c r="H110" s="415"/>
      <c r="I110" s="415"/>
      <c r="J110" s="420" t="n">
        <v>0</v>
      </c>
      <c r="K110" s="420" t="n">
        <v>0</v>
      </c>
      <c r="L110" s="420" t="n">
        <v>0</v>
      </c>
      <c r="M110" s="420" t="n">
        <v>282.2</v>
      </c>
      <c r="N110" s="420"/>
      <c r="O110" s="420"/>
    </row>
    <row collapsed="false" customFormat="false" customHeight="false" hidden="true" ht="31.5" outlineLevel="0" r="111">
      <c r="A111" s="191"/>
      <c r="B111" s="37"/>
      <c r="C111" s="368"/>
      <c r="D111" s="368"/>
      <c r="E111" s="41" t="s">
        <v>226</v>
      </c>
      <c r="F111" s="415"/>
      <c r="G111" s="415"/>
      <c r="H111" s="415"/>
      <c r="I111" s="415"/>
      <c r="J111" s="420"/>
      <c r="K111" s="420"/>
      <c r="L111" s="420"/>
      <c r="M111" s="420"/>
      <c r="N111" s="420"/>
      <c r="O111" s="420"/>
    </row>
    <row collapsed="false" customFormat="false" customHeight="true" hidden="true" ht="18" outlineLevel="0" r="112">
      <c r="A112" s="41" t="s">
        <v>98</v>
      </c>
      <c r="B112" s="41"/>
      <c r="C112" s="416" t="n">
        <v>41640</v>
      </c>
      <c r="D112" s="416" t="n">
        <v>42735</v>
      </c>
      <c r="E112" s="41"/>
      <c r="F112" s="403" t="n">
        <f aca="false">SUM(F106:F111)</f>
        <v>784.5</v>
      </c>
      <c r="G112" s="403"/>
      <c r="H112" s="403"/>
      <c r="I112" s="403"/>
      <c r="J112" s="404" t="n">
        <f aca="false">SUM(J106:J111)</f>
        <v>0</v>
      </c>
      <c r="K112" s="404" t="n">
        <f aca="false">SUM(K106:K111)</f>
        <v>0</v>
      </c>
      <c r="L112" s="404" t="n">
        <f aca="false">SUM(L106:L111)</f>
        <v>0</v>
      </c>
      <c r="M112" s="403" t="n">
        <f aca="false">SUM(M106:M111)</f>
        <v>784.5</v>
      </c>
      <c r="N112" s="403"/>
      <c r="O112" s="403"/>
    </row>
    <row collapsed="false" customFormat="false" customHeight="false" hidden="true" ht="47.25" outlineLevel="0" r="113">
      <c r="A113" s="265" t="s">
        <v>435</v>
      </c>
      <c r="B113" s="37"/>
      <c r="C113" s="368" t="n">
        <v>41640</v>
      </c>
      <c r="D113" s="368" t="n">
        <v>42004</v>
      </c>
      <c r="E113" s="265" t="s">
        <v>225</v>
      </c>
      <c r="F113" s="415" t="n">
        <f aca="false">J113+K113+L113+M113</f>
        <v>0</v>
      </c>
      <c r="G113" s="415"/>
      <c r="H113" s="415"/>
      <c r="I113" s="415"/>
      <c r="J113" s="420" t="n">
        <v>0</v>
      </c>
      <c r="K113" s="420" t="n">
        <v>0</v>
      </c>
      <c r="L113" s="420" t="n">
        <v>0</v>
      </c>
      <c r="M113" s="443" t="n">
        <v>0</v>
      </c>
      <c r="N113" s="443"/>
      <c r="O113" s="443"/>
    </row>
    <row collapsed="false" customFormat="false" customHeight="true" hidden="true" ht="85.5" outlineLevel="0" r="114">
      <c r="A114" s="265" t="s">
        <v>436</v>
      </c>
      <c r="B114" s="37"/>
      <c r="C114" s="368"/>
      <c r="D114" s="368"/>
      <c r="E114" s="41" t="s">
        <v>226</v>
      </c>
      <c r="F114" s="415"/>
      <c r="G114" s="415"/>
      <c r="H114" s="415"/>
      <c r="I114" s="415"/>
      <c r="J114" s="420"/>
      <c r="K114" s="420"/>
      <c r="L114" s="420"/>
      <c r="M114" s="443"/>
      <c r="N114" s="443"/>
      <c r="O114" s="443"/>
    </row>
    <row collapsed="false" customFormat="false" customHeight="true" hidden="true" ht="19.5" outlineLevel="0" r="115">
      <c r="A115" s="435"/>
      <c r="B115" s="37" t="s">
        <v>102</v>
      </c>
      <c r="C115" s="368" t="n">
        <v>41640</v>
      </c>
      <c r="D115" s="368" t="n">
        <v>42004</v>
      </c>
      <c r="E115" s="265" t="s">
        <v>227</v>
      </c>
      <c r="F115" s="423"/>
      <c r="G115" s="424" t="s">
        <v>434</v>
      </c>
      <c r="H115" s="424"/>
      <c r="I115" s="403" t="n">
        <f aca="false">I116+I117+I118+I119</f>
        <v>1472.8</v>
      </c>
      <c r="J115" s="583" t="n">
        <v>0</v>
      </c>
      <c r="K115" s="422" t="n">
        <v>0</v>
      </c>
      <c r="L115" s="423" t="n">
        <v>0</v>
      </c>
      <c r="M115" s="436"/>
      <c r="N115" s="437"/>
      <c r="O115" s="585" t="n">
        <f aca="false">O116+O117+O118+O119</f>
        <v>1472.8</v>
      </c>
    </row>
    <row collapsed="false" customFormat="false" customHeight="true" hidden="true" ht="19.5" outlineLevel="0" r="116">
      <c r="A116" s="435"/>
      <c r="B116" s="37"/>
      <c r="C116" s="368"/>
      <c r="D116" s="368"/>
      <c r="E116" s="265"/>
      <c r="F116" s="406" t="s">
        <v>86</v>
      </c>
      <c r="G116" s="406"/>
      <c r="H116" s="406"/>
      <c r="I116" s="438" t="n">
        <f aca="false">J116+K116++L116+O116</f>
        <v>278.2</v>
      </c>
      <c r="J116" s="420" t="n">
        <v>0</v>
      </c>
      <c r="K116" s="420" t="n">
        <v>0</v>
      </c>
      <c r="L116" s="420" t="n">
        <v>0</v>
      </c>
      <c r="M116" s="439" t="s">
        <v>86</v>
      </c>
      <c r="N116" s="440"/>
      <c r="O116" s="440" t="n">
        <v>278.2</v>
      </c>
    </row>
    <row collapsed="false" customFormat="false" customHeight="true" hidden="true" ht="19.5" outlineLevel="0" r="117">
      <c r="A117" s="435"/>
      <c r="B117" s="37"/>
      <c r="C117" s="368"/>
      <c r="D117" s="368"/>
      <c r="E117" s="265"/>
      <c r="F117" s="406" t="s">
        <v>87</v>
      </c>
      <c r="G117" s="406"/>
      <c r="H117" s="406"/>
      <c r="I117" s="415" t="n">
        <f aca="false">J117+K117++L117+O117</f>
        <v>993.7</v>
      </c>
      <c r="J117" s="420" t="n">
        <v>0</v>
      </c>
      <c r="K117" s="420" t="n">
        <v>0</v>
      </c>
      <c r="L117" s="420" t="n">
        <v>0</v>
      </c>
      <c r="M117" s="441" t="s">
        <v>87</v>
      </c>
      <c r="N117" s="420"/>
      <c r="O117" s="420" t="n">
        <v>993.7</v>
      </c>
    </row>
    <row collapsed="false" customFormat="false" customHeight="true" hidden="true" ht="19.5" outlineLevel="0" r="118">
      <c r="A118" s="435"/>
      <c r="B118" s="37"/>
      <c r="C118" s="368"/>
      <c r="D118" s="368"/>
      <c r="E118" s="265"/>
      <c r="F118" s="406" t="s">
        <v>88</v>
      </c>
      <c r="G118" s="406"/>
      <c r="H118" s="406"/>
      <c r="I118" s="438" t="n">
        <f aca="false">J118+K118++L118+O118</f>
        <v>200.9</v>
      </c>
      <c r="J118" s="420" t="n">
        <v>0</v>
      </c>
      <c r="K118" s="420" t="n">
        <v>0</v>
      </c>
      <c r="L118" s="420" t="n">
        <v>0</v>
      </c>
      <c r="M118" s="441" t="s">
        <v>88</v>
      </c>
      <c r="N118" s="420"/>
      <c r="O118" s="420" t="n">
        <v>200.9</v>
      </c>
    </row>
    <row collapsed="false" customFormat="false" customHeight="true" hidden="true" ht="19.5" outlineLevel="0" r="119">
      <c r="A119" s="435"/>
      <c r="B119" s="37"/>
      <c r="C119" s="368"/>
      <c r="D119" s="368"/>
      <c r="E119" s="41" t="s">
        <v>226</v>
      </c>
      <c r="F119" s="442" t="s">
        <v>55</v>
      </c>
      <c r="G119" s="442"/>
      <c r="H119" s="442"/>
      <c r="I119" s="415" t="n">
        <f aca="false">J119+K119++L119+O119</f>
        <v>0</v>
      </c>
      <c r="J119" s="443" t="n">
        <v>0</v>
      </c>
      <c r="K119" s="443" t="n">
        <v>0</v>
      </c>
      <c r="L119" s="443" t="n">
        <v>0</v>
      </c>
      <c r="M119" s="444" t="s">
        <v>55</v>
      </c>
      <c r="N119" s="443"/>
      <c r="O119" s="443" t="n">
        <v>0</v>
      </c>
    </row>
    <row collapsed="false" customFormat="false" customHeight="true" hidden="true" ht="19.5" outlineLevel="0" r="120">
      <c r="A120" s="435"/>
      <c r="B120" s="37"/>
      <c r="C120" s="432"/>
      <c r="D120" s="432"/>
      <c r="E120" s="172" t="s">
        <v>463</v>
      </c>
      <c r="F120" s="586" t="s">
        <v>434</v>
      </c>
      <c r="G120" s="586"/>
      <c r="H120" s="586"/>
      <c r="I120" s="403" t="n">
        <f aca="false">I121+I122+I123+I124</f>
        <v>1257.1</v>
      </c>
      <c r="J120" s="403" t="n">
        <f aca="false">J121+J122+J123</f>
        <v>0</v>
      </c>
      <c r="K120" s="403" t="n">
        <f aca="false">K121+K122+K123</f>
        <v>0</v>
      </c>
      <c r="L120" s="403" t="n">
        <f aca="false">L121+L122+L123</f>
        <v>0</v>
      </c>
      <c r="M120" s="437"/>
      <c r="N120" s="437"/>
      <c r="O120" s="585" t="n">
        <f aca="false">O121+O122+O123+O124</f>
        <v>1257.1</v>
      </c>
    </row>
    <row collapsed="false" customFormat="false" customHeight="true" hidden="true" ht="19.5" outlineLevel="0" r="121">
      <c r="A121" s="435"/>
      <c r="B121" s="37"/>
      <c r="C121" s="432"/>
      <c r="D121" s="432"/>
      <c r="E121" s="172"/>
      <c r="F121" s="406" t="s">
        <v>86</v>
      </c>
      <c r="G121" s="406"/>
      <c r="H121" s="406"/>
      <c r="I121" s="446" t="n">
        <f aca="false">J121+K121+L121++O121</f>
        <v>226</v>
      </c>
      <c r="J121" s="443" t="n">
        <v>0</v>
      </c>
      <c r="K121" s="443" t="n">
        <v>0</v>
      </c>
      <c r="L121" s="443" t="n">
        <v>0</v>
      </c>
      <c r="M121" s="441" t="s">
        <v>86</v>
      </c>
      <c r="N121" s="420"/>
      <c r="O121" s="420" t="n">
        <v>226</v>
      </c>
    </row>
    <row collapsed="false" customFormat="false" customHeight="true" hidden="true" ht="19.5" outlineLevel="0" r="122">
      <c r="A122" s="435"/>
      <c r="B122" s="37"/>
      <c r="C122" s="432"/>
      <c r="D122" s="432"/>
      <c r="E122" s="172"/>
      <c r="F122" s="406" t="s">
        <v>87</v>
      </c>
      <c r="G122" s="406"/>
      <c r="H122" s="406"/>
      <c r="I122" s="438" t="n">
        <f aca="false">J122+K122+L122++O122</f>
        <v>818</v>
      </c>
      <c r="J122" s="420" t="n">
        <v>0</v>
      </c>
      <c r="K122" s="420" t="n">
        <v>0</v>
      </c>
      <c r="L122" s="420" t="n">
        <v>0</v>
      </c>
      <c r="M122" s="441" t="s">
        <v>87</v>
      </c>
      <c r="N122" s="420"/>
      <c r="O122" s="420" t="n">
        <v>818</v>
      </c>
    </row>
    <row collapsed="false" customFormat="false" customHeight="true" hidden="true" ht="19.5" outlineLevel="0" r="123">
      <c r="A123" s="435"/>
      <c r="B123" s="37"/>
      <c r="C123" s="368" t="n">
        <v>41640</v>
      </c>
      <c r="D123" s="368" t="n">
        <v>42004</v>
      </c>
      <c r="E123" s="172"/>
      <c r="F123" s="406" t="s">
        <v>88</v>
      </c>
      <c r="G123" s="406"/>
      <c r="H123" s="406"/>
      <c r="I123" s="446" t="n">
        <f aca="false">J123+K123+L123++O123</f>
        <v>213.1</v>
      </c>
      <c r="J123" s="420" t="n">
        <v>0</v>
      </c>
      <c r="K123" s="420" t="n">
        <v>0</v>
      </c>
      <c r="L123" s="420" t="n">
        <v>0</v>
      </c>
      <c r="M123" s="441" t="s">
        <v>88</v>
      </c>
      <c r="N123" s="420"/>
      <c r="O123" s="420" t="n">
        <v>213.1</v>
      </c>
    </row>
    <row collapsed="false" customFormat="false" customHeight="true" hidden="true" ht="19.5" outlineLevel="0" r="124">
      <c r="A124" s="435"/>
      <c r="B124" s="37"/>
      <c r="C124" s="368"/>
      <c r="D124" s="368"/>
      <c r="E124" s="172"/>
      <c r="F124" s="442" t="s">
        <v>55</v>
      </c>
      <c r="G124" s="442"/>
      <c r="H124" s="442"/>
      <c r="I124" s="438" t="n">
        <f aca="false">J124+K124+L124++O124</f>
        <v>0</v>
      </c>
      <c r="J124" s="440" t="n">
        <v>0</v>
      </c>
      <c r="K124" s="440" t="n">
        <v>0</v>
      </c>
      <c r="L124" s="440" t="n">
        <v>0</v>
      </c>
      <c r="M124" s="441" t="s">
        <v>55</v>
      </c>
      <c r="N124" s="420"/>
      <c r="O124" s="439" t="n">
        <v>0</v>
      </c>
    </row>
    <row collapsed="false" customFormat="false" customHeight="false" hidden="true" ht="18.75" outlineLevel="0" r="125">
      <c r="A125" s="42" t="s">
        <v>98</v>
      </c>
      <c r="B125" s="41"/>
      <c r="C125" s="416" t="n">
        <v>41640</v>
      </c>
      <c r="D125" s="416" t="n">
        <v>42735</v>
      </c>
      <c r="E125" s="41"/>
      <c r="F125" s="403" t="n">
        <f aca="false">I120+I115+F113</f>
        <v>2729.9</v>
      </c>
      <c r="G125" s="403"/>
      <c r="H125" s="403"/>
      <c r="I125" s="403"/>
      <c r="J125" s="404" t="n">
        <f aca="false">J113+J115+J120</f>
        <v>0</v>
      </c>
      <c r="K125" s="404" t="n">
        <f aca="false">K113+K115+K120</f>
        <v>0</v>
      </c>
      <c r="L125" s="404" t="n">
        <f aca="false">L113+L115+L120</f>
        <v>0</v>
      </c>
      <c r="M125" s="403" t="n">
        <f aca="false">O120+O115+M113</f>
        <v>2729.9</v>
      </c>
      <c r="N125" s="403"/>
      <c r="O125" s="403"/>
    </row>
    <row collapsed="false" customFormat="false" customHeight="true" hidden="true" ht="15.75" outlineLevel="0" r="126">
      <c r="A126" s="265" t="s">
        <v>62</v>
      </c>
      <c r="B126" s="37" t="s">
        <v>437</v>
      </c>
      <c r="C126" s="368" t="n">
        <v>41640</v>
      </c>
      <c r="D126" s="368" t="n">
        <v>42004</v>
      </c>
      <c r="E126" s="265" t="s">
        <v>225</v>
      </c>
      <c r="F126" s="388" t="n">
        <f aca="false">F133</f>
        <v>832.375</v>
      </c>
      <c r="G126" s="388"/>
      <c r="H126" s="388"/>
      <c r="I126" s="388"/>
      <c r="J126" s="388" t="n">
        <f aca="false">J133</f>
        <v>0</v>
      </c>
      <c r="K126" s="388" t="n">
        <f aca="false">K133</f>
        <v>0</v>
      </c>
      <c r="L126" s="388" t="n">
        <f aca="false">L133</f>
        <v>0</v>
      </c>
      <c r="M126" s="587" t="n">
        <f aca="false">M133</f>
        <v>832.375</v>
      </c>
      <c r="N126" s="587"/>
      <c r="O126" s="587"/>
    </row>
    <row collapsed="false" customFormat="false" customHeight="true" hidden="true" ht="79.5" outlineLevel="0" r="127">
      <c r="A127" s="133" t="s">
        <v>64</v>
      </c>
      <c r="B127" s="37"/>
      <c r="C127" s="368"/>
      <c r="D127" s="368"/>
      <c r="E127" s="41" t="s">
        <v>226</v>
      </c>
      <c r="F127" s="388"/>
      <c r="G127" s="388"/>
      <c r="H127" s="388"/>
      <c r="I127" s="388"/>
      <c r="J127" s="388"/>
      <c r="K127" s="388"/>
      <c r="L127" s="388"/>
      <c r="M127" s="587"/>
      <c r="N127" s="587"/>
      <c r="O127" s="587"/>
    </row>
    <row collapsed="false" customFormat="false" customHeight="false" hidden="true" ht="15.75" outlineLevel="0" r="128">
      <c r="A128" s="133"/>
      <c r="B128" s="37"/>
      <c r="C128" s="368" t="n">
        <v>41640</v>
      </c>
      <c r="D128" s="368" t="n">
        <v>42004</v>
      </c>
      <c r="E128" s="265" t="s">
        <v>227</v>
      </c>
      <c r="F128" s="388" t="n">
        <f aca="false">F135</f>
        <v>1057.2</v>
      </c>
      <c r="G128" s="388"/>
      <c r="H128" s="388"/>
      <c r="I128" s="388"/>
      <c r="J128" s="388" t="n">
        <f aca="false">J135</f>
        <v>0</v>
      </c>
      <c r="K128" s="388" t="n">
        <f aca="false">K135</f>
        <v>0</v>
      </c>
      <c r="L128" s="388" t="n">
        <f aca="false">L135</f>
        <v>0</v>
      </c>
      <c r="M128" s="388" t="n">
        <f aca="false">M135</f>
        <v>1057.2</v>
      </c>
      <c r="N128" s="388"/>
      <c r="O128" s="388"/>
    </row>
    <row collapsed="false" customFormat="false" customHeight="false" hidden="true" ht="31.5" outlineLevel="0" r="129">
      <c r="A129" s="133"/>
      <c r="B129" s="37"/>
      <c r="C129" s="368"/>
      <c r="D129" s="368"/>
      <c r="E129" s="41" t="s">
        <v>226</v>
      </c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</row>
    <row collapsed="false" customFormat="false" customHeight="false" hidden="true" ht="15.75" outlineLevel="0" r="130">
      <c r="A130" s="133"/>
      <c r="B130" s="37"/>
      <c r="C130" s="368" t="n">
        <v>41640</v>
      </c>
      <c r="D130" s="368" t="n">
        <v>42004</v>
      </c>
      <c r="E130" s="265" t="s">
        <v>228</v>
      </c>
      <c r="F130" s="388" t="n">
        <f aca="false">F137</f>
        <v>1013.1</v>
      </c>
      <c r="G130" s="388"/>
      <c r="H130" s="388"/>
      <c r="I130" s="388"/>
      <c r="J130" s="388" t="n">
        <f aca="false">J137</f>
        <v>0</v>
      </c>
      <c r="K130" s="388" t="n">
        <f aca="false">K137</f>
        <v>0</v>
      </c>
      <c r="L130" s="388" t="n">
        <f aca="false">L137</f>
        <v>0</v>
      </c>
      <c r="M130" s="388" t="n">
        <f aca="false">M137</f>
        <v>1013.1</v>
      </c>
      <c r="N130" s="388"/>
      <c r="O130" s="388"/>
    </row>
    <row collapsed="false" customFormat="false" customHeight="false" hidden="true" ht="31.5" outlineLevel="0" r="131">
      <c r="A131" s="191"/>
      <c r="B131" s="37"/>
      <c r="C131" s="368"/>
      <c r="D131" s="368"/>
      <c r="E131" s="41" t="s">
        <v>226</v>
      </c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</row>
    <row collapsed="false" customFormat="false" customHeight="true" hidden="true" ht="18" outlineLevel="0" r="132">
      <c r="A132" s="41" t="s">
        <v>85</v>
      </c>
      <c r="B132" s="41"/>
      <c r="C132" s="416" t="n">
        <v>41640</v>
      </c>
      <c r="D132" s="416" t="n">
        <v>42735</v>
      </c>
      <c r="E132" s="41"/>
      <c r="F132" s="403" t="n">
        <f aca="false">SUM(F126:F131)</f>
        <v>2902.675</v>
      </c>
      <c r="G132" s="403"/>
      <c r="H132" s="403"/>
      <c r="I132" s="403"/>
      <c r="J132" s="404" t="n">
        <f aca="false">SUM(J126:J131)</f>
        <v>0</v>
      </c>
      <c r="K132" s="404" t="n">
        <f aca="false">SUM(K126:K131)</f>
        <v>0</v>
      </c>
      <c r="L132" s="404" t="n">
        <f aca="false">SUM(L126:L131)</f>
        <v>0</v>
      </c>
      <c r="M132" s="403" t="n">
        <f aca="false">SUM(M126:M131)</f>
        <v>2902.675</v>
      </c>
      <c r="N132" s="403"/>
      <c r="O132" s="403"/>
    </row>
    <row collapsed="false" customFormat="false" customHeight="true" hidden="true" ht="31.5" outlineLevel="0" r="133">
      <c r="A133" s="265" t="s">
        <v>65</v>
      </c>
      <c r="B133" s="37" t="s">
        <v>437</v>
      </c>
      <c r="C133" s="368" t="n">
        <v>41640</v>
      </c>
      <c r="D133" s="368" t="n">
        <v>42004</v>
      </c>
      <c r="E133" s="265" t="s">
        <v>225</v>
      </c>
      <c r="F133" s="415" t="n">
        <f aca="false">J133+K133+L133+M133</f>
        <v>832.375</v>
      </c>
      <c r="G133" s="415"/>
      <c r="H133" s="415"/>
      <c r="I133" s="415"/>
      <c r="J133" s="447" t="n">
        <v>0</v>
      </c>
      <c r="K133" s="447" t="n">
        <v>0</v>
      </c>
      <c r="L133" s="447" t="n">
        <v>0</v>
      </c>
      <c r="M133" s="420" t="n">
        <v>832.375</v>
      </c>
      <c r="N133" s="420"/>
      <c r="O133" s="420"/>
    </row>
    <row collapsed="false" customFormat="false" customHeight="false" hidden="true" ht="189" outlineLevel="0" r="134">
      <c r="A134" s="265" t="s">
        <v>438</v>
      </c>
      <c r="B134" s="37"/>
      <c r="C134" s="368"/>
      <c r="D134" s="368"/>
      <c r="E134" s="41" t="s">
        <v>226</v>
      </c>
      <c r="F134" s="415"/>
      <c r="G134" s="415"/>
      <c r="H134" s="415"/>
      <c r="I134" s="415"/>
      <c r="J134" s="447"/>
      <c r="K134" s="447"/>
      <c r="L134" s="447"/>
      <c r="M134" s="420"/>
      <c r="N134" s="420"/>
      <c r="O134" s="420"/>
    </row>
    <row collapsed="false" customFormat="false" customHeight="false" hidden="true" ht="15.75" outlineLevel="0" r="135">
      <c r="A135" s="435"/>
      <c r="B135" s="37"/>
      <c r="C135" s="368" t="n">
        <v>41640</v>
      </c>
      <c r="D135" s="368" t="n">
        <v>42004</v>
      </c>
      <c r="E135" s="265" t="s">
        <v>227</v>
      </c>
      <c r="F135" s="415" t="n">
        <f aca="false">J135+K135+L135+M135</f>
        <v>1057.2</v>
      </c>
      <c r="G135" s="415"/>
      <c r="H135" s="415"/>
      <c r="I135" s="415"/>
      <c r="J135" s="447" t="n">
        <v>0</v>
      </c>
      <c r="K135" s="447" t="n">
        <v>0</v>
      </c>
      <c r="L135" s="447" t="n">
        <v>0</v>
      </c>
      <c r="M135" s="420" t="n">
        <v>1057.2</v>
      </c>
      <c r="N135" s="420"/>
      <c r="O135" s="420"/>
    </row>
    <row collapsed="false" customFormat="false" customHeight="false" hidden="true" ht="31.5" outlineLevel="0" r="136">
      <c r="A136" s="435"/>
      <c r="B136" s="37"/>
      <c r="C136" s="368"/>
      <c r="D136" s="368"/>
      <c r="E136" s="41" t="s">
        <v>226</v>
      </c>
      <c r="F136" s="415"/>
      <c r="G136" s="415"/>
      <c r="H136" s="415"/>
      <c r="I136" s="415"/>
      <c r="J136" s="447"/>
      <c r="K136" s="447"/>
      <c r="L136" s="447"/>
      <c r="M136" s="420"/>
      <c r="N136" s="420"/>
      <c r="O136" s="420"/>
    </row>
    <row collapsed="false" customFormat="false" customHeight="false" hidden="true" ht="15.75" outlineLevel="0" r="137">
      <c r="A137" s="435"/>
      <c r="B137" s="37"/>
      <c r="C137" s="368" t="n">
        <v>41640</v>
      </c>
      <c r="D137" s="368" t="n">
        <v>42004</v>
      </c>
      <c r="E137" s="265" t="s">
        <v>228</v>
      </c>
      <c r="F137" s="415" t="n">
        <f aca="false">J137+K137+L137+M137</f>
        <v>1013.1</v>
      </c>
      <c r="G137" s="415"/>
      <c r="H137" s="415"/>
      <c r="I137" s="415"/>
      <c r="J137" s="447" t="n">
        <v>0</v>
      </c>
      <c r="K137" s="447" t="n">
        <v>0</v>
      </c>
      <c r="L137" s="447" t="n">
        <v>0</v>
      </c>
      <c r="M137" s="420" t="n">
        <v>1013.1</v>
      </c>
      <c r="N137" s="420"/>
      <c r="O137" s="420"/>
    </row>
    <row collapsed="false" customFormat="false" customHeight="false" hidden="true" ht="31.5" outlineLevel="0" r="138">
      <c r="A138" s="191"/>
      <c r="B138" s="37"/>
      <c r="C138" s="368"/>
      <c r="D138" s="368"/>
      <c r="E138" s="41" t="s">
        <v>226</v>
      </c>
      <c r="F138" s="415"/>
      <c r="G138" s="415"/>
      <c r="H138" s="415"/>
      <c r="I138" s="415"/>
      <c r="J138" s="447"/>
      <c r="K138" s="447"/>
      <c r="L138" s="447"/>
      <c r="M138" s="420"/>
      <c r="N138" s="420"/>
      <c r="O138" s="420"/>
    </row>
    <row collapsed="false" customFormat="false" customHeight="true" hidden="true" ht="18" outlineLevel="0" r="139">
      <c r="A139" s="41" t="s">
        <v>85</v>
      </c>
      <c r="B139" s="41"/>
      <c r="C139" s="416" t="n">
        <v>41640</v>
      </c>
      <c r="D139" s="416" t="n">
        <v>42735</v>
      </c>
      <c r="E139" s="41"/>
      <c r="F139" s="403" t="n">
        <f aca="false">SUM(F133:F138)</f>
        <v>2902.675</v>
      </c>
      <c r="G139" s="403"/>
      <c r="H139" s="403"/>
      <c r="I139" s="403"/>
      <c r="J139" s="404"/>
      <c r="K139" s="404"/>
      <c r="L139" s="404"/>
      <c r="M139" s="403" t="n">
        <f aca="false">SUM(M133:M138)</f>
        <v>2902.675</v>
      </c>
      <c r="N139" s="403"/>
      <c r="O139" s="403"/>
    </row>
    <row collapsed="false" customFormat="false" customHeight="false" hidden="true" ht="15.75" outlineLevel="0" r="140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collapsed="false" customFormat="false" customHeight="false" hidden="true" ht="15.75" outlineLevel="0" r="141">
      <c r="A141" s="5"/>
    </row>
    <row collapsed="false" customFormat="false" customHeight="false" hidden="true" ht="15.75" outlineLevel="0" r="142">
      <c r="A142" s="3" t="s">
        <v>106</v>
      </c>
      <c r="B142" s="3"/>
      <c r="C142" s="3"/>
      <c r="D142" s="3"/>
      <c r="E142" s="3"/>
      <c r="F142" s="3"/>
      <c r="G142" s="3"/>
    </row>
    <row collapsed="false" customFormat="false" customHeight="false" hidden="true" ht="15.75" outlineLevel="0" r="143">
      <c r="A143" s="3" t="s">
        <v>107</v>
      </c>
      <c r="B143" s="3"/>
      <c r="C143" s="3"/>
      <c r="D143" s="3"/>
      <c r="E143" s="3"/>
      <c r="F143" s="3"/>
      <c r="G143" s="3"/>
    </row>
    <row collapsed="false" customFormat="false" customHeight="false" hidden="true" ht="15.75" outlineLevel="0" r="144">
      <c r="A144" s="3" t="s">
        <v>108</v>
      </c>
      <c r="B144" s="3"/>
      <c r="C144" s="3"/>
      <c r="D144" s="3"/>
      <c r="E144" s="3"/>
      <c r="F144" s="3"/>
      <c r="G144" s="3"/>
      <c r="H144" s="3"/>
      <c r="I144" s="3"/>
    </row>
    <row collapsed="false" customFormat="false" customHeight="false" hidden="true" ht="15" outlineLevel="0" r="145">
      <c r="A145" s="588" t="s">
        <v>109</v>
      </c>
    </row>
    <row collapsed="false" customFormat="false" customHeight="false" hidden="true" ht="15" outlineLevel="0" r="146">
      <c r="A146" s="588" t="s">
        <v>110</v>
      </c>
    </row>
    <row collapsed="false" customFormat="false" customHeight="true" hidden="true" ht="15" outlineLevel="0" r="147">
      <c r="A147" s="127" t="s">
        <v>3</v>
      </c>
      <c r="B147" s="127" t="s">
        <v>111</v>
      </c>
      <c r="C147" s="128" t="s">
        <v>112</v>
      </c>
      <c r="D147" s="128"/>
      <c r="E147" s="128"/>
      <c r="F147" s="128"/>
      <c r="G147" s="128"/>
      <c r="H147" s="128"/>
      <c r="I147" s="128" t="s">
        <v>113</v>
      </c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</row>
    <row collapsed="false" customFormat="false" customHeight="true" hidden="true" ht="15" outlineLevel="0" r="148">
      <c r="A148" s="131" t="s">
        <v>9</v>
      </c>
      <c r="B148" s="131" t="s">
        <v>114</v>
      </c>
      <c r="C148" s="132" t="s">
        <v>115</v>
      </c>
      <c r="D148" s="132"/>
      <c r="E148" s="132"/>
      <c r="F148" s="132"/>
      <c r="G148" s="132"/>
      <c r="H148" s="132"/>
      <c r="I148" s="132" t="s">
        <v>116</v>
      </c>
      <c r="J148" s="132"/>
      <c r="K148" s="132"/>
      <c r="L148" s="132"/>
      <c r="M148" s="132"/>
      <c r="N148" s="132"/>
      <c r="O148" s="132"/>
      <c r="P148" s="132" t="s">
        <v>117</v>
      </c>
      <c r="Q148" s="132"/>
      <c r="R148" s="132"/>
      <c r="S148" s="132"/>
      <c r="T148" s="132"/>
      <c r="U148" s="132"/>
      <c r="V148" s="132"/>
    </row>
    <row collapsed="false" customFormat="false" customHeight="true" hidden="true" ht="15.75" outlineLevel="0" r="149">
      <c r="A149" s="435"/>
      <c r="B149" s="131" t="s">
        <v>118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7" t="s">
        <v>119</v>
      </c>
      <c r="Q149" s="137"/>
      <c r="R149" s="137"/>
      <c r="S149" s="137"/>
      <c r="T149" s="137"/>
      <c r="U149" s="137"/>
      <c r="V149" s="137"/>
    </row>
    <row collapsed="false" customFormat="false" customHeight="true" hidden="true" ht="15" outlineLevel="0" r="150">
      <c r="A150" s="435"/>
      <c r="B150" s="435"/>
      <c r="C150" s="25" t="s">
        <v>120</v>
      </c>
      <c r="D150" s="25"/>
      <c r="E150" s="25"/>
      <c r="F150" s="25"/>
      <c r="G150" s="25"/>
      <c r="H150" s="25"/>
      <c r="I150" s="25" t="s">
        <v>120</v>
      </c>
      <c r="J150" s="25"/>
      <c r="K150" s="25"/>
      <c r="L150" s="25"/>
      <c r="M150" s="25"/>
      <c r="N150" s="25"/>
      <c r="O150" s="25"/>
      <c r="P150" s="128"/>
      <c r="Q150" s="128"/>
      <c r="R150" s="128"/>
      <c r="S150" s="128"/>
      <c r="T150" s="128"/>
      <c r="U150" s="128"/>
      <c r="V150" s="128"/>
    </row>
    <row collapsed="false" customFormat="false" customHeight="true" hidden="true" ht="15.75" outlineLevel="0" r="151">
      <c r="A151" s="435"/>
      <c r="B151" s="43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137" t="s">
        <v>120</v>
      </c>
      <c r="Q151" s="137"/>
      <c r="R151" s="137"/>
      <c r="S151" s="137"/>
      <c r="T151" s="137"/>
      <c r="U151" s="137"/>
      <c r="V151" s="137"/>
    </row>
    <row collapsed="false" customFormat="false" customHeight="true" hidden="true" ht="15" outlineLevel="0" r="152">
      <c r="A152" s="435"/>
      <c r="B152" s="435"/>
      <c r="C152" s="25" t="s">
        <v>121</v>
      </c>
      <c r="D152" s="25" t="s">
        <v>122</v>
      </c>
      <c r="E152" s="25"/>
      <c r="F152" s="25" t="s">
        <v>123</v>
      </c>
      <c r="G152" s="25" t="s">
        <v>124</v>
      </c>
      <c r="H152" s="25" t="s">
        <v>125</v>
      </c>
      <c r="I152" s="25" t="s">
        <v>121</v>
      </c>
      <c r="J152" s="25"/>
      <c r="K152" s="25" t="s">
        <v>122</v>
      </c>
      <c r="L152" s="25" t="s">
        <v>123</v>
      </c>
      <c r="M152" s="25" t="s">
        <v>124</v>
      </c>
      <c r="N152" s="25" t="s">
        <v>125</v>
      </c>
      <c r="O152" s="25"/>
      <c r="P152" s="131"/>
      <c r="Q152" s="25" t="s">
        <v>122</v>
      </c>
      <c r="R152" s="25"/>
      <c r="S152" s="25" t="s">
        <v>123</v>
      </c>
      <c r="T152" s="25" t="s">
        <v>124</v>
      </c>
      <c r="U152" s="25" t="s">
        <v>125</v>
      </c>
      <c r="V152" s="25"/>
    </row>
    <row collapsed="false" customFormat="false" customHeight="false" hidden="true" ht="63.75" outlineLevel="0" r="153">
      <c r="A153" s="435"/>
      <c r="B153" s="43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30" t="s">
        <v>126</v>
      </c>
      <c r="Q153" s="25"/>
      <c r="R153" s="25"/>
      <c r="S153" s="25"/>
      <c r="T153" s="25"/>
      <c r="U153" s="25"/>
      <c r="V153" s="25"/>
    </row>
    <row collapsed="false" customFormat="false" customHeight="false" hidden="true" ht="30" outlineLevel="0" r="154">
      <c r="A154" s="185" t="n">
        <v>1</v>
      </c>
      <c r="B154" s="467" t="s">
        <v>127</v>
      </c>
      <c r="C154" s="141" t="n">
        <f aca="false">J37</f>
        <v>0</v>
      </c>
      <c r="D154" s="142" t="n">
        <f aca="false">K37</f>
        <v>0</v>
      </c>
      <c r="E154" s="142"/>
      <c r="F154" s="141" t="n">
        <f aca="false">L37</f>
        <v>0</v>
      </c>
      <c r="G154" s="149" t="n">
        <f aca="false">O37</f>
        <v>1087.575</v>
      </c>
      <c r="H154" s="589" t="n">
        <v>0</v>
      </c>
      <c r="I154" s="142" t="n">
        <f aca="false">J42</f>
        <v>0</v>
      </c>
      <c r="J154" s="142"/>
      <c r="K154" s="143" t="n">
        <f aca="false">K42</f>
        <v>0</v>
      </c>
      <c r="L154" s="146" t="n">
        <f aca="false">L42</f>
        <v>0</v>
      </c>
      <c r="M154" s="143" t="n">
        <f aca="false">O42</f>
        <v>2514.19</v>
      </c>
      <c r="N154" s="145" t="n">
        <v>0</v>
      </c>
      <c r="O154" s="145"/>
      <c r="P154" s="146" t="n">
        <f aca="false">J47</f>
        <v>0</v>
      </c>
      <c r="Q154" s="147" t="n">
        <f aca="false">K47</f>
        <v>0</v>
      </c>
      <c r="R154" s="147"/>
      <c r="S154" s="141" t="n">
        <f aca="false">L47</f>
        <v>0</v>
      </c>
      <c r="T154" s="143" t="n">
        <f aca="false">O47</f>
        <v>1509.3</v>
      </c>
      <c r="U154" s="145" t="n">
        <v>0</v>
      </c>
      <c r="V154" s="145"/>
    </row>
    <row collapsed="false" customFormat="false" customHeight="true" hidden="true" ht="41.45" outlineLevel="0" r="155">
      <c r="A155" s="32" t="n">
        <v>2</v>
      </c>
      <c r="B155" s="29" t="s">
        <v>128</v>
      </c>
      <c r="C155" s="146" t="n">
        <f aca="false">J34</f>
        <v>0</v>
      </c>
      <c r="D155" s="148" t="n">
        <f aca="false">K34</f>
        <v>14079.15</v>
      </c>
      <c r="E155" s="148"/>
      <c r="F155" s="146" t="n">
        <f aca="false">L34</f>
        <v>0</v>
      </c>
      <c r="G155" s="149" t="n">
        <f aca="false">O34</f>
        <v>1408</v>
      </c>
      <c r="H155" s="589" t="n">
        <v>0</v>
      </c>
      <c r="I155" s="142" t="n">
        <f aca="false">J39</f>
        <v>0</v>
      </c>
      <c r="J155" s="142"/>
      <c r="K155" s="143" t="n">
        <f aca="false">K39</f>
        <v>0</v>
      </c>
      <c r="L155" s="143" t="n">
        <f aca="false">L39</f>
        <v>0</v>
      </c>
      <c r="M155" s="143" t="n">
        <f aca="false">O39</f>
        <v>19069.2</v>
      </c>
      <c r="N155" s="145" t="n">
        <v>0</v>
      </c>
      <c r="O155" s="145"/>
      <c r="P155" s="146" t="n">
        <f aca="false">J44</f>
        <v>0</v>
      </c>
      <c r="Q155" s="150" t="n">
        <f aca="false">K44</f>
        <v>0</v>
      </c>
      <c r="R155" s="150"/>
      <c r="S155" s="146" t="n">
        <f aca="false">L44</f>
        <v>0</v>
      </c>
      <c r="T155" s="143" t="n">
        <f aca="false">O44</f>
        <v>18714</v>
      </c>
      <c r="U155" s="145" t="n">
        <v>0</v>
      </c>
      <c r="V155" s="145"/>
    </row>
    <row collapsed="false" customFormat="false" customHeight="false" hidden="true" ht="30" outlineLevel="0" r="156">
      <c r="A156" s="32" t="n">
        <v>3</v>
      </c>
      <c r="B156" s="29" t="s">
        <v>129</v>
      </c>
      <c r="C156" s="146" t="n">
        <f aca="false">J35</f>
        <v>0</v>
      </c>
      <c r="D156" s="142" t="n">
        <f aca="false">K35</f>
        <v>0</v>
      </c>
      <c r="E156" s="142"/>
      <c r="F156" s="146" t="n">
        <f aca="false">L35</f>
        <v>0</v>
      </c>
      <c r="G156" s="149" t="n">
        <f aca="false">O35</f>
        <v>0</v>
      </c>
      <c r="H156" s="589" t="n">
        <v>0</v>
      </c>
      <c r="I156" s="142" t="n">
        <f aca="false">J40</f>
        <v>0</v>
      </c>
      <c r="J156" s="142"/>
      <c r="K156" s="143" t="n">
        <f aca="false">K40</f>
        <v>1156.4</v>
      </c>
      <c r="L156" s="143" t="n">
        <f aca="false">L40</f>
        <v>0</v>
      </c>
      <c r="M156" s="143" t="n">
        <f aca="false">O40</f>
        <v>17814.84</v>
      </c>
      <c r="N156" s="145" t="n">
        <v>0</v>
      </c>
      <c r="O156" s="145"/>
      <c r="P156" s="146" t="n">
        <f aca="false">J45</f>
        <v>0</v>
      </c>
      <c r="Q156" s="150" t="n">
        <f aca="false">K45</f>
        <v>0</v>
      </c>
      <c r="R156" s="150"/>
      <c r="S156" s="146" t="n">
        <f aca="false">L45</f>
        <v>0</v>
      </c>
      <c r="T156" s="143" t="n">
        <f aca="false">O45</f>
        <v>18466</v>
      </c>
      <c r="U156" s="145" t="n">
        <v>0</v>
      </c>
      <c r="V156" s="145"/>
    </row>
    <row collapsed="false" customFormat="false" customHeight="true" hidden="true" ht="55.15" outlineLevel="0" r="157">
      <c r="A157" s="32" t="n">
        <v>4</v>
      </c>
      <c r="B157" s="29" t="s">
        <v>130</v>
      </c>
      <c r="C157" s="146" t="n">
        <f aca="false">J36</f>
        <v>0</v>
      </c>
      <c r="D157" s="142" t="n">
        <f aca="false">K36</f>
        <v>3113.89</v>
      </c>
      <c r="E157" s="142"/>
      <c r="F157" s="143" t="n">
        <f aca="false">L41</f>
        <v>0</v>
      </c>
      <c r="G157" s="149" t="n">
        <f aca="false">O36</f>
        <v>533.889</v>
      </c>
      <c r="H157" s="589" t="n">
        <v>0</v>
      </c>
      <c r="I157" s="142" t="n">
        <f aca="false">J41</f>
        <v>0</v>
      </c>
      <c r="J157" s="142"/>
      <c r="K157" s="143" t="n">
        <f aca="false">K41</f>
        <v>3623.99</v>
      </c>
      <c r="L157" s="143" t="n">
        <f aca="false">L41</f>
        <v>0</v>
      </c>
      <c r="M157" s="143" t="n">
        <f aca="false">O41</f>
        <v>16855.3</v>
      </c>
      <c r="N157" s="145" t="n">
        <v>0</v>
      </c>
      <c r="O157" s="145"/>
      <c r="P157" s="146" t="n">
        <f aca="false">J46</f>
        <v>0</v>
      </c>
      <c r="Q157" s="150" t="n">
        <f aca="false">K46</f>
        <v>0</v>
      </c>
      <c r="R157" s="150"/>
      <c r="S157" s="146" t="n">
        <f aca="false">L46</f>
        <v>0</v>
      </c>
      <c r="T157" s="143" t="n">
        <f aca="false">O46</f>
        <v>18718.1</v>
      </c>
      <c r="U157" s="145" t="n">
        <v>0</v>
      </c>
      <c r="V157" s="145"/>
    </row>
    <row collapsed="false" customFormat="false" customHeight="true" hidden="true" ht="15.6" outlineLevel="0" r="158">
      <c r="A158" s="41"/>
      <c r="B158" s="41" t="s">
        <v>85</v>
      </c>
      <c r="C158" s="152" t="n">
        <f aca="false">C157+C156+C155+C154</f>
        <v>0</v>
      </c>
      <c r="D158" s="153" t="n">
        <f aca="false">D157+D156+D155+D154</f>
        <v>17193.04</v>
      </c>
      <c r="E158" s="153"/>
      <c r="F158" s="152" t="n">
        <f aca="false">F157+F156+F155+F154</f>
        <v>0</v>
      </c>
      <c r="G158" s="155" t="n">
        <f aca="false">G157+G156+G155+G154</f>
        <v>3029.464</v>
      </c>
      <c r="H158" s="158" t="n">
        <f aca="false">H157+H156+H155+H154</f>
        <v>0</v>
      </c>
      <c r="I158" s="154" t="n">
        <f aca="false">I157+I156+I155+I154</f>
        <v>0</v>
      </c>
      <c r="J158" s="154"/>
      <c r="K158" s="155" t="n">
        <f aca="false">K157+K156+K155+K154</f>
        <v>4780.39</v>
      </c>
      <c r="L158" s="155" t="n">
        <f aca="false">L157+L156+L155+L154</f>
        <v>0</v>
      </c>
      <c r="M158" s="155" t="n">
        <f aca="false">M157+M156+M155+M154</f>
        <v>56253.53</v>
      </c>
      <c r="N158" s="157" t="n">
        <f aca="false">N157+N156+N155+N154</f>
        <v>0</v>
      </c>
      <c r="O158" s="157"/>
      <c r="P158" s="158" t="n">
        <f aca="false">P157+P156+P155+P154</f>
        <v>0</v>
      </c>
      <c r="Q158" s="159" t="n">
        <f aca="false">Q157+Q156+Q155+Q154</f>
        <v>0</v>
      </c>
      <c r="R158" s="159"/>
      <c r="S158" s="160" t="n">
        <f aca="false">S157+S156+S155+S154</f>
        <v>0</v>
      </c>
      <c r="T158" s="155" t="n">
        <f aca="false">T157+T156+T155+T154</f>
        <v>57407.4</v>
      </c>
      <c r="U158" s="157" t="n">
        <f aca="false">U157+U156+U155+U154</f>
        <v>0</v>
      </c>
      <c r="V158" s="157"/>
    </row>
    <row collapsed="false" customFormat="false" customHeight="true" hidden="true" ht="15.6" outlineLevel="0" r="159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23"/>
    </row>
    <row collapsed="false" customFormat="false" customHeight="true" hidden="true" ht="16.5" outlineLevel="0" r="160">
      <c r="A160" s="165" t="s">
        <v>131</v>
      </c>
      <c r="B160" s="165"/>
      <c r="C160" s="165"/>
      <c r="D160" s="123"/>
      <c r="E160" s="166"/>
      <c r="F160" s="166"/>
      <c r="G160" s="166"/>
      <c r="H160" s="165"/>
      <c r="I160" s="165"/>
      <c r="J160" s="166"/>
      <c r="K160" s="166"/>
      <c r="L160" s="166"/>
      <c r="M160" s="165"/>
      <c r="N160" s="165"/>
      <c r="O160" s="166"/>
      <c r="P160" s="166"/>
      <c r="Q160" s="166"/>
      <c r="R160" s="166"/>
      <c r="S160" s="166"/>
      <c r="T160" s="166"/>
      <c r="U160" s="166"/>
      <c r="V160" s="123"/>
    </row>
    <row collapsed="false" customFormat="false" customHeight="true" hidden="true" ht="15.75" outlineLevel="0" r="161">
      <c r="A161" s="165"/>
      <c r="B161" s="165"/>
      <c r="C161" s="165"/>
      <c r="D161" s="123"/>
      <c r="E161" s="168" t="s">
        <v>132</v>
      </c>
      <c r="F161" s="168"/>
      <c r="G161" s="168"/>
      <c r="H161" s="165"/>
      <c r="I161" s="165"/>
      <c r="J161" s="168" t="s">
        <v>133</v>
      </c>
      <c r="K161" s="168"/>
      <c r="L161" s="168"/>
      <c r="M161" s="165"/>
      <c r="N161" s="165"/>
      <c r="O161" s="168"/>
      <c r="P161" s="168"/>
      <c r="Q161" s="168"/>
      <c r="R161" s="168" t="s">
        <v>134</v>
      </c>
      <c r="S161" s="168"/>
      <c r="T161" s="168"/>
      <c r="U161" s="168"/>
      <c r="V161" s="123"/>
    </row>
    <row collapsed="false" customFormat="false" customHeight="false" hidden="true" ht="15.75" outlineLevel="0" r="162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</row>
    <row collapsed="false" customFormat="false" customHeight="false" hidden="true" ht="15.75" outlineLevel="0" r="163">
      <c r="A163" s="461"/>
    </row>
    <row collapsed="false" customFormat="false" customHeight="false" hidden="true" ht="15.75" outlineLevel="0" r="164">
      <c r="A164" s="3" t="s">
        <v>135</v>
      </c>
      <c r="B164" s="3"/>
      <c r="C164" s="3"/>
      <c r="D164" s="3"/>
      <c r="E164" s="3"/>
      <c r="F164" s="3"/>
      <c r="G164" s="3"/>
    </row>
    <row collapsed="false" customFormat="false" customHeight="false" hidden="true" ht="15.75" outlineLevel="0" r="165">
      <c r="A165" s="461"/>
    </row>
    <row collapsed="false" customFormat="false" customHeight="false" hidden="true" ht="15.75" outlineLevel="0" r="166">
      <c r="A166" s="366"/>
    </row>
    <row collapsed="false" customFormat="false" customHeight="false" hidden="true" ht="15.75" outlineLevel="0" r="167">
      <c r="A167" s="3" t="s">
        <v>1</v>
      </c>
      <c r="B167" s="3"/>
      <c r="C167" s="3"/>
      <c r="D167" s="3"/>
      <c r="E167" s="3"/>
      <c r="F167" s="3"/>
      <c r="G167" s="3"/>
    </row>
    <row collapsed="false" customFormat="false" customHeight="false" hidden="true" ht="15.75" outlineLevel="0" r="168">
      <c r="A168" s="3" t="s">
        <v>136</v>
      </c>
      <c r="B168" s="3"/>
      <c r="C168" s="3"/>
      <c r="D168" s="3"/>
      <c r="E168" s="3"/>
      <c r="F168" s="3"/>
      <c r="G168" s="3"/>
    </row>
    <row collapsed="false" customFormat="false" customHeight="false" hidden="true" ht="15.75" outlineLevel="0" r="169">
      <c r="A169" s="366"/>
    </row>
    <row collapsed="false" customFormat="false" customHeight="true" hidden="true" ht="31.5" outlineLevel="0" r="170">
      <c r="A170" s="462" t="s">
        <v>137</v>
      </c>
      <c r="B170" s="462"/>
      <c r="C170" s="462"/>
      <c r="D170" s="462"/>
      <c r="E170" s="462"/>
      <c r="F170" s="462"/>
      <c r="G170" s="462"/>
      <c r="H170" s="462"/>
      <c r="I170" s="123"/>
      <c r="J170" s="123"/>
    </row>
    <row collapsed="false" customFormat="false" customHeight="true" hidden="true" ht="15.6" outlineLevel="0" r="171">
      <c r="A171" s="168"/>
      <c r="B171" s="168"/>
      <c r="C171" s="168"/>
      <c r="D171" s="168"/>
      <c r="E171" s="168"/>
      <c r="F171" s="168"/>
      <c r="G171" s="168"/>
      <c r="H171" s="168"/>
      <c r="I171" s="123"/>
      <c r="J171" s="123"/>
    </row>
    <row collapsed="false" customFormat="false" customHeight="true" hidden="true" ht="16.5" outlineLevel="0" r="172">
      <c r="A172" s="463" t="s">
        <v>138</v>
      </c>
      <c r="B172" s="463"/>
      <c r="C172" s="463"/>
      <c r="D172" s="463"/>
      <c r="E172" s="463"/>
      <c r="F172" s="463"/>
      <c r="G172" s="463"/>
      <c r="H172" s="463"/>
      <c r="I172" s="123"/>
      <c r="J172" s="123"/>
    </row>
    <row collapsed="false" customFormat="false" customHeight="true" hidden="true" ht="119.25" outlineLevel="0" r="173">
      <c r="A173" s="26" t="s">
        <v>139</v>
      </c>
      <c r="B173" s="26" t="s">
        <v>140</v>
      </c>
      <c r="C173" s="26" t="s">
        <v>141</v>
      </c>
      <c r="D173" s="26" t="s">
        <v>142</v>
      </c>
      <c r="E173" s="26" t="s">
        <v>143</v>
      </c>
      <c r="F173" s="26"/>
      <c r="G173" s="26" t="s">
        <v>448</v>
      </c>
      <c r="H173" s="26"/>
      <c r="I173" s="26"/>
      <c r="J173" s="26"/>
    </row>
    <row collapsed="false" customFormat="false" customHeight="true" hidden="true" ht="45.75" outlineLevel="0" r="174">
      <c r="A174" s="26"/>
      <c r="B174" s="26"/>
      <c r="C174" s="26"/>
      <c r="D174" s="26"/>
      <c r="E174" s="32" t="s">
        <v>144</v>
      </c>
      <c r="F174" s="185" t="s">
        <v>145</v>
      </c>
      <c r="G174" s="32" t="s">
        <v>144</v>
      </c>
      <c r="H174" s="26" t="s">
        <v>449</v>
      </c>
      <c r="I174" s="26"/>
      <c r="J174" s="26"/>
    </row>
    <row collapsed="false" customFormat="false" customHeight="false" hidden="true" ht="15" outlineLevel="0" r="175">
      <c r="A175" s="175" t="n">
        <v>1</v>
      </c>
      <c r="B175" s="175" t="n">
        <v>2</v>
      </c>
      <c r="C175" s="175" t="n">
        <v>3</v>
      </c>
      <c r="D175" s="175" t="n">
        <v>4</v>
      </c>
      <c r="E175" s="176" t="n">
        <v>5</v>
      </c>
      <c r="F175" s="176" t="n">
        <v>6</v>
      </c>
      <c r="G175" s="176" t="n">
        <v>7</v>
      </c>
      <c r="H175" s="360" t="n">
        <v>8</v>
      </c>
      <c r="I175" s="360"/>
      <c r="J175" s="360"/>
    </row>
    <row collapsed="false" customFormat="false" customHeight="false" hidden="true" ht="165" outlineLevel="0" r="176">
      <c r="A176" s="29" t="s">
        <v>146</v>
      </c>
      <c r="B176" s="29" t="n">
        <v>2014</v>
      </c>
      <c r="C176" s="179" t="s">
        <v>147</v>
      </c>
      <c r="D176" s="29" t="s">
        <v>148</v>
      </c>
      <c r="E176" s="29" t="n">
        <v>28158.3</v>
      </c>
      <c r="F176" s="29" t="n">
        <v>28158.3</v>
      </c>
      <c r="G176" s="29" t="n">
        <v>28158.3</v>
      </c>
      <c r="H176" s="35" t="n">
        <v>28158.3</v>
      </c>
      <c r="I176" s="35"/>
      <c r="J176" s="35"/>
    </row>
    <row collapsed="false" customFormat="false" customHeight="true" hidden="true" ht="224.25" outlineLevel="0" r="177">
      <c r="A177" s="35" t="s">
        <v>149</v>
      </c>
      <c r="B177" s="29" t="n">
        <v>2014</v>
      </c>
      <c r="C177" s="181" t="s">
        <v>150</v>
      </c>
      <c r="D177" s="35" t="s">
        <v>148</v>
      </c>
      <c r="E177" s="29" t="n">
        <v>6227.78</v>
      </c>
      <c r="F177" s="29" t="n">
        <v>6227.78</v>
      </c>
      <c r="G177" s="29" t="n">
        <v>6227.78</v>
      </c>
      <c r="H177" s="35" t="n">
        <v>6227.78</v>
      </c>
      <c r="I177" s="35"/>
      <c r="J177" s="35"/>
    </row>
    <row collapsed="false" customFormat="false" customHeight="false" hidden="true" ht="15" outlineLevel="0" r="178">
      <c r="A178" s="35"/>
      <c r="B178" s="29" t="n">
        <v>2015</v>
      </c>
      <c r="C178" s="181"/>
      <c r="D178" s="35"/>
      <c r="E178" s="29" t="n">
        <v>775.54</v>
      </c>
      <c r="F178" s="29" t="n">
        <v>775.54</v>
      </c>
      <c r="G178" s="29" t="n">
        <v>775.54</v>
      </c>
      <c r="H178" s="35" t="n">
        <v>775.54</v>
      </c>
      <c r="I178" s="35"/>
      <c r="J178" s="35"/>
    </row>
    <row collapsed="false" customFormat="false" customHeight="false" hidden="true" ht="210" outlineLevel="0" r="179">
      <c r="A179" s="29" t="s">
        <v>151</v>
      </c>
      <c r="B179" s="29" t="n">
        <v>2015</v>
      </c>
      <c r="C179" s="29" t="s">
        <v>152</v>
      </c>
      <c r="D179" s="29" t="s">
        <v>148</v>
      </c>
      <c r="E179" s="29" t="n">
        <v>2312.8</v>
      </c>
      <c r="F179" s="29" t="n">
        <v>2312.8</v>
      </c>
      <c r="G179" s="29" t="n">
        <v>2312.8</v>
      </c>
      <c r="H179" s="35" t="n">
        <v>2312.8</v>
      </c>
      <c r="I179" s="35"/>
      <c r="J179" s="35"/>
    </row>
    <row collapsed="false" customFormat="false" customHeight="false" hidden="true" ht="15.75" outlineLevel="0" r="180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</row>
    <row collapsed="false" customFormat="false" customHeight="false" hidden="true" ht="15.75" outlineLevel="0" r="181">
      <c r="A181" s="357"/>
    </row>
    <row collapsed="false" customFormat="false" customHeight="false" hidden="true" ht="15.75" outlineLevel="0" r="182">
      <c r="A182" s="3" t="s">
        <v>153</v>
      </c>
      <c r="B182" s="3"/>
      <c r="C182" s="3"/>
      <c r="D182" s="3"/>
      <c r="E182" s="3"/>
      <c r="F182" s="3"/>
      <c r="G182" s="3"/>
    </row>
    <row collapsed="false" customFormat="false" customHeight="false" hidden="true" ht="15.75" outlineLevel="0" r="183">
      <c r="A183" s="461"/>
    </row>
    <row collapsed="false" customFormat="false" customHeight="false" hidden="true" ht="15.75" outlineLevel="0" r="184">
      <c r="A184" s="3" t="s">
        <v>154</v>
      </c>
      <c r="B184" s="3"/>
      <c r="C184" s="3"/>
      <c r="D184" s="3"/>
      <c r="E184" s="3"/>
      <c r="F184" s="3"/>
      <c r="G184" s="3"/>
    </row>
    <row collapsed="false" customFormat="false" customHeight="false" hidden="true" ht="15.75" outlineLevel="0" r="185">
      <c r="A185" s="3" t="s">
        <v>155</v>
      </c>
      <c r="B185" s="3"/>
      <c r="C185" s="3"/>
      <c r="D185" s="3"/>
      <c r="E185" s="3"/>
      <c r="F185" s="3"/>
      <c r="G185" s="3"/>
    </row>
    <row collapsed="false" customFormat="false" customHeight="false" hidden="true" ht="15.75" outlineLevel="0" r="186">
      <c r="A186" s="366"/>
    </row>
    <row collapsed="false" customFormat="false" customHeight="true" hidden="true" ht="31.5" outlineLevel="0" r="187">
      <c r="A187" s="462" t="s">
        <v>137</v>
      </c>
      <c r="B187" s="462"/>
      <c r="C187" s="462"/>
      <c r="D187" s="462"/>
      <c r="E187" s="462"/>
      <c r="F187" s="462"/>
      <c r="G187" s="462"/>
      <c r="H187" s="462"/>
      <c r="I187" s="123"/>
      <c r="J187" s="123"/>
    </row>
    <row collapsed="false" customFormat="false" customHeight="false" hidden="true" ht="15.75" outlineLevel="0" r="188">
      <c r="A188" s="168"/>
      <c r="B188" s="168"/>
      <c r="C188" s="168"/>
      <c r="D188" s="168"/>
      <c r="E188" s="168"/>
      <c r="F188" s="168"/>
      <c r="G188" s="168"/>
      <c r="H188" s="168"/>
      <c r="I188" s="123"/>
      <c r="J188" s="123"/>
    </row>
    <row collapsed="false" customFormat="false" customHeight="false" hidden="true" ht="15.75" outlineLevel="0" r="189">
      <c r="A189" s="166"/>
      <c r="B189" s="166"/>
      <c r="C189" s="166"/>
      <c r="D189" s="166"/>
      <c r="E189" s="166"/>
      <c r="F189" s="166"/>
      <c r="G189" s="166"/>
      <c r="H189" s="166"/>
      <c r="I189" s="123"/>
      <c r="J189" s="123"/>
    </row>
    <row collapsed="false" customFormat="false" customHeight="true" hidden="true" ht="88.5" outlineLevel="0" r="190">
      <c r="A190" s="26" t="s">
        <v>156</v>
      </c>
      <c r="B190" s="26" t="s">
        <v>157</v>
      </c>
      <c r="C190" s="183" t="s">
        <v>158</v>
      </c>
      <c r="D190" s="183"/>
      <c r="E190" s="183"/>
      <c r="F190" s="183"/>
      <c r="G190" s="183"/>
      <c r="H190" s="26" t="s">
        <v>450</v>
      </c>
      <c r="I190" s="26"/>
      <c r="J190" s="26"/>
    </row>
    <row collapsed="false" customFormat="false" customHeight="true" hidden="true" ht="30" outlineLevel="0" r="191">
      <c r="A191" s="26"/>
      <c r="B191" s="26"/>
      <c r="C191" s="184" t="s">
        <v>159</v>
      </c>
      <c r="D191" s="184"/>
      <c r="E191" s="184"/>
      <c r="F191" s="184"/>
      <c r="G191" s="184"/>
      <c r="H191" s="26"/>
      <c r="I191" s="26"/>
      <c r="J191" s="26"/>
    </row>
    <row collapsed="false" customFormat="false" customHeight="false" hidden="true" ht="30" outlineLevel="0" r="192">
      <c r="A192" s="26"/>
      <c r="B192" s="26"/>
      <c r="C192" s="32" t="s">
        <v>160</v>
      </c>
      <c r="D192" s="185" t="s">
        <v>161</v>
      </c>
      <c r="E192" s="185" t="s">
        <v>162</v>
      </c>
      <c r="F192" s="185" t="s">
        <v>163</v>
      </c>
      <c r="G192" s="185" t="s">
        <v>446</v>
      </c>
      <c r="H192" s="26"/>
      <c r="I192" s="26"/>
      <c r="J192" s="26"/>
    </row>
    <row collapsed="false" customFormat="false" customHeight="false" hidden="true" ht="15" outlineLevel="0" r="193">
      <c r="A193" s="185" t="n">
        <v>1</v>
      </c>
      <c r="B193" s="185" t="n">
        <v>2</v>
      </c>
      <c r="C193" s="32" t="n">
        <v>3</v>
      </c>
      <c r="D193" s="32"/>
      <c r="E193" s="32" t="n">
        <v>4</v>
      </c>
      <c r="F193" s="32" t="n">
        <v>5</v>
      </c>
      <c r="G193" s="32" t="n">
        <v>6</v>
      </c>
      <c r="H193" s="26" t="n">
        <v>7</v>
      </c>
      <c r="I193" s="26"/>
      <c r="J193" s="26"/>
    </row>
    <row collapsed="false" customFormat="false" customHeight="true" hidden="true" ht="45.75" outlineLevel="0" r="194">
      <c r="A194" s="29" t="s">
        <v>164</v>
      </c>
      <c r="B194" s="29" t="n">
        <v>2014</v>
      </c>
      <c r="C194" s="29" t="s">
        <v>165</v>
      </c>
      <c r="D194" s="187" t="n">
        <v>14079.15</v>
      </c>
      <c r="E194" s="29" t="s">
        <v>165</v>
      </c>
      <c r="F194" s="187" t="n">
        <v>1408</v>
      </c>
      <c r="G194" s="29" t="s">
        <v>165</v>
      </c>
      <c r="H194" s="35" t="s">
        <v>451</v>
      </c>
      <c r="I194" s="35"/>
      <c r="J194" s="35"/>
    </row>
    <row collapsed="false" customFormat="false" customHeight="true" hidden="true" ht="224.25" outlineLevel="0" r="195">
      <c r="A195" s="35" t="s">
        <v>149</v>
      </c>
      <c r="B195" s="29" t="n">
        <v>2014</v>
      </c>
      <c r="C195" s="29" t="s">
        <v>165</v>
      </c>
      <c r="D195" s="187" t="n">
        <v>3113.89</v>
      </c>
      <c r="E195" s="29" t="s">
        <v>165</v>
      </c>
      <c r="F195" s="187" t="n">
        <v>311.389</v>
      </c>
      <c r="G195" s="29" t="s">
        <v>165</v>
      </c>
      <c r="H195" s="35" t="s">
        <v>451</v>
      </c>
      <c r="I195" s="35"/>
      <c r="J195" s="35"/>
    </row>
    <row collapsed="false" customFormat="false" customHeight="false" hidden="true" ht="15" outlineLevel="0" r="196">
      <c r="A196" s="35"/>
      <c r="B196" s="29" t="n">
        <v>2015</v>
      </c>
      <c r="C196" s="29" t="s">
        <v>165</v>
      </c>
      <c r="D196" s="187" t="n">
        <v>3623.99</v>
      </c>
      <c r="E196" s="29" t="s">
        <v>165</v>
      </c>
      <c r="F196" s="187" t="n">
        <v>362.4</v>
      </c>
      <c r="G196" s="29" t="s">
        <v>165</v>
      </c>
      <c r="H196" s="35"/>
      <c r="I196" s="35"/>
      <c r="J196" s="35"/>
    </row>
    <row collapsed="false" customFormat="false" customHeight="true" hidden="true" ht="60.75" outlineLevel="0" r="197">
      <c r="A197" s="29" t="s">
        <v>151</v>
      </c>
      <c r="B197" s="29" t="n">
        <v>2015</v>
      </c>
      <c r="C197" s="29" t="s">
        <v>165</v>
      </c>
      <c r="D197" s="187" t="n">
        <v>1156.4</v>
      </c>
      <c r="E197" s="29" t="s">
        <v>165</v>
      </c>
      <c r="F197" s="187" t="n">
        <v>115.64</v>
      </c>
      <c r="G197" s="29" t="s">
        <v>165</v>
      </c>
      <c r="H197" s="35" t="s">
        <v>451</v>
      </c>
      <c r="I197" s="35"/>
      <c r="J197" s="35"/>
    </row>
    <row collapsed="false" customFormat="false" customHeight="false" hidden="true" ht="15.75" outlineLevel="0" r="198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</row>
    <row collapsed="false" customFormat="false" customHeight="false" hidden="true" ht="15.75" outlineLevel="0" r="199">
      <c r="A199" s="461"/>
    </row>
    <row collapsed="false" customFormat="false" customHeight="false" hidden="true" ht="15.75" outlineLevel="0" r="200">
      <c r="A200" s="357"/>
    </row>
    <row collapsed="false" customFormat="false" customHeight="false" hidden="true" ht="15.75" outlineLevel="0" r="201">
      <c r="A201" s="3" t="s">
        <v>166</v>
      </c>
      <c r="B201" s="3"/>
      <c r="C201" s="3"/>
      <c r="D201" s="3"/>
      <c r="E201" s="3"/>
      <c r="F201" s="3"/>
    </row>
    <row collapsed="false" customFormat="false" customHeight="false" hidden="true" ht="15.75" outlineLevel="0" r="202">
      <c r="A202" s="461"/>
    </row>
    <row collapsed="false" customFormat="false" customHeight="false" hidden="true" ht="15.75" outlineLevel="0" r="203">
      <c r="A203" s="3" t="s">
        <v>168</v>
      </c>
      <c r="B203" s="3"/>
      <c r="C203" s="3"/>
      <c r="D203" s="3"/>
      <c r="E203" s="3"/>
      <c r="F203" s="3"/>
    </row>
    <row collapsed="false" customFormat="false" customHeight="false" hidden="true" ht="15.75" outlineLevel="0" r="204">
      <c r="A204" s="3" t="s">
        <v>169</v>
      </c>
      <c r="B204" s="3"/>
      <c r="C204" s="3"/>
      <c r="D204" s="3"/>
      <c r="E204" s="3"/>
      <c r="F204" s="3"/>
    </row>
    <row collapsed="false" customFormat="false" customHeight="false" hidden="true" ht="15.75" outlineLevel="0" r="205">
      <c r="A205" s="3" t="s">
        <v>170</v>
      </c>
      <c r="B205" s="3"/>
      <c r="C205" s="3"/>
      <c r="D205" s="3"/>
      <c r="E205" s="3"/>
      <c r="F205" s="3"/>
    </row>
    <row collapsed="false" customFormat="false" customHeight="false" hidden="true" ht="15.75" outlineLevel="0" r="206">
      <c r="A206" s="5"/>
    </row>
    <row collapsed="false" customFormat="false" customHeight="true" hidden="true" ht="18" outlineLevel="0" r="207">
      <c r="A207" s="353" t="s">
        <v>171</v>
      </c>
      <c r="B207" s="26" t="s">
        <v>172</v>
      </c>
      <c r="C207" s="26" t="s">
        <v>173</v>
      </c>
      <c r="D207" s="26" t="s">
        <v>174</v>
      </c>
      <c r="E207" s="26"/>
      <c r="F207" s="26"/>
      <c r="G207" s="26"/>
    </row>
    <row collapsed="false" customFormat="false" customHeight="false" hidden="true" ht="30" outlineLevel="0" r="208">
      <c r="A208" s="189" t="s">
        <v>9</v>
      </c>
      <c r="B208" s="26"/>
      <c r="C208" s="26"/>
      <c r="D208" s="189" t="s">
        <v>175</v>
      </c>
      <c r="E208" s="189" t="s">
        <v>176</v>
      </c>
      <c r="F208" s="189" t="s">
        <v>177</v>
      </c>
      <c r="G208" s="464"/>
    </row>
    <row collapsed="false" customFormat="false" customHeight="false" hidden="true" ht="30" outlineLevel="0" r="209">
      <c r="A209" s="435"/>
      <c r="B209" s="26"/>
      <c r="C209" s="26"/>
      <c r="D209" s="189" t="s">
        <v>178</v>
      </c>
      <c r="E209" s="189" t="s">
        <v>115</v>
      </c>
      <c r="F209" s="189" t="s">
        <v>179</v>
      </c>
      <c r="G209" s="464" t="s">
        <v>452</v>
      </c>
    </row>
    <row collapsed="false" customFormat="false" customHeight="false" hidden="true" ht="15" outlineLevel="0" r="210">
      <c r="A210" s="191"/>
      <c r="B210" s="26"/>
      <c r="C210" s="26"/>
      <c r="D210" s="191"/>
      <c r="E210" s="191"/>
      <c r="F210" s="191"/>
      <c r="G210" s="184" t="s">
        <v>453</v>
      </c>
    </row>
    <row collapsed="false" customFormat="false" customHeight="true" hidden="true" ht="42.75" outlineLevel="0" r="211">
      <c r="A211" s="465" t="s">
        <v>180</v>
      </c>
      <c r="B211" s="465"/>
      <c r="C211" s="465"/>
      <c r="D211" s="465"/>
      <c r="E211" s="465"/>
      <c r="F211" s="465"/>
      <c r="G211" s="465"/>
    </row>
    <row collapsed="false" customFormat="false" customHeight="true" hidden="true" ht="30" outlineLevel="0" r="212">
      <c r="A212" s="466" t="s">
        <v>181</v>
      </c>
      <c r="B212" s="466"/>
      <c r="C212" s="466"/>
      <c r="D212" s="466"/>
      <c r="E212" s="466"/>
      <c r="F212" s="466"/>
      <c r="G212" s="466"/>
    </row>
    <row collapsed="false" customFormat="false" customHeight="true" hidden="true" ht="30" outlineLevel="0" r="213">
      <c r="A213" s="466" t="s">
        <v>182</v>
      </c>
      <c r="B213" s="466"/>
      <c r="C213" s="466"/>
      <c r="D213" s="466"/>
      <c r="E213" s="466"/>
      <c r="F213" s="466"/>
      <c r="G213" s="466"/>
    </row>
    <row collapsed="false" customFormat="false" customHeight="false" hidden="true" ht="30" outlineLevel="0" r="214">
      <c r="A214" s="32" t="n">
        <v>1</v>
      </c>
      <c r="B214" s="194" t="s">
        <v>183</v>
      </c>
      <c r="C214" s="194" t="s">
        <v>184</v>
      </c>
      <c r="D214" s="194" t="n">
        <v>73.5</v>
      </c>
      <c r="E214" s="194" t="n">
        <v>73.6</v>
      </c>
      <c r="F214" s="194" t="n">
        <v>73.7</v>
      </c>
      <c r="G214" s="276" t="n">
        <v>73.8</v>
      </c>
    </row>
    <row collapsed="false" customFormat="false" customHeight="false" hidden="true" ht="45" outlineLevel="0" r="215">
      <c r="A215" s="32" t="n">
        <v>2</v>
      </c>
      <c r="B215" s="194" t="s">
        <v>185</v>
      </c>
      <c r="C215" s="194" t="s">
        <v>186</v>
      </c>
      <c r="D215" s="194" t="n">
        <v>1.7</v>
      </c>
      <c r="E215" s="194" t="n">
        <v>1.7</v>
      </c>
      <c r="F215" s="194" t="n">
        <v>1.7</v>
      </c>
      <c r="G215" s="276" t="n">
        <v>1.7</v>
      </c>
    </row>
    <row collapsed="false" customFormat="false" customHeight="false" hidden="true" ht="60" outlineLevel="0" r="216">
      <c r="A216" s="32" t="n">
        <v>3</v>
      </c>
      <c r="B216" s="194" t="s">
        <v>187</v>
      </c>
      <c r="C216" s="194" t="s">
        <v>186</v>
      </c>
      <c r="D216" s="194" t="n">
        <v>10</v>
      </c>
      <c r="E216" s="194" t="n">
        <v>10</v>
      </c>
      <c r="F216" s="194" t="n">
        <v>10</v>
      </c>
      <c r="G216" s="276" t="n">
        <v>10</v>
      </c>
    </row>
    <row collapsed="false" customFormat="false" customHeight="false" hidden="true" ht="30" outlineLevel="0" r="217">
      <c r="A217" s="32" t="n">
        <v>4</v>
      </c>
      <c r="B217" s="194" t="s">
        <v>188</v>
      </c>
      <c r="C217" s="194" t="s">
        <v>184</v>
      </c>
      <c r="D217" s="194" t="n">
        <v>91</v>
      </c>
      <c r="E217" s="194" t="n">
        <v>91.1</v>
      </c>
      <c r="F217" s="194" t="n">
        <v>91.2</v>
      </c>
      <c r="G217" s="276" t="n">
        <v>91.3</v>
      </c>
    </row>
    <row collapsed="false" customFormat="false" customHeight="false" hidden="true" ht="45" outlineLevel="0" r="218">
      <c r="A218" s="32" t="n">
        <v>5</v>
      </c>
      <c r="B218" s="194" t="s">
        <v>189</v>
      </c>
      <c r="C218" s="194" t="s">
        <v>190</v>
      </c>
      <c r="D218" s="194" t="n">
        <v>13.4</v>
      </c>
      <c r="E218" s="194" t="n">
        <v>14.7</v>
      </c>
      <c r="F218" s="194" t="n">
        <v>15.7</v>
      </c>
      <c r="G218" s="276" t="n">
        <v>17.1</v>
      </c>
    </row>
    <row collapsed="false" customFormat="false" customHeight="false" hidden="true" ht="45" outlineLevel="0" r="219">
      <c r="A219" s="32" t="n">
        <v>6</v>
      </c>
      <c r="B219" s="194" t="s">
        <v>191</v>
      </c>
      <c r="C219" s="194" t="s">
        <v>186</v>
      </c>
      <c r="D219" s="194" t="n">
        <v>100</v>
      </c>
      <c r="E219" s="194" t="n">
        <v>100</v>
      </c>
      <c r="F219" s="194" t="n">
        <v>100</v>
      </c>
      <c r="G219" s="276" t="n">
        <v>100</v>
      </c>
    </row>
    <row collapsed="false" customFormat="false" customHeight="false" hidden="true" ht="45" outlineLevel="0" r="220">
      <c r="A220" s="32" t="n">
        <v>7</v>
      </c>
      <c r="B220" s="194" t="s">
        <v>192</v>
      </c>
      <c r="C220" s="194" t="s">
        <v>186</v>
      </c>
      <c r="D220" s="194" t="n">
        <v>100</v>
      </c>
      <c r="E220" s="194" t="n">
        <v>100</v>
      </c>
      <c r="F220" s="194" t="n">
        <v>100</v>
      </c>
      <c r="G220" s="276" t="n">
        <v>100</v>
      </c>
    </row>
    <row collapsed="false" customFormat="false" customHeight="false" hidden="true" ht="30" outlineLevel="0" r="221">
      <c r="A221" s="32" t="n">
        <v>8</v>
      </c>
      <c r="B221" s="194" t="s">
        <v>193</v>
      </c>
      <c r="C221" s="194" t="s">
        <v>194</v>
      </c>
      <c r="D221" s="194" t="n">
        <v>17</v>
      </c>
      <c r="E221" s="194" t="n">
        <v>18</v>
      </c>
      <c r="F221" s="194" t="n">
        <v>18</v>
      </c>
      <c r="G221" s="276" t="n">
        <v>19</v>
      </c>
    </row>
    <row collapsed="false" customFormat="false" customHeight="false" hidden="true" ht="45" outlineLevel="0" r="222">
      <c r="A222" s="32" t="n">
        <v>9</v>
      </c>
      <c r="B222" s="194" t="s">
        <v>195</v>
      </c>
      <c r="C222" s="194" t="s">
        <v>194</v>
      </c>
      <c r="D222" s="194" t="n">
        <v>1</v>
      </c>
      <c r="E222" s="194" t="n">
        <v>2</v>
      </c>
      <c r="F222" s="194" t="n">
        <v>3</v>
      </c>
      <c r="G222" s="276" t="n">
        <v>1</v>
      </c>
    </row>
    <row collapsed="false" customFormat="false" customHeight="false" hidden="true" ht="60" outlineLevel="0" r="223">
      <c r="A223" s="32" t="n">
        <v>10</v>
      </c>
      <c r="B223" s="194" t="s">
        <v>196</v>
      </c>
      <c r="C223" s="194" t="s">
        <v>186</v>
      </c>
      <c r="D223" s="194" t="n">
        <v>55.7</v>
      </c>
      <c r="E223" s="194" t="n">
        <v>74</v>
      </c>
      <c r="F223" s="194" t="n">
        <v>84</v>
      </c>
      <c r="G223" s="276" t="n">
        <v>90</v>
      </c>
    </row>
    <row collapsed="false" customFormat="false" customHeight="false" hidden="true" ht="15" outlineLevel="0" r="224">
      <c r="A224" s="32" t="n">
        <v>11</v>
      </c>
      <c r="B224" s="194" t="s">
        <v>197</v>
      </c>
      <c r="C224" s="194" t="s">
        <v>186</v>
      </c>
      <c r="D224" s="194" t="n">
        <v>29.6</v>
      </c>
      <c r="E224" s="194" t="n">
        <v>20</v>
      </c>
      <c r="F224" s="194" t="n">
        <v>25</v>
      </c>
      <c r="G224" s="276" t="n">
        <v>20</v>
      </c>
    </row>
    <row collapsed="false" customFormat="false" customHeight="true" hidden="true" ht="30" outlineLevel="0" r="225">
      <c r="A225" s="466" t="s">
        <v>198</v>
      </c>
      <c r="B225" s="466"/>
      <c r="C225" s="466"/>
      <c r="D225" s="466"/>
      <c r="E225" s="466"/>
      <c r="F225" s="466"/>
      <c r="G225" s="466"/>
    </row>
    <row collapsed="false" customFormat="false" customHeight="false" hidden="true" ht="30" outlineLevel="0" r="226">
      <c r="A226" s="32" t="n">
        <v>12</v>
      </c>
      <c r="B226" s="194" t="s">
        <v>199</v>
      </c>
      <c r="C226" s="194" t="s">
        <v>200</v>
      </c>
      <c r="D226" s="194" t="n">
        <v>165</v>
      </c>
      <c r="E226" s="194" t="n">
        <v>190.64</v>
      </c>
      <c r="F226" s="194" t="n">
        <v>202</v>
      </c>
      <c r="G226" s="276" t="n">
        <v>214</v>
      </c>
    </row>
    <row collapsed="false" customFormat="false" customHeight="true" hidden="true" ht="30" outlineLevel="0" r="227">
      <c r="A227" s="466" t="s">
        <v>201</v>
      </c>
      <c r="B227" s="466"/>
      <c r="C227" s="466"/>
      <c r="D227" s="466"/>
      <c r="E227" s="466"/>
      <c r="F227" s="466"/>
      <c r="G227" s="466"/>
    </row>
    <row collapsed="false" customFormat="false" customHeight="true" hidden="true" ht="45" outlineLevel="0" r="228">
      <c r="A228" s="466" t="s">
        <v>202</v>
      </c>
      <c r="B228" s="466"/>
      <c r="C228" s="466"/>
      <c r="D228" s="466"/>
      <c r="E228" s="466"/>
      <c r="F228" s="466"/>
      <c r="G228" s="466"/>
    </row>
    <row collapsed="false" customFormat="false" customHeight="false" hidden="true" ht="60" outlineLevel="0" r="229">
      <c r="A229" s="32" t="n">
        <v>13</v>
      </c>
      <c r="B229" s="29" t="s">
        <v>203</v>
      </c>
      <c r="C229" s="29" t="s">
        <v>186</v>
      </c>
      <c r="D229" s="29" t="n">
        <v>12.4</v>
      </c>
      <c r="E229" s="29" t="n">
        <v>13</v>
      </c>
      <c r="F229" s="29" t="n">
        <v>13</v>
      </c>
      <c r="G229" s="276" t="n">
        <v>14</v>
      </c>
    </row>
    <row collapsed="false" customFormat="false" customHeight="false" hidden="true" ht="30" outlineLevel="0" r="230">
      <c r="A230" s="32" t="n">
        <v>14</v>
      </c>
      <c r="B230" s="29" t="s">
        <v>204</v>
      </c>
      <c r="C230" s="29" t="s">
        <v>205</v>
      </c>
      <c r="D230" s="29" t="n">
        <v>800</v>
      </c>
      <c r="E230" s="29" t="n">
        <v>950</v>
      </c>
      <c r="F230" s="29" t="n">
        <v>1050</v>
      </c>
      <c r="G230" s="253" t="n">
        <v>1200</v>
      </c>
    </row>
    <row collapsed="false" customFormat="false" customHeight="true" hidden="true" ht="45" outlineLevel="0" r="231">
      <c r="A231" s="466" t="s">
        <v>206</v>
      </c>
      <c r="B231" s="466"/>
      <c r="C231" s="466"/>
      <c r="D231" s="466"/>
      <c r="E231" s="466"/>
      <c r="F231" s="466"/>
      <c r="G231" s="466"/>
    </row>
    <row collapsed="false" customFormat="false" customHeight="false" hidden="true" ht="45" outlineLevel="0" r="232">
      <c r="A232" s="185" t="n">
        <v>15</v>
      </c>
      <c r="B232" s="467" t="s">
        <v>207</v>
      </c>
      <c r="C232" s="35" t="s">
        <v>205</v>
      </c>
      <c r="D232" s="195" t="s">
        <v>208</v>
      </c>
      <c r="E232" s="196" t="s">
        <v>208</v>
      </c>
      <c r="F232" s="196" t="s">
        <v>208</v>
      </c>
      <c r="G232" s="205" t="s">
        <v>208</v>
      </c>
    </row>
    <row collapsed="false" customFormat="false" customHeight="true" hidden="true" ht="30" outlineLevel="0" r="233">
      <c r="A233" s="466" t="s">
        <v>209</v>
      </c>
      <c r="B233" s="466"/>
      <c r="C233" s="466"/>
      <c r="D233" s="466"/>
      <c r="E233" s="466"/>
      <c r="F233" s="466"/>
      <c r="G233" s="466"/>
    </row>
    <row collapsed="false" customFormat="false" customHeight="true" hidden="true" ht="30" outlineLevel="0" r="234">
      <c r="A234" s="466" t="s">
        <v>210</v>
      </c>
      <c r="B234" s="466"/>
      <c r="C234" s="466"/>
      <c r="D234" s="466"/>
      <c r="E234" s="466"/>
      <c r="F234" s="466"/>
      <c r="G234" s="466"/>
    </row>
    <row collapsed="false" customFormat="false" customHeight="false" hidden="true" ht="30" outlineLevel="0" r="235">
      <c r="A235" s="194" t="n">
        <v>16</v>
      </c>
      <c r="B235" s="194" t="s">
        <v>211</v>
      </c>
      <c r="C235" s="194" t="s">
        <v>205</v>
      </c>
      <c r="D235" s="194" t="n">
        <v>3890</v>
      </c>
      <c r="E235" s="194" t="n">
        <v>3940</v>
      </c>
      <c r="F235" s="194" t="n">
        <v>4000</v>
      </c>
      <c r="G235" s="276" t="n">
        <v>4050</v>
      </c>
    </row>
    <row collapsed="false" customFormat="false" customHeight="false" hidden="true" ht="45" outlineLevel="0" r="236">
      <c r="A236" s="194" t="n">
        <v>17</v>
      </c>
      <c r="B236" s="194" t="s">
        <v>212</v>
      </c>
      <c r="C236" s="194" t="s">
        <v>186</v>
      </c>
      <c r="D236" s="194" t="n">
        <v>7.7</v>
      </c>
      <c r="E236" s="194" t="n">
        <v>7.7</v>
      </c>
      <c r="F236" s="194" t="n">
        <v>7.7</v>
      </c>
      <c r="G236" s="276" t="n">
        <v>7.7</v>
      </c>
    </row>
    <row collapsed="false" customFormat="false" customHeight="false" hidden="true" ht="15.75" outlineLevel="0" r="237">
      <c r="A237" s="366"/>
    </row>
    <row collapsed="false" customFormat="false" customHeight="false" hidden="true" ht="63" outlineLevel="0" r="238">
      <c r="A238" s="5" t="s">
        <v>67</v>
      </c>
    </row>
    <row collapsed="false" customFormat="false" customHeight="false" hidden="true" ht="15.75" outlineLevel="0" r="239">
      <c r="A239" s="468" t="s">
        <v>213</v>
      </c>
      <c r="B239" s="468"/>
      <c r="C239" s="468"/>
      <c r="D239" s="468"/>
      <c r="E239" s="468"/>
      <c r="F239" s="468"/>
      <c r="G239" s="468"/>
    </row>
    <row collapsed="false" customFormat="false" customHeight="false" hidden="true" ht="15.75" outlineLevel="0" r="240">
      <c r="A240" s="468" t="s">
        <v>214</v>
      </c>
      <c r="B240" s="468"/>
      <c r="C240" s="468"/>
      <c r="D240" s="468"/>
      <c r="E240" s="468"/>
      <c r="F240" s="468"/>
      <c r="G240" s="468"/>
    </row>
    <row collapsed="false" customFormat="false" customHeight="false" hidden="true" ht="15.75" outlineLevel="0" r="241">
      <c r="A241" s="3" t="s">
        <v>215</v>
      </c>
      <c r="B241" s="3"/>
      <c r="C241" s="3"/>
      <c r="D241" s="3"/>
      <c r="E241" s="3"/>
      <c r="F241" s="3"/>
      <c r="G241" s="3"/>
      <c r="H241" s="3"/>
      <c r="I241" s="3"/>
    </row>
    <row collapsed="false" customFormat="false" customHeight="false" hidden="true" ht="15.75" outlineLevel="0" r="242">
      <c r="A242" s="3" t="s">
        <v>69</v>
      </c>
      <c r="B242" s="3"/>
      <c r="C242" s="3"/>
      <c r="D242" s="3"/>
      <c r="E242" s="3"/>
      <c r="F242" s="3"/>
      <c r="G242" s="3"/>
      <c r="H242" s="3"/>
    </row>
    <row collapsed="false" customFormat="false" customHeight="false" hidden="true" ht="15.75" outlineLevel="0" r="243">
      <c r="A243" s="3" t="s">
        <v>216</v>
      </c>
      <c r="B243" s="3"/>
      <c r="C243" s="3"/>
      <c r="D243" s="3"/>
      <c r="E243" s="3"/>
      <c r="F243" s="3"/>
      <c r="G243" s="3"/>
      <c r="H243" s="3"/>
    </row>
    <row collapsed="false" customFormat="false" customHeight="false" hidden="true" ht="15.75" outlineLevel="0" r="244">
      <c r="A244" s="3" t="s">
        <v>90</v>
      </c>
      <c r="B244" s="3"/>
      <c r="C244" s="3"/>
      <c r="D244" s="3"/>
      <c r="E244" s="3"/>
      <c r="F244" s="3"/>
      <c r="G244" s="3"/>
    </row>
    <row collapsed="false" customFormat="false" customHeight="false" hidden="true" ht="15.75" outlineLevel="0" r="245">
      <c r="A245" s="469"/>
    </row>
    <row collapsed="false" customFormat="false" customHeight="true" hidden="true" ht="164.25" outlineLevel="0" r="246">
      <c r="A246" s="26" t="s">
        <v>171</v>
      </c>
      <c r="B246" s="26" t="s">
        <v>217</v>
      </c>
      <c r="C246" s="26" t="s">
        <v>72</v>
      </c>
      <c r="D246" s="26" t="s">
        <v>218</v>
      </c>
      <c r="E246" s="26" t="s">
        <v>74</v>
      </c>
      <c r="F246" s="26" t="s">
        <v>219</v>
      </c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</row>
    <row collapsed="false" customFormat="false" customHeight="true" hidden="true" ht="45.75" outlineLevel="0" r="247">
      <c r="A247" s="26"/>
      <c r="B247" s="26"/>
      <c r="C247" s="26"/>
      <c r="D247" s="26"/>
      <c r="E247" s="26"/>
      <c r="F247" s="26" t="s">
        <v>78</v>
      </c>
      <c r="G247" s="26"/>
      <c r="H247" s="26"/>
      <c r="I247" s="470" t="s">
        <v>220</v>
      </c>
      <c r="J247" s="26" t="s">
        <v>80</v>
      </c>
      <c r="K247" s="26"/>
      <c r="L247" s="26" t="s">
        <v>221</v>
      </c>
      <c r="M247" s="26"/>
      <c r="N247" s="26"/>
      <c r="O247" s="26"/>
      <c r="P247" s="26"/>
      <c r="Q247" s="26"/>
      <c r="R247" s="201" t="s">
        <v>222</v>
      </c>
    </row>
    <row collapsed="false" customFormat="false" customHeight="false" hidden="true" ht="15" outlineLevel="0" r="248">
      <c r="A248" s="176" t="n">
        <v>1</v>
      </c>
      <c r="B248" s="176" t="n">
        <v>2</v>
      </c>
      <c r="C248" s="176" t="n">
        <v>3</v>
      </c>
      <c r="D248" s="176" t="n">
        <v>4</v>
      </c>
      <c r="E248" s="176" t="n">
        <v>5</v>
      </c>
      <c r="F248" s="360" t="n">
        <v>6</v>
      </c>
      <c r="G248" s="360"/>
      <c r="H248" s="360"/>
      <c r="I248" s="176" t="n">
        <v>7</v>
      </c>
      <c r="J248" s="360" t="n">
        <v>8</v>
      </c>
      <c r="K248" s="360"/>
      <c r="L248" s="360" t="n">
        <v>9</v>
      </c>
      <c r="M248" s="360"/>
      <c r="N248" s="360"/>
      <c r="O248" s="360"/>
      <c r="P248" s="360"/>
      <c r="Q248" s="360"/>
      <c r="R248" s="201" t="n">
        <v>10</v>
      </c>
    </row>
    <row collapsed="false" customFormat="false" customHeight="true" hidden="true" ht="74.25" outlineLevel="0" r="249">
      <c r="A249" s="35" t="n">
        <v>1</v>
      </c>
      <c r="B249" s="35" t="s">
        <v>90</v>
      </c>
      <c r="C249" s="205" t="s">
        <v>223</v>
      </c>
      <c r="D249" s="205" t="s">
        <v>224</v>
      </c>
      <c r="E249" s="206" t="s">
        <v>225</v>
      </c>
      <c r="F249" s="467"/>
      <c r="G249" s="310"/>
      <c r="H249" s="471" t="n">
        <f aca="false">H250+++H251+H252+H253</f>
        <v>19248.329</v>
      </c>
      <c r="I249" s="210" t="n">
        <f aca="false">I250+I251+I252+I253</f>
        <v>0</v>
      </c>
      <c r="J249" s="145" t="n">
        <v>19418.04</v>
      </c>
      <c r="K249" s="145"/>
      <c r="L249" s="467"/>
      <c r="M249" s="310"/>
      <c r="N249" s="310"/>
      <c r="O249" s="310"/>
      <c r="P249" s="209" t="n">
        <f aca="false">P250+P251+P252+P253</f>
        <v>2055.289</v>
      </c>
      <c r="Q249" s="209"/>
      <c r="R249" s="210" t="n">
        <f aca="false">R250+R251+R252+R253</f>
        <v>0</v>
      </c>
    </row>
    <row collapsed="false" customFormat="false" customHeight="true" hidden="true" ht="16.5" outlineLevel="0" r="250">
      <c r="A250" s="35"/>
      <c r="B250" s="35"/>
      <c r="C250" s="205"/>
      <c r="D250" s="205"/>
      <c r="E250" s="206" t="s">
        <v>226</v>
      </c>
      <c r="F250" s="194" t="s">
        <v>86</v>
      </c>
      <c r="G250" s="467"/>
      <c r="H250" s="471" t="n">
        <f aca="false">I250+J250++P250+R250</f>
        <v>15487.15</v>
      </c>
      <c r="I250" s="213" t="n">
        <f aca="false">I270</f>
        <v>0</v>
      </c>
      <c r="J250" s="142" t="n">
        <f aca="false">J270</f>
        <v>14079.15</v>
      </c>
      <c r="K250" s="142"/>
      <c r="L250" s="205" t="s">
        <v>86</v>
      </c>
      <c r="M250" s="205"/>
      <c r="N250" s="205"/>
      <c r="O250" s="205"/>
      <c r="P250" s="212" t="n">
        <f aca="false">P270</f>
        <v>1408</v>
      </c>
      <c r="Q250" s="212"/>
      <c r="R250" s="213" t="n">
        <f aca="false">R270</f>
        <v>0</v>
      </c>
    </row>
    <row collapsed="false" customFormat="false" customHeight="true" hidden="true" ht="16.5" outlineLevel="0" r="251">
      <c r="A251" s="35"/>
      <c r="B251" s="35"/>
      <c r="C251" s="205"/>
      <c r="D251" s="205"/>
      <c r="E251" s="571"/>
      <c r="F251" s="194" t="s">
        <v>87</v>
      </c>
      <c r="G251" s="467"/>
      <c r="H251" s="472" t="n">
        <f aca="false">I251+J251++P251+R251</f>
        <v>0</v>
      </c>
      <c r="I251" s="213" t="n">
        <f aca="false">I271</f>
        <v>0</v>
      </c>
      <c r="J251" s="142" t="n">
        <f aca="false">J271</f>
        <v>0</v>
      </c>
      <c r="K251" s="142"/>
      <c r="L251" s="205" t="s">
        <v>87</v>
      </c>
      <c r="M251" s="205"/>
      <c r="N251" s="205"/>
      <c r="O251" s="205"/>
      <c r="P251" s="212" t="n">
        <f aca="false">P271</f>
        <v>0</v>
      </c>
      <c r="Q251" s="212"/>
      <c r="R251" s="213" t="n">
        <f aca="false">R271</f>
        <v>0</v>
      </c>
    </row>
    <row collapsed="false" customFormat="false" customHeight="true" hidden="true" ht="16.5" outlineLevel="0" r="252">
      <c r="A252" s="35"/>
      <c r="B252" s="35"/>
      <c r="C252" s="205"/>
      <c r="D252" s="205"/>
      <c r="E252" s="571"/>
      <c r="F252" s="194" t="s">
        <v>88</v>
      </c>
      <c r="G252" s="467"/>
      <c r="H252" s="471" t="n">
        <f aca="false">I252+J252++P252+R252</f>
        <v>3647.779</v>
      </c>
      <c r="I252" s="213" t="n">
        <f aca="false">I272</f>
        <v>0</v>
      </c>
      <c r="J252" s="142" t="n">
        <f aca="false">J272</f>
        <v>3113.89</v>
      </c>
      <c r="K252" s="142"/>
      <c r="L252" s="205" t="s">
        <v>88</v>
      </c>
      <c r="M252" s="205"/>
      <c r="N252" s="205"/>
      <c r="O252" s="205"/>
      <c r="P252" s="212" t="n">
        <f aca="false">P272</f>
        <v>533.889</v>
      </c>
      <c r="Q252" s="212"/>
      <c r="R252" s="213" t="n">
        <f aca="false">R272</f>
        <v>0</v>
      </c>
    </row>
    <row collapsed="false" customFormat="false" customHeight="true" hidden="true" ht="16.5" outlineLevel="0" r="253">
      <c r="A253" s="35"/>
      <c r="B253" s="35"/>
      <c r="C253" s="205"/>
      <c r="D253" s="205"/>
      <c r="E253" s="573"/>
      <c r="F253" s="194" t="s">
        <v>55</v>
      </c>
      <c r="G253" s="467"/>
      <c r="H253" s="472" t="n">
        <f aca="false">I253+J253++P253+R253</f>
        <v>113.4</v>
      </c>
      <c r="I253" s="218" t="n">
        <f aca="false">I328</f>
        <v>0</v>
      </c>
      <c r="J253" s="145" t="n">
        <f aca="false">J328</f>
        <v>0</v>
      </c>
      <c r="K253" s="145"/>
      <c r="L253" s="205" t="s">
        <v>55</v>
      </c>
      <c r="M253" s="205"/>
      <c r="N253" s="205"/>
      <c r="O253" s="205"/>
      <c r="P253" s="217" t="n">
        <f aca="false">L328</f>
        <v>113.4</v>
      </c>
      <c r="Q253" s="217"/>
      <c r="R253" s="218" t="n">
        <f aca="false">R328</f>
        <v>0</v>
      </c>
    </row>
    <row collapsed="false" customFormat="false" customHeight="true" hidden="true" ht="16.5" outlineLevel="0" r="254">
      <c r="A254" s="35"/>
      <c r="B254" s="35"/>
      <c r="C254" s="205"/>
      <c r="D254" s="205"/>
      <c r="E254" s="206" t="s">
        <v>227</v>
      </c>
      <c r="F254" s="467"/>
      <c r="G254" s="310"/>
      <c r="H254" s="471" t="n">
        <f aca="false">H255+H256+H257+H258</f>
        <v>58143.42</v>
      </c>
      <c r="I254" s="210" t="n">
        <f aca="false">I255+I256++I257+I258</f>
        <v>0</v>
      </c>
      <c r="J254" s="142" t="n">
        <f aca="false">J255+J256++J258</f>
        <v>1156.4</v>
      </c>
      <c r="K254" s="142"/>
      <c r="L254" s="185"/>
      <c r="M254" s="185"/>
      <c r="N254" s="185"/>
      <c r="O254" s="185"/>
      <c r="P254" s="219" t="n">
        <f aca="false">P255+P256+P257+P258</f>
        <v>53363.03</v>
      </c>
      <c r="Q254" s="219"/>
      <c r="R254" s="210" t="n">
        <f aca="false">R255+R256+R257+R258</f>
        <v>0</v>
      </c>
    </row>
    <row collapsed="false" customFormat="false" customHeight="true" hidden="true" ht="16.5" outlineLevel="0" r="255">
      <c r="A255" s="35"/>
      <c r="B255" s="35"/>
      <c r="C255" s="205"/>
      <c r="D255" s="205"/>
      <c r="E255" s="206" t="s">
        <v>226</v>
      </c>
      <c r="F255" s="194" t="s">
        <v>86</v>
      </c>
      <c r="G255" s="467"/>
      <c r="H255" s="472" t="n">
        <f aca="false">I255+J255+P255+R255</f>
        <v>18791</v>
      </c>
      <c r="I255" s="213" t="n">
        <f aca="false">I274</f>
        <v>0</v>
      </c>
      <c r="J255" s="145" t="n">
        <f aca="false">J274</f>
        <v>0</v>
      </c>
      <c r="K255" s="145"/>
      <c r="L255" s="205" t="s">
        <v>86</v>
      </c>
      <c r="M255" s="205"/>
      <c r="N255" s="205"/>
      <c r="O255" s="205"/>
      <c r="P255" s="217" t="n">
        <f aca="false">P274</f>
        <v>18791</v>
      </c>
      <c r="Q255" s="217"/>
      <c r="R255" s="213" t="n">
        <f aca="false">R274</f>
        <v>0</v>
      </c>
    </row>
    <row collapsed="false" customFormat="false" customHeight="true" hidden="true" ht="16.5" outlineLevel="0" r="256">
      <c r="A256" s="35"/>
      <c r="B256" s="35"/>
      <c r="C256" s="205"/>
      <c r="D256" s="205"/>
      <c r="E256" s="571"/>
      <c r="F256" s="194" t="s">
        <v>87</v>
      </c>
      <c r="G256" s="467"/>
      <c r="H256" s="471" t="n">
        <f aca="false">I256+J256+P256+R256</f>
        <v>17977.54</v>
      </c>
      <c r="I256" s="213" t="n">
        <f aca="false">I275</f>
        <v>0</v>
      </c>
      <c r="J256" s="142" t="n">
        <f aca="false">J275</f>
        <v>1156.4</v>
      </c>
      <c r="K256" s="142"/>
      <c r="L256" s="205" t="s">
        <v>87</v>
      </c>
      <c r="M256" s="205"/>
      <c r="N256" s="205"/>
      <c r="O256" s="205"/>
      <c r="P256" s="217" t="n">
        <f aca="false">P275</f>
        <v>16821.14</v>
      </c>
      <c r="Q256" s="217"/>
      <c r="R256" s="213" t="n">
        <f aca="false">R275</f>
        <v>0</v>
      </c>
    </row>
    <row collapsed="false" customFormat="false" customHeight="true" hidden="true" ht="16.5" outlineLevel="0" r="257">
      <c r="A257" s="35"/>
      <c r="B257" s="35"/>
      <c r="C257" s="205"/>
      <c r="D257" s="205"/>
      <c r="E257" s="571"/>
      <c r="F257" s="194" t="s">
        <v>88</v>
      </c>
      <c r="G257" s="467"/>
      <c r="H257" s="472" t="n">
        <f aca="false">I257+J257+P257+R257</f>
        <v>20278.39</v>
      </c>
      <c r="I257" s="213" t="n">
        <f aca="false">I276</f>
        <v>0</v>
      </c>
      <c r="J257" s="142" t="n">
        <f aca="false">J276</f>
        <v>3623.99</v>
      </c>
      <c r="K257" s="142"/>
      <c r="L257" s="205" t="s">
        <v>88</v>
      </c>
      <c r="M257" s="205"/>
      <c r="N257" s="205"/>
      <c r="O257" s="205"/>
      <c r="P257" s="217" t="n">
        <f aca="false">P276</f>
        <v>16654.4</v>
      </c>
      <c r="Q257" s="217"/>
      <c r="R257" s="213" t="n">
        <f aca="false">R276</f>
        <v>0</v>
      </c>
    </row>
    <row collapsed="false" customFormat="false" customHeight="true" hidden="true" ht="16.5" outlineLevel="0" r="258">
      <c r="A258" s="35"/>
      <c r="B258" s="35"/>
      <c r="C258" s="205"/>
      <c r="D258" s="205"/>
      <c r="E258" s="573"/>
      <c r="F258" s="194" t="s">
        <v>55</v>
      </c>
      <c r="G258" s="467"/>
      <c r="H258" s="472" t="n">
        <f aca="false">I258+J258+P258+R258</f>
        <v>1096.49</v>
      </c>
      <c r="I258" s="218" t="n">
        <f aca="false">I330</f>
        <v>0</v>
      </c>
      <c r="J258" s="145" t="n">
        <f aca="false">J330</f>
        <v>0</v>
      </c>
      <c r="K258" s="145"/>
      <c r="L258" s="205" t="s">
        <v>55</v>
      </c>
      <c r="M258" s="205"/>
      <c r="N258" s="205"/>
      <c r="O258" s="205"/>
      <c r="P258" s="217" t="n">
        <f aca="false">L330</f>
        <v>1096.49</v>
      </c>
      <c r="Q258" s="217"/>
      <c r="R258" s="218" t="n">
        <f aca="false">R330</f>
        <v>0</v>
      </c>
    </row>
    <row collapsed="false" customFormat="false" customHeight="true" hidden="true" ht="15.75" outlineLevel="0" r="259">
      <c r="A259" s="35"/>
      <c r="B259" s="35"/>
      <c r="C259" s="205"/>
      <c r="D259" s="205"/>
      <c r="E259" s="206" t="s">
        <v>228</v>
      </c>
      <c r="F259" s="185"/>
      <c r="G259" s="185"/>
      <c r="H259" s="472" t="n">
        <f aca="false">H260+H261+H262+H263</f>
        <v>54855</v>
      </c>
      <c r="I259" s="210" t="n">
        <f aca="false">I260+I261+I262+I263</f>
        <v>0</v>
      </c>
      <c r="J259" s="220"/>
      <c r="K259" s="221" t="n">
        <f aca="false">K260+K261+K262+K263</f>
        <v>0</v>
      </c>
      <c r="L259" s="185"/>
      <c r="M259" s="185"/>
      <c r="N259" s="185"/>
      <c r="O259" s="185"/>
      <c r="P259" s="219" t="n">
        <f aca="false">P260+P261+P262+P263</f>
        <v>54855</v>
      </c>
      <c r="Q259" s="219"/>
      <c r="R259" s="210" t="n">
        <f aca="false">R260+R261+R262+R263</f>
        <v>0</v>
      </c>
    </row>
    <row collapsed="false" customFormat="false" customHeight="true" hidden="true" ht="15.75" outlineLevel="0" r="260">
      <c r="A260" s="35"/>
      <c r="B260" s="35"/>
      <c r="C260" s="205"/>
      <c r="D260" s="205"/>
      <c r="E260" s="206" t="s">
        <v>226</v>
      </c>
      <c r="F260" s="194" t="s">
        <v>86</v>
      </c>
      <c r="G260" s="467"/>
      <c r="H260" s="472" t="n">
        <f aca="false">I260+K260+P260+++R260</f>
        <v>18488</v>
      </c>
      <c r="I260" s="213" t="n">
        <f aca="false">I278</f>
        <v>0</v>
      </c>
      <c r="J260" s="222"/>
      <c r="K260" s="223" t="n">
        <f aca="false">K278</f>
        <v>0</v>
      </c>
      <c r="L260" s="205" t="s">
        <v>86</v>
      </c>
      <c r="M260" s="205"/>
      <c r="N260" s="205"/>
      <c r="O260" s="205"/>
      <c r="P260" s="217" t="n">
        <f aca="false">P278</f>
        <v>18488</v>
      </c>
      <c r="Q260" s="217"/>
      <c r="R260" s="213" t="n">
        <f aca="false">R278</f>
        <v>0</v>
      </c>
    </row>
    <row collapsed="false" customFormat="false" customHeight="true" hidden="true" ht="15.75" outlineLevel="0" r="261">
      <c r="A261" s="35"/>
      <c r="B261" s="35"/>
      <c r="C261" s="205"/>
      <c r="D261" s="205"/>
      <c r="E261" s="571"/>
      <c r="F261" s="194" t="s">
        <v>87</v>
      </c>
      <c r="G261" s="467"/>
      <c r="H261" s="472" t="n">
        <f aca="false">I261+K261+P261+++R261</f>
        <v>17648</v>
      </c>
      <c r="I261" s="213" t="n">
        <f aca="false">I279</f>
        <v>0</v>
      </c>
      <c r="J261" s="222"/>
      <c r="K261" s="223" t="n">
        <f aca="false">K279</f>
        <v>0</v>
      </c>
      <c r="L261" s="205" t="s">
        <v>87</v>
      </c>
      <c r="M261" s="205"/>
      <c r="N261" s="205"/>
      <c r="O261" s="205"/>
      <c r="P261" s="217" t="n">
        <f aca="false">P279</f>
        <v>17648</v>
      </c>
      <c r="Q261" s="217"/>
      <c r="R261" s="213" t="n">
        <f aca="false">R279</f>
        <v>0</v>
      </c>
    </row>
    <row collapsed="false" customFormat="false" customHeight="true" hidden="true" ht="15.75" outlineLevel="0" r="262">
      <c r="A262" s="35"/>
      <c r="B262" s="35"/>
      <c r="C262" s="205"/>
      <c r="D262" s="205"/>
      <c r="E262" s="571"/>
      <c r="F262" s="194" t="s">
        <v>88</v>
      </c>
      <c r="G262" s="467"/>
      <c r="H262" s="472" t="n">
        <f aca="false">I262+K262+P262+++R262</f>
        <v>18505</v>
      </c>
      <c r="I262" s="213" t="n">
        <f aca="false">I280</f>
        <v>0</v>
      </c>
      <c r="J262" s="222"/>
      <c r="K262" s="223" t="n">
        <f aca="false">K280</f>
        <v>0</v>
      </c>
      <c r="L262" s="205" t="s">
        <v>88</v>
      </c>
      <c r="M262" s="205"/>
      <c r="N262" s="205"/>
      <c r="O262" s="205"/>
      <c r="P262" s="217" t="n">
        <f aca="false">P280</f>
        <v>18505</v>
      </c>
      <c r="Q262" s="217"/>
      <c r="R262" s="213" t="n">
        <f aca="false">R280</f>
        <v>0</v>
      </c>
    </row>
    <row collapsed="false" customFormat="false" customHeight="true" hidden="true" ht="30" outlineLevel="0" r="263">
      <c r="A263" s="35"/>
      <c r="B263" s="35"/>
      <c r="C263" s="205"/>
      <c r="D263" s="205"/>
      <c r="E263" s="573"/>
      <c r="F263" s="194" t="s">
        <v>55</v>
      </c>
      <c r="G263" s="467"/>
      <c r="H263" s="472" t="n">
        <f aca="false">I263+K263+P263+++R263</f>
        <v>214</v>
      </c>
      <c r="I263" s="218" t="n">
        <f aca="false">I332</f>
        <v>0</v>
      </c>
      <c r="J263" s="224"/>
      <c r="K263" s="225" t="n">
        <f aca="false">J332</f>
        <v>0</v>
      </c>
      <c r="L263" s="205" t="s">
        <v>55</v>
      </c>
      <c r="M263" s="205"/>
      <c r="N263" s="205"/>
      <c r="O263" s="205"/>
      <c r="P263" s="217" t="n">
        <f aca="false">L332</f>
        <v>214</v>
      </c>
      <c r="Q263" s="217"/>
      <c r="R263" s="218" t="n">
        <f aca="false">R332</f>
        <v>0</v>
      </c>
    </row>
    <row collapsed="false" customFormat="false" customHeight="true" hidden="true" ht="16.5" outlineLevel="0" r="264">
      <c r="A264" s="35"/>
      <c r="B264" s="473" t="s">
        <v>85</v>
      </c>
      <c r="C264" s="217"/>
      <c r="D264" s="217"/>
      <c r="E264" s="632"/>
      <c r="F264" s="474"/>
      <c r="G264" s="475"/>
      <c r="H264" s="476" t="n">
        <f aca="false">H265+H266+H267+H268</f>
        <v>132246.749</v>
      </c>
      <c r="I264" s="232" t="n">
        <f aca="false">I265+I266+I267+I268</f>
        <v>0</v>
      </c>
      <c r="J264" s="229" t="n">
        <f aca="false">J265+J266+J267+J268</f>
        <v>21973.43</v>
      </c>
      <c r="K264" s="229"/>
      <c r="L264" s="477"/>
      <c r="M264" s="477"/>
      <c r="N264" s="477"/>
      <c r="O264" s="477"/>
      <c r="P264" s="231" t="n">
        <f aca="false">P265+P266+P267+P268</f>
        <v>110273.319</v>
      </c>
      <c r="Q264" s="231"/>
      <c r="R264" s="232" t="n">
        <f aca="false">R265+R266+R267+R268</f>
        <v>0</v>
      </c>
    </row>
    <row collapsed="false" customFormat="false" customHeight="true" hidden="true" ht="16.5" outlineLevel="0" r="265">
      <c r="A265" s="35"/>
      <c r="B265" s="473"/>
      <c r="C265" s="217"/>
      <c r="D265" s="217"/>
      <c r="E265" s="217"/>
      <c r="F265" s="478" t="s">
        <v>86</v>
      </c>
      <c r="G265" s="474"/>
      <c r="H265" s="476" t="n">
        <f aca="false">I265++++J265+P265+R265</f>
        <v>52766.15</v>
      </c>
      <c r="I265" s="237" t="n">
        <f aca="false">I250+I255+I260</f>
        <v>0</v>
      </c>
      <c r="J265" s="229" t="n">
        <f aca="false">J250+J255+K260</f>
        <v>14079.15</v>
      </c>
      <c r="K265" s="229"/>
      <c r="L265" s="217" t="s">
        <v>86</v>
      </c>
      <c r="M265" s="217"/>
      <c r="N265" s="217"/>
      <c r="O265" s="217"/>
      <c r="P265" s="236" t="n">
        <f aca="false">P250+P255+P260</f>
        <v>38687</v>
      </c>
      <c r="Q265" s="236"/>
      <c r="R265" s="237" t="n">
        <f aca="false">R250+R255+R260</f>
        <v>0</v>
      </c>
    </row>
    <row collapsed="false" customFormat="false" customHeight="true" hidden="true" ht="16.5" outlineLevel="0" r="266">
      <c r="A266" s="35"/>
      <c r="B266" s="473"/>
      <c r="C266" s="217"/>
      <c r="D266" s="217"/>
      <c r="E266" s="217"/>
      <c r="F266" s="478" t="s">
        <v>87</v>
      </c>
      <c r="G266" s="474"/>
      <c r="H266" s="476" t="n">
        <f aca="false">I266++++J266+P266+R266</f>
        <v>35625.54</v>
      </c>
      <c r="I266" s="237" t="n">
        <f aca="false">I251+I256+I261</f>
        <v>0</v>
      </c>
      <c r="J266" s="229" t="n">
        <f aca="false">J251+J256+K261</f>
        <v>1156.4</v>
      </c>
      <c r="K266" s="229"/>
      <c r="L266" s="217" t="s">
        <v>87</v>
      </c>
      <c r="M266" s="217"/>
      <c r="N266" s="217"/>
      <c r="O266" s="217"/>
      <c r="P266" s="236" t="n">
        <f aca="false">P251+P256+P261</f>
        <v>34469.14</v>
      </c>
      <c r="Q266" s="236"/>
      <c r="R266" s="237" t="n">
        <f aca="false">R251+R256+R261</f>
        <v>0</v>
      </c>
    </row>
    <row collapsed="false" customFormat="false" customHeight="true" hidden="true" ht="16.5" outlineLevel="0" r="267">
      <c r="A267" s="35"/>
      <c r="B267" s="473"/>
      <c r="C267" s="217"/>
      <c r="D267" s="217"/>
      <c r="E267" s="217"/>
      <c r="F267" s="478" t="s">
        <v>88</v>
      </c>
      <c r="G267" s="474"/>
      <c r="H267" s="476" t="n">
        <f aca="false">I267++++J267+P267+R267</f>
        <v>42431.169</v>
      </c>
      <c r="I267" s="237" t="n">
        <f aca="false">I252+I257+I262</f>
        <v>0</v>
      </c>
      <c r="J267" s="229" t="n">
        <f aca="false">J252+J257+K262</f>
        <v>6737.88</v>
      </c>
      <c r="K267" s="229"/>
      <c r="L267" s="217" t="s">
        <v>88</v>
      </c>
      <c r="M267" s="217"/>
      <c r="N267" s="217"/>
      <c r="O267" s="217"/>
      <c r="P267" s="236" t="n">
        <f aca="false">P252+P257+P262</f>
        <v>35693.289</v>
      </c>
      <c r="Q267" s="236"/>
      <c r="R267" s="237" t="n">
        <f aca="false">R252+R257+R262</f>
        <v>0</v>
      </c>
    </row>
    <row collapsed="false" customFormat="false" customHeight="true" hidden="true" ht="16.5" outlineLevel="0" r="268">
      <c r="A268" s="35"/>
      <c r="B268" s="473"/>
      <c r="C268" s="217"/>
      <c r="D268" s="217"/>
      <c r="E268" s="632"/>
      <c r="F268" s="478" t="s">
        <v>55</v>
      </c>
      <c r="G268" s="474"/>
      <c r="H268" s="476" t="n">
        <f aca="false">I268++++J268+P268+R268</f>
        <v>1423.89</v>
      </c>
      <c r="I268" s="237" t="n">
        <f aca="false">I253+I258+I263</f>
        <v>0</v>
      </c>
      <c r="J268" s="229" t="n">
        <f aca="false">J253+J258+K263</f>
        <v>0</v>
      </c>
      <c r="K268" s="229"/>
      <c r="L268" s="217" t="s">
        <v>55</v>
      </c>
      <c r="M268" s="217"/>
      <c r="N268" s="217"/>
      <c r="O268" s="217"/>
      <c r="P268" s="236" t="n">
        <f aca="false">P253+P258+P263</f>
        <v>1423.89</v>
      </c>
      <c r="Q268" s="236"/>
      <c r="R268" s="237" t="n">
        <f aca="false">R253+R258+R263</f>
        <v>0</v>
      </c>
    </row>
    <row collapsed="false" customFormat="false" customHeight="true" hidden="true" ht="16.5" outlineLevel="0" r="269">
      <c r="A269" s="479" t="s">
        <v>15</v>
      </c>
      <c r="B269" s="35" t="s">
        <v>51</v>
      </c>
      <c r="C269" s="205" t="s">
        <v>52</v>
      </c>
      <c r="D269" s="196" t="s">
        <v>229</v>
      </c>
      <c r="E269" s="183" t="s">
        <v>225</v>
      </c>
      <c r="F269" s="480"/>
      <c r="G269" s="481"/>
      <c r="H269" s="482" t="n">
        <f aca="false">H270+H271+H272</f>
        <v>19134.929</v>
      </c>
      <c r="I269" s="244"/>
      <c r="J269" s="241" t="n">
        <f aca="false">J270+J271+J272</f>
        <v>17193.04</v>
      </c>
      <c r="K269" s="241"/>
      <c r="L269" s="483"/>
      <c r="M269" s="483"/>
      <c r="N269" s="483"/>
      <c r="O269" s="483"/>
      <c r="P269" s="243" t="n">
        <f aca="false">P270+P271+P272</f>
        <v>1941.889</v>
      </c>
      <c r="Q269" s="243"/>
      <c r="R269" s="244"/>
    </row>
    <row collapsed="false" customFormat="false" customHeight="true" hidden="true" ht="16.5" outlineLevel="0" r="270">
      <c r="A270" s="479"/>
      <c r="B270" s="35"/>
      <c r="C270" s="205"/>
      <c r="D270" s="196"/>
      <c r="E270" s="183"/>
      <c r="F270" s="484" t="s">
        <v>86</v>
      </c>
      <c r="G270" s="485"/>
      <c r="H270" s="486" t="n">
        <f aca="false">I270+J270++P270+R270</f>
        <v>15487.15</v>
      </c>
      <c r="I270" s="250"/>
      <c r="J270" s="247" t="n">
        <f aca="false">K306</f>
        <v>14079.15</v>
      </c>
      <c r="K270" s="247"/>
      <c r="L270" s="257" t="s">
        <v>86</v>
      </c>
      <c r="M270" s="257"/>
      <c r="N270" s="257"/>
      <c r="O270" s="257"/>
      <c r="P270" s="249" t="n">
        <f aca="false">N306</f>
        <v>1408</v>
      </c>
      <c r="Q270" s="249"/>
      <c r="R270" s="250"/>
    </row>
    <row collapsed="false" customFormat="false" customHeight="true" hidden="true" ht="16.5" outlineLevel="0" r="271">
      <c r="A271" s="479"/>
      <c r="B271" s="35"/>
      <c r="C271" s="205"/>
      <c r="D271" s="196"/>
      <c r="E271" s="183"/>
      <c r="F271" s="484" t="s">
        <v>87</v>
      </c>
      <c r="G271" s="485"/>
      <c r="H271" s="486" t="n">
        <f aca="false">I271+J271++P271+R271</f>
        <v>0</v>
      </c>
      <c r="I271" s="250"/>
      <c r="J271" s="251" t="n">
        <v>0</v>
      </c>
      <c r="K271" s="251"/>
      <c r="L271" s="257" t="s">
        <v>87</v>
      </c>
      <c r="M271" s="257"/>
      <c r="N271" s="257"/>
      <c r="O271" s="257"/>
      <c r="P271" s="252"/>
      <c r="Q271" s="252"/>
      <c r="R271" s="250"/>
    </row>
    <row collapsed="false" customFormat="false" customHeight="true" hidden="true" ht="16.5" outlineLevel="0" r="272">
      <c r="A272" s="479"/>
      <c r="B272" s="35"/>
      <c r="C272" s="205"/>
      <c r="D272" s="196"/>
      <c r="E272" s="183"/>
      <c r="F272" s="484" t="s">
        <v>88</v>
      </c>
      <c r="G272" s="485"/>
      <c r="H272" s="486" t="n">
        <f aca="false">I272+J272++P272+R272</f>
        <v>3647.779</v>
      </c>
      <c r="I272" s="253"/>
      <c r="J272" s="247" t="n">
        <f aca="false">K307+J293</f>
        <v>3113.89</v>
      </c>
      <c r="K272" s="247"/>
      <c r="L272" s="487" t="s">
        <v>88</v>
      </c>
      <c r="M272" s="487"/>
      <c r="N272" s="487"/>
      <c r="O272" s="487"/>
      <c r="P272" s="249" t="n">
        <f aca="false">N294+N307</f>
        <v>533.889</v>
      </c>
      <c r="Q272" s="249"/>
      <c r="R272" s="253"/>
    </row>
    <row collapsed="false" customFormat="false" customHeight="true" hidden="true" ht="27.75" outlineLevel="0" r="273">
      <c r="A273" s="479"/>
      <c r="B273" s="35"/>
      <c r="C273" s="205"/>
      <c r="D273" s="205"/>
      <c r="E273" s="206" t="s">
        <v>227</v>
      </c>
      <c r="F273" s="480"/>
      <c r="G273" s="481"/>
      <c r="H273" s="482" t="n">
        <f aca="false">H274+H275+H276</f>
        <v>57046.93</v>
      </c>
      <c r="I273" s="482" t="n">
        <f aca="false">I274+I275+I276</f>
        <v>0</v>
      </c>
      <c r="J273" s="241" t="n">
        <f aca="false">J274+J275+J276</f>
        <v>4780.39</v>
      </c>
      <c r="K273" s="241"/>
      <c r="L273" s="483"/>
      <c r="M273" s="483"/>
      <c r="N273" s="483"/>
      <c r="O273" s="483"/>
      <c r="P273" s="243" t="n">
        <f aca="false">P274+P275+P276</f>
        <v>52266.54</v>
      </c>
      <c r="Q273" s="243"/>
      <c r="R273" s="244" t="n">
        <f aca="false">R274+R275+R276</f>
        <v>0</v>
      </c>
    </row>
    <row collapsed="false" customFormat="false" customHeight="true" hidden="true" ht="16.5" outlineLevel="0" r="274">
      <c r="A274" s="479"/>
      <c r="B274" s="35"/>
      <c r="C274" s="205"/>
      <c r="D274" s="205"/>
      <c r="E274" s="206" t="s">
        <v>226</v>
      </c>
      <c r="F274" s="488" t="s">
        <v>86</v>
      </c>
      <c r="G274" s="485"/>
      <c r="H274" s="489" t="n">
        <f aca="false">I274+J274+P274+R274</f>
        <v>18791</v>
      </c>
      <c r="I274" s="258" t="n">
        <f aca="false">I285+I296+I317</f>
        <v>0</v>
      </c>
      <c r="J274" s="251" t="n">
        <f aca="false">J285+K296+K317</f>
        <v>0</v>
      </c>
      <c r="K274" s="251"/>
      <c r="L274" s="257" t="s">
        <v>86</v>
      </c>
      <c r="M274" s="257"/>
      <c r="N274" s="257"/>
      <c r="O274" s="257"/>
      <c r="P274" s="257" t="n">
        <f aca="false">N285+N296+Q317</f>
        <v>18791</v>
      </c>
      <c r="Q274" s="257"/>
      <c r="R274" s="258" t="n">
        <f aca="false">R285+R296+R317</f>
        <v>0</v>
      </c>
    </row>
    <row collapsed="false" customFormat="false" customHeight="true" hidden="true" ht="16.5" outlineLevel="0" r="275">
      <c r="A275" s="479"/>
      <c r="B275" s="35"/>
      <c r="C275" s="205"/>
      <c r="D275" s="205"/>
      <c r="E275" s="571"/>
      <c r="F275" s="488" t="s">
        <v>87</v>
      </c>
      <c r="G275" s="485"/>
      <c r="H275" s="489" t="n">
        <f aca="false">I275+J275+P275+R275</f>
        <v>17977.54</v>
      </c>
      <c r="I275" s="258" t="n">
        <f aca="false">I286+I297+I318+I309</f>
        <v>0</v>
      </c>
      <c r="J275" s="247" t="n">
        <f aca="false">J286+K297+K309+K318</f>
        <v>1156.4</v>
      </c>
      <c r="K275" s="247"/>
      <c r="L275" s="257" t="s">
        <v>87</v>
      </c>
      <c r="M275" s="257"/>
      <c r="N275" s="257"/>
      <c r="O275" s="257"/>
      <c r="P275" s="259" t="n">
        <f aca="false">N286+N297+M309+Q318</f>
        <v>16821.14</v>
      </c>
      <c r="Q275" s="259"/>
      <c r="R275" s="258" t="n">
        <f aca="false">R286+R297+R318+R309</f>
        <v>0</v>
      </c>
    </row>
    <row collapsed="false" customFormat="false" customHeight="true" hidden="true" ht="16.5" outlineLevel="0" r="276">
      <c r="A276" s="479"/>
      <c r="B276" s="35"/>
      <c r="C276" s="205"/>
      <c r="D276" s="205"/>
      <c r="E276" s="573"/>
      <c r="F276" s="488" t="s">
        <v>88</v>
      </c>
      <c r="G276" s="485"/>
      <c r="H276" s="489" t="n">
        <f aca="false">I276+J276+P276+R276</f>
        <v>20278.39</v>
      </c>
      <c r="I276" s="258" t="n">
        <f aca="false">I287+I298+I319+I310</f>
        <v>0</v>
      </c>
      <c r="J276" s="247" t="n">
        <f aca="false">J287+K298+K310+K319</f>
        <v>3623.99</v>
      </c>
      <c r="K276" s="247"/>
      <c r="L276" s="257" t="s">
        <v>88</v>
      </c>
      <c r="M276" s="257"/>
      <c r="N276" s="257"/>
      <c r="O276" s="257"/>
      <c r="P276" s="260" t="n">
        <f aca="false">N287+N298+M310+Q319</f>
        <v>16654.4</v>
      </c>
      <c r="Q276" s="260"/>
      <c r="R276" s="258" t="n">
        <f aca="false">R287+R298+R319+R310</f>
        <v>0</v>
      </c>
    </row>
    <row collapsed="false" customFormat="false" customHeight="true" hidden="true" ht="15.75" outlineLevel="0" r="277">
      <c r="A277" s="479"/>
      <c r="B277" s="35"/>
      <c r="C277" s="205"/>
      <c r="D277" s="205"/>
      <c r="E277" s="206" t="s">
        <v>228</v>
      </c>
      <c r="F277" s="480"/>
      <c r="G277" s="481"/>
      <c r="H277" s="490" t="n">
        <f aca="false">H278+H279+H280</f>
        <v>54641</v>
      </c>
      <c r="I277" s="491" t="n">
        <f aca="false">I278+I279+I280</f>
        <v>0</v>
      </c>
      <c r="J277" s="262"/>
      <c r="K277" s="263" t="n">
        <f aca="false">K278+K279+K280</f>
        <v>0</v>
      </c>
      <c r="L277" s="483"/>
      <c r="M277" s="483"/>
      <c r="N277" s="483"/>
      <c r="O277" s="483"/>
      <c r="P277" s="264" t="n">
        <f aca="false">P278+P279+P280</f>
        <v>54641</v>
      </c>
      <c r="Q277" s="264"/>
      <c r="R277" s="244" t="n">
        <f aca="false">R278+R279+R280</f>
        <v>0</v>
      </c>
    </row>
    <row collapsed="false" customFormat="false" customHeight="true" hidden="true" ht="15.75" outlineLevel="0" r="278">
      <c r="A278" s="479"/>
      <c r="B278" s="35"/>
      <c r="C278" s="205"/>
      <c r="D278" s="205"/>
      <c r="E278" s="206" t="s">
        <v>226</v>
      </c>
      <c r="F278" s="488" t="s">
        <v>86</v>
      </c>
      <c r="G278" s="485"/>
      <c r="H278" s="489" t="n">
        <f aca="false">I278+K278+P278+R278</f>
        <v>18488</v>
      </c>
      <c r="I278" s="258" t="n">
        <f aca="false">I289+I300+I321</f>
        <v>0</v>
      </c>
      <c r="J278" s="265"/>
      <c r="K278" s="266" t="n">
        <f aca="false">J289+K300+K321</f>
        <v>0</v>
      </c>
      <c r="L278" s="257" t="s">
        <v>86</v>
      </c>
      <c r="M278" s="257"/>
      <c r="N278" s="257"/>
      <c r="O278" s="257"/>
      <c r="P278" s="257" t="n">
        <f aca="false">N289+N300+Q321</f>
        <v>18488</v>
      </c>
      <c r="Q278" s="257"/>
      <c r="R278" s="258" t="n">
        <f aca="false">R289+R300+R321</f>
        <v>0</v>
      </c>
    </row>
    <row collapsed="false" customFormat="false" customHeight="true" hidden="true" ht="15.75" outlineLevel="0" r="279">
      <c r="A279" s="479"/>
      <c r="B279" s="35"/>
      <c r="C279" s="205"/>
      <c r="D279" s="205"/>
      <c r="E279" s="571"/>
      <c r="F279" s="488" t="s">
        <v>87</v>
      </c>
      <c r="G279" s="485"/>
      <c r="H279" s="489" t="n">
        <f aca="false">I279+K279+P279+R279</f>
        <v>17648</v>
      </c>
      <c r="I279" s="258" t="n">
        <f aca="false">I290+I301+I322</f>
        <v>0</v>
      </c>
      <c r="J279" s="265"/>
      <c r="K279" s="266" t="n">
        <f aca="false">J290+K301+K322</f>
        <v>0</v>
      </c>
      <c r="L279" s="257" t="s">
        <v>87</v>
      </c>
      <c r="M279" s="257"/>
      <c r="N279" s="257"/>
      <c r="O279" s="257"/>
      <c r="P279" s="257" t="n">
        <f aca="false">N290+N301+Q322</f>
        <v>17648</v>
      </c>
      <c r="Q279" s="257"/>
      <c r="R279" s="258" t="n">
        <f aca="false">R290+R301+R322</f>
        <v>0</v>
      </c>
    </row>
    <row collapsed="false" customFormat="false" customHeight="true" hidden="true" ht="15.75" outlineLevel="0" r="280">
      <c r="A280" s="479"/>
      <c r="B280" s="35"/>
      <c r="C280" s="205"/>
      <c r="D280" s="205"/>
      <c r="E280" s="573"/>
      <c r="F280" s="488" t="s">
        <v>88</v>
      </c>
      <c r="G280" s="485"/>
      <c r="H280" s="489" t="n">
        <f aca="false">I280+K280+P280+R280</f>
        <v>18505</v>
      </c>
      <c r="I280" s="258" t="n">
        <f aca="false">I291+I302+I323</f>
        <v>0</v>
      </c>
      <c r="J280" s="41"/>
      <c r="K280" s="266" t="n">
        <f aca="false">J291+K302+K323</f>
        <v>0</v>
      </c>
      <c r="L280" s="487" t="s">
        <v>88</v>
      </c>
      <c r="M280" s="487"/>
      <c r="N280" s="487"/>
      <c r="O280" s="487"/>
      <c r="P280" s="257" t="n">
        <f aca="false">N291+N302+Q323</f>
        <v>18505</v>
      </c>
      <c r="Q280" s="257"/>
      <c r="R280" s="258" t="n">
        <f aca="false">R291+R302+R323</f>
        <v>0</v>
      </c>
    </row>
    <row collapsed="false" customFormat="false" customHeight="false" hidden="true" ht="15.75" outlineLevel="0" r="281">
      <c r="A281" s="29"/>
      <c r="B281" s="331" t="s">
        <v>85</v>
      </c>
      <c r="C281" s="268"/>
      <c r="D281" s="268"/>
      <c r="E281" s="268"/>
      <c r="F281" s="492"/>
      <c r="G281" s="323"/>
      <c r="H281" s="493" t="n">
        <f aca="false">H277+H273+H269</f>
        <v>130822.859</v>
      </c>
      <c r="I281" s="494" t="n">
        <f aca="false">I269+I273+I277</f>
        <v>0</v>
      </c>
      <c r="J281" s="495" t="n">
        <f aca="false">K277+J273+J269</f>
        <v>21973.43</v>
      </c>
      <c r="K281" s="495"/>
      <c r="L281" s="496"/>
      <c r="M281" s="496"/>
      <c r="N281" s="496"/>
      <c r="O281" s="496"/>
      <c r="P281" s="497" t="n">
        <f aca="false">P277+P273+P269</f>
        <v>108849.429</v>
      </c>
      <c r="Q281" s="497"/>
      <c r="R281" s="273" t="n">
        <f aca="false">R277+R273+R269</f>
        <v>0</v>
      </c>
    </row>
    <row collapsed="false" customFormat="false" customHeight="true" hidden="true" ht="15" outlineLevel="0" r="282">
      <c r="A282" s="479" t="s">
        <v>230</v>
      </c>
      <c r="B282" s="498" t="s">
        <v>231</v>
      </c>
      <c r="C282" s="205" t="s">
        <v>52</v>
      </c>
      <c r="D282" s="205" t="s">
        <v>229</v>
      </c>
      <c r="E282" s="206" t="s">
        <v>225</v>
      </c>
      <c r="F282" s="499"/>
      <c r="G282" s="499"/>
      <c r="H282" s="499"/>
      <c r="I282" s="205"/>
      <c r="J282" s="205"/>
      <c r="K282" s="205"/>
      <c r="L282" s="288"/>
      <c r="M282" s="288"/>
      <c r="N282" s="288"/>
      <c r="O282" s="288"/>
      <c r="P282" s="288"/>
      <c r="Q282" s="288"/>
      <c r="R282" s="205"/>
    </row>
    <row collapsed="false" customFormat="false" customHeight="false" hidden="true" ht="30" outlineLevel="0" r="283">
      <c r="A283" s="479"/>
      <c r="B283" s="498" t="s">
        <v>232</v>
      </c>
      <c r="C283" s="205"/>
      <c r="D283" s="205"/>
      <c r="E283" s="194" t="s">
        <v>226</v>
      </c>
      <c r="F283" s="499"/>
      <c r="G283" s="499"/>
      <c r="H283" s="499"/>
      <c r="I283" s="205"/>
      <c r="J283" s="205"/>
      <c r="K283" s="205"/>
      <c r="L283" s="288"/>
      <c r="M283" s="288"/>
      <c r="N283" s="288"/>
      <c r="O283" s="288"/>
      <c r="P283" s="288"/>
      <c r="Q283" s="288"/>
      <c r="R283" s="205"/>
    </row>
    <row collapsed="false" customFormat="false" customHeight="false" hidden="true" ht="15" outlineLevel="0" r="284">
      <c r="A284" s="479"/>
      <c r="B284" s="435"/>
      <c r="C284" s="205"/>
      <c r="D284" s="205"/>
      <c r="E284" s="206" t="s">
        <v>227</v>
      </c>
      <c r="F284" s="500"/>
      <c r="G284" s="500"/>
      <c r="H284" s="489" t="n">
        <f aca="false">H285+H286+H287</f>
        <v>13331</v>
      </c>
      <c r="I284" s="488" t="n">
        <f aca="false">I285+I286+I287</f>
        <v>0</v>
      </c>
      <c r="J284" s="501" t="n">
        <f aca="false">J285+J286+J287</f>
        <v>0</v>
      </c>
      <c r="K284" s="501"/>
      <c r="L284" s="500"/>
      <c r="M284" s="500"/>
      <c r="N284" s="502" t="n">
        <f aca="false">N285+N286+N287</f>
        <v>13331</v>
      </c>
      <c r="O284" s="502"/>
      <c r="P284" s="502"/>
      <c r="Q284" s="502"/>
      <c r="R284" s="275" t="n">
        <f aca="false">R285+R286+R287</f>
        <v>0</v>
      </c>
    </row>
    <row collapsed="false" customFormat="false" customHeight="true" hidden="true" ht="15.75" outlineLevel="0" r="285">
      <c r="A285" s="479"/>
      <c r="B285" s="435"/>
      <c r="C285" s="205"/>
      <c r="D285" s="205"/>
      <c r="E285" s="206" t="s">
        <v>226</v>
      </c>
      <c r="F285" s="275" t="s">
        <v>86</v>
      </c>
      <c r="G285" s="275"/>
      <c r="H285" s="488" t="n">
        <f aca="false">I285+J285+N285+R285</f>
        <v>5005</v>
      </c>
      <c r="I285" s="194"/>
      <c r="J285" s="205"/>
      <c r="K285" s="205"/>
      <c r="L285" s="276" t="s">
        <v>86</v>
      </c>
      <c r="M285" s="276"/>
      <c r="N285" s="205" t="n">
        <v>5005</v>
      </c>
      <c r="O285" s="205"/>
      <c r="P285" s="205"/>
      <c r="Q285" s="205"/>
      <c r="R285" s="276"/>
    </row>
    <row collapsed="false" customFormat="false" customHeight="true" hidden="true" ht="15.75" outlineLevel="0" r="286">
      <c r="A286" s="479"/>
      <c r="B286" s="435"/>
      <c r="C286" s="205"/>
      <c r="D286" s="205"/>
      <c r="E286" s="571"/>
      <c r="F286" s="257" t="s">
        <v>87</v>
      </c>
      <c r="G286" s="257"/>
      <c r="H286" s="488" t="n">
        <f aca="false">I286+J286+N286+R286</f>
        <v>4747</v>
      </c>
      <c r="I286" s="194"/>
      <c r="J286" s="205"/>
      <c r="K286" s="205"/>
      <c r="L286" s="205" t="s">
        <v>87</v>
      </c>
      <c r="M286" s="205"/>
      <c r="N286" s="205" t="n">
        <v>4747</v>
      </c>
      <c r="O286" s="205"/>
      <c r="P286" s="205"/>
      <c r="Q286" s="205"/>
      <c r="R286" s="276"/>
    </row>
    <row collapsed="false" customFormat="false" customHeight="true" hidden="true" ht="15.75" outlineLevel="0" r="287">
      <c r="A287" s="479"/>
      <c r="B287" s="435"/>
      <c r="C287" s="205"/>
      <c r="D287" s="205"/>
      <c r="E287" s="573"/>
      <c r="F287" s="257" t="s">
        <v>88</v>
      </c>
      <c r="G287" s="257"/>
      <c r="H287" s="488" t="n">
        <f aca="false">I287+J287+N287+R287</f>
        <v>3579</v>
      </c>
      <c r="I287" s="194"/>
      <c r="J287" s="205"/>
      <c r="K287" s="205"/>
      <c r="L287" s="205" t="s">
        <v>88</v>
      </c>
      <c r="M287" s="205"/>
      <c r="N287" s="205" t="n">
        <v>3579</v>
      </c>
      <c r="O287" s="205"/>
      <c r="P287" s="205"/>
      <c r="Q287" s="205"/>
      <c r="R287" s="276"/>
    </row>
    <row collapsed="false" customFormat="false" customHeight="false" hidden="true" ht="15" outlineLevel="0" r="288">
      <c r="A288" s="479"/>
      <c r="B288" s="435"/>
      <c r="C288" s="205"/>
      <c r="D288" s="205"/>
      <c r="E288" s="206" t="s">
        <v>228</v>
      </c>
      <c r="F288" s="485"/>
      <c r="G288" s="503"/>
      <c r="H288" s="489" t="n">
        <f aca="false">H289+H290+H291</f>
        <v>14134.7</v>
      </c>
      <c r="I288" s="488" t="n">
        <f aca="false">I289+I290+I291</f>
        <v>0</v>
      </c>
      <c r="J288" s="257" t="n">
        <f aca="false">J289+J290+J291</f>
        <v>0</v>
      </c>
      <c r="K288" s="257"/>
      <c r="L288" s="257" t="n">
        <f aca="false">N289+N290+N291</f>
        <v>14134.7</v>
      </c>
      <c r="M288" s="257"/>
      <c r="N288" s="257"/>
      <c r="O288" s="257"/>
      <c r="P288" s="257"/>
      <c r="Q288" s="257"/>
      <c r="R288" s="275" t="n">
        <f aca="false">R289+R290+R291</f>
        <v>0</v>
      </c>
    </row>
    <row collapsed="false" customFormat="false" customHeight="true" hidden="true" ht="15.75" outlineLevel="0" r="289">
      <c r="A289" s="479"/>
      <c r="B289" s="435"/>
      <c r="C289" s="205"/>
      <c r="D289" s="205"/>
      <c r="E289" s="206" t="s">
        <v>226</v>
      </c>
      <c r="F289" s="257" t="s">
        <v>86</v>
      </c>
      <c r="G289" s="257"/>
      <c r="H289" s="488" t="n">
        <f aca="false">I289+J289+N289+R289</f>
        <v>5305</v>
      </c>
      <c r="I289" s="194"/>
      <c r="J289" s="205"/>
      <c r="K289" s="205"/>
      <c r="L289" s="205" t="s">
        <v>86</v>
      </c>
      <c r="M289" s="205"/>
      <c r="N289" s="205" t="n">
        <v>5305</v>
      </c>
      <c r="O289" s="205"/>
      <c r="P289" s="205"/>
      <c r="Q289" s="205"/>
      <c r="R289" s="276"/>
    </row>
    <row collapsed="false" customFormat="false" customHeight="true" hidden="true" ht="15.75" outlineLevel="0" r="290">
      <c r="A290" s="479"/>
      <c r="B290" s="435"/>
      <c r="C290" s="205"/>
      <c r="D290" s="205"/>
      <c r="E290" s="571"/>
      <c r="F290" s="257" t="s">
        <v>87</v>
      </c>
      <c r="G290" s="257"/>
      <c r="H290" s="488" t="n">
        <f aca="false">I290+J290+N290+R290</f>
        <v>5032</v>
      </c>
      <c r="I290" s="194"/>
      <c r="J290" s="205"/>
      <c r="K290" s="205"/>
      <c r="L290" s="205" t="s">
        <v>87</v>
      </c>
      <c r="M290" s="205"/>
      <c r="N290" s="205" t="n">
        <v>5032</v>
      </c>
      <c r="O290" s="205"/>
      <c r="P290" s="205"/>
      <c r="Q290" s="205"/>
      <c r="R290" s="276"/>
    </row>
    <row collapsed="false" customFormat="false" customHeight="true" hidden="true" ht="15.75" outlineLevel="0" r="291">
      <c r="A291" s="479"/>
      <c r="B291" s="191"/>
      <c r="C291" s="205"/>
      <c r="D291" s="205"/>
      <c r="E291" s="573"/>
      <c r="F291" s="257" t="s">
        <v>88</v>
      </c>
      <c r="G291" s="257"/>
      <c r="H291" s="488" t="n">
        <f aca="false">I291+J291+N291+R291</f>
        <v>3797.7</v>
      </c>
      <c r="I291" s="194"/>
      <c r="J291" s="205"/>
      <c r="K291" s="205"/>
      <c r="L291" s="205" t="s">
        <v>88</v>
      </c>
      <c r="M291" s="205"/>
      <c r="N291" s="205" t="n">
        <v>3797.7</v>
      </c>
      <c r="O291" s="205"/>
      <c r="P291" s="205"/>
      <c r="Q291" s="205"/>
      <c r="R291" s="276"/>
    </row>
    <row collapsed="false" customFormat="false" customHeight="false" hidden="true" ht="15" outlineLevel="0" r="292">
      <c r="A292" s="29"/>
      <c r="B292" s="331" t="s">
        <v>85</v>
      </c>
      <c r="C292" s="268"/>
      <c r="D292" s="268"/>
      <c r="E292" s="268"/>
      <c r="F292" s="504" t="n">
        <f aca="false">I292+J292+L292+R292</f>
        <v>27465.7</v>
      </c>
      <c r="G292" s="504"/>
      <c r="H292" s="504"/>
      <c r="I292" s="317" t="n">
        <f aca="false">I284+I288+I282</f>
        <v>0</v>
      </c>
      <c r="J292" s="505" t="n">
        <f aca="false">J288+J284+J282</f>
        <v>0</v>
      </c>
      <c r="K292" s="505"/>
      <c r="L292" s="505" t="n">
        <f aca="false">N284+L288+L282</f>
        <v>27465.7</v>
      </c>
      <c r="M292" s="505"/>
      <c r="N292" s="505"/>
      <c r="O292" s="505"/>
      <c r="P292" s="505"/>
      <c r="Q292" s="505"/>
      <c r="R292" s="280"/>
    </row>
    <row collapsed="false" customFormat="false" customHeight="true" hidden="true" ht="15.75" outlineLevel="0" r="293">
      <c r="A293" s="506" t="s">
        <v>233</v>
      </c>
      <c r="B293" s="206" t="s">
        <v>234</v>
      </c>
      <c r="C293" s="205" t="s">
        <v>52</v>
      </c>
      <c r="D293" s="205" t="s">
        <v>235</v>
      </c>
      <c r="E293" s="206" t="s">
        <v>225</v>
      </c>
      <c r="F293" s="282"/>
      <c r="G293" s="507"/>
      <c r="H293" s="508" t="n">
        <f aca="false">H294</f>
        <v>222.5</v>
      </c>
      <c r="I293" s="488" t="n">
        <f aca="false">I294</f>
        <v>0</v>
      </c>
      <c r="J293" s="257" t="n">
        <f aca="false">J294</f>
        <v>0</v>
      </c>
      <c r="K293" s="257"/>
      <c r="L293" s="501" t="n">
        <f aca="false">N294</f>
        <v>222.5</v>
      </c>
      <c r="M293" s="501"/>
      <c r="N293" s="501"/>
      <c r="O293" s="501"/>
      <c r="P293" s="501"/>
      <c r="Q293" s="501"/>
      <c r="R293" s="282" t="n">
        <f aca="false">R288+R284+R282</f>
        <v>0</v>
      </c>
    </row>
    <row collapsed="false" customFormat="false" customHeight="true" hidden="true" ht="45.75" outlineLevel="0" r="294">
      <c r="A294" s="506"/>
      <c r="B294" s="206" t="s">
        <v>236</v>
      </c>
      <c r="C294" s="205"/>
      <c r="D294" s="205"/>
      <c r="E294" s="194" t="s">
        <v>226</v>
      </c>
      <c r="F294" s="488" t="s">
        <v>88</v>
      </c>
      <c r="G294" s="282"/>
      <c r="H294" s="489" t="n">
        <f aca="false">I294+J294+N294+R294</f>
        <v>222.5</v>
      </c>
      <c r="I294" s="41"/>
      <c r="J294" s="37"/>
      <c r="K294" s="37"/>
      <c r="L294" s="205" t="s">
        <v>88</v>
      </c>
      <c r="M294" s="205"/>
      <c r="N294" s="205" t="n">
        <v>222.5</v>
      </c>
      <c r="O294" s="205"/>
      <c r="P294" s="205"/>
      <c r="Q294" s="205"/>
      <c r="R294" s="253"/>
    </row>
    <row collapsed="false" customFormat="false" customHeight="true" hidden="true" ht="147.75" outlineLevel="0" r="295">
      <c r="A295" s="506"/>
      <c r="B295" s="435"/>
      <c r="C295" s="205"/>
      <c r="D295" s="205" t="s">
        <v>237</v>
      </c>
      <c r="E295" s="206" t="s">
        <v>227</v>
      </c>
      <c r="F295" s="485"/>
      <c r="G295" s="509"/>
      <c r="H295" s="489" t="n">
        <f aca="false">I295+J295+N295+R295</f>
        <v>3793</v>
      </c>
      <c r="I295" s="488" t="n">
        <f aca="false">I296+I297+I298</f>
        <v>0</v>
      </c>
      <c r="J295" s="487" t="n">
        <f aca="false">K296+K297+K298</f>
        <v>0</v>
      </c>
      <c r="K295" s="487"/>
      <c r="L295" s="510"/>
      <c r="M295" s="510"/>
      <c r="N295" s="502" t="n">
        <f aca="false">N296+N297+N298</f>
        <v>3793</v>
      </c>
      <c r="O295" s="502"/>
      <c r="P295" s="502"/>
      <c r="Q295" s="502"/>
      <c r="R295" s="275" t="n">
        <f aca="false">R296+R297+R298</f>
        <v>0</v>
      </c>
    </row>
    <row collapsed="false" customFormat="false" customHeight="true" hidden="true" ht="15.75" outlineLevel="0" r="296">
      <c r="A296" s="506"/>
      <c r="B296" s="435"/>
      <c r="C296" s="205"/>
      <c r="D296" s="205"/>
      <c r="E296" s="206" t="s">
        <v>226</v>
      </c>
      <c r="F296" s="488" t="s">
        <v>86</v>
      </c>
      <c r="G296" s="485"/>
      <c r="H296" s="489" t="n">
        <f aca="false">I296+K296+N296+R296</f>
        <v>2293</v>
      </c>
      <c r="I296" s="194"/>
      <c r="J296" s="35"/>
      <c r="K296" s="511"/>
      <c r="L296" s="205" t="s">
        <v>86</v>
      </c>
      <c r="M296" s="205"/>
      <c r="N296" s="205" t="n">
        <v>2293</v>
      </c>
      <c r="O296" s="205"/>
      <c r="P296" s="205"/>
      <c r="Q296" s="205"/>
      <c r="R296" s="276"/>
    </row>
    <row collapsed="false" customFormat="false" customHeight="true" hidden="true" ht="15.75" outlineLevel="0" r="297">
      <c r="A297" s="506"/>
      <c r="B297" s="435"/>
      <c r="C297" s="205"/>
      <c r="D297" s="205"/>
      <c r="E297" s="571"/>
      <c r="F297" s="488" t="s">
        <v>87</v>
      </c>
      <c r="G297" s="485"/>
      <c r="H297" s="489" t="n">
        <f aca="false">I297+K297+N297+R297</f>
        <v>1000</v>
      </c>
      <c r="I297" s="194"/>
      <c r="J297" s="35"/>
      <c r="K297" s="511"/>
      <c r="L297" s="205" t="s">
        <v>87</v>
      </c>
      <c r="M297" s="205"/>
      <c r="N297" s="205" t="n">
        <v>1000</v>
      </c>
      <c r="O297" s="205"/>
      <c r="P297" s="205"/>
      <c r="Q297" s="205"/>
      <c r="R297" s="276"/>
    </row>
    <row collapsed="false" customFormat="false" customHeight="true" hidden="true" ht="15.75" outlineLevel="0" r="298">
      <c r="A298" s="506"/>
      <c r="B298" s="435"/>
      <c r="C298" s="205"/>
      <c r="D298" s="205"/>
      <c r="E298" s="573"/>
      <c r="F298" s="512" t="s">
        <v>88</v>
      </c>
      <c r="G298" s="513"/>
      <c r="H298" s="489" t="n">
        <f aca="false">I298+K298+N298+R298</f>
        <v>500</v>
      </c>
      <c r="I298" s="194"/>
      <c r="J298" s="35"/>
      <c r="K298" s="306"/>
      <c r="L298" s="499" t="s">
        <v>88</v>
      </c>
      <c r="M298" s="499"/>
      <c r="N298" s="499" t="n">
        <v>500</v>
      </c>
      <c r="O298" s="499"/>
      <c r="P298" s="499"/>
      <c r="Q298" s="499"/>
      <c r="R298" s="288"/>
    </row>
    <row collapsed="false" customFormat="false" customHeight="true" hidden="true" ht="192.75" outlineLevel="0" r="299">
      <c r="A299" s="506"/>
      <c r="B299" s="435"/>
      <c r="C299" s="205"/>
      <c r="D299" s="205" t="s">
        <v>238</v>
      </c>
      <c r="E299" s="206" t="s">
        <v>228</v>
      </c>
      <c r="F299" s="500"/>
      <c r="G299" s="500"/>
      <c r="H299" s="489" t="n">
        <f aca="false">I299+K299+N299+R299</f>
        <v>3761.5</v>
      </c>
      <c r="I299" s="491" t="n">
        <f aca="false">I300+I301+I302</f>
        <v>0</v>
      </c>
      <c r="J299" s="633"/>
      <c r="K299" s="282" t="n">
        <f aca="false">K300+K301+K302</f>
        <v>0</v>
      </c>
      <c r="L299" s="510"/>
      <c r="M299" s="510"/>
      <c r="N299" s="500" t="n">
        <f aca="false">N300+N301+N302</f>
        <v>3761.5</v>
      </c>
      <c r="O299" s="500"/>
      <c r="P299" s="500"/>
      <c r="Q299" s="500"/>
      <c r="R299" s="282" t="n">
        <f aca="false">R300+R301+R302</f>
        <v>0</v>
      </c>
    </row>
    <row collapsed="false" customFormat="false" customHeight="true" hidden="true" ht="15.75" outlineLevel="0" r="300">
      <c r="A300" s="506"/>
      <c r="B300" s="435"/>
      <c r="C300" s="205"/>
      <c r="D300" s="205"/>
      <c r="E300" s="206" t="s">
        <v>226</v>
      </c>
      <c r="F300" s="488" t="s">
        <v>86</v>
      </c>
      <c r="G300" s="514"/>
      <c r="H300" s="503" t="n">
        <f aca="false">I300+K300+N300++++R300</f>
        <v>1000</v>
      </c>
      <c r="I300" s="35"/>
      <c r="J300" s="194" t="s">
        <v>86</v>
      </c>
      <c r="K300" s="35"/>
      <c r="L300" s="515" t="s">
        <v>86</v>
      </c>
      <c r="M300" s="515"/>
      <c r="N300" s="276" t="n">
        <v>1000</v>
      </c>
      <c r="O300" s="276"/>
      <c r="P300" s="276"/>
      <c r="Q300" s="276"/>
      <c r="R300" s="250"/>
    </row>
    <row collapsed="false" customFormat="false" customHeight="true" hidden="true" ht="15.75" outlineLevel="0" r="301">
      <c r="A301" s="506"/>
      <c r="B301" s="435"/>
      <c r="C301" s="205"/>
      <c r="D301" s="205"/>
      <c r="E301" s="571"/>
      <c r="F301" s="488" t="s">
        <v>87</v>
      </c>
      <c r="G301" s="282"/>
      <c r="H301" s="503" t="n">
        <f aca="false">I301+K301+N301++++R301</f>
        <v>1000</v>
      </c>
      <c r="I301" s="250"/>
      <c r="J301" s="194" t="s">
        <v>87</v>
      </c>
      <c r="K301" s="35"/>
      <c r="L301" s="516" t="s">
        <v>87</v>
      </c>
      <c r="M301" s="516"/>
      <c r="N301" s="196" t="n">
        <v>1000</v>
      </c>
      <c r="O301" s="196"/>
      <c r="P301" s="196"/>
      <c r="Q301" s="196"/>
      <c r="R301" s="35"/>
    </row>
    <row collapsed="false" customFormat="false" customHeight="true" hidden="true" ht="15.75" outlineLevel="0" r="302">
      <c r="A302" s="506"/>
      <c r="B302" s="191"/>
      <c r="C302" s="205"/>
      <c r="D302" s="205"/>
      <c r="E302" s="573"/>
      <c r="F302" s="488" t="s">
        <v>88</v>
      </c>
      <c r="G302" s="282"/>
      <c r="H302" s="503" t="n">
        <f aca="false">I302+K302+N302++++R302</f>
        <v>1761.5</v>
      </c>
      <c r="I302" s="35"/>
      <c r="J302" s="194" t="s">
        <v>88</v>
      </c>
      <c r="K302" s="35"/>
      <c r="L302" s="516" t="s">
        <v>88</v>
      </c>
      <c r="M302" s="516"/>
      <c r="N302" s="205" t="n">
        <v>1761.5</v>
      </c>
      <c r="O302" s="205"/>
      <c r="P302" s="205"/>
      <c r="Q302" s="205"/>
      <c r="R302" s="253"/>
    </row>
    <row collapsed="false" customFormat="false" customHeight="true" hidden="true" ht="15" outlineLevel="0" r="303">
      <c r="A303" s="35"/>
      <c r="B303" s="517" t="s">
        <v>85</v>
      </c>
      <c r="C303" s="291"/>
      <c r="D303" s="291"/>
      <c r="E303" s="291"/>
      <c r="F303" s="518" t="n">
        <f aca="false">J303+L303+R303+I303</f>
        <v>7777</v>
      </c>
      <c r="G303" s="518"/>
      <c r="H303" s="518"/>
      <c r="I303" s="273" t="n">
        <f aca="false">I299+I295+I293</f>
        <v>0</v>
      </c>
      <c r="J303" s="505" t="n">
        <f aca="false">J293+J295+K299</f>
        <v>0</v>
      </c>
      <c r="K303" s="505"/>
      <c r="L303" s="505" t="n">
        <f aca="false">L293+N295+N299</f>
        <v>7777</v>
      </c>
      <c r="M303" s="505"/>
      <c r="N303" s="505"/>
      <c r="O303" s="505"/>
      <c r="P303" s="505"/>
      <c r="Q303" s="505"/>
      <c r="R303" s="291" t="n">
        <f aca="false">R299+R295+R293</f>
        <v>0</v>
      </c>
    </row>
    <row collapsed="false" customFormat="false" customHeight="false" hidden="true" ht="15" outlineLevel="0" r="304">
      <c r="A304" s="35"/>
      <c r="B304" s="517"/>
      <c r="C304" s="291"/>
      <c r="D304" s="291"/>
      <c r="E304" s="291"/>
      <c r="F304" s="518"/>
      <c r="G304" s="518"/>
      <c r="H304" s="518"/>
      <c r="I304" s="273"/>
      <c r="J304" s="505"/>
      <c r="K304" s="505"/>
      <c r="L304" s="505"/>
      <c r="M304" s="505"/>
      <c r="N304" s="505"/>
      <c r="O304" s="505"/>
      <c r="P304" s="505"/>
      <c r="Q304" s="505"/>
      <c r="R304" s="291"/>
    </row>
    <row collapsed="false" customFormat="false" customHeight="true" hidden="true" ht="58.5" outlineLevel="0" r="305">
      <c r="A305" s="479" t="s">
        <v>239</v>
      </c>
      <c r="B305" s="498" t="s">
        <v>240</v>
      </c>
      <c r="C305" s="205" t="s">
        <v>52</v>
      </c>
      <c r="D305" s="205" t="s">
        <v>241</v>
      </c>
      <c r="E305" s="206" t="s">
        <v>225</v>
      </c>
      <c r="F305" s="500"/>
      <c r="G305" s="500"/>
      <c r="H305" s="519" t="n">
        <f aca="false">J305+L305</f>
        <v>18912.429</v>
      </c>
      <c r="I305" s="488" t="n">
        <f aca="false">I306+I307</f>
        <v>0</v>
      </c>
      <c r="J305" s="259" t="n">
        <f aca="false">K306+K307</f>
        <v>17193.04</v>
      </c>
      <c r="K305" s="259"/>
      <c r="L305" s="259" t="n">
        <f aca="false">N306+N307</f>
        <v>1719.389</v>
      </c>
      <c r="M305" s="259"/>
      <c r="N305" s="259"/>
      <c r="O305" s="259"/>
      <c r="P305" s="259"/>
      <c r="Q305" s="259"/>
      <c r="R305" s="275" t="n">
        <f aca="false">R306+R307</f>
        <v>0</v>
      </c>
    </row>
    <row collapsed="false" customFormat="false" customHeight="true" hidden="true" ht="45.75" outlineLevel="0" r="306">
      <c r="A306" s="479"/>
      <c r="B306" s="498" t="s">
        <v>242</v>
      </c>
      <c r="C306" s="205"/>
      <c r="D306" s="205"/>
      <c r="E306" s="206" t="s">
        <v>226</v>
      </c>
      <c r="F306" s="500" t="s">
        <v>86</v>
      </c>
      <c r="G306" s="500"/>
      <c r="H306" s="520" t="n">
        <f aca="false">K306+N306+I306+R306</f>
        <v>15487.15</v>
      </c>
      <c r="I306" s="521"/>
      <c r="J306" s="634" t="s">
        <v>86</v>
      </c>
      <c r="K306" s="522" t="n">
        <v>14079.15</v>
      </c>
      <c r="L306" s="205" t="s">
        <v>86</v>
      </c>
      <c r="M306" s="205"/>
      <c r="N306" s="523" t="n">
        <v>1408</v>
      </c>
      <c r="O306" s="523"/>
      <c r="P306" s="523"/>
      <c r="Q306" s="523"/>
      <c r="R306" s="276"/>
    </row>
    <row collapsed="false" customFormat="false" customHeight="true" hidden="true" ht="15.75" outlineLevel="0" r="307">
      <c r="A307" s="479"/>
      <c r="B307" s="435"/>
      <c r="C307" s="205"/>
      <c r="D307" s="205"/>
      <c r="E307" s="573"/>
      <c r="F307" s="500" t="s">
        <v>88</v>
      </c>
      <c r="G307" s="500"/>
      <c r="H307" s="520" t="n">
        <f aca="false">I307+K307+N307+++R307</f>
        <v>3425.279</v>
      </c>
      <c r="I307" s="521"/>
      <c r="J307" s="634" t="s">
        <v>88</v>
      </c>
      <c r="K307" s="522" t="n">
        <v>3113.89</v>
      </c>
      <c r="L307" s="205" t="s">
        <v>88</v>
      </c>
      <c r="M307" s="205"/>
      <c r="N307" s="523" t="n">
        <v>311.389</v>
      </c>
      <c r="O307" s="523"/>
      <c r="P307" s="523"/>
      <c r="Q307" s="523"/>
      <c r="R307" s="276"/>
    </row>
    <row collapsed="false" customFormat="false" customHeight="true" hidden="true" ht="87.75" outlineLevel="0" r="308">
      <c r="A308" s="479"/>
      <c r="B308" s="435"/>
      <c r="C308" s="205"/>
      <c r="D308" s="205" t="s">
        <v>243</v>
      </c>
      <c r="E308" s="206" t="s">
        <v>227</v>
      </c>
      <c r="F308" s="510"/>
      <c r="G308" s="510"/>
      <c r="H308" s="524" t="n">
        <f aca="false">K308+M308</f>
        <v>5258.43</v>
      </c>
      <c r="I308" s="488" t="n">
        <f aca="false">I309+I310</f>
        <v>0</v>
      </c>
      <c r="J308" s="467"/>
      <c r="K308" s="486" t="n">
        <f aca="false">K309+K310</f>
        <v>4780.39</v>
      </c>
      <c r="L308" s="467"/>
      <c r="M308" s="525" t="n">
        <f aca="false">M309+M310</f>
        <v>478.04</v>
      </c>
      <c r="N308" s="525"/>
      <c r="O308" s="525"/>
      <c r="P308" s="525"/>
      <c r="Q308" s="525"/>
      <c r="R308" s="275" t="n">
        <f aca="false">R309+R310</f>
        <v>0</v>
      </c>
    </row>
    <row collapsed="false" customFormat="false" customHeight="true" hidden="true" ht="16.5" outlineLevel="0" r="309">
      <c r="A309" s="479"/>
      <c r="B309" s="435"/>
      <c r="C309" s="205"/>
      <c r="D309" s="205"/>
      <c r="E309" s="206" t="s">
        <v>226</v>
      </c>
      <c r="F309" s="510" t="s">
        <v>87</v>
      </c>
      <c r="G309" s="510"/>
      <c r="H309" s="486" t="n">
        <f aca="false">K309+M309</f>
        <v>1272.04</v>
      </c>
      <c r="I309" s="194"/>
      <c r="J309" s="48" t="s">
        <v>87</v>
      </c>
      <c r="K309" s="526" t="n">
        <v>1156.4</v>
      </c>
      <c r="L309" s="48" t="s">
        <v>87</v>
      </c>
      <c r="M309" s="523" t="n">
        <v>115.64</v>
      </c>
      <c r="N309" s="523"/>
      <c r="O309" s="523"/>
      <c r="P309" s="523"/>
      <c r="Q309" s="523"/>
      <c r="R309" s="136"/>
    </row>
    <row collapsed="false" customFormat="false" customHeight="true" hidden="true" ht="16.5" outlineLevel="0" r="310">
      <c r="A310" s="479"/>
      <c r="B310" s="435"/>
      <c r="C310" s="205"/>
      <c r="D310" s="205"/>
      <c r="E310" s="573"/>
      <c r="F310" s="510" t="s">
        <v>88</v>
      </c>
      <c r="G310" s="510"/>
      <c r="H310" s="486" t="n">
        <f aca="false">K310+M310</f>
        <v>3986.39</v>
      </c>
      <c r="I310" s="194"/>
      <c r="J310" s="48" t="s">
        <v>88</v>
      </c>
      <c r="K310" s="526" t="n">
        <v>3623.99</v>
      </c>
      <c r="L310" s="48" t="s">
        <v>88</v>
      </c>
      <c r="M310" s="523" t="n">
        <v>362.4</v>
      </c>
      <c r="N310" s="523"/>
      <c r="O310" s="523"/>
      <c r="P310" s="523"/>
      <c r="Q310" s="523"/>
      <c r="R310" s="136"/>
    </row>
    <row collapsed="false" customFormat="false" customHeight="true" hidden="true" ht="15" outlineLevel="0" r="311">
      <c r="A311" s="479"/>
      <c r="B311" s="435"/>
      <c r="C311" s="205"/>
      <c r="D311" s="205"/>
      <c r="E311" s="206" t="s">
        <v>228</v>
      </c>
      <c r="F311" s="205" t="s">
        <v>165</v>
      </c>
      <c r="G311" s="205"/>
      <c r="H311" s="205"/>
      <c r="I311" s="205" t="n">
        <v>0</v>
      </c>
      <c r="J311" s="205"/>
      <c r="K311" s="205"/>
      <c r="L311" s="205"/>
      <c r="M311" s="205"/>
      <c r="N311" s="205"/>
      <c r="O311" s="205"/>
      <c r="P311" s="205"/>
      <c r="Q311" s="205"/>
      <c r="R311" s="205" t="n">
        <v>0</v>
      </c>
    </row>
    <row collapsed="false" customFormat="false" customHeight="false" hidden="true" ht="15" outlineLevel="0" r="312">
      <c r="A312" s="479"/>
      <c r="B312" s="191"/>
      <c r="C312" s="205"/>
      <c r="D312" s="205"/>
      <c r="E312" s="194" t="s">
        <v>226</v>
      </c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</row>
    <row collapsed="false" customFormat="false" customHeight="true" hidden="true" ht="14.45" outlineLevel="0" r="313">
      <c r="A313" s="527"/>
      <c r="B313" s="331" t="s">
        <v>85</v>
      </c>
      <c r="C313" s="268"/>
      <c r="D313" s="268"/>
      <c r="E313" s="268"/>
      <c r="F313" s="528" t="n">
        <f aca="false">H305+H308</f>
        <v>24170.859</v>
      </c>
      <c r="G313" s="528"/>
      <c r="H313" s="528"/>
      <c r="I313" s="317" t="n">
        <f aca="false">I311+I308+I305</f>
        <v>0</v>
      </c>
      <c r="J313" s="528" t="n">
        <f aca="false">K308+J305</f>
        <v>21973.43</v>
      </c>
      <c r="K313" s="528"/>
      <c r="L313" s="528" t="n">
        <f aca="false">M308+L305</f>
        <v>2197.429</v>
      </c>
      <c r="M313" s="528"/>
      <c r="N313" s="528"/>
      <c r="O313" s="528"/>
      <c r="P313" s="528"/>
      <c r="Q313" s="528"/>
      <c r="R313" s="273" t="n">
        <f aca="false">R308+R305</f>
        <v>0</v>
      </c>
    </row>
    <row collapsed="false" customFormat="false" customHeight="true" hidden="true" ht="15" outlineLevel="0" r="314">
      <c r="A314" s="529" t="s">
        <v>244</v>
      </c>
      <c r="B314" s="498" t="s">
        <v>245</v>
      </c>
      <c r="C314" s="205" t="s">
        <v>52</v>
      </c>
      <c r="D314" s="205"/>
      <c r="E314" s="206" t="s">
        <v>225</v>
      </c>
      <c r="F314" s="499"/>
      <c r="G314" s="499"/>
      <c r="H314" s="499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</row>
    <row collapsed="false" customFormat="false" customHeight="false" hidden="true" ht="30" outlineLevel="0" r="315">
      <c r="A315" s="529"/>
      <c r="B315" s="498" t="s">
        <v>246</v>
      </c>
      <c r="C315" s="205"/>
      <c r="D315" s="205"/>
      <c r="E315" s="194" t="s">
        <v>226</v>
      </c>
      <c r="F315" s="499"/>
      <c r="G315" s="499"/>
      <c r="H315" s="499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</row>
    <row collapsed="false" customFormat="false" customHeight="true" hidden="true" ht="42.75" outlineLevel="0" r="316">
      <c r="A316" s="529"/>
      <c r="B316" s="435"/>
      <c r="C316" s="205"/>
      <c r="D316" s="205" t="s">
        <v>247</v>
      </c>
      <c r="E316" s="206" t="s">
        <v>227</v>
      </c>
      <c r="F316" s="530"/>
      <c r="G316" s="530"/>
      <c r="H316" s="531" t="n">
        <f aca="false">H317+H318+H319</f>
        <v>34664.5</v>
      </c>
      <c r="I316" s="308" t="n">
        <f aca="false">I317+I318+I319</f>
        <v>0</v>
      </c>
      <c r="J316" s="635"/>
      <c r="K316" s="35" t="n">
        <f aca="false">K317+K318+K319</f>
        <v>0</v>
      </c>
      <c r="L316" s="532"/>
      <c r="M316" s="532"/>
      <c r="N316" s="532"/>
      <c r="O316" s="532"/>
      <c r="P316" s="532"/>
      <c r="Q316" s="35" t="n">
        <f aca="false">Q317+Q318+Q319</f>
        <v>34664.5</v>
      </c>
      <c r="R316" s="306" t="n">
        <f aca="false">R317+R318+R319</f>
        <v>0</v>
      </c>
    </row>
    <row collapsed="false" customFormat="false" customHeight="true" hidden="true" ht="15.75" outlineLevel="0" r="317">
      <c r="A317" s="529"/>
      <c r="B317" s="435"/>
      <c r="C317" s="205"/>
      <c r="D317" s="205"/>
      <c r="E317" s="206" t="s">
        <v>226</v>
      </c>
      <c r="F317" s="530" t="s">
        <v>86</v>
      </c>
      <c r="G317" s="530"/>
      <c r="H317" s="533" t="n">
        <f aca="false">I317+K317+Q317+R317</f>
        <v>11493</v>
      </c>
      <c r="I317" s="35"/>
      <c r="J317" s="636" t="s">
        <v>248</v>
      </c>
      <c r="K317" s="308"/>
      <c r="L317" s="26" t="s">
        <v>86</v>
      </c>
      <c r="M317" s="26"/>
      <c r="N317" s="26"/>
      <c r="O317" s="26"/>
      <c r="P317" s="26"/>
      <c r="Q317" s="164" t="n">
        <v>11493</v>
      </c>
      <c r="R317" s="308"/>
    </row>
    <row collapsed="false" customFormat="false" customHeight="true" hidden="true" ht="15.75" outlineLevel="0" r="318">
      <c r="A318" s="529"/>
      <c r="B318" s="435"/>
      <c r="C318" s="205"/>
      <c r="D318" s="205"/>
      <c r="E318" s="571"/>
      <c r="F318" s="530" t="s">
        <v>87</v>
      </c>
      <c r="G318" s="530"/>
      <c r="H318" s="533" t="n">
        <f aca="false">I318+K318+Q318+R318</f>
        <v>10958.5</v>
      </c>
      <c r="I318" s="35"/>
      <c r="J318" s="637" t="s">
        <v>87</v>
      </c>
      <c r="K318" s="35"/>
      <c r="L318" s="26" t="s">
        <v>87</v>
      </c>
      <c r="M318" s="26"/>
      <c r="N318" s="26"/>
      <c r="O318" s="26"/>
      <c r="P318" s="26"/>
      <c r="Q318" s="310" t="n">
        <v>10958.5</v>
      </c>
      <c r="R318" s="35"/>
    </row>
    <row collapsed="false" customFormat="false" customHeight="true" hidden="true" ht="15.75" outlineLevel="0" r="319">
      <c r="A319" s="529"/>
      <c r="B319" s="435"/>
      <c r="C319" s="205"/>
      <c r="D319" s="205"/>
      <c r="E319" s="573"/>
      <c r="F319" s="530" t="s">
        <v>88</v>
      </c>
      <c r="G319" s="530"/>
      <c r="H319" s="531" t="n">
        <f aca="false">I319+K319+Q319+R319</f>
        <v>12213</v>
      </c>
      <c r="I319" s="253"/>
      <c r="J319" s="638" t="s">
        <v>88</v>
      </c>
      <c r="K319" s="253"/>
      <c r="L319" s="26" t="s">
        <v>88</v>
      </c>
      <c r="M319" s="26"/>
      <c r="N319" s="26"/>
      <c r="O319" s="26"/>
      <c r="P319" s="26"/>
      <c r="Q319" s="310" t="n">
        <v>12213</v>
      </c>
      <c r="R319" s="253"/>
    </row>
    <row collapsed="false" customFormat="false" customHeight="true" hidden="true" ht="42.75" outlineLevel="0" r="320">
      <c r="A320" s="529"/>
      <c r="B320" s="435"/>
      <c r="C320" s="205"/>
      <c r="D320" s="205" t="s">
        <v>247</v>
      </c>
      <c r="E320" s="206" t="s">
        <v>228</v>
      </c>
      <c r="F320" s="534"/>
      <c r="G320" s="535"/>
      <c r="H320" s="531" t="n">
        <f aca="false">I320+K320+++R320+Q320</f>
        <v>36744.8</v>
      </c>
      <c r="I320" s="308" t="n">
        <f aca="false">I321+I322+I323</f>
        <v>0</v>
      </c>
      <c r="J320" s="635"/>
      <c r="K320" s="536" t="n">
        <f aca="false">K321+K322+K323</f>
        <v>0</v>
      </c>
      <c r="L320" s="26"/>
      <c r="M320" s="26"/>
      <c r="N320" s="26"/>
      <c r="O320" s="26"/>
      <c r="P320" s="26"/>
      <c r="Q320" s="310" t="n">
        <f aca="false">Q321+Q322+Q323</f>
        <v>36744.8</v>
      </c>
      <c r="R320" s="308" t="n">
        <f aca="false">R321+R322+R323</f>
        <v>0</v>
      </c>
    </row>
    <row collapsed="false" customFormat="false" customHeight="true" hidden="true" ht="15.75" outlineLevel="0" r="321">
      <c r="A321" s="529"/>
      <c r="B321" s="435"/>
      <c r="C321" s="205"/>
      <c r="D321" s="205"/>
      <c r="E321" s="206" t="s">
        <v>226</v>
      </c>
      <c r="F321" s="530" t="s">
        <v>86</v>
      </c>
      <c r="G321" s="530"/>
      <c r="H321" s="533" t="n">
        <f aca="false">I321+K321++R321+Q321</f>
        <v>12183</v>
      </c>
      <c r="I321" s="35" t="n">
        <v>0</v>
      </c>
      <c r="J321" s="636" t="s">
        <v>248</v>
      </c>
      <c r="K321" s="308" t="n">
        <v>0</v>
      </c>
      <c r="L321" s="537" t="s">
        <v>86</v>
      </c>
      <c r="M321" s="537"/>
      <c r="N321" s="537"/>
      <c r="O321" s="537"/>
      <c r="P321" s="537"/>
      <c r="Q321" s="310" t="n">
        <v>12183</v>
      </c>
      <c r="R321" s="35" t="n">
        <v>0</v>
      </c>
    </row>
    <row collapsed="false" customFormat="false" customHeight="true" hidden="true" ht="15.75" outlineLevel="0" r="322">
      <c r="A322" s="529"/>
      <c r="B322" s="435"/>
      <c r="C322" s="205"/>
      <c r="D322" s="205"/>
      <c r="E322" s="571"/>
      <c r="F322" s="530" t="s">
        <v>87</v>
      </c>
      <c r="G322" s="530"/>
      <c r="H322" s="533" t="n">
        <f aca="false">I322+K322++R322+Q322</f>
        <v>11616</v>
      </c>
      <c r="I322" s="35" t="n">
        <v>0</v>
      </c>
      <c r="J322" s="637" t="s">
        <v>87</v>
      </c>
      <c r="K322" s="35" t="n">
        <v>0</v>
      </c>
      <c r="L322" s="537" t="s">
        <v>87</v>
      </c>
      <c r="M322" s="537"/>
      <c r="N322" s="537"/>
      <c r="O322" s="537"/>
      <c r="P322" s="537"/>
      <c r="Q322" s="310" t="n">
        <v>11616</v>
      </c>
      <c r="R322" s="35" t="n">
        <v>0</v>
      </c>
    </row>
    <row collapsed="false" customFormat="false" customHeight="true" hidden="true" ht="15.75" outlineLevel="0" r="323">
      <c r="A323" s="529"/>
      <c r="B323" s="191"/>
      <c r="C323" s="205"/>
      <c r="D323" s="205"/>
      <c r="E323" s="573"/>
      <c r="F323" s="530" t="s">
        <v>88</v>
      </c>
      <c r="G323" s="530"/>
      <c r="H323" s="531" t="n">
        <f aca="false">I323+K323++R323+Q323</f>
        <v>12945.8</v>
      </c>
      <c r="I323" s="253" t="n">
        <v>0</v>
      </c>
      <c r="J323" s="638" t="s">
        <v>88</v>
      </c>
      <c r="K323" s="253" t="n">
        <v>0</v>
      </c>
      <c r="L323" s="537" t="s">
        <v>88</v>
      </c>
      <c r="M323" s="537"/>
      <c r="N323" s="537"/>
      <c r="O323" s="537"/>
      <c r="P323" s="537"/>
      <c r="Q323" s="310" t="n">
        <v>12945.8</v>
      </c>
      <c r="R323" s="35" t="n">
        <v>0</v>
      </c>
    </row>
    <row collapsed="false" customFormat="false" customHeight="true" hidden="true" ht="24" outlineLevel="0" r="324">
      <c r="A324" s="35"/>
      <c r="B324" s="517" t="s">
        <v>85</v>
      </c>
      <c r="C324" s="291"/>
      <c r="D324" s="291"/>
      <c r="E324" s="291"/>
      <c r="F324" s="538"/>
      <c r="G324" s="539"/>
      <c r="H324" s="323" t="n">
        <f aca="false">Q324+I324+K324+R324</f>
        <v>71409.3</v>
      </c>
      <c r="I324" s="540" t="n">
        <f aca="false">I325+I326+I327</f>
        <v>0</v>
      </c>
      <c r="J324" s="492"/>
      <c r="K324" s="540" t="n">
        <f aca="false">K325+K326+K327</f>
        <v>0</v>
      </c>
      <c r="L324" s="541"/>
      <c r="M324" s="541"/>
      <c r="N324" s="541"/>
      <c r="O324" s="541"/>
      <c r="P324" s="541"/>
      <c r="Q324" s="314" t="n">
        <f aca="false">Q325+Q326+Q327</f>
        <v>71409.3</v>
      </c>
      <c r="R324" s="315" t="n">
        <f aca="false">R325+R326+R327</f>
        <v>0</v>
      </c>
    </row>
    <row collapsed="false" customFormat="false" customHeight="true" hidden="true" ht="15.75" outlineLevel="0" r="325">
      <c r="A325" s="35"/>
      <c r="B325" s="517"/>
      <c r="C325" s="291"/>
      <c r="D325" s="291"/>
      <c r="E325" s="291"/>
      <c r="F325" s="542" t="s">
        <v>86</v>
      </c>
      <c r="G325" s="542"/>
      <c r="H325" s="323" t="n">
        <f aca="false">Q325+I325+K325+R325</f>
        <v>23676</v>
      </c>
      <c r="I325" s="540" t="n">
        <f aca="false">I317+I321</f>
        <v>0</v>
      </c>
      <c r="J325" s="492" t="s">
        <v>248</v>
      </c>
      <c r="K325" s="540" t="n">
        <f aca="false">K321+K317</f>
        <v>0</v>
      </c>
      <c r="L325" s="543" t="s">
        <v>86</v>
      </c>
      <c r="M325" s="543"/>
      <c r="N325" s="543"/>
      <c r="O325" s="543"/>
      <c r="P325" s="543"/>
      <c r="Q325" s="317" t="n">
        <f aca="false">Q317+Q321</f>
        <v>23676</v>
      </c>
      <c r="R325" s="315" t="n">
        <f aca="false">R317+R321</f>
        <v>0</v>
      </c>
    </row>
    <row collapsed="false" customFormat="false" customHeight="true" hidden="true" ht="15.75" outlineLevel="0" r="326">
      <c r="A326" s="35"/>
      <c r="B326" s="517"/>
      <c r="C326" s="291"/>
      <c r="D326" s="291"/>
      <c r="E326" s="291"/>
      <c r="F326" s="542" t="s">
        <v>87</v>
      </c>
      <c r="G326" s="542"/>
      <c r="H326" s="323" t="n">
        <f aca="false">Q326+I326+K326+R326</f>
        <v>22574.5</v>
      </c>
      <c r="I326" s="540" t="n">
        <f aca="false">I318+I322</f>
        <v>0</v>
      </c>
      <c r="J326" s="317" t="s">
        <v>87</v>
      </c>
      <c r="K326" s="540" t="n">
        <f aca="false">K322+K318</f>
        <v>0</v>
      </c>
      <c r="L326" s="544" t="s">
        <v>87</v>
      </c>
      <c r="M326" s="544"/>
      <c r="N326" s="544"/>
      <c r="O326" s="544"/>
      <c r="P326" s="544"/>
      <c r="Q326" s="317" t="n">
        <f aca="false">Q318+Q322</f>
        <v>22574.5</v>
      </c>
      <c r="R326" s="315" t="n">
        <f aca="false">R318+R322</f>
        <v>0</v>
      </c>
    </row>
    <row collapsed="false" customFormat="false" customHeight="true" hidden="true" ht="15.75" outlineLevel="0" r="327">
      <c r="A327" s="35"/>
      <c r="B327" s="517"/>
      <c r="C327" s="291"/>
      <c r="D327" s="291"/>
      <c r="E327" s="291"/>
      <c r="F327" s="542" t="s">
        <v>88</v>
      </c>
      <c r="G327" s="542"/>
      <c r="H327" s="323" t="n">
        <f aca="false">Q327+I327+K327+R327</f>
        <v>25158.8</v>
      </c>
      <c r="I327" s="540" t="n">
        <f aca="false">I319+I323</f>
        <v>0</v>
      </c>
      <c r="J327" s="317" t="s">
        <v>88</v>
      </c>
      <c r="K327" s="540" t="n">
        <f aca="false">K323+K319</f>
        <v>0</v>
      </c>
      <c r="L327" s="544" t="s">
        <v>88</v>
      </c>
      <c r="M327" s="544"/>
      <c r="N327" s="544"/>
      <c r="O327" s="544"/>
      <c r="P327" s="544"/>
      <c r="Q327" s="317" t="n">
        <f aca="false">Q323+Q319</f>
        <v>25158.8</v>
      </c>
      <c r="R327" s="315" t="n">
        <f aca="false">R319+R323</f>
        <v>0</v>
      </c>
    </row>
    <row collapsed="false" customFormat="false" customHeight="true" hidden="true" ht="42" outlineLevel="0" r="328">
      <c r="A328" s="479" t="s">
        <v>20</v>
      </c>
      <c r="B328" s="35" t="s">
        <v>54</v>
      </c>
      <c r="C328" s="205" t="s">
        <v>223</v>
      </c>
      <c r="D328" s="205" t="s">
        <v>249</v>
      </c>
      <c r="E328" s="206" t="s">
        <v>225</v>
      </c>
      <c r="F328" s="534"/>
      <c r="G328" s="535"/>
      <c r="H328" s="545" t="n">
        <f aca="false">I328+J328+L328+R328</f>
        <v>113.4</v>
      </c>
      <c r="I328" s="276"/>
      <c r="J328" s="276"/>
      <c r="K328" s="276"/>
      <c r="L328" s="26" t="n">
        <v>113.4</v>
      </c>
      <c r="M328" s="26"/>
      <c r="N328" s="26"/>
      <c r="O328" s="26"/>
      <c r="P328" s="26"/>
      <c r="Q328" s="26"/>
      <c r="R328" s="276"/>
    </row>
    <row collapsed="false" customFormat="false" customHeight="false" hidden="true" ht="15" outlineLevel="0" r="329">
      <c r="A329" s="479"/>
      <c r="B329" s="35"/>
      <c r="C329" s="205"/>
      <c r="D329" s="205"/>
      <c r="E329" s="194" t="s">
        <v>226</v>
      </c>
      <c r="F329" s="546"/>
      <c r="G329" s="547"/>
      <c r="H329" s="548"/>
      <c r="I329" s="276"/>
      <c r="J329" s="276"/>
      <c r="K329" s="276"/>
      <c r="L329" s="26"/>
      <c r="M329" s="26"/>
      <c r="N329" s="26"/>
      <c r="O329" s="26"/>
      <c r="P329" s="26"/>
      <c r="Q329" s="26"/>
      <c r="R329" s="276"/>
    </row>
    <row collapsed="false" customFormat="false" customHeight="true" hidden="true" ht="29.25" outlineLevel="0" r="330">
      <c r="A330" s="479"/>
      <c r="B330" s="35"/>
      <c r="C330" s="205"/>
      <c r="D330" s="205" t="s">
        <v>249</v>
      </c>
      <c r="E330" s="206" t="s">
        <v>227</v>
      </c>
      <c r="F330" s="549"/>
      <c r="G330" s="550"/>
      <c r="H330" s="545" t="n">
        <f aca="false">I330+J330+L330+R330</f>
        <v>1096.49</v>
      </c>
      <c r="I330" s="205"/>
      <c r="J330" s="205"/>
      <c r="K330" s="205"/>
      <c r="L330" s="26" t="n">
        <v>1096.49</v>
      </c>
      <c r="M330" s="26"/>
      <c r="N330" s="26"/>
      <c r="O330" s="26"/>
      <c r="P330" s="26"/>
      <c r="Q330" s="26"/>
      <c r="R330" s="205"/>
    </row>
    <row collapsed="false" customFormat="false" customHeight="false" hidden="true" ht="15" outlineLevel="0" r="331">
      <c r="A331" s="479"/>
      <c r="B331" s="35"/>
      <c r="C331" s="205"/>
      <c r="D331" s="205"/>
      <c r="E331" s="194" t="s">
        <v>226</v>
      </c>
      <c r="F331" s="546"/>
      <c r="G331" s="547"/>
      <c r="H331" s="548"/>
      <c r="I331" s="205"/>
      <c r="J331" s="205"/>
      <c r="K331" s="205"/>
      <c r="L331" s="26"/>
      <c r="M331" s="26"/>
      <c r="N331" s="26"/>
      <c r="O331" s="26"/>
      <c r="P331" s="26"/>
      <c r="Q331" s="26"/>
      <c r="R331" s="205"/>
    </row>
    <row collapsed="false" customFormat="false" customHeight="true" hidden="true" ht="15" outlineLevel="0" r="332">
      <c r="A332" s="479"/>
      <c r="B332" s="35"/>
      <c r="C332" s="205"/>
      <c r="D332" s="205" t="s">
        <v>249</v>
      </c>
      <c r="E332" s="206" t="s">
        <v>228</v>
      </c>
      <c r="F332" s="549"/>
      <c r="G332" s="550"/>
      <c r="H332" s="545" t="n">
        <f aca="false">I332+J332+L332+R332</f>
        <v>214</v>
      </c>
      <c r="I332" s="205"/>
      <c r="J332" s="205"/>
      <c r="K332" s="205"/>
      <c r="L332" s="26" t="n">
        <v>214</v>
      </c>
      <c r="M332" s="26"/>
      <c r="N332" s="26"/>
      <c r="O332" s="26"/>
      <c r="P332" s="26"/>
      <c r="Q332" s="26"/>
      <c r="R332" s="205"/>
    </row>
    <row collapsed="false" customFormat="false" customHeight="false" hidden="true" ht="15" outlineLevel="0" r="333">
      <c r="A333" s="479"/>
      <c r="B333" s="35"/>
      <c r="C333" s="205"/>
      <c r="D333" s="205"/>
      <c r="E333" s="206" t="s">
        <v>226</v>
      </c>
      <c r="F333" s="534"/>
      <c r="G333" s="535"/>
      <c r="H333" s="551"/>
      <c r="I333" s="205"/>
      <c r="J333" s="205"/>
      <c r="K333" s="205"/>
      <c r="L333" s="26"/>
      <c r="M333" s="26"/>
      <c r="N333" s="26"/>
      <c r="O333" s="26"/>
      <c r="P333" s="26"/>
      <c r="Q333" s="26"/>
      <c r="R333" s="205"/>
    </row>
    <row collapsed="false" customFormat="false" customHeight="false" hidden="true" ht="15" outlineLevel="0" r="334">
      <c r="A334" s="479"/>
      <c r="B334" s="35"/>
      <c r="C334" s="205"/>
      <c r="D334" s="205"/>
      <c r="E334" s="206"/>
      <c r="F334" s="534"/>
      <c r="G334" s="535"/>
      <c r="H334" s="551"/>
      <c r="I334" s="205"/>
      <c r="J334" s="205"/>
      <c r="K334" s="205"/>
      <c r="L334" s="26"/>
      <c r="M334" s="26"/>
      <c r="N334" s="26"/>
      <c r="O334" s="26"/>
      <c r="P334" s="26"/>
      <c r="Q334" s="26"/>
      <c r="R334" s="205"/>
    </row>
    <row collapsed="false" customFormat="false" customHeight="false" hidden="true" ht="15" outlineLevel="0" r="335">
      <c r="A335" s="479"/>
      <c r="B335" s="35"/>
      <c r="C335" s="205"/>
      <c r="D335" s="205"/>
      <c r="E335" s="206"/>
      <c r="F335" s="534"/>
      <c r="G335" s="535"/>
      <c r="H335" s="551"/>
      <c r="I335" s="205"/>
      <c r="J335" s="205"/>
      <c r="K335" s="205"/>
      <c r="L335" s="26"/>
      <c r="M335" s="26"/>
      <c r="N335" s="26"/>
      <c r="O335" s="26"/>
      <c r="P335" s="26"/>
      <c r="Q335" s="26"/>
      <c r="R335" s="205"/>
    </row>
    <row collapsed="false" customFormat="false" customHeight="false" hidden="true" ht="15" outlineLevel="0" r="336">
      <c r="A336" s="479"/>
      <c r="B336" s="35"/>
      <c r="C336" s="205"/>
      <c r="D336" s="205"/>
      <c r="E336" s="206"/>
      <c r="F336" s="534"/>
      <c r="G336" s="535"/>
      <c r="H336" s="551"/>
      <c r="I336" s="205"/>
      <c r="J336" s="205"/>
      <c r="K336" s="205"/>
      <c r="L336" s="26"/>
      <c r="M336" s="26"/>
      <c r="N336" s="26"/>
      <c r="O336" s="26"/>
      <c r="P336" s="26"/>
      <c r="Q336" s="26"/>
      <c r="R336" s="205"/>
    </row>
    <row collapsed="false" customFormat="false" customHeight="false" hidden="true" ht="15" outlineLevel="0" r="337">
      <c r="A337" s="479"/>
      <c r="B337" s="35"/>
      <c r="C337" s="205"/>
      <c r="D337" s="205"/>
      <c r="E337" s="206"/>
      <c r="F337" s="534"/>
      <c r="G337" s="535"/>
      <c r="H337" s="551"/>
      <c r="I337" s="205"/>
      <c r="J337" s="205"/>
      <c r="K337" s="205"/>
      <c r="L337" s="26"/>
      <c r="M337" s="26"/>
      <c r="N337" s="26"/>
      <c r="O337" s="26"/>
      <c r="P337" s="26"/>
      <c r="Q337" s="26"/>
      <c r="R337" s="205"/>
    </row>
    <row collapsed="false" customFormat="false" customHeight="false" hidden="true" ht="15" outlineLevel="0" r="338">
      <c r="A338" s="479"/>
      <c r="B338" s="35"/>
      <c r="C338" s="205"/>
      <c r="D338" s="205"/>
      <c r="E338" s="206"/>
      <c r="F338" s="534"/>
      <c r="G338" s="535"/>
      <c r="H338" s="551"/>
      <c r="I338" s="205"/>
      <c r="J338" s="205"/>
      <c r="K338" s="205"/>
      <c r="L338" s="26"/>
      <c r="M338" s="26"/>
      <c r="N338" s="26"/>
      <c r="O338" s="26"/>
      <c r="P338" s="26"/>
      <c r="Q338" s="26"/>
      <c r="R338" s="205"/>
    </row>
    <row collapsed="false" customFormat="false" customHeight="false" hidden="true" ht="15" outlineLevel="0" r="339">
      <c r="A339" s="479"/>
      <c r="B339" s="35"/>
      <c r="C339" s="205"/>
      <c r="D339" s="205"/>
      <c r="E339" s="206"/>
      <c r="F339" s="534"/>
      <c r="G339" s="535"/>
      <c r="H339" s="551"/>
      <c r="I339" s="205"/>
      <c r="J339" s="205"/>
      <c r="K339" s="205"/>
      <c r="L339" s="26"/>
      <c r="M339" s="26"/>
      <c r="N339" s="26"/>
      <c r="O339" s="26"/>
      <c r="P339" s="26"/>
      <c r="Q339" s="26"/>
      <c r="R339" s="205"/>
    </row>
    <row collapsed="false" customFormat="false" customHeight="false" hidden="true" ht="15" outlineLevel="0" r="340">
      <c r="A340" s="479"/>
      <c r="B340" s="35"/>
      <c r="C340" s="205"/>
      <c r="D340" s="205"/>
      <c r="E340" s="206"/>
      <c r="F340" s="534"/>
      <c r="G340" s="535"/>
      <c r="H340" s="551"/>
      <c r="I340" s="205"/>
      <c r="J340" s="205"/>
      <c r="K340" s="205"/>
      <c r="L340" s="26"/>
      <c r="M340" s="26"/>
      <c r="N340" s="26"/>
      <c r="O340" s="26"/>
      <c r="P340" s="26"/>
      <c r="Q340" s="26"/>
      <c r="R340" s="205"/>
    </row>
    <row collapsed="false" customFormat="false" customHeight="true" hidden="true" ht="8.25" outlineLevel="0" r="341">
      <c r="A341" s="479"/>
      <c r="B341" s="35"/>
      <c r="C341" s="205"/>
      <c r="D341" s="205"/>
      <c r="E341" s="194"/>
      <c r="F341" s="29"/>
      <c r="G341" s="164"/>
      <c r="H341" s="340"/>
      <c r="I341" s="205"/>
      <c r="J341" s="205"/>
      <c r="K341" s="205"/>
      <c r="L341" s="26"/>
      <c r="M341" s="26"/>
      <c r="N341" s="26"/>
      <c r="O341" s="26"/>
      <c r="P341" s="26"/>
      <c r="Q341" s="26"/>
      <c r="R341" s="205"/>
    </row>
    <row collapsed="false" customFormat="true" customHeight="true" hidden="true" ht="14.45" outlineLevel="0" r="342" s="325">
      <c r="A342" s="331"/>
      <c r="B342" s="331" t="s">
        <v>85</v>
      </c>
      <c r="C342" s="268"/>
      <c r="D342" s="268"/>
      <c r="E342" s="268"/>
      <c r="F342" s="492"/>
      <c r="G342" s="323"/>
      <c r="H342" s="324" t="n">
        <f aca="false">H332+H330+H328</f>
        <v>1423.89</v>
      </c>
      <c r="I342" s="317"/>
      <c r="J342" s="505"/>
      <c r="K342" s="505"/>
      <c r="L342" s="492" t="n">
        <v>599.2</v>
      </c>
      <c r="M342" s="323"/>
      <c r="N342" s="323"/>
      <c r="O342" s="323"/>
      <c r="P342" s="323"/>
      <c r="Q342" s="324" t="n">
        <f aca="false">L332+L330+L328</f>
        <v>1423.89</v>
      </c>
      <c r="R342" s="273" t="s">
        <v>165</v>
      </c>
    </row>
    <row collapsed="false" customFormat="false" customHeight="false" hidden="true" ht="15.75" outlineLevel="0" r="343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</row>
    <row collapsed="false" customFormat="false" customHeight="false" hidden="true" ht="15.75" outlineLevel="0" r="344">
      <c r="A344" s="366"/>
    </row>
    <row collapsed="false" customFormat="false" customHeight="false" hidden="true" ht="15.75" outlineLevel="0" r="345">
      <c r="A345" s="358"/>
    </row>
    <row collapsed="false" customFormat="false" customHeight="false" hidden="true" ht="15.75" outlineLevel="0" r="346">
      <c r="A346" s="357" t="s">
        <v>250</v>
      </c>
    </row>
    <row collapsed="false" customFormat="false" customHeight="false" hidden="true" ht="15.75" outlineLevel="0" r="347">
      <c r="A347" s="3" t="s">
        <v>251</v>
      </c>
      <c r="B347" s="3"/>
      <c r="C347" s="3"/>
      <c r="D347" s="3"/>
      <c r="E347" s="3"/>
      <c r="F347" s="3"/>
      <c r="G347" s="3"/>
    </row>
    <row collapsed="false" customFormat="false" customHeight="false" hidden="true" ht="15.75" outlineLevel="0" r="348">
      <c r="A348" s="358"/>
    </row>
    <row collapsed="false" customFormat="false" customHeight="true" hidden="true" ht="164.25" outlineLevel="0" r="349">
      <c r="A349" s="26" t="s">
        <v>171</v>
      </c>
      <c r="B349" s="26" t="s">
        <v>217</v>
      </c>
      <c r="C349" s="26" t="s">
        <v>72</v>
      </c>
      <c r="D349" s="26" t="s">
        <v>218</v>
      </c>
      <c r="E349" s="26" t="s">
        <v>74</v>
      </c>
      <c r="F349" s="26" t="s">
        <v>219</v>
      </c>
      <c r="G349" s="26"/>
      <c r="H349" s="26"/>
      <c r="I349" s="26"/>
      <c r="J349" s="26"/>
    </row>
    <row collapsed="false" customFormat="false" customHeight="false" hidden="true" ht="45" outlineLevel="0" r="350">
      <c r="A350" s="26"/>
      <c r="B350" s="26"/>
      <c r="C350" s="26"/>
      <c r="D350" s="26"/>
      <c r="E350" s="26"/>
      <c r="F350" s="32" t="s">
        <v>78</v>
      </c>
      <c r="G350" s="32" t="s">
        <v>79</v>
      </c>
      <c r="H350" s="32" t="s">
        <v>80</v>
      </c>
      <c r="I350" s="32" t="s">
        <v>221</v>
      </c>
      <c r="J350" s="201" t="s">
        <v>222</v>
      </c>
    </row>
    <row collapsed="false" customFormat="false" customHeight="false" hidden="true" ht="15" outlineLevel="0" r="351">
      <c r="A351" s="176" t="n">
        <v>1</v>
      </c>
      <c r="B351" s="176" t="n">
        <v>2</v>
      </c>
      <c r="C351" s="176" t="n">
        <v>3</v>
      </c>
      <c r="D351" s="176" t="n">
        <v>4</v>
      </c>
      <c r="E351" s="176" t="n">
        <v>5</v>
      </c>
      <c r="F351" s="176" t="n">
        <v>6</v>
      </c>
      <c r="G351" s="176" t="n">
        <v>7</v>
      </c>
      <c r="H351" s="176" t="n">
        <v>8</v>
      </c>
      <c r="I351" s="176" t="n">
        <v>9</v>
      </c>
      <c r="J351" s="201" t="n">
        <v>10</v>
      </c>
    </row>
    <row collapsed="false" customFormat="false" customHeight="true" hidden="true" ht="15" outlineLevel="0" r="352">
      <c r="A352" s="35" t="n">
        <v>2</v>
      </c>
      <c r="B352" s="498" t="s">
        <v>252</v>
      </c>
      <c r="C352" s="205" t="s">
        <v>253</v>
      </c>
      <c r="D352" s="35" t="s">
        <v>254</v>
      </c>
      <c r="E352" s="206" t="s">
        <v>225</v>
      </c>
      <c r="F352" s="291" t="n">
        <f aca="false">G352++H352+I352+J352</f>
        <v>141.8</v>
      </c>
      <c r="G352" s="291" t="n">
        <f aca="false">G365+G373</f>
        <v>0</v>
      </c>
      <c r="H352" s="291" t="n">
        <f aca="false">H365+H373</f>
        <v>0</v>
      </c>
      <c r="I352" s="291" t="n">
        <f aca="false">I365+I373</f>
        <v>141.8</v>
      </c>
      <c r="J352" s="291" t="n">
        <f aca="false">J365+J373</f>
        <v>0</v>
      </c>
    </row>
    <row collapsed="false" customFormat="false" customHeight="true" hidden="true" ht="60.75" outlineLevel="0" r="353">
      <c r="A353" s="35"/>
      <c r="B353" s="464" t="s">
        <v>58</v>
      </c>
      <c r="C353" s="205"/>
      <c r="D353" s="35"/>
      <c r="E353" s="194" t="s">
        <v>226</v>
      </c>
      <c r="F353" s="291"/>
      <c r="G353" s="291"/>
      <c r="H353" s="291"/>
      <c r="I353" s="291"/>
      <c r="J353" s="291"/>
    </row>
    <row collapsed="false" customFormat="false" customHeight="true" hidden="true" ht="58.5" outlineLevel="0" r="354">
      <c r="A354" s="35"/>
      <c r="B354" s="464"/>
      <c r="C354" s="328" t="s">
        <v>86</v>
      </c>
      <c r="D354" s="35"/>
      <c r="E354" s="183" t="s">
        <v>227</v>
      </c>
      <c r="F354" s="210" t="n">
        <f aca="false">G354++H354+I354+J354</f>
        <v>278.2</v>
      </c>
      <c r="G354" s="210" t="n">
        <f aca="false">G376</f>
        <v>0</v>
      </c>
      <c r="H354" s="210" t="n">
        <f aca="false">H376</f>
        <v>0</v>
      </c>
      <c r="I354" s="210" t="n">
        <f aca="false">I376</f>
        <v>278.2</v>
      </c>
      <c r="J354" s="210" t="n">
        <f aca="false">J376</f>
        <v>0</v>
      </c>
    </row>
    <row collapsed="false" customFormat="false" customHeight="true" hidden="true" ht="58.5" outlineLevel="0" r="355">
      <c r="A355" s="35"/>
      <c r="B355" s="464"/>
      <c r="C355" s="328" t="s">
        <v>87</v>
      </c>
      <c r="D355" s="35"/>
      <c r="E355" s="183"/>
      <c r="F355" s="210" t="n">
        <f aca="false">G355++H355+I355+J355</f>
        <v>993.7</v>
      </c>
      <c r="G355" s="210" t="n">
        <f aca="false">G377</f>
        <v>0</v>
      </c>
      <c r="H355" s="210" t="n">
        <f aca="false">H377</f>
        <v>0</v>
      </c>
      <c r="I355" s="210" t="n">
        <f aca="false">I377</f>
        <v>993.7</v>
      </c>
      <c r="J355" s="210" t="n">
        <f aca="false">J377</f>
        <v>0</v>
      </c>
    </row>
    <row collapsed="false" customFormat="false" customHeight="true" hidden="true" ht="58.5" outlineLevel="0" r="356">
      <c r="A356" s="35"/>
      <c r="B356" s="464"/>
      <c r="C356" s="328" t="s">
        <v>88</v>
      </c>
      <c r="D356" s="35"/>
      <c r="E356" s="183"/>
      <c r="F356" s="210" t="n">
        <f aca="false">G356++H356+I356+J356</f>
        <v>200.9</v>
      </c>
      <c r="G356" s="210" t="n">
        <f aca="false">G378</f>
        <v>0</v>
      </c>
      <c r="H356" s="210" t="n">
        <f aca="false">H378</f>
        <v>0</v>
      </c>
      <c r="I356" s="210" t="n">
        <f aca="false">I378</f>
        <v>200.9</v>
      </c>
      <c r="J356" s="210" t="n">
        <f aca="false">J378</f>
        <v>0</v>
      </c>
    </row>
    <row collapsed="false" customFormat="false" customHeight="true" hidden="true" ht="58.5" outlineLevel="0" r="357">
      <c r="A357" s="35"/>
      <c r="B357" s="189"/>
      <c r="C357" s="328" t="s">
        <v>255</v>
      </c>
      <c r="D357" s="35"/>
      <c r="E357" s="189"/>
      <c r="F357" s="210" t="n">
        <f aca="false">G357++H357+I357+J357</f>
        <v>360.5</v>
      </c>
      <c r="G357" s="213" t="n">
        <f aca="false">G367</f>
        <v>0</v>
      </c>
      <c r="H357" s="213" t="n">
        <f aca="false">H367</f>
        <v>0</v>
      </c>
      <c r="I357" s="213" t="n">
        <f aca="false">I367</f>
        <v>360.5</v>
      </c>
      <c r="J357" s="213" t="n">
        <f aca="false">J367</f>
        <v>0</v>
      </c>
    </row>
    <row collapsed="false" customFormat="false" customHeight="false" hidden="true" ht="15" outlineLevel="0" r="358">
      <c r="A358" s="35"/>
      <c r="B358" s="435"/>
      <c r="C358" s="250"/>
      <c r="D358" s="35"/>
      <c r="E358" s="268" t="s">
        <v>226</v>
      </c>
      <c r="F358" s="552" t="n">
        <f aca="false">F356+F355+F354+F357</f>
        <v>1833.3</v>
      </c>
      <c r="G358" s="552" t="n">
        <f aca="false">G356+G355+G354+G357</f>
        <v>0</v>
      </c>
      <c r="H358" s="552" t="n">
        <f aca="false">H356+H355+H354+H357</f>
        <v>0</v>
      </c>
      <c r="I358" s="552" t="n">
        <f aca="false">I356+I355+I354+I357</f>
        <v>1833.3</v>
      </c>
      <c r="J358" s="552" t="n">
        <f aca="false">J356+J355+J354+J357</f>
        <v>0</v>
      </c>
    </row>
    <row collapsed="false" customFormat="false" customHeight="false" hidden="true" ht="15" outlineLevel="0" r="359">
      <c r="A359" s="35"/>
      <c r="B359" s="435"/>
      <c r="C359" s="328" t="s">
        <v>86</v>
      </c>
      <c r="D359" s="35"/>
      <c r="E359" s="206" t="s">
        <v>228</v>
      </c>
      <c r="F359" s="210" t="n">
        <f aca="false">G359++H359+I359+J359</f>
        <v>226</v>
      </c>
      <c r="G359" s="210" t="n">
        <f aca="false">G381</f>
        <v>0</v>
      </c>
      <c r="H359" s="210" t="n">
        <f aca="false">H381</f>
        <v>0</v>
      </c>
      <c r="I359" s="210" t="n">
        <f aca="false">I381</f>
        <v>226</v>
      </c>
      <c r="J359" s="210" t="n">
        <f aca="false">J381</f>
        <v>0</v>
      </c>
    </row>
    <row collapsed="false" customFormat="false" customHeight="false" hidden="true" ht="15" outlineLevel="0" r="360">
      <c r="A360" s="35"/>
      <c r="B360" s="435"/>
      <c r="C360" s="328" t="s">
        <v>87</v>
      </c>
      <c r="D360" s="35"/>
      <c r="E360" s="206"/>
      <c r="F360" s="210" t="n">
        <f aca="false">G360++H360+I360+J360</f>
        <v>818</v>
      </c>
      <c r="G360" s="210" t="n">
        <f aca="false">G382</f>
        <v>0</v>
      </c>
      <c r="H360" s="210" t="n">
        <f aca="false">H382</f>
        <v>0</v>
      </c>
      <c r="I360" s="210" t="n">
        <f aca="false">I382</f>
        <v>818</v>
      </c>
      <c r="J360" s="210" t="n">
        <f aca="false">J382</f>
        <v>0</v>
      </c>
    </row>
    <row collapsed="false" customFormat="false" customHeight="false" hidden="true" ht="15" outlineLevel="0" r="361">
      <c r="A361" s="35"/>
      <c r="B361" s="435"/>
      <c r="C361" s="328" t="s">
        <v>88</v>
      </c>
      <c r="D361" s="35"/>
      <c r="E361" s="206"/>
      <c r="F361" s="210" t="n">
        <f aca="false">G361++H361+I361+J361</f>
        <v>213.1</v>
      </c>
      <c r="G361" s="210" t="n">
        <f aca="false">G383</f>
        <v>0</v>
      </c>
      <c r="H361" s="210" t="n">
        <f aca="false">H383</f>
        <v>0</v>
      </c>
      <c r="I361" s="210" t="n">
        <f aca="false">I383</f>
        <v>213.1</v>
      </c>
      <c r="J361" s="210" t="n">
        <f aca="false">J383</f>
        <v>0</v>
      </c>
    </row>
    <row collapsed="false" customFormat="false" customHeight="false" hidden="true" ht="15" outlineLevel="0" r="362">
      <c r="A362" s="35"/>
      <c r="B362" s="435"/>
      <c r="C362" s="328" t="s">
        <v>255</v>
      </c>
      <c r="D362" s="35"/>
      <c r="E362" s="206"/>
      <c r="F362" s="210" t="n">
        <f aca="false">G362++H362+I362+J362</f>
        <v>282.2</v>
      </c>
      <c r="G362" s="553" t="n">
        <f aca="false">G369</f>
        <v>0</v>
      </c>
      <c r="H362" s="210" t="n">
        <f aca="false">H369</f>
        <v>0</v>
      </c>
      <c r="I362" s="210" t="n">
        <f aca="false">I369</f>
        <v>282.2</v>
      </c>
      <c r="J362" s="210" t="n">
        <f aca="false">J369</f>
        <v>0</v>
      </c>
    </row>
    <row collapsed="false" customFormat="false" customHeight="false" hidden="true" ht="15" outlineLevel="0" r="363">
      <c r="A363" s="35"/>
      <c r="B363" s="191"/>
      <c r="C363" s="253"/>
      <c r="D363" s="35"/>
      <c r="E363" s="194" t="s">
        <v>226</v>
      </c>
      <c r="F363" s="554" t="n">
        <f aca="false">F361+F360+F359+F362</f>
        <v>1539.3</v>
      </c>
      <c r="G363" s="244" t="n">
        <f aca="false">G361+G360+G359+G362</f>
        <v>0</v>
      </c>
      <c r="H363" s="244" t="n">
        <f aca="false">H361+H360+H359+H362</f>
        <v>0</v>
      </c>
      <c r="I363" s="244" t="n">
        <f aca="false">I361+I360+I359+I362</f>
        <v>1539.3</v>
      </c>
      <c r="J363" s="244" t="n">
        <f aca="false">J361+J360+J359+J362</f>
        <v>0</v>
      </c>
    </row>
    <row collapsed="false" customFormat="false" customHeight="false" hidden="true" ht="15" outlineLevel="0" r="364">
      <c r="A364" s="331"/>
      <c r="B364" s="331" t="s">
        <v>85</v>
      </c>
      <c r="C364" s="331"/>
      <c r="D364" s="268"/>
      <c r="E364" s="268"/>
      <c r="F364" s="555" t="n">
        <f aca="false">F363+F358+F352</f>
        <v>3514.4</v>
      </c>
      <c r="G364" s="555" t="n">
        <f aca="false">G363+G358+G352</f>
        <v>0</v>
      </c>
      <c r="H364" s="555" t="n">
        <f aca="false">H363+H358+H352</f>
        <v>0</v>
      </c>
      <c r="I364" s="555" t="n">
        <f aca="false">I363+I358+I352</f>
        <v>3514.4</v>
      </c>
      <c r="J364" s="505" t="n">
        <f aca="false">J363+J358+J352</f>
        <v>0</v>
      </c>
    </row>
    <row collapsed="false" customFormat="false" customHeight="true" hidden="true" ht="15.75" outlineLevel="0" r="365">
      <c r="A365" s="556" t="s">
        <v>256</v>
      </c>
      <c r="B365" s="190" t="s">
        <v>257</v>
      </c>
      <c r="C365" s="205" t="s">
        <v>253</v>
      </c>
      <c r="D365" s="35" t="s">
        <v>258</v>
      </c>
      <c r="E365" s="206" t="s">
        <v>225</v>
      </c>
      <c r="F365" s="275" t="n">
        <f aca="false">G365+H365+I365+J365</f>
        <v>141.8</v>
      </c>
      <c r="G365" s="359" t="n">
        <v>0</v>
      </c>
      <c r="H365" s="359" t="n">
        <v>0</v>
      </c>
      <c r="I365" s="276" t="n">
        <v>141.8</v>
      </c>
      <c r="J365" s="359" t="n">
        <v>0</v>
      </c>
    </row>
    <row collapsed="false" customFormat="false" customHeight="false" hidden="true" ht="45" outlineLevel="0" r="366">
      <c r="A366" s="556"/>
      <c r="B366" s="189" t="s">
        <v>259</v>
      </c>
      <c r="C366" s="205"/>
      <c r="D366" s="35"/>
      <c r="E366" s="194" t="s">
        <v>226</v>
      </c>
      <c r="F366" s="275"/>
      <c r="G366" s="359"/>
      <c r="H366" s="359"/>
      <c r="I366" s="276"/>
      <c r="J366" s="359"/>
    </row>
    <row collapsed="false" customFormat="false" customHeight="false" hidden="true" ht="15" outlineLevel="0" r="367">
      <c r="A367" s="556"/>
      <c r="B367" s="435"/>
      <c r="C367" s="205"/>
      <c r="D367" s="35"/>
      <c r="E367" s="206" t="s">
        <v>227</v>
      </c>
      <c r="F367" s="257" t="n">
        <f aca="false">G367+H367+I367+J367</f>
        <v>360.5</v>
      </c>
      <c r="G367" s="27" t="n">
        <v>0</v>
      </c>
      <c r="H367" s="27" t="n">
        <v>0</v>
      </c>
      <c r="I367" s="205" t="n">
        <v>360.5</v>
      </c>
      <c r="J367" s="27" t="n">
        <v>0</v>
      </c>
    </row>
    <row collapsed="false" customFormat="false" customHeight="false" hidden="true" ht="15" outlineLevel="0" r="368">
      <c r="A368" s="556"/>
      <c r="B368" s="435"/>
      <c r="C368" s="205"/>
      <c r="D368" s="35"/>
      <c r="E368" s="194" t="s">
        <v>226</v>
      </c>
      <c r="F368" s="257"/>
      <c r="G368" s="27"/>
      <c r="H368" s="27"/>
      <c r="I368" s="205"/>
      <c r="J368" s="27"/>
    </row>
    <row collapsed="false" customFormat="false" customHeight="false" hidden="true" ht="15" outlineLevel="0" r="369">
      <c r="A369" s="556"/>
      <c r="B369" s="435"/>
      <c r="C369" s="205"/>
      <c r="D369" s="35"/>
      <c r="E369" s="206" t="s">
        <v>228</v>
      </c>
      <c r="F369" s="257" t="n">
        <f aca="false">G369+H369+I369+J369</f>
        <v>282.2</v>
      </c>
      <c r="G369" s="27" t="n">
        <v>0</v>
      </c>
      <c r="H369" s="27" t="n">
        <v>0</v>
      </c>
      <c r="I369" s="205" t="n">
        <v>282.2</v>
      </c>
      <c r="J369" s="27" t="n">
        <v>0</v>
      </c>
    </row>
    <row collapsed="false" customFormat="false" customHeight="false" hidden="true" ht="15" outlineLevel="0" r="370">
      <c r="A370" s="556"/>
      <c r="B370" s="191"/>
      <c r="C370" s="205"/>
      <c r="D370" s="35"/>
      <c r="E370" s="194" t="s">
        <v>226</v>
      </c>
      <c r="F370" s="257"/>
      <c r="G370" s="27"/>
      <c r="H370" s="27"/>
      <c r="I370" s="205"/>
      <c r="J370" s="27"/>
    </row>
    <row collapsed="false" customFormat="false" customHeight="false" hidden="true" ht="15.75" outlineLevel="0" r="371">
      <c r="A371" s="331"/>
      <c r="B371" s="331" t="s">
        <v>85</v>
      </c>
      <c r="C371" s="331"/>
      <c r="D371" s="334"/>
      <c r="E371" s="334"/>
      <c r="F371" s="336" t="n">
        <f aca="false">F369+F367+F365</f>
        <v>784.5</v>
      </c>
      <c r="G371" s="336" t="n">
        <f aca="false">G369+G367+G365</f>
        <v>0</v>
      </c>
      <c r="H371" s="336" t="n">
        <f aca="false">H369+H367+H365</f>
        <v>0</v>
      </c>
      <c r="I371" s="336" t="n">
        <f aca="false">I369+I367+I365</f>
        <v>784.5</v>
      </c>
      <c r="J371" s="336" t="n">
        <f aca="false">J369+J367+J365</f>
        <v>0</v>
      </c>
    </row>
    <row collapsed="false" customFormat="false" customHeight="false" hidden="true" ht="15.75" outlineLevel="0" r="372">
      <c r="A372" s="366"/>
    </row>
    <row collapsed="false" customFormat="false" customHeight="true" hidden="true" ht="15.75" outlineLevel="0" r="373">
      <c r="A373" s="557" t="s">
        <v>32</v>
      </c>
      <c r="B373" s="27" t="s">
        <v>260</v>
      </c>
      <c r="C373" s="35"/>
      <c r="D373" s="35"/>
      <c r="E373" s="337" t="s">
        <v>225</v>
      </c>
      <c r="F373" s="26" t="n">
        <v>0</v>
      </c>
      <c r="G373" s="27" t="n">
        <v>0</v>
      </c>
      <c r="H373" s="27" t="n">
        <v>0</v>
      </c>
      <c r="I373" s="26" t="n">
        <v>0</v>
      </c>
      <c r="J373" s="27" t="n">
        <v>0</v>
      </c>
    </row>
    <row collapsed="false" customFormat="false" customHeight="true" hidden="true" ht="60.75" outlineLevel="0" r="374">
      <c r="A374" s="557"/>
      <c r="B374" s="27"/>
      <c r="C374" s="35"/>
      <c r="D374" s="35"/>
      <c r="E374" s="194" t="s">
        <v>226</v>
      </c>
      <c r="F374" s="26"/>
      <c r="G374" s="27"/>
      <c r="H374" s="27"/>
      <c r="I374" s="26"/>
      <c r="J374" s="27"/>
    </row>
    <row collapsed="false" customFormat="false" customHeight="true" hidden="true" ht="47.25" outlineLevel="0" r="375">
      <c r="A375" s="557"/>
      <c r="B375" s="27"/>
      <c r="C375" s="308"/>
      <c r="D375" s="183" t="s">
        <v>261</v>
      </c>
      <c r="E375" s="183" t="s">
        <v>227</v>
      </c>
      <c r="F375" s="244" t="n">
        <f aca="false">F376+F377+F378</f>
        <v>1472.8</v>
      </c>
      <c r="G375" s="240" t="n">
        <f aca="false">G376+G377+G378</f>
        <v>0</v>
      </c>
      <c r="H375" s="240" t="n">
        <f aca="false">H376+H377+H378</f>
        <v>0</v>
      </c>
      <c r="I375" s="240" t="n">
        <f aca="false">I376+I377+I378</f>
        <v>1472.8</v>
      </c>
      <c r="J375" s="240" t="n">
        <f aca="false">J376+J377+J378</f>
        <v>0</v>
      </c>
    </row>
    <row collapsed="false" customFormat="false" customHeight="true" hidden="true" ht="30" outlineLevel="0" r="376">
      <c r="A376" s="557"/>
      <c r="B376" s="27"/>
      <c r="C376" s="328" t="s">
        <v>86</v>
      </c>
      <c r="D376" s="183"/>
      <c r="E376" s="183"/>
      <c r="F376" s="258" t="n">
        <f aca="false">G376+H376+I376+J376</f>
        <v>278.2</v>
      </c>
      <c r="G376" s="246" t="n">
        <v>0</v>
      </c>
      <c r="H376" s="246" t="n">
        <v>0</v>
      </c>
      <c r="I376" s="250" t="n">
        <v>278.2</v>
      </c>
      <c r="J376" s="246" t="n">
        <v>0</v>
      </c>
    </row>
    <row collapsed="false" customFormat="false" customHeight="true" hidden="true" ht="30" outlineLevel="0" r="377">
      <c r="A377" s="557"/>
      <c r="B377" s="27"/>
      <c r="C377" s="328" t="s">
        <v>87</v>
      </c>
      <c r="D377" s="183"/>
      <c r="E377" s="183"/>
      <c r="F377" s="258" t="n">
        <f aca="false">G377+H377+I377+J377</f>
        <v>993.7</v>
      </c>
      <c r="G377" s="246" t="n">
        <v>0</v>
      </c>
      <c r="H377" s="246" t="n">
        <v>0</v>
      </c>
      <c r="I377" s="250" t="n">
        <v>993.7</v>
      </c>
      <c r="J377" s="246" t="n">
        <v>0</v>
      </c>
    </row>
    <row collapsed="false" customFormat="false" customHeight="true" hidden="true" ht="25.5" outlineLevel="0" r="378">
      <c r="A378" s="557"/>
      <c r="B378" s="27"/>
      <c r="C378" s="328" t="s">
        <v>88</v>
      </c>
      <c r="D378" s="183"/>
      <c r="E378" s="183"/>
      <c r="F378" s="258" t="n">
        <f aca="false">G378+H378+I378+J378</f>
        <v>200.9</v>
      </c>
      <c r="G378" s="246" t="n">
        <v>0</v>
      </c>
      <c r="H378" s="246" t="n">
        <v>0</v>
      </c>
      <c r="I378" s="250" t="n">
        <v>200.9</v>
      </c>
      <c r="J378" s="246" t="n">
        <v>0</v>
      </c>
    </row>
    <row collapsed="false" customFormat="false" customHeight="true" hidden="true" ht="15.75" outlineLevel="0" r="379">
      <c r="A379" s="557"/>
      <c r="B379" s="27"/>
      <c r="C379" s="250"/>
      <c r="D379" s="183"/>
      <c r="E379" s="194" t="s">
        <v>226</v>
      </c>
      <c r="F379" s="253"/>
      <c r="G379" s="136"/>
      <c r="H379" s="136"/>
      <c r="I379" s="253"/>
      <c r="J379" s="136"/>
    </row>
    <row collapsed="false" customFormat="false" customHeight="true" hidden="true" ht="15" outlineLevel="0" r="380">
      <c r="A380" s="557"/>
      <c r="B380" s="27"/>
      <c r="C380" s="308"/>
      <c r="D380" s="338"/>
      <c r="E380" s="206" t="s">
        <v>228</v>
      </c>
      <c r="F380" s="244" t="n">
        <f aca="false">G380+H380+I380+J380</f>
        <v>1257.1</v>
      </c>
      <c r="G380" s="240" t="n">
        <f aca="false">G381+G382+G383</f>
        <v>0</v>
      </c>
      <c r="H380" s="240" t="n">
        <f aca="false">H381+H382+H383</f>
        <v>0</v>
      </c>
      <c r="I380" s="240" t="n">
        <f aca="false">I381+I382+I383</f>
        <v>1257.1</v>
      </c>
      <c r="J380" s="240" t="n">
        <f aca="false">J381+J382+J383</f>
        <v>0</v>
      </c>
    </row>
    <row collapsed="false" customFormat="false" customHeight="true" hidden="true" ht="15" outlineLevel="0" r="381">
      <c r="A381" s="557"/>
      <c r="B381" s="27"/>
      <c r="C381" s="328" t="s">
        <v>86</v>
      </c>
      <c r="D381" s="338"/>
      <c r="E381" s="206"/>
      <c r="F381" s="258" t="n">
        <f aca="false">G381+H381+I381+J381</f>
        <v>226</v>
      </c>
      <c r="G381" s="246" t="n">
        <v>0</v>
      </c>
      <c r="H381" s="246" t="n">
        <v>0</v>
      </c>
      <c r="I381" s="250" t="n">
        <v>226</v>
      </c>
      <c r="J381" s="246" t="n">
        <v>0</v>
      </c>
    </row>
    <row collapsed="false" customFormat="false" customHeight="true" hidden="true" ht="15" outlineLevel="0" r="382">
      <c r="A382" s="557"/>
      <c r="B382" s="27"/>
      <c r="C382" s="328" t="s">
        <v>87</v>
      </c>
      <c r="D382" s="338"/>
      <c r="E382" s="206"/>
      <c r="F382" s="258" t="n">
        <f aca="false">G382+H382+I382+J382</f>
        <v>818</v>
      </c>
      <c r="G382" s="246" t="n">
        <v>0</v>
      </c>
      <c r="H382" s="246" t="n">
        <v>0</v>
      </c>
      <c r="I382" s="250" t="n">
        <v>818</v>
      </c>
      <c r="J382" s="246" t="n">
        <v>0</v>
      </c>
    </row>
    <row collapsed="false" customFormat="false" customHeight="true" hidden="true" ht="15.75" outlineLevel="0" r="383">
      <c r="A383" s="557"/>
      <c r="B383" s="27"/>
      <c r="C383" s="339" t="s">
        <v>88</v>
      </c>
      <c r="D383" s="340"/>
      <c r="E383" s="194" t="s">
        <v>226</v>
      </c>
      <c r="F383" s="258" t="n">
        <f aca="false">G383+H383+I383+J383</f>
        <v>213.1</v>
      </c>
      <c r="G383" s="136" t="n">
        <v>0</v>
      </c>
      <c r="H383" s="136" t="n">
        <v>0</v>
      </c>
      <c r="I383" s="253" t="n">
        <v>213.1</v>
      </c>
      <c r="J383" s="136" t="n">
        <v>0</v>
      </c>
    </row>
    <row collapsed="false" customFormat="false" customHeight="false" hidden="true" ht="15.75" outlineLevel="0" r="384">
      <c r="A384" s="334"/>
      <c r="B384" s="334" t="s">
        <v>98</v>
      </c>
      <c r="C384" s="334"/>
      <c r="D384" s="334"/>
      <c r="E384" s="334"/>
      <c r="F384" s="271" t="n">
        <f aca="false">F380+F375+F373</f>
        <v>2729.9</v>
      </c>
      <c r="G384" s="558" t="n">
        <f aca="false">G380+G375+G373</f>
        <v>0</v>
      </c>
      <c r="H384" s="336" t="n">
        <f aca="false">H380+H375+H373</f>
        <v>0</v>
      </c>
      <c r="I384" s="336" t="n">
        <f aca="false">I380+I375+I373</f>
        <v>2729.9</v>
      </c>
      <c r="J384" s="336" t="n">
        <f aca="false">J380+J375+J373</f>
        <v>0</v>
      </c>
    </row>
    <row collapsed="false" customFormat="false" customHeight="false" hidden="true" ht="15.75" outlineLevel="0" r="385">
      <c r="A385" s="357"/>
    </row>
    <row collapsed="false" customFormat="false" customHeight="false" hidden="true" ht="15.75" outlineLevel="0" r="386">
      <c r="A386" s="357"/>
    </row>
    <row collapsed="false" customFormat="false" customHeight="false" hidden="true" ht="15.75" outlineLevel="0" r="387">
      <c r="A387" s="357"/>
    </row>
    <row collapsed="false" customFormat="false" customHeight="false" hidden="true" ht="15.75" outlineLevel="0" r="388">
      <c r="A388" s="357"/>
    </row>
    <row collapsed="false" customFormat="false" customHeight="false" hidden="true" ht="15.75" outlineLevel="0" r="389">
      <c r="A389" s="357"/>
    </row>
    <row collapsed="false" customFormat="false" customHeight="false" hidden="true" ht="15.75" outlineLevel="0" r="390">
      <c r="A390" s="357" t="s">
        <v>262</v>
      </c>
    </row>
    <row collapsed="false" customFormat="false" customHeight="false" hidden="true" ht="15.75" outlineLevel="0" r="391">
      <c r="A391" s="358"/>
    </row>
    <row collapsed="false" customFormat="false" customHeight="false" hidden="true" ht="15.75" outlineLevel="0" r="392">
      <c r="A392" s="3" t="s">
        <v>263</v>
      </c>
      <c r="B392" s="3"/>
      <c r="C392" s="3"/>
      <c r="D392" s="3"/>
      <c r="E392" s="3"/>
      <c r="F392" s="3"/>
      <c r="G392" s="3"/>
    </row>
    <row collapsed="false" customFormat="false" customHeight="false" hidden="true" ht="15.75" outlineLevel="0" r="393">
      <c r="A393" s="358"/>
    </row>
    <row collapsed="false" customFormat="false" customHeight="true" hidden="true" ht="164.25" outlineLevel="0" r="394">
      <c r="A394" s="26" t="s">
        <v>171</v>
      </c>
      <c r="B394" s="26" t="s">
        <v>217</v>
      </c>
      <c r="C394" s="26" t="s">
        <v>72</v>
      </c>
      <c r="D394" s="26" t="s">
        <v>218</v>
      </c>
      <c r="E394" s="26" t="s">
        <v>74</v>
      </c>
      <c r="F394" s="26" t="s">
        <v>219</v>
      </c>
      <c r="G394" s="26"/>
      <c r="H394" s="26"/>
      <c r="I394" s="26"/>
      <c r="J394" s="26"/>
    </row>
    <row collapsed="false" customFormat="false" customHeight="false" hidden="true" ht="45" outlineLevel="0" r="395">
      <c r="A395" s="26"/>
      <c r="B395" s="26"/>
      <c r="C395" s="26"/>
      <c r="D395" s="26"/>
      <c r="E395" s="26"/>
      <c r="F395" s="32" t="s">
        <v>78</v>
      </c>
      <c r="G395" s="32" t="s">
        <v>79</v>
      </c>
      <c r="H395" s="32" t="s">
        <v>80</v>
      </c>
      <c r="I395" s="32" t="s">
        <v>221</v>
      </c>
      <c r="J395" s="201" t="s">
        <v>222</v>
      </c>
    </row>
    <row collapsed="false" customFormat="false" customHeight="false" hidden="true" ht="15" outlineLevel="0" r="396">
      <c r="A396" s="176" t="n">
        <v>1</v>
      </c>
      <c r="B396" s="176" t="n">
        <v>2</v>
      </c>
      <c r="C396" s="176" t="n">
        <v>3</v>
      </c>
      <c r="D396" s="176" t="n">
        <v>4</v>
      </c>
      <c r="E396" s="176" t="n">
        <v>5</v>
      </c>
      <c r="F396" s="176" t="n">
        <v>6</v>
      </c>
      <c r="G396" s="176" t="n">
        <v>7</v>
      </c>
      <c r="H396" s="176" t="n">
        <v>8</v>
      </c>
      <c r="I396" s="176" t="n">
        <v>9</v>
      </c>
      <c r="J396" s="201" t="n">
        <v>10</v>
      </c>
    </row>
    <row collapsed="false" customFormat="false" customHeight="true" hidden="true" ht="15" outlineLevel="0" r="397">
      <c r="A397" s="35" t="n">
        <v>3</v>
      </c>
      <c r="B397" s="498" t="s">
        <v>62</v>
      </c>
      <c r="C397" s="205" t="s">
        <v>264</v>
      </c>
      <c r="D397" s="205" t="s">
        <v>265</v>
      </c>
      <c r="E397" s="206" t="s">
        <v>225</v>
      </c>
      <c r="F397" s="212" t="n">
        <f aca="false">G397+H397+I397+J397</f>
        <v>832.375</v>
      </c>
      <c r="G397" s="212" t="n">
        <f aca="false">G404</f>
        <v>0</v>
      </c>
      <c r="H397" s="343"/>
      <c r="I397" s="212" t="n">
        <f aca="false">I404</f>
        <v>832.375</v>
      </c>
      <c r="J397" s="212" t="n">
        <f aca="false">J404</f>
        <v>0</v>
      </c>
    </row>
    <row collapsed="false" customFormat="false" customHeight="false" hidden="true" ht="30" outlineLevel="0" r="398">
      <c r="A398" s="35"/>
      <c r="B398" s="498" t="s">
        <v>64</v>
      </c>
      <c r="C398" s="205"/>
      <c r="D398" s="205"/>
      <c r="E398" s="194" t="s">
        <v>226</v>
      </c>
      <c r="F398" s="212"/>
      <c r="G398" s="212"/>
      <c r="H398" s="343"/>
      <c r="I398" s="212"/>
      <c r="J398" s="212"/>
    </row>
    <row collapsed="false" customFormat="false" customHeight="false" hidden="true" ht="15" outlineLevel="0" r="399">
      <c r="A399" s="35"/>
      <c r="B399" s="435"/>
      <c r="C399" s="205"/>
      <c r="D399" s="205"/>
      <c r="E399" s="206" t="s">
        <v>227</v>
      </c>
      <c r="F399" s="212" t="n">
        <f aca="false">G399+H399+I399+J399</f>
        <v>1057.2</v>
      </c>
      <c r="G399" s="212" t="n">
        <f aca="false">G407</f>
        <v>0</v>
      </c>
      <c r="H399" s="343"/>
      <c r="I399" s="212" t="n">
        <f aca="false">I407</f>
        <v>1057.2</v>
      </c>
      <c r="J399" s="212" t="n">
        <f aca="false">J407</f>
        <v>0</v>
      </c>
    </row>
    <row collapsed="false" customFormat="false" customHeight="false" hidden="true" ht="15" outlineLevel="0" r="400">
      <c r="A400" s="35"/>
      <c r="B400" s="435"/>
      <c r="C400" s="205"/>
      <c r="D400" s="205"/>
      <c r="E400" s="194" t="s">
        <v>226</v>
      </c>
      <c r="F400" s="212"/>
      <c r="G400" s="212"/>
      <c r="H400" s="343"/>
      <c r="I400" s="212"/>
      <c r="J400" s="212"/>
    </row>
    <row collapsed="false" customFormat="false" customHeight="false" hidden="true" ht="15" outlineLevel="0" r="401">
      <c r="A401" s="35"/>
      <c r="B401" s="435"/>
      <c r="C401" s="205"/>
      <c r="D401" s="205"/>
      <c r="E401" s="206" t="s">
        <v>228</v>
      </c>
      <c r="F401" s="212" t="n">
        <f aca="false">G401+H401+I401+J401</f>
        <v>1013.1</v>
      </c>
      <c r="G401" s="212" t="n">
        <f aca="false">G409</f>
        <v>0</v>
      </c>
      <c r="H401" s="343"/>
      <c r="I401" s="212" t="n">
        <f aca="false">I409</f>
        <v>1013.1</v>
      </c>
      <c r="J401" s="212" t="n">
        <f aca="false">J409</f>
        <v>0</v>
      </c>
    </row>
    <row collapsed="false" customFormat="false" customHeight="false" hidden="true" ht="15" outlineLevel="0" r="402">
      <c r="A402" s="35"/>
      <c r="B402" s="191"/>
      <c r="C402" s="205"/>
      <c r="D402" s="205"/>
      <c r="E402" s="194" t="s">
        <v>226</v>
      </c>
      <c r="F402" s="212"/>
      <c r="G402" s="212"/>
      <c r="H402" s="343"/>
      <c r="I402" s="212"/>
      <c r="J402" s="212"/>
    </row>
    <row collapsed="false" customFormat="false" customHeight="false" hidden="true" ht="15" outlineLevel="0" r="403">
      <c r="A403" s="29"/>
      <c r="B403" s="29" t="s">
        <v>85</v>
      </c>
      <c r="C403" s="29"/>
      <c r="D403" s="194"/>
      <c r="E403" s="29"/>
      <c r="F403" s="559" t="n">
        <f aca="false">F401+F399+F397</f>
        <v>2902.675</v>
      </c>
      <c r="G403" s="559" t="n">
        <f aca="false">G401+G399+G397</f>
        <v>0</v>
      </c>
      <c r="H403" s="559" t="n">
        <f aca="false">H401+H399+H397</f>
        <v>0</v>
      </c>
      <c r="I403" s="559" t="n">
        <f aca="false">I401+I399+I397</f>
        <v>2902.675</v>
      </c>
      <c r="J403" s="559" t="n">
        <f aca="false">J401+J399+J397</f>
        <v>0</v>
      </c>
    </row>
    <row collapsed="false" customFormat="false" customHeight="true" hidden="true" ht="15" outlineLevel="0" r="404">
      <c r="A404" s="560" t="n">
        <v>41642</v>
      </c>
      <c r="B404" s="498" t="s">
        <v>266</v>
      </c>
      <c r="C404" s="205" t="s">
        <v>264</v>
      </c>
      <c r="D404" s="205" t="s">
        <v>267</v>
      </c>
      <c r="E404" s="206"/>
      <c r="F404" s="259" t="n">
        <f aca="false">G404+H404+I404+J404</f>
        <v>832.375</v>
      </c>
      <c r="G404" s="561" t="n">
        <v>0</v>
      </c>
      <c r="H404" s="561" t="n">
        <v>0</v>
      </c>
      <c r="I404" s="523" t="n">
        <v>832.375</v>
      </c>
      <c r="J404" s="561" t="n">
        <v>0</v>
      </c>
    </row>
    <row collapsed="false" customFormat="false" customHeight="false" hidden="true" ht="30" outlineLevel="0" r="405">
      <c r="A405" s="560"/>
      <c r="B405" s="498" t="s">
        <v>66</v>
      </c>
      <c r="C405" s="205"/>
      <c r="D405" s="205"/>
      <c r="E405" s="206" t="s">
        <v>225</v>
      </c>
      <c r="F405" s="259"/>
      <c r="G405" s="561"/>
      <c r="H405" s="561"/>
      <c r="I405" s="523"/>
      <c r="J405" s="561"/>
    </row>
    <row collapsed="false" customFormat="false" customHeight="false" hidden="true" ht="15" outlineLevel="0" r="406">
      <c r="A406" s="560"/>
      <c r="B406" s="435"/>
      <c r="C406" s="205"/>
      <c r="D406" s="205"/>
      <c r="E406" s="194" t="s">
        <v>226</v>
      </c>
      <c r="F406" s="259"/>
      <c r="G406" s="561"/>
      <c r="H406" s="561"/>
      <c r="I406" s="523"/>
      <c r="J406" s="561"/>
    </row>
    <row collapsed="false" customFormat="false" customHeight="false" hidden="true" ht="15" outlineLevel="0" r="407">
      <c r="A407" s="560"/>
      <c r="B407" s="435"/>
      <c r="C407" s="205"/>
      <c r="D407" s="205"/>
      <c r="E407" s="206" t="s">
        <v>227</v>
      </c>
      <c r="F407" s="259" t="n">
        <f aca="false">G407+H407+I407+J407</f>
        <v>1057.2</v>
      </c>
      <c r="G407" s="562" t="n">
        <v>0</v>
      </c>
      <c r="H407" s="347" t="n">
        <v>0</v>
      </c>
      <c r="I407" s="523" t="n">
        <v>1057.2</v>
      </c>
      <c r="J407" s="562" t="n">
        <v>0</v>
      </c>
    </row>
    <row collapsed="false" customFormat="false" customHeight="false" hidden="true" ht="15" outlineLevel="0" r="408">
      <c r="A408" s="560"/>
      <c r="B408" s="435"/>
      <c r="C408" s="205"/>
      <c r="D408" s="205"/>
      <c r="E408" s="194" t="s">
        <v>226</v>
      </c>
      <c r="F408" s="259"/>
      <c r="G408" s="562"/>
      <c r="H408" s="347"/>
      <c r="I408" s="523"/>
      <c r="J408" s="562"/>
    </row>
    <row collapsed="false" customFormat="false" customHeight="false" hidden="true" ht="15" outlineLevel="0" r="409">
      <c r="A409" s="560"/>
      <c r="B409" s="435"/>
      <c r="C409" s="205"/>
      <c r="D409" s="205"/>
      <c r="E409" s="206" t="s">
        <v>228</v>
      </c>
      <c r="F409" s="259" t="n">
        <f aca="false">G409+H409+I409+J409</f>
        <v>1013.1</v>
      </c>
      <c r="G409" s="561" t="n">
        <v>0</v>
      </c>
      <c r="H409" s="561" t="n">
        <v>0</v>
      </c>
      <c r="I409" s="523" t="n">
        <v>1013.1</v>
      </c>
      <c r="J409" s="561" t="n">
        <v>0</v>
      </c>
    </row>
    <row collapsed="false" customFormat="false" customHeight="false" hidden="true" ht="15" outlineLevel="0" r="410">
      <c r="A410" s="560"/>
      <c r="B410" s="191"/>
      <c r="C410" s="205"/>
      <c r="D410" s="205"/>
      <c r="E410" s="194" t="s">
        <v>226</v>
      </c>
      <c r="F410" s="259"/>
      <c r="G410" s="561"/>
      <c r="H410" s="561"/>
      <c r="I410" s="523"/>
      <c r="J410" s="561"/>
    </row>
    <row collapsed="false" customFormat="false" customHeight="false" hidden="true" ht="15" outlineLevel="0" r="411">
      <c r="A411" s="563"/>
      <c r="B411" s="29" t="s">
        <v>85</v>
      </c>
      <c r="C411" s="29"/>
      <c r="D411" s="194"/>
      <c r="E411" s="29"/>
      <c r="F411" s="494" t="n">
        <f aca="false">F409+F407+F404</f>
        <v>2902.675</v>
      </c>
      <c r="G411" s="494" t="n">
        <f aca="false">G409+G407+G404</f>
        <v>0</v>
      </c>
      <c r="H411" s="494" t="n">
        <f aca="false">H409+H407+H404</f>
        <v>0</v>
      </c>
      <c r="I411" s="494" t="n">
        <f aca="false">I409+I407+I404</f>
        <v>2902.675</v>
      </c>
      <c r="J411" s="494" t="n">
        <f aca="false">J409+J407+J404</f>
        <v>0</v>
      </c>
    </row>
    <row collapsed="false" customFormat="false" customHeight="false" hidden="true" ht="15.75" outlineLevel="0" r="412">
      <c r="A412" s="357"/>
    </row>
    <row collapsed="false" customFormat="false" customHeight="false" hidden="true" ht="15.75" outlineLevel="0" r="413">
      <c r="A413" s="357" t="s">
        <v>268</v>
      </c>
    </row>
    <row collapsed="false" customFormat="false" customHeight="false" hidden="true" ht="15.75" outlineLevel="0" r="414">
      <c r="A414" s="3" t="s">
        <v>168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collapsed="false" customFormat="false" customHeight="false" hidden="true" ht="15.75" outlineLevel="0" r="415">
      <c r="A415" s="3" t="s">
        <v>269</v>
      </c>
      <c r="B415" s="3"/>
      <c r="C415" s="3"/>
      <c r="D415" s="3"/>
      <c r="E415" s="3"/>
      <c r="F415" s="3"/>
      <c r="G415" s="3"/>
    </row>
    <row collapsed="false" customFormat="false" customHeight="false" hidden="true" ht="15.75" outlineLevel="0" r="416">
      <c r="A416" s="3" t="s">
        <v>270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collapsed="false" customFormat="false" customHeight="false" hidden="true" ht="15.75" outlineLevel="0" r="417">
      <c r="A417" s="5"/>
    </row>
    <row collapsed="false" customFormat="false" customHeight="true" hidden="true" ht="131.25" outlineLevel="0" r="418">
      <c r="A418" s="127" t="s">
        <v>171</v>
      </c>
      <c r="B418" s="25" t="s">
        <v>271</v>
      </c>
      <c r="C418" s="25" t="s">
        <v>272</v>
      </c>
      <c r="D418" s="25" t="s">
        <v>273</v>
      </c>
      <c r="E418" s="25" t="s">
        <v>274</v>
      </c>
      <c r="F418" s="25" t="s">
        <v>275</v>
      </c>
      <c r="G418" s="25" t="s">
        <v>454</v>
      </c>
      <c r="H418" s="25" t="s">
        <v>455</v>
      </c>
      <c r="I418" s="25"/>
      <c r="J418" s="25" t="s">
        <v>276</v>
      </c>
      <c r="K418" s="25" t="s">
        <v>277</v>
      </c>
    </row>
    <row collapsed="false" customFormat="false" customHeight="false" hidden="true" ht="15" outlineLevel="0" r="419">
      <c r="A419" s="30" t="s">
        <v>9</v>
      </c>
      <c r="B419" s="25"/>
      <c r="C419" s="25"/>
      <c r="D419" s="25"/>
      <c r="E419" s="25"/>
      <c r="F419" s="25"/>
      <c r="G419" s="25"/>
      <c r="H419" s="25"/>
      <c r="I419" s="25"/>
      <c r="J419" s="25"/>
      <c r="K419" s="25"/>
    </row>
    <row collapsed="false" customFormat="false" customHeight="false" hidden="true" ht="15" outlineLevel="0" r="420">
      <c r="A420" s="203" t="n">
        <v>1</v>
      </c>
      <c r="B420" s="203" t="n">
        <v>2</v>
      </c>
      <c r="C420" s="203" t="n">
        <v>3</v>
      </c>
      <c r="D420" s="203" t="n">
        <v>4</v>
      </c>
      <c r="E420" s="203" t="n">
        <v>5</v>
      </c>
      <c r="F420" s="203" t="n">
        <v>6</v>
      </c>
      <c r="G420" s="203" t="n">
        <v>7</v>
      </c>
      <c r="H420" s="564" t="n">
        <v>8</v>
      </c>
      <c r="I420" s="564"/>
      <c r="J420" s="203" t="n">
        <v>9</v>
      </c>
      <c r="K420" s="350" t="n">
        <v>10</v>
      </c>
    </row>
    <row collapsed="false" customFormat="false" customHeight="true" hidden="true" ht="120.75" outlineLevel="0" r="421">
      <c r="A421" s="32" t="n">
        <v>1</v>
      </c>
      <c r="B421" s="194" t="s">
        <v>278</v>
      </c>
      <c r="C421" s="29" t="s">
        <v>184</v>
      </c>
      <c r="D421" s="29" t="s">
        <v>279</v>
      </c>
      <c r="E421" s="29" t="s">
        <v>280</v>
      </c>
      <c r="F421" s="32" t="s">
        <v>165</v>
      </c>
      <c r="G421" s="194" t="n">
        <v>73.5</v>
      </c>
      <c r="H421" s="35" t="s">
        <v>456</v>
      </c>
      <c r="I421" s="35"/>
      <c r="J421" s="29" t="s">
        <v>281</v>
      </c>
      <c r="K421" s="253" t="s">
        <v>282</v>
      </c>
    </row>
    <row collapsed="false" customFormat="false" customHeight="true" hidden="true" ht="15" outlineLevel="0" r="422">
      <c r="A422" s="26" t="n">
        <v>2</v>
      </c>
      <c r="B422" s="205" t="s">
        <v>283</v>
      </c>
      <c r="C422" s="35" t="s">
        <v>186</v>
      </c>
      <c r="D422" s="35" t="s">
        <v>284</v>
      </c>
      <c r="E422" s="35" t="s">
        <v>280</v>
      </c>
      <c r="F422" s="189" t="s">
        <v>285</v>
      </c>
      <c r="G422" s="205" t="n">
        <v>1.2</v>
      </c>
      <c r="H422" s="35" t="s">
        <v>456</v>
      </c>
      <c r="I422" s="35"/>
      <c r="J422" s="35" t="s">
        <v>281</v>
      </c>
      <c r="K422" s="35" t="s">
        <v>282</v>
      </c>
    </row>
    <row collapsed="false" customFormat="false" customHeight="false" hidden="true" ht="120" outlineLevel="0" r="423">
      <c r="A423" s="26"/>
      <c r="B423" s="205"/>
      <c r="C423" s="35"/>
      <c r="D423" s="35"/>
      <c r="E423" s="35"/>
      <c r="F423" s="32" t="s">
        <v>286</v>
      </c>
      <c r="G423" s="205"/>
      <c r="H423" s="35"/>
      <c r="I423" s="35"/>
      <c r="J423" s="35"/>
      <c r="K423" s="35"/>
    </row>
    <row collapsed="false" customFormat="false" customHeight="true" hidden="true" ht="135.75" outlineLevel="0" r="424">
      <c r="A424" s="32" t="n">
        <v>3</v>
      </c>
      <c r="B424" s="194" t="s">
        <v>287</v>
      </c>
      <c r="C424" s="29" t="s">
        <v>186</v>
      </c>
      <c r="D424" s="29" t="s">
        <v>288</v>
      </c>
      <c r="E424" s="29" t="s">
        <v>280</v>
      </c>
      <c r="F424" s="32" t="s">
        <v>289</v>
      </c>
      <c r="G424" s="194" t="n">
        <v>10</v>
      </c>
      <c r="H424" s="35" t="s">
        <v>456</v>
      </c>
      <c r="I424" s="35"/>
      <c r="J424" s="29" t="s">
        <v>102</v>
      </c>
      <c r="K424" s="253" t="s">
        <v>282</v>
      </c>
    </row>
    <row collapsed="false" customFormat="false" customHeight="true" hidden="true" ht="120.75" outlineLevel="0" r="425">
      <c r="A425" s="32" t="n">
        <v>4</v>
      </c>
      <c r="B425" s="194" t="s">
        <v>290</v>
      </c>
      <c r="C425" s="29" t="s">
        <v>184</v>
      </c>
      <c r="D425" s="29" t="s">
        <v>291</v>
      </c>
      <c r="E425" s="29" t="s">
        <v>280</v>
      </c>
      <c r="F425" s="29" t="s">
        <v>165</v>
      </c>
      <c r="G425" s="194" t="n">
        <v>91</v>
      </c>
      <c r="H425" s="35" t="s">
        <v>456</v>
      </c>
      <c r="I425" s="35"/>
      <c r="J425" s="29" t="s">
        <v>292</v>
      </c>
      <c r="K425" s="253" t="s">
        <v>282</v>
      </c>
    </row>
    <row collapsed="false" customFormat="false" customHeight="true" hidden="true" ht="150.75" outlineLevel="0" r="426">
      <c r="A426" s="32" t="n">
        <v>5</v>
      </c>
      <c r="B426" s="194" t="s">
        <v>293</v>
      </c>
      <c r="C426" s="29" t="s">
        <v>294</v>
      </c>
      <c r="D426" s="194" t="s">
        <v>295</v>
      </c>
      <c r="E426" s="29" t="s">
        <v>280</v>
      </c>
      <c r="F426" s="29" t="s">
        <v>165</v>
      </c>
      <c r="G426" s="194" t="n">
        <v>165</v>
      </c>
      <c r="H426" s="35" t="s">
        <v>457</v>
      </c>
      <c r="I426" s="35"/>
      <c r="J426" s="29" t="s">
        <v>55</v>
      </c>
      <c r="K426" s="253" t="s">
        <v>282</v>
      </c>
    </row>
    <row collapsed="false" customFormat="false" customHeight="true" hidden="true" ht="150.75" outlineLevel="0" r="427">
      <c r="A427" s="32" t="n">
        <v>6</v>
      </c>
      <c r="B427" s="194" t="s">
        <v>296</v>
      </c>
      <c r="C427" s="29" t="s">
        <v>190</v>
      </c>
      <c r="D427" s="29" t="s">
        <v>297</v>
      </c>
      <c r="E427" s="29" t="s">
        <v>280</v>
      </c>
      <c r="F427" s="29" t="s">
        <v>165</v>
      </c>
      <c r="G427" s="194" t="n">
        <v>13.4</v>
      </c>
      <c r="H427" s="35" t="s">
        <v>456</v>
      </c>
      <c r="I427" s="35"/>
      <c r="J427" s="29" t="s">
        <v>292</v>
      </c>
      <c r="K427" s="253" t="s">
        <v>282</v>
      </c>
    </row>
    <row collapsed="false" customFormat="false" customHeight="true" hidden="true" ht="15" outlineLevel="0" r="428">
      <c r="A428" s="26" t="n">
        <v>7</v>
      </c>
      <c r="B428" s="205" t="s">
        <v>298</v>
      </c>
      <c r="C428" s="35" t="s">
        <v>186</v>
      </c>
      <c r="D428" s="35" t="s">
        <v>299</v>
      </c>
      <c r="E428" s="35" t="s">
        <v>280</v>
      </c>
      <c r="F428" s="189" t="s">
        <v>300</v>
      </c>
      <c r="G428" s="205" t="n">
        <v>100</v>
      </c>
      <c r="H428" s="35" t="s">
        <v>456</v>
      </c>
      <c r="I428" s="35"/>
      <c r="J428" s="35" t="s">
        <v>102</v>
      </c>
      <c r="K428" s="35" t="s">
        <v>282</v>
      </c>
    </row>
    <row collapsed="false" customFormat="false" customHeight="false" hidden="true" ht="15" outlineLevel="0" r="429">
      <c r="A429" s="26"/>
      <c r="B429" s="205"/>
      <c r="C429" s="35"/>
      <c r="D429" s="35"/>
      <c r="E429" s="35"/>
      <c r="F429" s="189"/>
      <c r="G429" s="205"/>
      <c r="H429" s="35"/>
      <c r="I429" s="35"/>
      <c r="J429" s="35"/>
      <c r="K429" s="35"/>
    </row>
    <row collapsed="false" customFormat="false" customHeight="false" hidden="true" ht="135" outlineLevel="0" r="430">
      <c r="A430" s="26"/>
      <c r="B430" s="205"/>
      <c r="C430" s="35"/>
      <c r="D430" s="35"/>
      <c r="E430" s="35"/>
      <c r="F430" s="32" t="s">
        <v>301</v>
      </c>
      <c r="G430" s="205"/>
      <c r="H430" s="35"/>
      <c r="I430" s="35"/>
      <c r="J430" s="35"/>
      <c r="K430" s="35"/>
    </row>
    <row collapsed="false" customFormat="false" customHeight="true" hidden="true" ht="15" outlineLevel="0" r="431">
      <c r="A431" s="26" t="n">
        <v>8</v>
      </c>
      <c r="B431" s="35" t="s">
        <v>302</v>
      </c>
      <c r="C431" s="35" t="s">
        <v>186</v>
      </c>
      <c r="D431" s="35" t="s">
        <v>303</v>
      </c>
      <c r="E431" s="35" t="s">
        <v>280</v>
      </c>
      <c r="F431" s="189" t="s">
        <v>304</v>
      </c>
      <c r="G431" s="205" t="n">
        <v>100</v>
      </c>
      <c r="H431" s="35" t="s">
        <v>456</v>
      </c>
      <c r="I431" s="35"/>
      <c r="J431" s="35" t="s">
        <v>102</v>
      </c>
      <c r="K431" s="35" t="s">
        <v>282</v>
      </c>
    </row>
    <row collapsed="false" customFormat="false" customHeight="false" hidden="true" ht="15" outlineLevel="0" r="432">
      <c r="A432" s="26"/>
      <c r="B432" s="35"/>
      <c r="C432" s="35"/>
      <c r="D432" s="35"/>
      <c r="E432" s="35"/>
      <c r="F432" s="189"/>
      <c r="G432" s="205"/>
      <c r="H432" s="35"/>
      <c r="I432" s="35"/>
      <c r="J432" s="35"/>
      <c r="K432" s="35"/>
    </row>
    <row collapsed="false" customFormat="false" customHeight="false" hidden="true" ht="135" outlineLevel="0" r="433">
      <c r="A433" s="26"/>
      <c r="B433" s="35"/>
      <c r="C433" s="35"/>
      <c r="D433" s="35"/>
      <c r="E433" s="35"/>
      <c r="F433" s="32" t="s">
        <v>305</v>
      </c>
      <c r="G433" s="205"/>
      <c r="H433" s="35"/>
      <c r="I433" s="35"/>
      <c r="J433" s="35"/>
      <c r="K433" s="35"/>
    </row>
    <row collapsed="false" customFormat="false" customHeight="true" hidden="true" ht="105.75" outlineLevel="0" r="434">
      <c r="A434" s="32" t="n">
        <v>9</v>
      </c>
      <c r="B434" s="29" t="s">
        <v>306</v>
      </c>
      <c r="C434" s="29" t="s">
        <v>194</v>
      </c>
      <c r="D434" s="29" t="s">
        <v>307</v>
      </c>
      <c r="E434" s="29" t="s">
        <v>280</v>
      </c>
      <c r="F434" s="29" t="s">
        <v>165</v>
      </c>
      <c r="G434" s="194" t="n">
        <v>17</v>
      </c>
      <c r="H434" s="35" t="s">
        <v>456</v>
      </c>
      <c r="I434" s="35"/>
      <c r="J434" s="29" t="s">
        <v>308</v>
      </c>
      <c r="K434" s="253" t="s">
        <v>282</v>
      </c>
    </row>
    <row collapsed="false" customFormat="false" customHeight="true" hidden="true" ht="135.75" outlineLevel="0" r="435">
      <c r="A435" s="32" t="n">
        <v>10</v>
      </c>
      <c r="B435" s="194" t="s">
        <v>309</v>
      </c>
      <c r="C435" s="29" t="s">
        <v>194</v>
      </c>
      <c r="D435" s="194" t="s">
        <v>310</v>
      </c>
      <c r="E435" s="29" t="s">
        <v>280</v>
      </c>
      <c r="F435" s="29" t="s">
        <v>165</v>
      </c>
      <c r="G435" s="29" t="n">
        <v>1</v>
      </c>
      <c r="H435" s="35" t="s">
        <v>456</v>
      </c>
      <c r="I435" s="35"/>
      <c r="J435" s="29" t="s">
        <v>102</v>
      </c>
      <c r="K435" s="253" t="s">
        <v>282</v>
      </c>
    </row>
    <row collapsed="false" customFormat="false" customHeight="true" hidden="true" ht="150.75" outlineLevel="0" r="436">
      <c r="A436" s="32" t="n">
        <v>11</v>
      </c>
      <c r="B436" s="194" t="s">
        <v>311</v>
      </c>
      <c r="C436" s="29" t="s">
        <v>186</v>
      </c>
      <c r="D436" s="29" t="s">
        <v>312</v>
      </c>
      <c r="E436" s="29" t="s">
        <v>313</v>
      </c>
      <c r="F436" s="32" t="s">
        <v>314</v>
      </c>
      <c r="G436" s="29" t="s">
        <v>165</v>
      </c>
      <c r="H436" s="35" t="s">
        <v>456</v>
      </c>
      <c r="I436" s="35"/>
      <c r="J436" s="29" t="s">
        <v>102</v>
      </c>
      <c r="K436" s="253" t="s">
        <v>282</v>
      </c>
    </row>
    <row collapsed="false" customFormat="false" customHeight="true" hidden="true" ht="15" outlineLevel="0" r="437">
      <c r="A437" s="26" t="n">
        <v>12</v>
      </c>
      <c r="B437" s="205" t="s">
        <v>315</v>
      </c>
      <c r="C437" s="35" t="s">
        <v>186</v>
      </c>
      <c r="D437" s="35" t="s">
        <v>316</v>
      </c>
      <c r="E437" s="35" t="s">
        <v>280</v>
      </c>
      <c r="F437" s="189" t="s">
        <v>317</v>
      </c>
      <c r="G437" s="35" t="s">
        <v>165</v>
      </c>
      <c r="H437" s="35" t="s">
        <v>456</v>
      </c>
      <c r="I437" s="35"/>
      <c r="J437" s="35" t="s">
        <v>102</v>
      </c>
      <c r="K437" s="35" t="s">
        <v>282</v>
      </c>
    </row>
    <row collapsed="false" customFormat="false" customHeight="false" hidden="true" ht="195" outlineLevel="0" r="438">
      <c r="A438" s="26"/>
      <c r="B438" s="205"/>
      <c r="C438" s="35"/>
      <c r="D438" s="35"/>
      <c r="E438" s="35"/>
      <c r="F438" s="32" t="s">
        <v>318</v>
      </c>
      <c r="G438" s="35"/>
      <c r="H438" s="35"/>
      <c r="I438" s="35"/>
      <c r="J438" s="35"/>
      <c r="K438" s="35"/>
    </row>
    <row collapsed="false" customFormat="false" customHeight="true" hidden="true" ht="15" outlineLevel="0" r="439">
      <c r="A439" s="26" t="n">
        <v>13</v>
      </c>
      <c r="B439" s="35" t="s">
        <v>319</v>
      </c>
      <c r="C439" s="35" t="s">
        <v>186</v>
      </c>
      <c r="D439" s="35" t="s">
        <v>320</v>
      </c>
      <c r="E439" s="35" t="s">
        <v>321</v>
      </c>
      <c r="F439" s="189" t="s">
        <v>322</v>
      </c>
      <c r="G439" s="35" t="n">
        <v>13</v>
      </c>
      <c r="H439" s="35" t="s">
        <v>456</v>
      </c>
      <c r="I439" s="35" t="s">
        <v>323</v>
      </c>
      <c r="J439" s="35"/>
      <c r="K439" s="35" t="s">
        <v>282</v>
      </c>
    </row>
    <row collapsed="false" customFormat="false" customHeight="false" hidden="true" ht="180" outlineLevel="0" r="440">
      <c r="A440" s="26"/>
      <c r="B440" s="35"/>
      <c r="C440" s="35"/>
      <c r="D440" s="35"/>
      <c r="E440" s="35"/>
      <c r="F440" s="32" t="s">
        <v>324</v>
      </c>
      <c r="G440" s="35"/>
      <c r="H440" s="35"/>
      <c r="I440" s="35"/>
      <c r="J440" s="35"/>
      <c r="K440" s="35"/>
    </row>
    <row collapsed="false" customFormat="false" customHeight="true" hidden="true" ht="120.75" outlineLevel="0" r="441">
      <c r="A441" s="32" t="n">
        <v>14</v>
      </c>
      <c r="B441" s="29" t="s">
        <v>325</v>
      </c>
      <c r="C441" s="29" t="s">
        <v>205</v>
      </c>
      <c r="D441" s="29" t="s">
        <v>326</v>
      </c>
      <c r="E441" s="29" t="s">
        <v>321</v>
      </c>
      <c r="F441" s="29" t="s">
        <v>165</v>
      </c>
      <c r="G441" s="29" t="n">
        <v>950</v>
      </c>
      <c r="H441" s="29" t="s">
        <v>456</v>
      </c>
      <c r="I441" s="35" t="s">
        <v>327</v>
      </c>
      <c r="J441" s="35"/>
      <c r="K441" s="253" t="s">
        <v>282</v>
      </c>
    </row>
    <row collapsed="false" customFormat="false" customHeight="true" hidden="true" ht="120.75" outlineLevel="0" r="442">
      <c r="A442" s="32" t="n">
        <v>15</v>
      </c>
      <c r="B442" s="29" t="s">
        <v>328</v>
      </c>
      <c r="C442" s="29" t="s">
        <v>205</v>
      </c>
      <c r="D442" s="29" t="s">
        <v>329</v>
      </c>
      <c r="E442" s="29" t="s">
        <v>321</v>
      </c>
      <c r="F442" s="29" t="s">
        <v>165</v>
      </c>
      <c r="G442" s="29" t="n">
        <v>95</v>
      </c>
      <c r="H442" s="29" t="s">
        <v>456</v>
      </c>
      <c r="I442" s="35" t="s">
        <v>330</v>
      </c>
      <c r="J442" s="35"/>
      <c r="K442" s="253" t="s">
        <v>282</v>
      </c>
    </row>
    <row collapsed="false" customFormat="false" customHeight="true" hidden="true" ht="15" outlineLevel="0" r="443">
      <c r="A443" s="26" t="n">
        <v>16</v>
      </c>
      <c r="B443" s="205" t="s">
        <v>331</v>
      </c>
      <c r="C443" s="35" t="s">
        <v>186</v>
      </c>
      <c r="D443" s="205" t="s">
        <v>332</v>
      </c>
      <c r="E443" s="35" t="s">
        <v>321</v>
      </c>
      <c r="F443" s="189" t="s">
        <v>285</v>
      </c>
      <c r="G443" s="35" t="n">
        <v>7.7</v>
      </c>
      <c r="H443" s="35" t="s">
        <v>456</v>
      </c>
      <c r="I443" s="35" t="s">
        <v>55</v>
      </c>
      <c r="J443" s="35"/>
      <c r="K443" s="35" t="s">
        <v>282</v>
      </c>
    </row>
    <row collapsed="false" customFormat="false" customHeight="false" hidden="true" ht="120" outlineLevel="0" r="444">
      <c r="A444" s="26"/>
      <c r="B444" s="205"/>
      <c r="C444" s="35"/>
      <c r="D444" s="205"/>
      <c r="E444" s="35"/>
      <c r="F444" s="32" t="s">
        <v>333</v>
      </c>
      <c r="G444" s="35"/>
      <c r="H444" s="35"/>
      <c r="I444" s="35"/>
      <c r="J444" s="35"/>
      <c r="K444" s="35"/>
    </row>
    <row collapsed="false" customFormat="false" customHeight="true" hidden="true" ht="105.75" outlineLevel="0" r="445">
      <c r="A445" s="32" t="n">
        <v>17</v>
      </c>
      <c r="B445" s="194" t="s">
        <v>334</v>
      </c>
      <c r="C445" s="29" t="s">
        <v>205</v>
      </c>
      <c r="D445" s="29" t="s">
        <v>335</v>
      </c>
      <c r="E445" s="29" t="s">
        <v>321</v>
      </c>
      <c r="F445" s="29" t="s">
        <v>165</v>
      </c>
      <c r="G445" s="194" t="n">
        <v>3890</v>
      </c>
      <c r="H445" s="29" t="s">
        <v>456</v>
      </c>
      <c r="I445" s="35" t="s">
        <v>55</v>
      </c>
      <c r="J445" s="35"/>
      <c r="K445" s="253" t="s">
        <v>282</v>
      </c>
    </row>
    <row collapsed="false" customFormat="false" customHeight="false" hidden="true" ht="15.75" outlineLevel="0" r="446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</row>
    <row collapsed="false" customFormat="false" customHeight="false" hidden="true" ht="15.75" outlineLevel="0" r="447">
      <c r="A447" s="5"/>
    </row>
    <row collapsed="false" customFormat="false" customHeight="false" hidden="true" ht="60" outlineLevel="0" r="448">
      <c r="A448" s="565" t="s">
        <v>67</v>
      </c>
    </row>
    <row collapsed="false" customFormat="false" customHeight="false" hidden="true" ht="15" outlineLevel="0" r="449">
      <c r="A449" s="566" t="s">
        <v>336</v>
      </c>
    </row>
    <row collapsed="false" customFormat="false" customHeight="false" hidden="true" ht="15" outlineLevel="0" r="450">
      <c r="A450" s="566" t="s">
        <v>337</v>
      </c>
    </row>
    <row collapsed="false" customFormat="false" customHeight="false" hidden="true" ht="15" outlineLevel="0" r="451">
      <c r="A451" s="566" t="s">
        <v>338</v>
      </c>
    </row>
    <row collapsed="false" customFormat="false" customHeight="false" hidden="true" ht="15" outlineLevel="0" r="452">
      <c r="A452" s="566" t="s">
        <v>339</v>
      </c>
    </row>
    <row collapsed="false" customFormat="false" customHeight="false" hidden="true" ht="15" outlineLevel="0" r="453">
      <c r="A453" s="566" t="s">
        <v>340</v>
      </c>
    </row>
    <row collapsed="false" customFormat="false" customHeight="false" hidden="true" ht="15" outlineLevel="0" r="454">
      <c r="A454" s="566" t="s">
        <v>341</v>
      </c>
    </row>
    <row collapsed="false" customFormat="false" customHeight="false" hidden="true" ht="15.75" outlineLevel="0" r="455">
      <c r="A455" s="357"/>
    </row>
    <row collapsed="false" customFormat="false" customHeight="false" hidden="true" ht="15.75" outlineLevel="0" r="456">
      <c r="A456" s="357" t="s">
        <v>342</v>
      </c>
    </row>
    <row collapsed="false" customFormat="false" customHeight="false" hidden="true" ht="15.75" outlineLevel="0" r="457">
      <c r="A457" s="461"/>
    </row>
    <row collapsed="false" customFormat="false" customHeight="false" hidden="true" ht="15.75" outlineLevel="0" r="458">
      <c r="A458" s="367"/>
    </row>
    <row collapsed="false" customFormat="false" customHeight="false" hidden="true" ht="15.75" outlineLevel="0" r="459">
      <c r="A459" s="3" t="s">
        <v>343</v>
      </c>
      <c r="B459" s="3"/>
      <c r="C459" s="3"/>
      <c r="D459" s="3"/>
      <c r="E459" s="3"/>
      <c r="F459" s="3"/>
    </row>
    <row collapsed="false" customFormat="false" customHeight="false" hidden="true" ht="22.5" outlineLevel="0" r="460">
      <c r="A460" s="3" t="s">
        <v>344</v>
      </c>
      <c r="B460" s="3"/>
      <c r="C460" s="3"/>
      <c r="D460" s="3"/>
      <c r="E460" s="3"/>
      <c r="F460" s="3"/>
      <c r="G460" s="3"/>
      <c r="H460" s="3"/>
    </row>
    <row collapsed="false" customFormat="false" customHeight="false" hidden="true" ht="15.75" outlineLevel="0" r="461">
      <c r="A461" s="5"/>
    </row>
    <row collapsed="false" customFormat="false" customHeight="false" hidden="true" ht="15.75" outlineLevel="0" r="462">
      <c r="A462" s="366" t="s">
        <v>345</v>
      </c>
    </row>
    <row collapsed="false" customFormat="false" customHeight="false" hidden="true" ht="15.75" outlineLevel="0" r="463">
      <c r="A463" s="366" t="s">
        <v>346</v>
      </c>
    </row>
    <row collapsed="false" customFormat="false" customHeight="false" hidden="true" ht="15.75" outlineLevel="0" r="464">
      <c r="A464" s="366"/>
    </row>
    <row collapsed="false" customFormat="false" customHeight="true" hidden="true" ht="177.75" outlineLevel="0" r="465">
      <c r="A465" s="25" t="s">
        <v>347</v>
      </c>
      <c r="B465" s="25" t="s">
        <v>348</v>
      </c>
      <c r="C465" s="25" t="s">
        <v>349</v>
      </c>
      <c r="D465" s="25" t="s">
        <v>350</v>
      </c>
      <c r="E465" s="25" t="s">
        <v>351</v>
      </c>
      <c r="F465" s="25" t="s">
        <v>352</v>
      </c>
      <c r="G465" s="25"/>
      <c r="H465" s="25"/>
      <c r="I465" s="25"/>
      <c r="J465" s="25" t="s">
        <v>353</v>
      </c>
      <c r="K465" s="25"/>
      <c r="L465" s="25"/>
      <c r="M465" s="25"/>
      <c r="N465" s="25" t="s">
        <v>458</v>
      </c>
      <c r="O465" s="25"/>
      <c r="P465" s="25"/>
      <c r="Q465" s="25"/>
    </row>
    <row collapsed="false" customFormat="false" customHeight="false" hidden="true" ht="38.25" outlineLevel="0" r="466">
      <c r="A466" s="25"/>
      <c r="B466" s="25"/>
      <c r="C466" s="25"/>
      <c r="D466" s="25"/>
      <c r="E466" s="25"/>
      <c r="F466" s="30" t="s">
        <v>79</v>
      </c>
      <c r="G466" s="30" t="s">
        <v>80</v>
      </c>
      <c r="H466" s="30" t="s">
        <v>355</v>
      </c>
      <c r="I466" s="30" t="s">
        <v>354</v>
      </c>
      <c r="J466" s="30" t="s">
        <v>79</v>
      </c>
      <c r="K466" s="30" t="s">
        <v>80</v>
      </c>
      <c r="L466" s="30" t="s">
        <v>355</v>
      </c>
      <c r="M466" s="30" t="s">
        <v>354</v>
      </c>
      <c r="N466" s="30" t="s">
        <v>79</v>
      </c>
      <c r="O466" s="30" t="s">
        <v>80</v>
      </c>
      <c r="P466" s="30" t="s">
        <v>355</v>
      </c>
      <c r="Q466" s="137" t="s">
        <v>354</v>
      </c>
    </row>
    <row collapsed="false" customFormat="false" customHeight="false" hidden="true" ht="15" outlineLevel="0" r="467">
      <c r="A467" s="203" t="n">
        <v>1</v>
      </c>
      <c r="B467" s="203" t="n">
        <v>2</v>
      </c>
      <c r="C467" s="203" t="n">
        <v>3</v>
      </c>
      <c r="D467" s="203" t="n">
        <v>4</v>
      </c>
      <c r="E467" s="203" t="n">
        <v>5</v>
      </c>
      <c r="F467" s="203" t="n">
        <v>6</v>
      </c>
      <c r="G467" s="203" t="n">
        <v>7</v>
      </c>
      <c r="H467" s="203" t="n">
        <v>8</v>
      </c>
      <c r="I467" s="203" t="n">
        <v>9</v>
      </c>
      <c r="J467" s="203" t="n">
        <v>10</v>
      </c>
      <c r="K467" s="203" t="n">
        <v>11</v>
      </c>
      <c r="L467" s="203" t="n">
        <v>12</v>
      </c>
      <c r="M467" s="203" t="n">
        <v>13</v>
      </c>
      <c r="N467" s="203" t="n">
        <v>14</v>
      </c>
      <c r="O467" s="203" t="n">
        <v>15</v>
      </c>
      <c r="P467" s="203" t="n">
        <v>16</v>
      </c>
      <c r="Q467" s="350" t="n">
        <v>17</v>
      </c>
    </row>
    <row collapsed="false" customFormat="false" customHeight="true" hidden="true" ht="15.75" outlineLevel="0" r="468">
      <c r="A468" s="32" t="n">
        <v>1</v>
      </c>
      <c r="B468" s="466" t="s">
        <v>356</v>
      </c>
      <c r="C468" s="466"/>
      <c r="D468" s="466"/>
      <c r="E468" s="466"/>
      <c r="F468" s="466"/>
      <c r="G468" s="466"/>
      <c r="H468" s="466"/>
      <c r="I468" s="466"/>
      <c r="J468" s="466"/>
      <c r="K468" s="466"/>
      <c r="L468" s="466"/>
      <c r="M468" s="466"/>
      <c r="N468" s="466"/>
      <c r="O468" s="466"/>
      <c r="P468" s="466"/>
      <c r="Q468" s="466"/>
    </row>
    <row collapsed="false" customFormat="false" customHeight="false" hidden="true" ht="30" outlineLevel="0" r="469">
      <c r="A469" s="567" t="s">
        <v>15</v>
      </c>
      <c r="B469" s="29" t="s">
        <v>51</v>
      </c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52"/>
    </row>
    <row collapsed="false" customFormat="false" customHeight="false" hidden="true" ht="30" outlineLevel="0" r="470">
      <c r="A470" s="567" t="s">
        <v>20</v>
      </c>
      <c r="B470" s="29" t="s">
        <v>54</v>
      </c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52"/>
    </row>
    <row collapsed="false" customFormat="false" customHeight="true" hidden="true" ht="15.75" outlineLevel="0" r="471">
      <c r="A471" s="32" t="n">
        <v>2</v>
      </c>
      <c r="B471" s="466" t="s">
        <v>95</v>
      </c>
      <c r="C471" s="466"/>
      <c r="D471" s="466"/>
      <c r="E471" s="466"/>
      <c r="F471" s="466"/>
      <c r="G471" s="466"/>
      <c r="H471" s="466"/>
      <c r="I471" s="466"/>
      <c r="J471" s="466"/>
      <c r="K471" s="466"/>
      <c r="L471" s="466"/>
      <c r="M471" s="466"/>
      <c r="N471" s="466"/>
      <c r="O471" s="466"/>
      <c r="P471" s="466"/>
      <c r="Q471" s="466"/>
    </row>
    <row collapsed="false" customFormat="false" customHeight="false" hidden="true" ht="45" outlineLevel="0" r="472">
      <c r="A472" s="567" t="s">
        <v>256</v>
      </c>
      <c r="B472" s="29" t="s">
        <v>202</v>
      </c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52"/>
    </row>
    <row collapsed="false" customFormat="false" customHeight="false" hidden="true" ht="45" outlineLevel="0" r="473">
      <c r="A473" s="567" t="s">
        <v>32</v>
      </c>
      <c r="B473" s="29" t="s">
        <v>206</v>
      </c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52"/>
    </row>
    <row collapsed="false" customFormat="false" customHeight="true" hidden="true" ht="15.75" outlineLevel="0" r="474">
      <c r="A474" s="567" t="n">
        <v>3</v>
      </c>
      <c r="B474" s="351" t="s">
        <v>357</v>
      </c>
      <c r="C474" s="351"/>
      <c r="D474" s="351"/>
      <c r="E474" s="351"/>
      <c r="F474" s="351"/>
      <c r="G474" s="351"/>
      <c r="H474" s="351"/>
      <c r="I474" s="351"/>
      <c r="J474" s="351"/>
      <c r="K474" s="351"/>
      <c r="L474" s="351"/>
      <c r="M474" s="351"/>
      <c r="N474" s="351"/>
      <c r="O474" s="351"/>
      <c r="P474" s="351"/>
      <c r="Q474" s="351"/>
    </row>
    <row collapsed="false" customFormat="false" customHeight="false" hidden="true" ht="30" outlineLevel="0" r="475">
      <c r="A475" s="567" t="s">
        <v>38</v>
      </c>
      <c r="B475" s="38" t="s">
        <v>358</v>
      </c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52"/>
    </row>
    <row collapsed="false" customFormat="false" customHeight="false" hidden="true" ht="15.75" outlineLevel="0" r="476">
      <c r="A476" s="366"/>
    </row>
    <row collapsed="false" customFormat="false" customHeight="false" hidden="true" ht="63" outlineLevel="0" r="477">
      <c r="A477" s="5" t="s">
        <v>67</v>
      </c>
    </row>
    <row collapsed="false" customFormat="false" customHeight="false" hidden="true" ht="15.75" outlineLevel="0" r="478">
      <c r="A478" s="468" t="s">
        <v>359</v>
      </c>
      <c r="B478" s="468"/>
      <c r="C478" s="468"/>
      <c r="D478" s="468"/>
      <c r="E478" s="468"/>
      <c r="F478" s="468"/>
      <c r="G478" s="468"/>
      <c r="H478" s="468"/>
      <c r="I478" s="468"/>
      <c r="J478" s="468"/>
      <c r="K478" s="468"/>
      <c r="L478" s="468"/>
      <c r="M478" s="468"/>
      <c r="N478" s="468"/>
      <c r="O478" s="468"/>
      <c r="P478" s="468"/>
      <c r="Q478" s="468"/>
    </row>
    <row collapsed="false" customFormat="false" customHeight="false" hidden="true" ht="15.75" outlineLevel="0" r="479">
      <c r="A479" s="5"/>
    </row>
    <row collapsed="false" customFormat="false" customHeight="false" hidden="false" ht="15.75" outlineLevel="0" r="480">
      <c r="A480" s="461"/>
    </row>
    <row collapsed="false" customFormat="false" customHeight="false" hidden="false" ht="15.75" outlineLevel="0" r="481">
      <c r="A481" s="3" t="s">
        <v>342</v>
      </c>
      <c r="B481" s="3"/>
      <c r="C481" s="3"/>
      <c r="D481" s="3"/>
      <c r="E481" s="3"/>
      <c r="F481" s="3"/>
      <c r="G481" s="3"/>
    </row>
    <row collapsed="false" customFormat="false" customHeight="false" hidden="false" ht="15.75" outlineLevel="0" r="482">
      <c r="A482" s="461"/>
    </row>
    <row collapsed="false" customFormat="false" customHeight="false" hidden="false" ht="15.75" outlineLevel="0" r="483">
      <c r="A483" s="3" t="s">
        <v>168</v>
      </c>
      <c r="B483" s="3"/>
      <c r="C483" s="3"/>
      <c r="D483" s="3"/>
      <c r="E483" s="3"/>
      <c r="F483" s="3"/>
      <c r="G483" s="3"/>
    </row>
    <row collapsed="false" customFormat="false" customHeight="false" hidden="false" ht="15.75" outlineLevel="0" r="484">
      <c r="A484" s="3" t="s">
        <v>361</v>
      </c>
      <c r="B484" s="3"/>
      <c r="C484" s="3"/>
      <c r="D484" s="3"/>
      <c r="E484" s="3"/>
      <c r="F484" s="3"/>
      <c r="G484" s="3"/>
    </row>
    <row collapsed="false" customFormat="false" customHeight="true" hidden="false" ht="31.5" outlineLevel="0" r="485">
      <c r="A485" s="4" t="s">
        <v>521</v>
      </c>
      <c r="B485" s="4"/>
      <c r="C485" s="4"/>
      <c r="D485" s="4"/>
      <c r="E485" s="4"/>
      <c r="F485" s="4"/>
      <c r="G485" s="4"/>
    </row>
    <row collapsed="false" customFormat="false" customHeight="false" hidden="false" ht="15.75" outlineLevel="0" r="486">
      <c r="A486" s="358"/>
    </row>
    <row collapsed="false" customFormat="false" customHeight="true" hidden="false" ht="46.5" outlineLevel="0" r="487">
      <c r="A487" s="450" t="s">
        <v>347</v>
      </c>
      <c r="B487" s="450" t="s">
        <v>111</v>
      </c>
      <c r="C487" s="450" t="s">
        <v>173</v>
      </c>
      <c r="D487" s="450" t="s">
        <v>364</v>
      </c>
      <c r="E487" s="450"/>
      <c r="F487" s="450"/>
      <c r="G487" s="450" t="s">
        <v>459</v>
      </c>
    </row>
    <row collapsed="false" customFormat="false" customHeight="true" hidden="false" ht="29.85" outlineLevel="0" r="488">
      <c r="A488" s="450"/>
      <c r="B488" s="450"/>
      <c r="C488" s="450"/>
      <c r="D488" s="450" t="s">
        <v>366</v>
      </c>
      <c r="E488" s="450" t="s">
        <v>367</v>
      </c>
      <c r="F488" s="450"/>
      <c r="G488" s="450" t="s">
        <v>460</v>
      </c>
    </row>
    <row collapsed="false" customFormat="false" customHeight="true" hidden="false" ht="42.75" outlineLevel="0" r="489">
      <c r="A489" s="450"/>
      <c r="B489" s="450"/>
      <c r="C489" s="450"/>
      <c r="D489" s="450"/>
      <c r="E489" s="450" t="s">
        <v>69</v>
      </c>
      <c r="F489" s="450" t="s">
        <v>368</v>
      </c>
      <c r="G489" s="730"/>
    </row>
    <row collapsed="false" customFormat="false" customHeight="false" hidden="false" ht="15" outlineLevel="0" r="490">
      <c r="A490" s="593" t="n">
        <v>1</v>
      </c>
      <c r="B490" s="593" t="n">
        <v>2</v>
      </c>
      <c r="C490" s="593" t="n">
        <v>3</v>
      </c>
      <c r="D490" s="593" t="n">
        <v>4</v>
      </c>
      <c r="E490" s="593" t="n">
        <v>5</v>
      </c>
      <c r="F490" s="593" t="n">
        <v>6</v>
      </c>
      <c r="G490" s="593" t="n">
        <v>7</v>
      </c>
    </row>
    <row collapsed="false" customFormat="false" customHeight="true" hidden="false" ht="20.1" outlineLevel="0" r="491">
      <c r="A491" s="450" t="n">
        <v>1</v>
      </c>
      <c r="B491" s="450" t="s">
        <v>522</v>
      </c>
      <c r="C491" s="450"/>
      <c r="D491" s="450"/>
      <c r="E491" s="450"/>
      <c r="F491" s="450"/>
      <c r="G491" s="450"/>
    </row>
    <row collapsed="false" customFormat="false" customHeight="true" hidden="false" ht="44.85" outlineLevel="0" r="492">
      <c r="A492" s="714" t="s">
        <v>15</v>
      </c>
      <c r="B492" s="594" t="s">
        <v>523</v>
      </c>
      <c r="C492" s="450" t="s">
        <v>186</v>
      </c>
      <c r="D492" s="450"/>
      <c r="E492" s="450"/>
      <c r="F492" s="450"/>
      <c r="G492" s="450"/>
    </row>
    <row collapsed="false" customFormat="false" customHeight="true" hidden="false" ht="47.75" outlineLevel="0" r="493">
      <c r="A493" s="714" t="s">
        <v>20</v>
      </c>
      <c r="B493" s="594" t="s">
        <v>524</v>
      </c>
      <c r="C493" s="450" t="s">
        <v>186</v>
      </c>
      <c r="D493" s="450"/>
      <c r="E493" s="450"/>
      <c r="F493" s="450"/>
      <c r="G493" s="450"/>
    </row>
    <row collapsed="false" customFormat="false" customHeight="true" hidden="false" ht="47.75" outlineLevel="0" r="494">
      <c r="A494" s="714" t="s">
        <v>23</v>
      </c>
      <c r="B494" s="594" t="s">
        <v>525</v>
      </c>
      <c r="C494" s="450" t="s">
        <v>186</v>
      </c>
      <c r="D494" s="450"/>
      <c r="E494" s="450"/>
      <c r="F494" s="450"/>
      <c r="G494" s="450"/>
    </row>
    <row collapsed="false" customFormat="false" customHeight="true" hidden="false" ht="53.85" outlineLevel="0" r="495">
      <c r="A495" s="714" t="s">
        <v>526</v>
      </c>
      <c r="B495" s="594" t="s">
        <v>416</v>
      </c>
      <c r="C495" s="450" t="s">
        <v>186</v>
      </c>
      <c r="D495" s="450"/>
      <c r="E495" s="450"/>
      <c r="F495" s="450"/>
      <c r="G495" s="450"/>
    </row>
    <row collapsed="false" customFormat="false" customHeight="true" hidden="false" ht="49.25" outlineLevel="0" r="496">
      <c r="A496" s="714" t="s">
        <v>375</v>
      </c>
      <c r="B496" s="594" t="s">
        <v>408</v>
      </c>
      <c r="C496" s="450" t="s">
        <v>186</v>
      </c>
      <c r="D496" s="450"/>
      <c r="E496" s="450"/>
      <c r="F496" s="450"/>
      <c r="G496" s="450"/>
    </row>
    <row collapsed="false" customFormat="false" customHeight="true" hidden="false" ht="58.9" outlineLevel="0" r="497">
      <c r="A497" s="714" t="s">
        <v>377</v>
      </c>
      <c r="B497" s="594" t="s">
        <v>527</v>
      </c>
      <c r="C497" s="450" t="s">
        <v>528</v>
      </c>
      <c r="D497" s="450"/>
      <c r="E497" s="450"/>
      <c r="F497" s="450"/>
      <c r="G497" s="450"/>
    </row>
    <row collapsed="false" customFormat="false" customHeight="true" hidden="false" ht="70.1" outlineLevel="0" r="498">
      <c r="A498" s="714" t="s">
        <v>379</v>
      </c>
      <c r="B498" s="641" t="s">
        <v>415</v>
      </c>
      <c r="C498" s="450" t="s">
        <v>194</v>
      </c>
      <c r="D498" s="450"/>
      <c r="E498" s="450"/>
      <c r="F498" s="450"/>
      <c r="G498" s="450"/>
    </row>
    <row collapsed="false" customFormat="false" customHeight="true" hidden="false" ht="18.4" outlineLevel="0" r="499">
      <c r="A499" s="450" t="n">
        <v>2</v>
      </c>
      <c r="B499" s="640" t="s">
        <v>27</v>
      </c>
      <c r="C499" s="640"/>
      <c r="D499" s="640"/>
      <c r="E499" s="640"/>
      <c r="F499" s="640"/>
      <c r="G499" s="640"/>
    </row>
    <row collapsed="false" customFormat="false" customHeight="true" hidden="false" ht="54.4" outlineLevel="0" r="500">
      <c r="A500" s="714" t="s">
        <v>256</v>
      </c>
      <c r="B500" s="594" t="s">
        <v>529</v>
      </c>
      <c r="C500" s="450" t="s">
        <v>186</v>
      </c>
      <c r="D500" s="450"/>
      <c r="E500" s="450"/>
      <c r="F500" s="450"/>
      <c r="G500" s="450"/>
    </row>
    <row collapsed="false" customFormat="false" customHeight="true" hidden="false" ht="37.7" outlineLevel="0" r="501">
      <c r="A501" s="714" t="s">
        <v>32</v>
      </c>
      <c r="B501" s="594" t="s">
        <v>530</v>
      </c>
      <c r="C501" s="450" t="s">
        <v>205</v>
      </c>
      <c r="D501" s="450"/>
      <c r="E501" s="450"/>
      <c r="F501" s="450"/>
      <c r="G501" s="450"/>
    </row>
    <row collapsed="false" customFormat="false" customHeight="true" hidden="false" ht="34.15" outlineLevel="0" r="502">
      <c r="A502" s="714" t="s">
        <v>393</v>
      </c>
      <c r="B502" s="594" t="s">
        <v>531</v>
      </c>
      <c r="C502" s="450" t="s">
        <v>205</v>
      </c>
      <c r="D502" s="450"/>
      <c r="E502" s="450"/>
      <c r="F502" s="450"/>
      <c r="G502" s="450"/>
    </row>
    <row collapsed="false" customFormat="false" customHeight="true" hidden="false" ht="19.35" outlineLevel="0" r="503">
      <c r="A503" s="450" t="n">
        <v>3</v>
      </c>
      <c r="B503" s="640" t="s">
        <v>36</v>
      </c>
      <c r="C503" s="640"/>
      <c r="D503" s="640"/>
      <c r="E503" s="640"/>
      <c r="F503" s="640"/>
      <c r="G503" s="640"/>
    </row>
    <row collapsed="false" customFormat="false" customHeight="true" hidden="false" ht="35.1" outlineLevel="0" r="504">
      <c r="A504" s="714" t="s">
        <v>38</v>
      </c>
      <c r="B504" s="641" t="s">
        <v>532</v>
      </c>
      <c r="C504" s="450" t="s">
        <v>186</v>
      </c>
      <c r="D504" s="450"/>
      <c r="E504" s="450"/>
      <c r="F504" s="450"/>
      <c r="G504" s="450"/>
    </row>
    <row collapsed="false" customFormat="false" customHeight="true" hidden="false" ht="35.1" outlineLevel="0" r="505">
      <c r="A505" s="714" t="s">
        <v>397</v>
      </c>
      <c r="B505" s="641" t="s">
        <v>533</v>
      </c>
      <c r="C505" s="450" t="s">
        <v>205</v>
      </c>
      <c r="D505" s="450"/>
      <c r="E505" s="450"/>
      <c r="F505" s="450"/>
      <c r="G505" s="450"/>
    </row>
    <row collapsed="false" customFormat="false" customHeight="false" hidden="false" ht="15.75" outlineLevel="0" r="506">
      <c r="A506" s="366"/>
    </row>
    <row collapsed="false" customFormat="false" customHeight="false" hidden="false" ht="15" outlineLevel="0" r="507">
      <c r="A507" s="731" t="s">
        <v>67</v>
      </c>
      <c r="B507" s="731"/>
      <c r="C507" s="731"/>
      <c r="D507" s="731"/>
      <c r="E507" s="731"/>
      <c r="F507" s="731"/>
      <c r="G507" s="731"/>
    </row>
    <row collapsed="false" customFormat="false" customHeight="true" hidden="false" ht="23.25" outlineLevel="0" r="508">
      <c r="A508" s="468" t="s">
        <v>399</v>
      </c>
      <c r="B508" s="468"/>
      <c r="C508" s="468"/>
      <c r="D508" s="468"/>
      <c r="E508" s="468"/>
      <c r="F508" s="468"/>
      <c r="G508" s="468"/>
    </row>
    <row collapsed="false" customFormat="false" customHeight="false" hidden="true" ht="15.75" outlineLevel="0" r="510">
      <c r="A510" s="357" t="s">
        <v>400</v>
      </c>
    </row>
    <row collapsed="false" customFormat="false" customHeight="false" hidden="true" ht="15.75" outlineLevel="0" r="511">
      <c r="A511" s="3" t="s">
        <v>343</v>
      </c>
      <c r="B511" s="3"/>
      <c r="C511" s="3"/>
      <c r="D511" s="3"/>
      <c r="E511" s="3"/>
      <c r="F511" s="3"/>
      <c r="G511" s="3"/>
    </row>
    <row collapsed="false" customFormat="false" customHeight="false" hidden="true" ht="15.75" outlineLevel="0" r="512">
      <c r="A512" s="3" t="s">
        <v>401</v>
      </c>
      <c r="B512" s="3"/>
      <c r="C512" s="3"/>
      <c r="D512" s="3"/>
      <c r="E512" s="3"/>
      <c r="F512" s="3"/>
      <c r="G512" s="3"/>
    </row>
    <row collapsed="false" customFormat="false" customHeight="false" hidden="true" ht="15.75" outlineLevel="0" r="513">
      <c r="A513" s="3" t="s">
        <v>402</v>
      </c>
      <c r="B513" s="3"/>
      <c r="C513" s="3"/>
      <c r="D513" s="3"/>
      <c r="E513" s="3"/>
      <c r="F513" s="3"/>
      <c r="G513" s="3"/>
    </row>
    <row collapsed="false" customFormat="false" customHeight="false" hidden="true" ht="15.75" outlineLevel="0" r="514">
      <c r="A514" s="461"/>
    </row>
    <row collapsed="false" customFormat="false" customHeight="false" hidden="true" ht="15.75" outlineLevel="0" r="515">
      <c r="A515" s="461"/>
    </row>
    <row collapsed="false" customFormat="false" customHeight="true" hidden="true" ht="16.5" outlineLevel="0" r="516">
      <c r="A516" s="27" t="s">
        <v>403</v>
      </c>
      <c r="B516" s="27"/>
      <c r="C516" s="27"/>
      <c r="D516" s="27" t="s">
        <v>404</v>
      </c>
      <c r="E516" s="27"/>
      <c r="F516" s="27"/>
      <c r="G516" s="172" t="s">
        <v>461</v>
      </c>
      <c r="H516" s="27" t="s">
        <v>462</v>
      </c>
      <c r="I516" s="27"/>
      <c r="J516" s="27"/>
      <c r="K516" s="27" t="s">
        <v>405</v>
      </c>
      <c r="L516" s="27"/>
    </row>
    <row collapsed="false" customFormat="false" customHeight="true" hidden="true" ht="15.6" outlineLevel="0" r="517">
      <c r="A517" s="178" t="n">
        <v>1</v>
      </c>
      <c r="B517" s="178"/>
      <c r="C517" s="178"/>
      <c r="D517" s="178" t="n">
        <v>2</v>
      </c>
      <c r="E517" s="178"/>
      <c r="F517" s="178"/>
      <c r="G517" s="177" t="n">
        <v>3</v>
      </c>
      <c r="H517" s="178" t="n">
        <v>4</v>
      </c>
      <c r="I517" s="178"/>
      <c r="J517" s="178"/>
      <c r="K517" s="178" t="n">
        <v>5</v>
      </c>
      <c r="L517" s="178"/>
    </row>
    <row collapsed="false" customFormat="false" customHeight="true" hidden="true" ht="60" outlineLevel="0" r="518">
      <c r="A518" s="35" t="s">
        <v>406</v>
      </c>
      <c r="B518" s="35"/>
      <c r="C518" s="35"/>
      <c r="D518" s="37"/>
      <c r="E518" s="37"/>
      <c r="F518" s="37"/>
      <c r="G518" s="41"/>
      <c r="H518" s="37"/>
      <c r="I518" s="37"/>
      <c r="J518" s="37"/>
      <c r="K518" s="37"/>
      <c r="L518" s="37"/>
    </row>
    <row collapsed="false" customFormat="false" customHeight="true" hidden="true" ht="90" outlineLevel="0" r="519">
      <c r="A519" s="35" t="s">
        <v>407</v>
      </c>
      <c r="B519" s="35"/>
      <c r="C519" s="35"/>
      <c r="D519" s="37"/>
      <c r="E519" s="37"/>
      <c r="F519" s="37"/>
      <c r="G519" s="41"/>
      <c r="H519" s="37"/>
      <c r="I519" s="37"/>
      <c r="J519" s="37"/>
      <c r="K519" s="37"/>
      <c r="L519" s="37"/>
    </row>
    <row collapsed="false" customFormat="false" customHeight="true" hidden="true" ht="105" outlineLevel="0" r="520">
      <c r="A520" s="205" t="s">
        <v>408</v>
      </c>
      <c r="B520" s="205"/>
      <c r="C520" s="205"/>
      <c r="D520" s="37"/>
      <c r="E520" s="37"/>
      <c r="F520" s="37"/>
      <c r="G520" s="41"/>
      <c r="H520" s="37"/>
      <c r="I520" s="37"/>
      <c r="J520" s="37"/>
      <c r="K520" s="37"/>
      <c r="L520" s="37"/>
    </row>
    <row collapsed="false" customFormat="false" customHeight="true" hidden="true" ht="45" outlineLevel="0" r="521">
      <c r="A521" s="35" t="s">
        <v>409</v>
      </c>
      <c r="B521" s="35"/>
      <c r="C521" s="35"/>
      <c r="D521" s="37"/>
      <c r="E521" s="37"/>
      <c r="F521" s="37"/>
      <c r="G521" s="41"/>
      <c r="H521" s="37"/>
      <c r="I521" s="37"/>
      <c r="J521" s="37"/>
      <c r="K521" s="37"/>
      <c r="L521" s="37"/>
    </row>
    <row collapsed="false" customFormat="false" customHeight="true" hidden="true" ht="60" outlineLevel="0" r="522">
      <c r="A522" s="35" t="s">
        <v>410</v>
      </c>
      <c r="B522" s="35"/>
      <c r="C522" s="35"/>
      <c r="D522" s="37"/>
      <c r="E522" s="37"/>
      <c r="F522" s="37"/>
      <c r="G522" s="41"/>
      <c r="H522" s="37"/>
      <c r="I522" s="37"/>
      <c r="J522" s="37"/>
      <c r="K522" s="37"/>
      <c r="L522" s="37"/>
    </row>
    <row collapsed="false" customFormat="false" customHeight="true" hidden="true" ht="75" outlineLevel="0" r="523">
      <c r="A523" s="35" t="s">
        <v>411</v>
      </c>
      <c r="B523" s="35"/>
      <c r="C523" s="35"/>
      <c r="D523" s="37"/>
      <c r="E523" s="37"/>
      <c r="F523" s="37"/>
      <c r="G523" s="41"/>
      <c r="H523" s="37"/>
      <c r="I523" s="37"/>
      <c r="J523" s="37"/>
      <c r="K523" s="37"/>
      <c r="L523" s="37"/>
    </row>
    <row collapsed="false" customFormat="false" customHeight="true" hidden="true" ht="105" outlineLevel="0" r="524">
      <c r="A524" s="35" t="s">
        <v>412</v>
      </c>
      <c r="B524" s="35"/>
      <c r="C524" s="35"/>
      <c r="D524" s="37"/>
      <c r="E524" s="37"/>
      <c r="F524" s="37"/>
      <c r="G524" s="41"/>
      <c r="H524" s="37"/>
      <c r="I524" s="37"/>
      <c r="J524" s="37"/>
      <c r="K524" s="37"/>
      <c r="L524" s="37"/>
    </row>
    <row collapsed="false" customFormat="false" customHeight="true" hidden="true" ht="105" outlineLevel="0" r="525">
      <c r="A525" s="35" t="s">
        <v>413</v>
      </c>
      <c r="B525" s="35"/>
      <c r="C525" s="35"/>
      <c r="D525" s="37"/>
      <c r="E525" s="37"/>
      <c r="F525" s="37"/>
      <c r="G525" s="41"/>
      <c r="H525" s="37"/>
      <c r="I525" s="37"/>
      <c r="J525" s="37"/>
      <c r="K525" s="37"/>
      <c r="L525" s="37"/>
    </row>
    <row collapsed="false" customFormat="false" customHeight="true" hidden="true" ht="60" outlineLevel="0" r="526">
      <c r="A526" s="35" t="s">
        <v>414</v>
      </c>
      <c r="B526" s="35"/>
      <c r="C526" s="35"/>
      <c r="D526" s="37"/>
      <c r="E526" s="37"/>
      <c r="F526" s="37"/>
      <c r="G526" s="41"/>
      <c r="H526" s="37"/>
      <c r="I526" s="37"/>
      <c r="J526" s="37"/>
      <c r="K526" s="37"/>
      <c r="L526" s="37"/>
    </row>
    <row collapsed="false" customFormat="false" customHeight="true" hidden="true" ht="75" outlineLevel="0" r="527">
      <c r="A527" s="35" t="s">
        <v>415</v>
      </c>
      <c r="B527" s="35"/>
      <c r="C527" s="35"/>
      <c r="D527" s="37"/>
      <c r="E527" s="37"/>
      <c r="F527" s="37"/>
      <c r="G527" s="41"/>
      <c r="H527" s="37"/>
      <c r="I527" s="37"/>
      <c r="J527" s="37"/>
      <c r="K527" s="37"/>
      <c r="L527" s="37"/>
    </row>
    <row collapsed="false" customFormat="false" customHeight="true" hidden="true" ht="120" outlineLevel="0" r="528">
      <c r="A528" s="35" t="s">
        <v>416</v>
      </c>
      <c r="B528" s="35"/>
      <c r="C528" s="35"/>
      <c r="D528" s="37"/>
      <c r="E528" s="37"/>
      <c r="F528" s="37"/>
      <c r="G528" s="41"/>
      <c r="H528" s="37"/>
      <c r="I528" s="37"/>
      <c r="J528" s="37"/>
      <c r="K528" s="37"/>
      <c r="L528" s="37"/>
    </row>
    <row collapsed="false" customFormat="false" customHeight="true" hidden="true" ht="30" outlineLevel="0" r="529">
      <c r="A529" s="35" t="s">
        <v>417</v>
      </c>
      <c r="B529" s="35"/>
      <c r="C529" s="35"/>
      <c r="D529" s="37"/>
      <c r="E529" s="37"/>
      <c r="F529" s="37"/>
      <c r="G529" s="41"/>
      <c r="H529" s="37"/>
      <c r="I529" s="37"/>
      <c r="J529" s="37"/>
      <c r="K529" s="37"/>
      <c r="L529" s="37"/>
    </row>
    <row collapsed="false" customFormat="false" customHeight="true" hidden="true" ht="135" outlineLevel="0" r="530">
      <c r="A530" s="35" t="s">
        <v>418</v>
      </c>
      <c r="B530" s="35"/>
      <c r="C530" s="35"/>
      <c r="D530" s="37"/>
      <c r="E530" s="37"/>
      <c r="F530" s="37"/>
      <c r="G530" s="41"/>
      <c r="H530" s="37"/>
      <c r="I530" s="37"/>
      <c r="J530" s="37"/>
      <c r="K530" s="37"/>
      <c r="L530" s="37"/>
    </row>
    <row collapsed="false" customFormat="false" customHeight="true" hidden="true" ht="45" outlineLevel="0" r="531">
      <c r="A531" s="35" t="s">
        <v>419</v>
      </c>
      <c r="B531" s="35"/>
      <c r="C531" s="35"/>
      <c r="D531" s="37"/>
      <c r="E531" s="37"/>
      <c r="F531" s="37"/>
      <c r="G531" s="41"/>
      <c r="H531" s="37"/>
      <c r="I531" s="37"/>
      <c r="J531" s="37"/>
      <c r="K531" s="37"/>
      <c r="L531" s="37"/>
    </row>
    <row collapsed="false" customFormat="false" customHeight="true" hidden="true" ht="75" outlineLevel="0" r="532">
      <c r="A532" s="35" t="s">
        <v>420</v>
      </c>
      <c r="B532" s="35"/>
      <c r="C532" s="35"/>
      <c r="D532" s="37"/>
      <c r="E532" s="37"/>
      <c r="F532" s="37"/>
      <c r="G532" s="41"/>
      <c r="H532" s="37"/>
      <c r="I532" s="37"/>
      <c r="J532" s="37"/>
      <c r="K532" s="37"/>
      <c r="L532" s="37"/>
    </row>
    <row collapsed="false" customFormat="false" customHeight="true" hidden="true" ht="75" outlineLevel="0" r="533">
      <c r="A533" s="205" t="s">
        <v>421</v>
      </c>
      <c r="B533" s="205"/>
      <c r="C533" s="205"/>
      <c r="D533" s="37"/>
      <c r="E533" s="37"/>
      <c r="F533" s="37"/>
      <c r="G533" s="41"/>
      <c r="H533" s="37"/>
      <c r="I533" s="37"/>
      <c r="J533" s="37"/>
      <c r="K533" s="37"/>
      <c r="L533" s="37"/>
    </row>
    <row collapsed="false" customFormat="false" customHeight="true" hidden="true" ht="45" outlineLevel="0" r="534">
      <c r="A534" s="205" t="s">
        <v>422</v>
      </c>
      <c r="B534" s="205"/>
      <c r="C534" s="205"/>
      <c r="D534" s="37"/>
      <c r="E534" s="37"/>
      <c r="F534" s="37"/>
      <c r="G534" s="41"/>
      <c r="H534" s="37"/>
      <c r="I534" s="37"/>
      <c r="J534" s="37"/>
      <c r="K534" s="37"/>
      <c r="L534" s="37"/>
    </row>
    <row collapsed="false" customFormat="false" customHeight="false" hidden="true" ht="15.75" outlineLevel="0" r="535">
      <c r="A535" s="123"/>
      <c r="B535" s="162"/>
      <c r="C535" s="208"/>
      <c r="D535" s="208"/>
      <c r="E535" s="162"/>
      <c r="F535" s="208"/>
      <c r="G535" s="208"/>
      <c r="H535" s="208"/>
      <c r="I535" s="162"/>
      <c r="J535" s="208"/>
      <c r="K535" s="208"/>
      <c r="L535" s="162"/>
    </row>
    <row collapsed="false" customFormat="false" customHeight="false" hidden="true" ht="15.75" outlineLevel="0" r="536">
      <c r="A536" s="123"/>
      <c r="B536" s="162"/>
      <c r="C536" s="162"/>
      <c r="D536" s="208"/>
      <c r="E536" s="162"/>
      <c r="F536" s="162"/>
      <c r="G536" s="208"/>
      <c r="H536" s="208"/>
      <c r="I536" s="162"/>
      <c r="J536" s="162"/>
      <c r="K536" s="208"/>
      <c r="L536" s="162"/>
    </row>
    <row collapsed="false" customFormat="false" customHeight="false" hidden="true" ht="78.75" outlineLevel="0" r="537">
      <c r="A537" s="123" t="s">
        <v>131</v>
      </c>
      <c r="B537" s="162"/>
      <c r="C537" s="208"/>
      <c r="D537" s="208"/>
      <c r="E537" s="162"/>
      <c r="F537" s="208"/>
      <c r="G537" s="208"/>
      <c r="H537" s="208"/>
      <c r="I537" s="162"/>
      <c r="J537" s="208"/>
      <c r="K537" s="208"/>
      <c r="L537" s="162"/>
    </row>
    <row collapsed="false" customFormat="false" customHeight="true" hidden="true" ht="31.5" outlineLevel="0" r="538">
      <c r="A538" s="123"/>
      <c r="B538" s="123"/>
      <c r="C538" s="168" t="s">
        <v>423</v>
      </c>
      <c r="D538" s="168"/>
      <c r="E538" s="123"/>
      <c r="F538" s="168" t="s">
        <v>133</v>
      </c>
      <c r="G538" s="168"/>
      <c r="H538" s="168"/>
      <c r="I538" s="123"/>
      <c r="J538" s="168" t="s">
        <v>134</v>
      </c>
      <c r="K538" s="168"/>
      <c r="L538" s="123"/>
    </row>
    <row collapsed="false" customFormat="false" customHeight="false" hidden="false" ht="12.85" outlineLevel="0" r="1048575"/>
    <row collapsed="false" customFormat="false" customHeight="false" hidden="false" ht="12.85" outlineLevel="0" r="1048576"/>
  </sheetData>
  <mergeCells count="1022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A414:K414"/>
    <mergeCell ref="A415:G415"/>
    <mergeCell ref="A416:K416"/>
    <mergeCell ref="B418:B419"/>
    <mergeCell ref="C418:C419"/>
    <mergeCell ref="D418:D419"/>
    <mergeCell ref="E418:E419"/>
    <mergeCell ref="F418:F419"/>
    <mergeCell ref="G418:G419"/>
    <mergeCell ref="H418:I419"/>
    <mergeCell ref="J418:J419"/>
    <mergeCell ref="K418:K419"/>
    <mergeCell ref="H420:I420"/>
    <mergeCell ref="H421:I421"/>
    <mergeCell ref="A422:A423"/>
    <mergeCell ref="B422:B423"/>
    <mergeCell ref="C422:C423"/>
    <mergeCell ref="D422:D423"/>
    <mergeCell ref="E422:E423"/>
    <mergeCell ref="G422:G423"/>
    <mergeCell ref="H422:I423"/>
    <mergeCell ref="J422:J423"/>
    <mergeCell ref="K422:K423"/>
    <mergeCell ref="H424:I424"/>
    <mergeCell ref="H425:I425"/>
    <mergeCell ref="H426:I426"/>
    <mergeCell ref="H427:I427"/>
    <mergeCell ref="A428:A430"/>
    <mergeCell ref="B428:B430"/>
    <mergeCell ref="C428:C430"/>
    <mergeCell ref="D428:D430"/>
    <mergeCell ref="E428:E430"/>
    <mergeCell ref="G428:G430"/>
    <mergeCell ref="H428:I430"/>
    <mergeCell ref="J428:J430"/>
    <mergeCell ref="K428:K430"/>
    <mergeCell ref="A431:A433"/>
    <mergeCell ref="B431:B433"/>
    <mergeCell ref="C431:C433"/>
    <mergeCell ref="D431:D433"/>
    <mergeCell ref="E431:E433"/>
    <mergeCell ref="G431:G433"/>
    <mergeCell ref="H431:I433"/>
    <mergeCell ref="J431:J433"/>
    <mergeCell ref="K431:K433"/>
    <mergeCell ref="H434:I434"/>
    <mergeCell ref="H435:I435"/>
    <mergeCell ref="H436:I436"/>
    <mergeCell ref="A437:A438"/>
    <mergeCell ref="B437:B438"/>
    <mergeCell ref="C437:C438"/>
    <mergeCell ref="D437:D438"/>
    <mergeCell ref="E437:E438"/>
    <mergeCell ref="G437:G438"/>
    <mergeCell ref="H437:I438"/>
    <mergeCell ref="J437:J438"/>
    <mergeCell ref="K437:K438"/>
    <mergeCell ref="A439:A440"/>
    <mergeCell ref="B439:B440"/>
    <mergeCell ref="C439:C440"/>
    <mergeCell ref="D439:D440"/>
    <mergeCell ref="E439:E440"/>
    <mergeCell ref="G439:G440"/>
    <mergeCell ref="H439:H440"/>
    <mergeCell ref="I439:J440"/>
    <mergeCell ref="K439:K440"/>
    <mergeCell ref="I441:J441"/>
    <mergeCell ref="I442:J442"/>
    <mergeCell ref="A443:A444"/>
    <mergeCell ref="B443:B444"/>
    <mergeCell ref="C443:C444"/>
    <mergeCell ref="D443:D444"/>
    <mergeCell ref="E443:E444"/>
    <mergeCell ref="G443:G444"/>
    <mergeCell ref="H443:H444"/>
    <mergeCell ref="I443:J444"/>
    <mergeCell ref="K443:K444"/>
    <mergeCell ref="I445:J445"/>
    <mergeCell ref="A459:F459"/>
    <mergeCell ref="A460:H460"/>
    <mergeCell ref="A465:A466"/>
    <mergeCell ref="B465:B466"/>
    <mergeCell ref="C465:C466"/>
    <mergeCell ref="D465:D466"/>
    <mergeCell ref="E465:E466"/>
    <mergeCell ref="F465:I465"/>
    <mergeCell ref="J465:M465"/>
    <mergeCell ref="N465:Q465"/>
    <mergeCell ref="B468:Q468"/>
    <mergeCell ref="B471:Q471"/>
    <mergeCell ref="B474:Q474"/>
    <mergeCell ref="A478:Q478"/>
    <mergeCell ref="A481:G481"/>
    <mergeCell ref="A483:G483"/>
    <mergeCell ref="A484:G484"/>
    <mergeCell ref="A485:G485"/>
    <mergeCell ref="A487:A489"/>
    <mergeCell ref="B487:B489"/>
    <mergeCell ref="C487:C489"/>
    <mergeCell ref="D487:F487"/>
    <mergeCell ref="D488:D489"/>
    <mergeCell ref="E488:F488"/>
    <mergeCell ref="B491:G491"/>
    <mergeCell ref="B499:G499"/>
    <mergeCell ref="B503:G503"/>
    <mergeCell ref="A507:G507"/>
    <mergeCell ref="A508:G508"/>
    <mergeCell ref="A511:G511"/>
    <mergeCell ref="A512:G512"/>
    <mergeCell ref="A513:G513"/>
    <mergeCell ref="A516:C516"/>
    <mergeCell ref="D516:F516"/>
    <mergeCell ref="H516:J516"/>
    <mergeCell ref="K516:L516"/>
    <mergeCell ref="A517:C517"/>
    <mergeCell ref="D517:F517"/>
    <mergeCell ref="H517:J517"/>
    <mergeCell ref="K517:L517"/>
    <mergeCell ref="A518:C518"/>
    <mergeCell ref="D518:F518"/>
    <mergeCell ref="H518:J518"/>
    <mergeCell ref="K518:L518"/>
    <mergeCell ref="A519:C519"/>
    <mergeCell ref="D519:F519"/>
    <mergeCell ref="H519:J519"/>
    <mergeCell ref="K519:L519"/>
    <mergeCell ref="A520:C520"/>
    <mergeCell ref="D520:F520"/>
    <mergeCell ref="H520:J520"/>
    <mergeCell ref="K520:L520"/>
    <mergeCell ref="A521:C521"/>
    <mergeCell ref="D521:F521"/>
    <mergeCell ref="H521:J521"/>
    <mergeCell ref="K521:L521"/>
    <mergeCell ref="A522:C522"/>
    <mergeCell ref="D522:F522"/>
    <mergeCell ref="H522:J522"/>
    <mergeCell ref="K522:L522"/>
    <mergeCell ref="A523:C523"/>
    <mergeCell ref="D523:F523"/>
    <mergeCell ref="H523:J523"/>
    <mergeCell ref="K523:L523"/>
    <mergeCell ref="A524:C524"/>
    <mergeCell ref="D524:F524"/>
    <mergeCell ref="H524:J524"/>
    <mergeCell ref="K524:L524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B535:B537"/>
    <mergeCell ref="C535:D537"/>
    <mergeCell ref="E535:E537"/>
    <mergeCell ref="F535:H537"/>
    <mergeCell ref="I535:I537"/>
    <mergeCell ref="J535:K537"/>
    <mergeCell ref="L535:L537"/>
    <mergeCell ref="C538:D538"/>
    <mergeCell ref="F538:H538"/>
    <mergeCell ref="J538:K538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2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79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540"/>
  <sheetViews>
    <sheetView colorId="64" defaultGridColor="true" rightToLeft="false" showFormulas="false" showGridLines="true" showOutlineSymbols="true" showRowColHeaders="true" showZeros="true" tabSelected="false" topLeftCell="A516" view="normal" windowProtection="false" workbookViewId="0" zoomScale="120" zoomScaleNormal="120" zoomScalePageLayoutView="100">
      <selection activeCell="J531" activeCellId="0" pane="topLeft" sqref="J531"/>
    </sheetView>
  </sheetViews>
  <sheetFormatPr defaultRowHeight="15"/>
  <cols>
    <col collapsed="false" hidden="false" max="1" min="1" style="0" width="56.280612244898"/>
    <col collapsed="false" hidden="false" max="2" min="2" style="0" width="26.4234693877551"/>
    <col collapsed="false" hidden="false" max="4" min="3" style="0" width="16.7142857142857"/>
    <col collapsed="false" hidden="false" max="5" min="5" style="0" width="23.0051020408163"/>
    <col collapsed="false" hidden="false" max="8" min="6" style="0" width="8.70918367346939"/>
    <col collapsed="false" hidden="false" max="9" min="9" style="0" width="7"/>
    <col collapsed="false" hidden="false" max="10" min="10" style="0" width="9.70918367346939"/>
    <col collapsed="false" hidden="false" max="1025" min="11" style="0" width="8.70918367346939"/>
  </cols>
  <sheetData>
    <row collapsed="false" customFormat="false" customHeight="false" hidden="true" ht="15.25" outlineLevel="0" r="1">
      <c r="A1" s="357" t="s">
        <v>0</v>
      </c>
    </row>
    <row collapsed="false" customFormat="false" customHeight="false" hidden="true" ht="15.75" outlineLevel="0" r="2">
      <c r="A2" s="358" t="s">
        <v>1</v>
      </c>
    </row>
    <row collapsed="false" customFormat="false" customHeight="false" hidden="true" ht="15.75" outlineLevel="0" r="3">
      <c r="A3" s="21" t="s">
        <v>43</v>
      </c>
      <c r="B3" s="21"/>
      <c r="C3" s="21"/>
    </row>
    <row collapsed="false" customFormat="false" customHeight="false" hidden="true" ht="15.75" outlineLevel="0" r="4">
      <c r="A4" s="5"/>
    </row>
    <row collapsed="false" customFormat="false" customHeight="true" hidden="true" ht="164.25" outlineLevel="0" r="5">
      <c r="A5" s="353" t="s">
        <v>3</v>
      </c>
      <c r="B5" s="26" t="s">
        <v>6</v>
      </c>
      <c r="C5" s="26" t="s">
        <v>424</v>
      </c>
    </row>
    <row collapsed="false" customFormat="false" customHeight="false" hidden="true" ht="15" outlineLevel="0" r="6">
      <c r="A6" s="32" t="s">
        <v>9</v>
      </c>
      <c r="B6" s="29" t="s">
        <v>47</v>
      </c>
      <c r="C6" s="26"/>
    </row>
    <row collapsed="false" customFormat="false" customHeight="true" hidden="true" ht="34.5" outlineLevel="0" r="7">
      <c r="A7" s="31" t="n">
        <v>1</v>
      </c>
      <c r="B7" s="31" t="n">
        <v>4</v>
      </c>
      <c r="C7" s="359" t="n">
        <v>7</v>
      </c>
    </row>
    <row collapsed="false" customFormat="false" customHeight="true" hidden="true" ht="15" outlineLevel="0" r="8">
      <c r="A8" s="360" t="s">
        <v>12</v>
      </c>
      <c r="B8" s="36" t="n">
        <v>41640</v>
      </c>
      <c r="C8" s="35"/>
    </row>
    <row collapsed="false" customFormat="false" customHeight="false" hidden="true" ht="15" outlineLevel="0" r="9">
      <c r="A9" s="360"/>
      <c r="B9" s="36"/>
      <c r="C9" s="35"/>
    </row>
    <row collapsed="false" customFormat="false" customHeight="false" hidden="true" ht="45" outlineLevel="0" r="10">
      <c r="A10" s="362" t="s">
        <v>15</v>
      </c>
      <c r="B10" s="40" t="n">
        <v>41640</v>
      </c>
      <c r="C10" s="253" t="s">
        <v>425</v>
      </c>
    </row>
    <row collapsed="false" customFormat="false" customHeight="false" hidden="true" ht="30" outlineLevel="0" r="11">
      <c r="A11" s="362" t="s">
        <v>20</v>
      </c>
      <c r="B11" s="40" t="n">
        <v>41640</v>
      </c>
      <c r="C11" s="35" t="s">
        <v>426</v>
      </c>
    </row>
    <row collapsed="false" customFormat="false" customHeight="false" hidden="true" ht="15" outlineLevel="0" r="12">
      <c r="A12" s="32"/>
      <c r="B12" s="205"/>
      <c r="C12" s="205"/>
    </row>
    <row collapsed="false" customFormat="false" customHeight="true" hidden="true" ht="15" outlineLevel="0" r="13">
      <c r="A13" s="26" t="s">
        <v>26</v>
      </c>
      <c r="B13" s="36" t="n">
        <v>41640</v>
      </c>
      <c r="C13" s="35"/>
    </row>
    <row collapsed="false" customFormat="false" customHeight="false" hidden="true" ht="15" outlineLevel="0" r="14">
      <c r="A14" s="26"/>
      <c r="B14" s="36"/>
      <c r="C14" s="35"/>
    </row>
    <row collapsed="false" customFormat="false" customHeight="false" hidden="true" ht="45" outlineLevel="0" r="15">
      <c r="A15" s="32" t="s">
        <v>28</v>
      </c>
      <c r="B15" s="40" t="n">
        <v>41640</v>
      </c>
      <c r="C15" s="276" t="s">
        <v>427</v>
      </c>
    </row>
    <row collapsed="false" customFormat="false" customHeight="false" hidden="true" ht="30" outlineLevel="0" r="16">
      <c r="A16" s="362" t="s">
        <v>32</v>
      </c>
      <c r="B16" s="40" t="n">
        <v>41640</v>
      </c>
      <c r="C16" s="205" t="s">
        <v>428</v>
      </c>
    </row>
    <row collapsed="false" customFormat="false" customHeight="true" hidden="true" ht="15" outlineLevel="0" r="17">
      <c r="A17" s="26" t="n">
        <v>3</v>
      </c>
      <c r="B17" s="36" t="n">
        <v>41640</v>
      </c>
      <c r="C17" s="35"/>
    </row>
    <row collapsed="false" customFormat="false" customHeight="true" hidden="true" ht="133.5" outlineLevel="0" r="18">
      <c r="A18" s="26"/>
      <c r="B18" s="36"/>
      <c r="C18" s="35"/>
    </row>
    <row collapsed="false" customFormat="false" customHeight="true" hidden="true" ht="74.25" outlineLevel="0" r="19">
      <c r="A19" s="364" t="n">
        <v>41642</v>
      </c>
      <c r="B19" s="36" t="n">
        <v>41640</v>
      </c>
      <c r="C19" s="205" t="s">
        <v>429</v>
      </c>
    </row>
    <row collapsed="false" customFormat="false" customHeight="true" hidden="true" ht="102" outlineLevel="0" r="20">
      <c r="A20" s="364"/>
      <c r="B20" s="36"/>
      <c r="C20" s="205"/>
    </row>
    <row collapsed="false" customFormat="false" customHeight="false" hidden="true" ht="15" outlineLevel="0" r="21">
      <c r="A21" s="365"/>
    </row>
    <row collapsed="false" customFormat="false" customHeight="false" hidden="true" ht="15.75" outlineLevel="0" r="22">
      <c r="A22" s="366" t="s">
        <v>67</v>
      </c>
    </row>
    <row collapsed="false" customFormat="false" customHeight="false" hidden="true" ht="15.75" outlineLevel="0" r="23">
      <c r="A23" s="366" t="s">
        <v>42</v>
      </c>
    </row>
    <row collapsed="false" customFormat="false" customHeight="false" hidden="true" ht="15.75" outlineLevel="0" r="24">
      <c r="A24" s="357"/>
    </row>
    <row collapsed="false" customFormat="false" customHeight="false" hidden="true" ht="15.75" outlineLevel="0" r="25">
      <c r="A25" s="357" t="s">
        <v>68</v>
      </c>
    </row>
    <row collapsed="false" customFormat="false" customHeight="false" hidden="true" ht="15.75" outlineLevel="0" r="26">
      <c r="A26" s="3" t="s">
        <v>69</v>
      </c>
      <c r="B26" s="3"/>
      <c r="C26" s="3"/>
    </row>
    <row collapsed="false" customFormat="false" customHeight="false" hidden="true" ht="15.75" outlineLevel="0" r="27">
      <c r="A27" s="3" t="s">
        <v>430</v>
      </c>
      <c r="B27" s="3"/>
      <c r="C27" s="3"/>
    </row>
    <row collapsed="false" customFormat="false" customHeight="false" hidden="true" ht="15.75" outlineLevel="0" r="28">
      <c r="A28" s="367"/>
    </row>
    <row collapsed="false" customFormat="false" customHeight="true" hidden="true" ht="172.5" outlineLevel="0" r="29">
      <c r="A29" s="37" t="s">
        <v>71</v>
      </c>
      <c r="B29" s="37"/>
      <c r="C29" s="304"/>
      <c r="D29" s="304"/>
      <c r="E29" s="304"/>
      <c r="F29" s="304"/>
      <c r="G29" s="304"/>
      <c r="H29" s="304"/>
    </row>
    <row collapsed="false" customFormat="false" customHeight="true" hidden="true" ht="30.75" outlineLevel="0" r="30">
      <c r="A30" s="37"/>
      <c r="B30" s="37" t="s">
        <v>77</v>
      </c>
      <c r="C30" s="27"/>
      <c r="D30" s="27"/>
      <c r="E30" s="37" t="s">
        <v>80</v>
      </c>
      <c r="F30" s="37" t="s">
        <v>82</v>
      </c>
      <c r="G30" s="37"/>
      <c r="H30" s="37"/>
    </row>
    <row collapsed="false" customFormat="false" customHeight="false" hidden="true" ht="15.75" outlineLevel="0" r="31">
      <c r="A31" s="37"/>
      <c r="B31" s="37"/>
      <c r="C31" s="27"/>
      <c r="D31" s="27"/>
      <c r="E31" s="37"/>
      <c r="F31" s="37"/>
      <c r="G31" s="37"/>
      <c r="H31" s="37"/>
    </row>
    <row collapsed="false" customFormat="false" customHeight="false" hidden="true" ht="15.75" outlineLevel="0" r="32">
      <c r="A32" s="41" t="n">
        <v>1</v>
      </c>
      <c r="B32" s="41" t="n">
        <v>4</v>
      </c>
      <c r="C32" s="246"/>
      <c r="D32" s="246"/>
      <c r="E32" s="41" t="n">
        <v>8</v>
      </c>
      <c r="F32" s="37" t="n">
        <v>10</v>
      </c>
      <c r="G32" s="37"/>
      <c r="H32" s="37"/>
    </row>
    <row collapsed="false" customFormat="false" customHeight="true" hidden="true" ht="47.25" outlineLevel="0" r="33">
      <c r="A33" s="204" t="s">
        <v>180</v>
      </c>
      <c r="B33" s="368" t="n">
        <v>42004</v>
      </c>
      <c r="C33" s="369"/>
      <c r="D33" s="369"/>
      <c r="E33" s="370" t="n">
        <f aca="false">E34+E36+E37</f>
        <v>17193.04</v>
      </c>
      <c r="F33" s="371" t="n">
        <f aca="false">H34+H35+H36+H37</f>
        <v>3029.464</v>
      </c>
      <c r="G33" s="371"/>
      <c r="H33" s="371"/>
    </row>
    <row collapsed="false" customFormat="false" customHeight="true" hidden="true" ht="19.5" outlineLevel="0" r="34">
      <c r="A34" s="204"/>
      <c r="B34" s="368"/>
      <c r="C34" s="569"/>
      <c r="D34" s="569"/>
      <c r="E34" s="374" t="n">
        <f aca="false">E54</f>
        <v>14079.15</v>
      </c>
      <c r="F34" s="372" t="s">
        <v>86</v>
      </c>
      <c r="G34" s="372"/>
      <c r="H34" s="570" t="n">
        <f aca="false">H54</f>
        <v>1408</v>
      </c>
    </row>
    <row collapsed="false" customFormat="false" customHeight="true" hidden="true" ht="19.5" outlineLevel="0" r="35">
      <c r="A35" s="204"/>
      <c r="B35" s="368"/>
      <c r="C35" s="372"/>
      <c r="D35" s="372"/>
      <c r="E35" s="374" t="n">
        <f aca="false">E55</f>
        <v>0</v>
      </c>
      <c r="F35" s="372" t="s">
        <v>87</v>
      </c>
      <c r="G35" s="372"/>
      <c r="H35" s="572" t="n">
        <f aca="false">H55</f>
        <v>0</v>
      </c>
    </row>
    <row collapsed="false" customFormat="false" customHeight="true" hidden="true" ht="19.5" outlineLevel="0" r="36">
      <c r="A36" s="204"/>
      <c r="B36" s="368"/>
      <c r="C36" s="372"/>
      <c r="D36" s="372"/>
      <c r="E36" s="374" t="n">
        <f aca="false">E56</f>
        <v>3113.89</v>
      </c>
      <c r="F36" s="372" t="s">
        <v>88</v>
      </c>
      <c r="G36" s="372"/>
      <c r="H36" s="572" t="n">
        <f aca="false">H56</f>
        <v>533.889</v>
      </c>
    </row>
    <row collapsed="false" customFormat="false" customHeight="true" hidden="true" ht="19.5" outlineLevel="0" r="37">
      <c r="A37" s="204"/>
      <c r="B37" s="368"/>
      <c r="C37" s="372"/>
      <c r="D37" s="372"/>
      <c r="E37" s="374" t="n">
        <f aca="false">E57+E93+E126</f>
        <v>0</v>
      </c>
      <c r="F37" s="372" t="s">
        <v>55</v>
      </c>
      <c r="G37" s="372"/>
      <c r="H37" s="572" t="n">
        <f aca="false">H57+F93+F126</f>
        <v>1087.575</v>
      </c>
    </row>
    <row collapsed="false" customFormat="false" customHeight="false" hidden="true" ht="18.75" outlineLevel="0" r="38">
      <c r="A38" s="204"/>
      <c r="B38" s="368" t="n">
        <v>42369</v>
      </c>
      <c r="C38" s="378"/>
      <c r="D38" s="378"/>
      <c r="E38" s="370" t="n">
        <f aca="false">E39+E40+E41+E42</f>
        <v>4780.39</v>
      </c>
      <c r="F38" s="371" t="n">
        <f aca="false">H39+H40+H41+H42</f>
        <v>56253.53</v>
      </c>
      <c r="G38" s="371"/>
      <c r="H38" s="371"/>
    </row>
    <row collapsed="false" customFormat="false" customHeight="true" hidden="true" ht="19.5" outlineLevel="0" r="39">
      <c r="A39" s="204"/>
      <c r="B39" s="368"/>
      <c r="C39" s="372"/>
      <c r="D39" s="372"/>
      <c r="E39" s="374" t="n">
        <f aca="false">E59+E96</f>
        <v>0</v>
      </c>
      <c r="F39" s="372" t="s">
        <v>86</v>
      </c>
      <c r="G39" s="372"/>
      <c r="H39" s="570" t="n">
        <f aca="false">H59+H96</f>
        <v>19069.2</v>
      </c>
    </row>
    <row collapsed="false" customFormat="false" customHeight="true" hidden="true" ht="19.5" outlineLevel="0" r="40">
      <c r="A40" s="204"/>
      <c r="B40" s="368"/>
      <c r="C40" s="372"/>
      <c r="D40" s="372"/>
      <c r="E40" s="374" t="n">
        <f aca="false">E60+E97</f>
        <v>1156.4</v>
      </c>
      <c r="F40" s="372" t="s">
        <v>87</v>
      </c>
      <c r="G40" s="372"/>
      <c r="H40" s="572" t="n">
        <f aca="false">H60+H97</f>
        <v>17814.84</v>
      </c>
    </row>
    <row collapsed="false" customFormat="false" customHeight="true" hidden="true" ht="19.5" outlineLevel="0" r="41">
      <c r="A41" s="204"/>
      <c r="B41" s="368"/>
      <c r="C41" s="372"/>
      <c r="D41" s="372"/>
      <c r="E41" s="374" t="n">
        <f aca="false">E61+E98</f>
        <v>3623.99</v>
      </c>
      <c r="F41" s="372" t="s">
        <v>88</v>
      </c>
      <c r="G41" s="372"/>
      <c r="H41" s="572" t="n">
        <f aca="false">H61+H98</f>
        <v>16855.3</v>
      </c>
    </row>
    <row collapsed="false" customFormat="false" customHeight="true" hidden="true" ht="19.5" outlineLevel="0" r="42">
      <c r="A42" s="204"/>
      <c r="B42" s="368"/>
      <c r="C42" s="372"/>
      <c r="D42" s="372"/>
      <c r="E42" s="374" t="n">
        <f aca="false">E62+E99+E128</f>
        <v>0</v>
      </c>
      <c r="F42" s="372" t="s">
        <v>55</v>
      </c>
      <c r="G42" s="372"/>
      <c r="H42" s="572" t="n">
        <f aca="false">H62+H99+F128</f>
        <v>2514.19</v>
      </c>
    </row>
    <row collapsed="false" customFormat="false" customHeight="false" hidden="true" ht="18.75" outlineLevel="0" r="43">
      <c r="A43" s="204"/>
      <c r="B43" s="368" t="n">
        <v>42735</v>
      </c>
      <c r="C43" s="371"/>
      <c r="D43" s="371"/>
      <c r="E43" s="379" t="n">
        <f aca="false">E44+E45+E46+E47</f>
        <v>0</v>
      </c>
      <c r="F43" s="371" t="n">
        <f aca="false">H44+H45+H46+H47</f>
        <v>57407.4</v>
      </c>
      <c r="G43" s="371"/>
      <c r="H43" s="371"/>
    </row>
    <row collapsed="false" customFormat="false" customHeight="true" hidden="true" ht="19.5" outlineLevel="0" r="44">
      <c r="A44" s="204"/>
      <c r="B44" s="368"/>
      <c r="C44" s="372"/>
      <c r="D44" s="372"/>
      <c r="E44" s="375" t="n">
        <f aca="false">E64+E101</f>
        <v>0</v>
      </c>
      <c r="F44" s="372" t="s">
        <v>86</v>
      </c>
      <c r="G44" s="372"/>
      <c r="H44" s="570" t="n">
        <f aca="false">H64+H101</f>
        <v>18714</v>
      </c>
    </row>
    <row collapsed="false" customFormat="false" customHeight="true" hidden="true" ht="19.5" outlineLevel="0" r="45">
      <c r="A45" s="204"/>
      <c r="B45" s="368"/>
      <c r="C45" s="372"/>
      <c r="D45" s="372"/>
      <c r="E45" s="375" t="n">
        <f aca="false">E65+E102</f>
        <v>0</v>
      </c>
      <c r="F45" s="372" t="s">
        <v>87</v>
      </c>
      <c r="G45" s="372"/>
      <c r="H45" s="572" t="n">
        <f aca="false">H65+H102</f>
        <v>18466</v>
      </c>
    </row>
    <row collapsed="false" customFormat="false" customHeight="true" hidden="true" ht="19.5" outlineLevel="0" r="46">
      <c r="A46" s="204"/>
      <c r="B46" s="368"/>
      <c r="C46" s="372"/>
      <c r="D46" s="372"/>
      <c r="E46" s="375" t="n">
        <f aca="false">E66+E103</f>
        <v>0</v>
      </c>
      <c r="F46" s="372" t="s">
        <v>88</v>
      </c>
      <c r="G46" s="372"/>
      <c r="H46" s="572" t="n">
        <f aca="false">H66+H103</f>
        <v>18718.1</v>
      </c>
    </row>
    <row collapsed="false" customFormat="false" customHeight="true" hidden="true" ht="19.5" outlineLevel="0" r="47">
      <c r="A47" s="204"/>
      <c r="B47" s="368"/>
      <c r="C47" s="372"/>
      <c r="D47" s="372"/>
      <c r="E47" s="376" t="n">
        <f aca="false">E67+E104+E130</f>
        <v>0</v>
      </c>
      <c r="F47" s="372" t="s">
        <v>55</v>
      </c>
      <c r="G47" s="372"/>
      <c r="H47" s="572" t="n">
        <f aca="false">H67+H104+F130</f>
        <v>1509.3</v>
      </c>
    </row>
    <row collapsed="false" customFormat="false" customHeight="true" hidden="true" ht="19.5" outlineLevel="0" r="48">
      <c r="A48" s="37" t="s">
        <v>85</v>
      </c>
      <c r="B48" s="368" t="n">
        <v>42735</v>
      </c>
      <c r="C48" s="371"/>
      <c r="D48" s="371"/>
      <c r="E48" s="381" t="n">
        <f aca="false">E49+E50+E51+E52</f>
        <v>21973.43</v>
      </c>
      <c r="F48" s="371" t="n">
        <f aca="false">H49+H50+H51+H52</f>
        <v>116690.394</v>
      </c>
      <c r="G48" s="371"/>
      <c r="H48" s="371"/>
    </row>
    <row collapsed="false" customFormat="false" customHeight="true" hidden="true" ht="19.5" outlineLevel="0" r="49">
      <c r="A49" s="37"/>
      <c r="B49" s="368"/>
      <c r="C49" s="372"/>
      <c r="D49" s="372"/>
      <c r="E49" s="383" t="n">
        <f aca="false">E34+E39+E44</f>
        <v>14079.15</v>
      </c>
      <c r="F49" s="372" t="s">
        <v>86</v>
      </c>
      <c r="G49" s="372"/>
      <c r="H49" s="574" t="n">
        <f aca="false">H34+H39++H44</f>
        <v>39191.2</v>
      </c>
    </row>
    <row collapsed="false" customFormat="false" customHeight="true" hidden="true" ht="19.5" outlineLevel="0" r="50">
      <c r="A50" s="37"/>
      <c r="B50" s="368"/>
      <c r="C50" s="372"/>
      <c r="D50" s="372"/>
      <c r="E50" s="383" t="n">
        <f aca="false">E35+E40+E45</f>
        <v>1156.4</v>
      </c>
      <c r="F50" s="372" t="s">
        <v>87</v>
      </c>
      <c r="G50" s="372"/>
      <c r="H50" s="575" t="n">
        <f aca="false">H35+H40++H45</f>
        <v>36280.84</v>
      </c>
    </row>
    <row collapsed="false" customFormat="false" customHeight="true" hidden="true" ht="19.5" outlineLevel="0" r="51">
      <c r="A51" s="37"/>
      <c r="B51" s="368"/>
      <c r="C51" s="372"/>
      <c r="D51" s="372"/>
      <c r="E51" s="383" t="n">
        <f aca="false">E46+E41+E36</f>
        <v>6737.88</v>
      </c>
      <c r="F51" s="372" t="s">
        <v>88</v>
      </c>
      <c r="G51" s="372"/>
      <c r="H51" s="575" t="n">
        <f aca="false">H36+H41++H46</f>
        <v>36107.289</v>
      </c>
    </row>
    <row collapsed="false" customFormat="false" customHeight="true" hidden="true" ht="19.5" outlineLevel="0" r="52">
      <c r="A52" s="37"/>
      <c r="B52" s="368"/>
      <c r="C52" s="372"/>
      <c r="D52" s="372"/>
      <c r="E52" s="383" t="n">
        <f aca="false">E47+E42+E37</f>
        <v>0</v>
      </c>
      <c r="F52" s="372" t="s">
        <v>55</v>
      </c>
      <c r="G52" s="372"/>
      <c r="H52" s="575" t="n">
        <f aca="false">H37+H42++H47</f>
        <v>5111.065</v>
      </c>
    </row>
    <row collapsed="false" customFormat="false" customHeight="true" hidden="true" ht="36.75" outlineLevel="0" r="53">
      <c r="A53" s="37" t="s">
        <v>90</v>
      </c>
      <c r="B53" s="368" t="n">
        <v>42004</v>
      </c>
      <c r="C53" s="384"/>
      <c r="D53" s="384"/>
      <c r="E53" s="386" t="n">
        <f aca="false">E54+E55+E56+E57</f>
        <v>17193.04</v>
      </c>
      <c r="F53" s="371" t="n">
        <f aca="false">H54+H55+H56+H57</f>
        <v>2055.289</v>
      </c>
      <c r="G53" s="371"/>
      <c r="H53" s="371"/>
    </row>
    <row collapsed="false" customFormat="false" customHeight="true" hidden="true" ht="19.5" outlineLevel="0" r="54">
      <c r="A54" s="37"/>
      <c r="B54" s="368"/>
      <c r="C54" s="387"/>
      <c r="D54" s="387"/>
      <c r="E54" s="389" t="n">
        <f aca="false">E74</f>
        <v>14079.15</v>
      </c>
      <c r="F54" s="391" t="s">
        <v>86</v>
      </c>
      <c r="G54" s="391"/>
      <c r="H54" s="576" t="n">
        <f aca="false">G74</f>
        <v>1408</v>
      </c>
    </row>
    <row collapsed="false" customFormat="false" customHeight="true" hidden="true" ht="19.5" outlineLevel="0" r="55">
      <c r="A55" s="37"/>
      <c r="B55" s="368"/>
      <c r="C55" s="387"/>
      <c r="D55" s="387"/>
      <c r="E55" s="389" t="n">
        <f aca="false">E75</f>
        <v>0</v>
      </c>
      <c r="F55" s="391" t="s">
        <v>87</v>
      </c>
      <c r="G55" s="391"/>
      <c r="H55" s="402" t="n">
        <f aca="false">G75</f>
        <v>0</v>
      </c>
    </row>
    <row collapsed="false" customFormat="false" customHeight="true" hidden="true" ht="19.5" outlineLevel="0" r="56">
      <c r="A56" s="37"/>
      <c r="B56" s="368"/>
      <c r="C56" s="387"/>
      <c r="D56" s="387"/>
      <c r="E56" s="389" t="n">
        <f aca="false">E76</f>
        <v>3113.89</v>
      </c>
      <c r="F56" s="391" t="s">
        <v>88</v>
      </c>
      <c r="G56" s="391"/>
      <c r="H56" s="402" t="n">
        <f aca="false">G76</f>
        <v>533.889</v>
      </c>
    </row>
    <row collapsed="false" customFormat="false" customHeight="true" hidden="true" ht="19.5" outlineLevel="0" r="57">
      <c r="A57" s="37"/>
      <c r="B57" s="368"/>
      <c r="C57" s="387"/>
      <c r="D57" s="387"/>
      <c r="E57" s="389" t="n">
        <f aca="false">E86</f>
        <v>0</v>
      </c>
      <c r="F57" s="391" t="s">
        <v>55</v>
      </c>
      <c r="G57" s="391"/>
      <c r="H57" s="402" t="n">
        <f aca="false">F86</f>
        <v>113.4</v>
      </c>
    </row>
    <row collapsed="false" customFormat="false" customHeight="false" hidden="true" ht="18.75" outlineLevel="0" r="58">
      <c r="A58" s="37"/>
      <c r="B58" s="368" t="n">
        <v>42369</v>
      </c>
      <c r="C58" s="393"/>
      <c r="D58" s="393"/>
      <c r="E58" s="395" t="n">
        <f aca="false">E59+E60+E61+E62</f>
        <v>4780.39</v>
      </c>
      <c r="F58" s="392"/>
      <c r="G58" s="393"/>
      <c r="H58" s="370" t="n">
        <f aca="false">H59+H60+H61+H62</f>
        <v>53363.03</v>
      </c>
    </row>
    <row collapsed="false" customFormat="false" customHeight="true" hidden="true" ht="19.5" outlineLevel="0" r="59">
      <c r="A59" s="37"/>
      <c r="B59" s="368"/>
      <c r="C59" s="387"/>
      <c r="D59" s="387"/>
      <c r="E59" s="389" t="n">
        <f aca="false">E78</f>
        <v>0</v>
      </c>
      <c r="F59" s="391" t="s">
        <v>86</v>
      </c>
      <c r="G59" s="391"/>
      <c r="H59" s="576" t="n">
        <f aca="false">G78</f>
        <v>18791</v>
      </c>
    </row>
    <row collapsed="false" customFormat="false" customHeight="true" hidden="true" ht="19.5" outlineLevel="0" r="60">
      <c r="A60" s="37"/>
      <c r="B60" s="368"/>
      <c r="C60" s="387"/>
      <c r="D60" s="387"/>
      <c r="E60" s="389" t="n">
        <f aca="false">E79</f>
        <v>1156.4</v>
      </c>
      <c r="F60" s="391" t="s">
        <v>87</v>
      </c>
      <c r="G60" s="391"/>
      <c r="H60" s="402" t="n">
        <f aca="false">G79</f>
        <v>16821.14</v>
      </c>
    </row>
    <row collapsed="false" customFormat="false" customHeight="true" hidden="true" ht="19.5" outlineLevel="0" r="61">
      <c r="A61" s="37"/>
      <c r="B61" s="368"/>
      <c r="C61" s="387"/>
      <c r="D61" s="387"/>
      <c r="E61" s="389" t="n">
        <f aca="false">E80</f>
        <v>3623.99</v>
      </c>
      <c r="F61" s="391" t="s">
        <v>88</v>
      </c>
      <c r="G61" s="391"/>
      <c r="H61" s="402" t="n">
        <f aca="false">G80</f>
        <v>16654.4</v>
      </c>
    </row>
    <row collapsed="false" customFormat="false" customHeight="true" hidden="true" ht="19.5" outlineLevel="0" r="62">
      <c r="A62" s="37"/>
      <c r="B62" s="368"/>
      <c r="C62" s="387"/>
      <c r="D62" s="387"/>
      <c r="E62" s="389" t="n">
        <f aca="false">E88</f>
        <v>0</v>
      </c>
      <c r="F62" s="391" t="s">
        <v>55</v>
      </c>
      <c r="G62" s="391"/>
      <c r="H62" s="402" t="n">
        <f aca="false">F88</f>
        <v>1096.49</v>
      </c>
    </row>
    <row collapsed="false" customFormat="false" customHeight="false" hidden="true" ht="18.75" outlineLevel="0" r="63">
      <c r="A63" s="37"/>
      <c r="B63" s="368" t="n">
        <v>42735</v>
      </c>
      <c r="C63" s="396"/>
      <c r="D63" s="396"/>
      <c r="E63" s="395" t="n">
        <f aca="false">E64+E65+E66+E67</f>
        <v>0</v>
      </c>
      <c r="F63" s="392"/>
      <c r="G63" s="398"/>
      <c r="H63" s="370" t="n">
        <f aca="false">H64+H65+H66+H67</f>
        <v>54855</v>
      </c>
    </row>
    <row collapsed="false" customFormat="false" customHeight="true" hidden="true" ht="19.5" outlineLevel="0" r="64">
      <c r="A64" s="37"/>
      <c r="B64" s="368"/>
      <c r="C64" s="387"/>
      <c r="D64" s="387"/>
      <c r="E64" s="389" t="n">
        <f aca="false">E82</f>
        <v>0</v>
      </c>
      <c r="F64" s="391" t="s">
        <v>86</v>
      </c>
      <c r="G64" s="391"/>
      <c r="H64" s="576" t="n">
        <f aca="false">G82</f>
        <v>18488</v>
      </c>
    </row>
    <row collapsed="false" customFormat="false" customHeight="true" hidden="true" ht="19.5" outlineLevel="0" r="65">
      <c r="A65" s="37"/>
      <c r="B65" s="368"/>
      <c r="C65" s="387"/>
      <c r="D65" s="387"/>
      <c r="E65" s="389" t="n">
        <f aca="false">E83</f>
        <v>0</v>
      </c>
      <c r="F65" s="391" t="s">
        <v>87</v>
      </c>
      <c r="G65" s="391"/>
      <c r="H65" s="402" t="n">
        <f aca="false">G83</f>
        <v>17648</v>
      </c>
    </row>
    <row collapsed="false" customFormat="false" customHeight="true" hidden="true" ht="19.5" outlineLevel="0" r="66">
      <c r="A66" s="37"/>
      <c r="B66" s="368"/>
      <c r="C66" s="387"/>
      <c r="D66" s="387"/>
      <c r="E66" s="389" t="n">
        <f aca="false">E84</f>
        <v>0</v>
      </c>
      <c r="F66" s="391" t="s">
        <v>88</v>
      </c>
      <c r="G66" s="391"/>
      <c r="H66" s="402" t="n">
        <f aca="false">G84</f>
        <v>18505</v>
      </c>
    </row>
    <row collapsed="false" customFormat="false" customHeight="true" hidden="true" ht="19.5" outlineLevel="0" r="67">
      <c r="A67" s="37"/>
      <c r="B67" s="368"/>
      <c r="C67" s="387"/>
      <c r="D67" s="387"/>
      <c r="E67" s="389" t="n">
        <f aca="false">E90</f>
        <v>0</v>
      </c>
      <c r="F67" s="391" t="s">
        <v>55</v>
      </c>
      <c r="G67" s="391"/>
      <c r="H67" s="402" t="n">
        <f aca="false">F90</f>
        <v>214</v>
      </c>
    </row>
    <row collapsed="false" customFormat="false" customHeight="true" hidden="true" ht="19.5" outlineLevel="0" r="68">
      <c r="A68" s="37" t="s">
        <v>85</v>
      </c>
      <c r="B68" s="368" t="n">
        <v>42735</v>
      </c>
      <c r="C68" s="396"/>
      <c r="D68" s="396"/>
      <c r="E68" s="399" t="n">
        <f aca="false">E69+E70+E71+E72</f>
        <v>21973.43</v>
      </c>
      <c r="F68" s="392"/>
      <c r="G68" s="393"/>
      <c r="H68" s="370" t="n">
        <f aca="false">H69+H70+H71+H72</f>
        <v>110273.319</v>
      </c>
    </row>
    <row collapsed="false" customFormat="false" customHeight="true" hidden="true" ht="19.5" outlineLevel="0" r="69">
      <c r="A69" s="37"/>
      <c r="B69" s="368"/>
      <c r="C69" s="387"/>
      <c r="D69" s="387"/>
      <c r="E69" s="401" t="n">
        <f aca="false">E54+E59+E64</f>
        <v>14079.15</v>
      </c>
      <c r="F69" s="402" t="s">
        <v>86</v>
      </c>
      <c r="G69" s="402"/>
      <c r="H69" s="577" t="n">
        <f aca="false">H54+H59+H64</f>
        <v>38687</v>
      </c>
    </row>
    <row collapsed="false" customFormat="false" customHeight="true" hidden="true" ht="19.5" outlineLevel="0" r="70">
      <c r="A70" s="37"/>
      <c r="B70" s="368"/>
      <c r="C70" s="387"/>
      <c r="D70" s="387"/>
      <c r="E70" s="401" t="n">
        <f aca="false">E55+E60+E65</f>
        <v>1156.4</v>
      </c>
      <c r="F70" s="402" t="s">
        <v>87</v>
      </c>
      <c r="G70" s="402"/>
      <c r="H70" s="578" t="n">
        <f aca="false">H55+H60+H65</f>
        <v>34469.14</v>
      </c>
    </row>
    <row collapsed="false" customFormat="false" customHeight="true" hidden="true" ht="19.5" outlineLevel="0" r="71">
      <c r="A71" s="37"/>
      <c r="B71" s="368"/>
      <c r="C71" s="387"/>
      <c r="D71" s="387"/>
      <c r="E71" s="401" t="n">
        <f aca="false">E56+E61+E66</f>
        <v>6737.88</v>
      </c>
      <c r="F71" s="402" t="s">
        <v>88</v>
      </c>
      <c r="G71" s="402"/>
      <c r="H71" s="578" t="n">
        <f aca="false">H56+H61+H66</f>
        <v>35693.289</v>
      </c>
    </row>
    <row collapsed="false" customFormat="false" customHeight="true" hidden="true" ht="19.5" outlineLevel="0" r="72">
      <c r="A72" s="37"/>
      <c r="B72" s="368"/>
      <c r="C72" s="387"/>
      <c r="D72" s="387"/>
      <c r="E72" s="401" t="n">
        <f aca="false">E57+E62+E67</f>
        <v>0</v>
      </c>
      <c r="F72" s="402" t="s">
        <v>55</v>
      </c>
      <c r="G72" s="402"/>
      <c r="H72" s="578" t="n">
        <f aca="false">H57+H62+H67</f>
        <v>1423.89</v>
      </c>
    </row>
    <row collapsed="false" customFormat="false" customHeight="true" hidden="true" ht="24" outlineLevel="0" r="73">
      <c r="A73" s="37" t="s">
        <v>51</v>
      </c>
      <c r="B73" s="368" t="n">
        <v>42004</v>
      </c>
      <c r="C73" s="579"/>
      <c r="D73" s="579"/>
      <c r="E73" s="404" t="n">
        <f aca="false">E74+E75+E76</f>
        <v>17193.04</v>
      </c>
      <c r="F73" s="377"/>
      <c r="G73" s="405" t="n">
        <f aca="false">G74+G75+G76</f>
        <v>1941.889</v>
      </c>
      <c r="H73" s="405"/>
    </row>
    <row collapsed="false" customFormat="false" customHeight="true" hidden="true" ht="19.5" outlineLevel="0" r="74">
      <c r="A74" s="37"/>
      <c r="B74" s="368"/>
      <c r="C74" s="406"/>
      <c r="D74" s="406"/>
      <c r="E74" s="408" t="n">
        <v>14079.15</v>
      </c>
      <c r="F74" s="410" t="s">
        <v>86</v>
      </c>
      <c r="G74" s="580" t="n">
        <v>1408</v>
      </c>
      <c r="H74" s="580"/>
    </row>
    <row collapsed="false" customFormat="false" customHeight="true" hidden="true" ht="19.5" outlineLevel="0" r="75">
      <c r="A75" s="37"/>
      <c r="B75" s="368"/>
      <c r="C75" s="406"/>
      <c r="D75" s="406"/>
      <c r="E75" s="408" t="n">
        <v>0</v>
      </c>
      <c r="F75" s="410" t="s">
        <v>87</v>
      </c>
      <c r="G75" s="411"/>
      <c r="H75" s="411"/>
    </row>
    <row collapsed="false" customFormat="false" customHeight="true" hidden="true" ht="19.5" outlineLevel="0" r="76">
      <c r="A76" s="37"/>
      <c r="B76" s="368"/>
      <c r="C76" s="406"/>
      <c r="D76" s="406"/>
      <c r="E76" s="408" t="n">
        <v>3113.89</v>
      </c>
      <c r="F76" s="410" t="s">
        <v>88</v>
      </c>
      <c r="G76" s="581" t="n">
        <v>533.889</v>
      </c>
      <c r="H76" s="581"/>
    </row>
    <row collapsed="false" customFormat="false" customHeight="true" hidden="true" ht="16.5" outlineLevel="0" r="77">
      <c r="A77" s="37"/>
      <c r="B77" s="368" t="n">
        <v>42369</v>
      </c>
      <c r="C77" s="369"/>
      <c r="D77" s="369"/>
      <c r="E77" s="403" t="n">
        <f aca="false">E78+E79+E80</f>
        <v>4780.39</v>
      </c>
      <c r="F77" s="377"/>
      <c r="G77" s="405" t="n">
        <f aca="false">G78+G79+G80</f>
        <v>52266.54</v>
      </c>
      <c r="H77" s="405"/>
    </row>
    <row collapsed="false" customFormat="false" customHeight="true" hidden="true" ht="19.5" outlineLevel="0" r="78">
      <c r="A78" s="37"/>
      <c r="B78" s="368"/>
      <c r="C78" s="406"/>
      <c r="D78" s="406"/>
      <c r="E78" s="408" t="n">
        <v>0</v>
      </c>
      <c r="F78" s="410" t="s">
        <v>86</v>
      </c>
      <c r="G78" s="580" t="n">
        <v>18791</v>
      </c>
      <c r="H78" s="580"/>
    </row>
    <row collapsed="false" customFormat="false" customHeight="true" hidden="true" ht="19.5" outlineLevel="0" r="79">
      <c r="A79" s="37"/>
      <c r="B79" s="368"/>
      <c r="C79" s="406"/>
      <c r="D79" s="406"/>
      <c r="E79" s="408" t="n">
        <v>1156.4</v>
      </c>
      <c r="F79" s="410" t="s">
        <v>87</v>
      </c>
      <c r="G79" s="411" t="n">
        <v>16821.14</v>
      </c>
      <c r="H79" s="411"/>
    </row>
    <row collapsed="false" customFormat="false" customHeight="true" hidden="true" ht="19.5" outlineLevel="0" r="80">
      <c r="A80" s="37"/>
      <c r="B80" s="368"/>
      <c r="C80" s="406"/>
      <c r="D80" s="406"/>
      <c r="E80" s="408" t="n">
        <v>3623.99</v>
      </c>
      <c r="F80" s="410" t="s">
        <v>88</v>
      </c>
      <c r="G80" s="411" t="n">
        <v>16654.4</v>
      </c>
      <c r="H80" s="411"/>
    </row>
    <row collapsed="false" customFormat="false" customHeight="true" hidden="true" ht="16.5" outlineLevel="0" r="81">
      <c r="A81" s="37"/>
      <c r="B81" s="368" t="n">
        <v>42735</v>
      </c>
      <c r="C81" s="369"/>
      <c r="D81" s="369"/>
      <c r="E81" s="413" t="n">
        <f aca="false">E82+E83+E84</f>
        <v>0</v>
      </c>
      <c r="F81" s="377"/>
      <c r="G81" s="414" t="n">
        <f aca="false">G82+G83+G84</f>
        <v>54641</v>
      </c>
      <c r="H81" s="414"/>
    </row>
    <row collapsed="false" customFormat="false" customHeight="true" hidden="true" ht="19.5" outlineLevel="0" r="82">
      <c r="A82" s="37"/>
      <c r="B82" s="368"/>
      <c r="C82" s="406"/>
      <c r="D82" s="406"/>
      <c r="E82" s="408" t="n">
        <v>0</v>
      </c>
      <c r="F82" s="410" t="s">
        <v>86</v>
      </c>
      <c r="G82" s="411" t="n">
        <v>18488</v>
      </c>
      <c r="H82" s="411"/>
    </row>
    <row collapsed="false" customFormat="false" customHeight="true" hidden="true" ht="19.5" outlineLevel="0" r="83">
      <c r="A83" s="37"/>
      <c r="B83" s="368"/>
      <c r="C83" s="406"/>
      <c r="D83" s="406"/>
      <c r="E83" s="408" t="n">
        <v>0</v>
      </c>
      <c r="F83" s="410" t="s">
        <v>87</v>
      </c>
      <c r="G83" s="411" t="n">
        <v>17648</v>
      </c>
      <c r="H83" s="411"/>
    </row>
    <row collapsed="false" customFormat="false" customHeight="true" hidden="true" ht="19.5" outlineLevel="0" r="84">
      <c r="A84" s="37"/>
      <c r="B84" s="368"/>
      <c r="C84" s="406"/>
      <c r="D84" s="406"/>
      <c r="E84" s="408" t="n">
        <v>0</v>
      </c>
      <c r="F84" s="410" t="s">
        <v>88</v>
      </c>
      <c r="G84" s="581" t="n">
        <v>18505</v>
      </c>
      <c r="H84" s="581"/>
    </row>
    <row collapsed="false" customFormat="false" customHeight="true" hidden="true" ht="18.6" outlineLevel="0" r="85">
      <c r="A85" s="41" t="s">
        <v>85</v>
      </c>
      <c r="B85" s="416" t="n">
        <v>42735</v>
      </c>
      <c r="C85" s="398"/>
      <c r="D85" s="398"/>
      <c r="E85" s="370" t="n">
        <f aca="false">E81+E77+E73</f>
        <v>21973.43</v>
      </c>
      <c r="F85" s="418"/>
      <c r="G85" s="419" t="n">
        <f aca="false">G81+G77+G73</f>
        <v>108849.429</v>
      </c>
      <c r="H85" s="419"/>
    </row>
    <row collapsed="false" customFormat="false" customHeight="true" hidden="true" ht="249.75" outlineLevel="0" r="86">
      <c r="A86" s="37" t="s">
        <v>54</v>
      </c>
      <c r="B86" s="368" t="n">
        <v>42004</v>
      </c>
      <c r="C86" s="415"/>
      <c r="D86" s="415"/>
      <c r="E86" s="420" t="n">
        <v>0</v>
      </c>
      <c r="F86" s="420" t="n">
        <v>113.4</v>
      </c>
      <c r="G86" s="420"/>
      <c r="H86" s="420"/>
    </row>
    <row collapsed="false" customFormat="false" customHeight="false" hidden="true" ht="18.75" outlineLevel="0" r="87">
      <c r="A87" s="37"/>
      <c r="B87" s="368"/>
      <c r="C87" s="415"/>
      <c r="D87" s="415"/>
      <c r="E87" s="420"/>
      <c r="F87" s="420"/>
      <c r="G87" s="420"/>
      <c r="H87" s="420"/>
    </row>
    <row collapsed="false" customFormat="false" customHeight="false" hidden="true" ht="18.75" outlineLevel="0" r="88">
      <c r="A88" s="37"/>
      <c r="B88" s="368" t="n">
        <v>42369</v>
      </c>
      <c r="C88" s="415"/>
      <c r="D88" s="415"/>
      <c r="E88" s="420" t="n">
        <v>0</v>
      </c>
      <c r="F88" s="420" t="n">
        <v>1096.49</v>
      </c>
      <c r="G88" s="420"/>
      <c r="H88" s="420"/>
    </row>
    <row collapsed="false" customFormat="false" customHeight="false" hidden="true" ht="18.75" outlineLevel="0" r="89">
      <c r="A89" s="37"/>
      <c r="B89" s="368"/>
      <c r="C89" s="415"/>
      <c r="D89" s="415"/>
      <c r="E89" s="420"/>
      <c r="F89" s="420"/>
      <c r="G89" s="420"/>
      <c r="H89" s="420"/>
    </row>
    <row collapsed="false" customFormat="false" customHeight="false" hidden="true" ht="18.75" outlineLevel="0" r="90">
      <c r="A90" s="37"/>
      <c r="B90" s="368" t="n">
        <v>42735</v>
      </c>
      <c r="C90" s="415"/>
      <c r="D90" s="415"/>
      <c r="E90" s="420" t="n">
        <v>0</v>
      </c>
      <c r="F90" s="420" t="n">
        <v>214</v>
      </c>
      <c r="G90" s="420"/>
      <c r="H90" s="420"/>
    </row>
    <row collapsed="false" customFormat="false" customHeight="false" hidden="true" ht="18.75" outlineLevel="0" r="91">
      <c r="A91" s="37"/>
      <c r="B91" s="368"/>
      <c r="C91" s="415"/>
      <c r="D91" s="415"/>
      <c r="E91" s="420"/>
      <c r="F91" s="420"/>
      <c r="G91" s="420"/>
      <c r="H91" s="420"/>
    </row>
    <row collapsed="false" customFormat="false" customHeight="true" hidden="true" ht="18.6" outlineLevel="0" r="92">
      <c r="A92" s="41" t="s">
        <v>98</v>
      </c>
      <c r="B92" s="416" t="n">
        <v>42735</v>
      </c>
      <c r="C92" s="403"/>
      <c r="D92" s="403"/>
      <c r="E92" s="404" t="n">
        <f aca="false">SUM(E86:E91)</f>
        <v>0</v>
      </c>
      <c r="F92" s="403" t="n">
        <f aca="false">SUM(F86:F91)</f>
        <v>1423.89</v>
      </c>
      <c r="G92" s="403"/>
      <c r="H92" s="403"/>
    </row>
    <row collapsed="false" customFormat="false" customHeight="true" hidden="true" ht="36" outlineLevel="0" r="93">
      <c r="A93" s="265" t="s">
        <v>57</v>
      </c>
      <c r="B93" s="368" t="n">
        <v>42004</v>
      </c>
      <c r="C93" s="403"/>
      <c r="D93" s="403"/>
      <c r="E93" s="403" t="n">
        <f aca="false">E106+E113</f>
        <v>0</v>
      </c>
      <c r="F93" s="403" t="n">
        <f aca="false">F106+F113</f>
        <v>141.8</v>
      </c>
      <c r="G93" s="403"/>
      <c r="H93" s="403"/>
    </row>
    <row collapsed="false" customFormat="false" customHeight="true" hidden="true" ht="15.75" outlineLevel="0" r="94">
      <c r="A94" s="359" t="s">
        <v>259</v>
      </c>
      <c r="B94" s="368"/>
      <c r="C94" s="403"/>
      <c r="D94" s="403"/>
      <c r="E94" s="403"/>
      <c r="F94" s="403"/>
      <c r="G94" s="403"/>
      <c r="H94" s="403"/>
    </row>
    <row collapsed="false" customFormat="false" customHeight="true" hidden="true" ht="35.25" outlineLevel="0" r="95">
      <c r="A95" s="359"/>
      <c r="B95" s="368" t="n">
        <v>42004</v>
      </c>
      <c r="C95" s="421"/>
      <c r="D95" s="421"/>
      <c r="E95" s="422" t="n">
        <f aca="false">E96+E97+E98+E99</f>
        <v>0</v>
      </c>
      <c r="F95" s="423"/>
      <c r="G95" s="424"/>
      <c r="H95" s="583" t="n">
        <f aca="false">H96+H97+H98+H99</f>
        <v>1833.3</v>
      </c>
    </row>
    <row collapsed="false" customFormat="false" customHeight="true" hidden="true" ht="26.25" outlineLevel="0" r="96">
      <c r="A96" s="359"/>
      <c r="B96" s="368"/>
      <c r="C96" s="387"/>
      <c r="D96" s="387"/>
      <c r="E96" s="388" t="n">
        <f aca="false">E116</f>
        <v>0</v>
      </c>
      <c r="F96" s="425"/>
      <c r="G96" s="426"/>
      <c r="H96" s="584" t="n">
        <f aca="false">H116</f>
        <v>278.2</v>
      </c>
    </row>
    <row collapsed="false" customFormat="false" customHeight="true" hidden="true" ht="26.25" outlineLevel="0" r="97">
      <c r="A97" s="359"/>
      <c r="B97" s="368"/>
      <c r="C97" s="387"/>
      <c r="D97" s="387"/>
      <c r="E97" s="388" t="n">
        <f aca="false">E117</f>
        <v>0</v>
      </c>
      <c r="F97" s="427"/>
      <c r="G97" s="428"/>
      <c r="H97" s="584" t="n">
        <f aca="false">H117</f>
        <v>993.7</v>
      </c>
    </row>
    <row collapsed="false" customFormat="false" customHeight="true" hidden="true" ht="21.75" outlineLevel="0" r="98">
      <c r="A98" s="359"/>
      <c r="B98" s="368"/>
      <c r="C98" s="387"/>
      <c r="D98" s="387"/>
      <c r="E98" s="388" t="n">
        <f aca="false">E118</f>
        <v>0</v>
      </c>
      <c r="F98" s="425"/>
      <c r="G98" s="426"/>
      <c r="H98" s="584" t="n">
        <f aca="false">H118</f>
        <v>200.9</v>
      </c>
    </row>
    <row collapsed="false" customFormat="false" customHeight="true" hidden="true" ht="33" outlineLevel="0" r="99">
      <c r="A99" s="359"/>
      <c r="B99" s="368"/>
      <c r="C99" s="429"/>
      <c r="D99" s="429"/>
      <c r="E99" s="388" t="n">
        <f aca="false">E119</f>
        <v>0</v>
      </c>
      <c r="F99" s="430"/>
      <c r="G99" s="431"/>
      <c r="H99" s="584" t="n">
        <f aca="false">H119+F108</f>
        <v>360.5</v>
      </c>
    </row>
    <row collapsed="false" customFormat="false" customHeight="true" hidden="true" ht="33" outlineLevel="0" r="100">
      <c r="A100" s="359"/>
      <c r="B100" s="432"/>
      <c r="C100" s="424" t="s">
        <v>434</v>
      </c>
      <c r="D100" s="424"/>
      <c r="E100" s="422" t="n">
        <f aca="false">E101+E102+E103+E104</f>
        <v>0</v>
      </c>
      <c r="F100" s="423"/>
      <c r="G100" s="424"/>
      <c r="H100" s="583" t="n">
        <f aca="false">H101+H102+H103+H104</f>
        <v>1539.3</v>
      </c>
    </row>
    <row collapsed="false" customFormat="false" customHeight="true" hidden="true" ht="33" outlineLevel="0" r="101">
      <c r="A101" s="359"/>
      <c r="B101" s="432"/>
      <c r="C101" s="387"/>
      <c r="D101" s="387"/>
      <c r="E101" s="388" t="n">
        <f aca="false">E121</f>
        <v>0</v>
      </c>
      <c r="F101" s="425"/>
      <c r="G101" s="426"/>
      <c r="H101" s="584" t="n">
        <f aca="false">H121</f>
        <v>226</v>
      </c>
    </row>
    <row collapsed="false" customFormat="false" customHeight="true" hidden="true" ht="33" outlineLevel="0" r="102">
      <c r="A102" s="359"/>
      <c r="B102" s="432"/>
      <c r="C102" s="387"/>
      <c r="D102" s="387"/>
      <c r="E102" s="388" t="n">
        <f aca="false">E122</f>
        <v>0</v>
      </c>
      <c r="F102" s="427"/>
      <c r="G102" s="428"/>
      <c r="H102" s="584" t="n">
        <f aca="false">H122</f>
        <v>818</v>
      </c>
    </row>
    <row collapsed="false" customFormat="false" customHeight="true" hidden="true" ht="19.5" outlineLevel="0" r="103">
      <c r="A103" s="359"/>
      <c r="B103" s="368" t="n">
        <v>42004</v>
      </c>
      <c r="C103" s="387"/>
      <c r="D103" s="387"/>
      <c r="E103" s="388" t="n">
        <f aca="false">E123</f>
        <v>0</v>
      </c>
      <c r="F103" s="425"/>
      <c r="G103" s="426"/>
      <c r="H103" s="584" t="n">
        <f aca="false">H123</f>
        <v>213.1</v>
      </c>
    </row>
    <row collapsed="false" customFormat="false" customHeight="true" hidden="true" ht="19.5" outlineLevel="0" r="104">
      <c r="A104" s="359"/>
      <c r="B104" s="368"/>
      <c r="C104" s="429"/>
      <c r="D104" s="429"/>
      <c r="E104" s="388" t="n">
        <f aca="false">E124</f>
        <v>0</v>
      </c>
      <c r="F104" s="430"/>
      <c r="G104" s="431"/>
      <c r="H104" s="584" t="n">
        <f aca="false">H124+F110</f>
        <v>282.2</v>
      </c>
    </row>
    <row collapsed="false" customFormat="false" customHeight="true" hidden="true" ht="18.6" outlineLevel="0" r="105">
      <c r="A105" s="433" t="s">
        <v>98</v>
      </c>
      <c r="B105" s="434" t="n">
        <v>42735</v>
      </c>
      <c r="C105" s="403"/>
      <c r="D105" s="403"/>
      <c r="E105" s="404" t="n">
        <f aca="false">E100+E95+E93</f>
        <v>0</v>
      </c>
      <c r="F105" s="403" t="n">
        <f aca="false">H100+H95+F93</f>
        <v>3514.4</v>
      </c>
      <c r="G105" s="403"/>
      <c r="H105" s="403"/>
    </row>
    <row collapsed="false" customFormat="false" customHeight="true" hidden="true" ht="15.75" outlineLevel="0" r="106">
      <c r="A106" s="265" t="s">
        <v>257</v>
      </c>
      <c r="B106" s="368" t="n">
        <v>42004</v>
      </c>
      <c r="C106" s="415"/>
      <c r="D106" s="415"/>
      <c r="E106" s="420" t="n">
        <v>0</v>
      </c>
      <c r="F106" s="420" t="n">
        <v>141.8</v>
      </c>
      <c r="G106" s="420"/>
      <c r="H106" s="420"/>
    </row>
    <row collapsed="false" customFormat="false" customHeight="false" hidden="true" ht="47.25" outlineLevel="0" r="107">
      <c r="A107" s="265" t="s">
        <v>259</v>
      </c>
      <c r="B107" s="368"/>
      <c r="C107" s="415"/>
      <c r="D107" s="415"/>
      <c r="E107" s="420"/>
      <c r="F107" s="420"/>
      <c r="G107" s="420"/>
      <c r="H107" s="420"/>
    </row>
    <row collapsed="false" customFormat="false" customHeight="false" hidden="true" ht="18.75" outlineLevel="0" r="108">
      <c r="A108" s="435"/>
      <c r="B108" s="368" t="n">
        <v>42004</v>
      </c>
      <c r="C108" s="415"/>
      <c r="D108" s="415"/>
      <c r="E108" s="420" t="n">
        <v>0</v>
      </c>
      <c r="F108" s="420" t="n">
        <v>360.5</v>
      </c>
      <c r="G108" s="420"/>
      <c r="H108" s="420"/>
    </row>
    <row collapsed="false" customFormat="false" customHeight="false" hidden="true" ht="18.75" outlineLevel="0" r="109">
      <c r="A109" s="435"/>
      <c r="B109" s="368"/>
      <c r="C109" s="415"/>
      <c r="D109" s="415"/>
      <c r="E109" s="420"/>
      <c r="F109" s="420"/>
      <c r="G109" s="420"/>
      <c r="H109" s="420"/>
    </row>
    <row collapsed="false" customFormat="false" customHeight="false" hidden="true" ht="18.75" outlineLevel="0" r="110">
      <c r="A110" s="435"/>
      <c r="B110" s="368" t="n">
        <v>42004</v>
      </c>
      <c r="C110" s="415"/>
      <c r="D110" s="415"/>
      <c r="E110" s="420" t="n">
        <v>0</v>
      </c>
      <c r="F110" s="420" t="n">
        <v>282.2</v>
      </c>
      <c r="G110" s="420"/>
      <c r="H110" s="420"/>
    </row>
    <row collapsed="false" customFormat="false" customHeight="false" hidden="true" ht="18.75" outlineLevel="0" r="111">
      <c r="A111" s="191"/>
      <c r="B111" s="368"/>
      <c r="C111" s="415"/>
      <c r="D111" s="415"/>
      <c r="E111" s="420"/>
      <c r="F111" s="420"/>
      <c r="G111" s="420"/>
      <c r="H111" s="420"/>
    </row>
    <row collapsed="false" customFormat="false" customHeight="true" hidden="true" ht="18.6" outlineLevel="0" r="112">
      <c r="A112" s="41" t="s">
        <v>98</v>
      </c>
      <c r="B112" s="416" t="n">
        <v>42735</v>
      </c>
      <c r="C112" s="403"/>
      <c r="D112" s="403"/>
      <c r="E112" s="404" t="n">
        <f aca="false">SUM(E106:E111)</f>
        <v>0</v>
      </c>
      <c r="F112" s="403" t="n">
        <f aca="false">SUM(F106:F111)</f>
        <v>784.5</v>
      </c>
      <c r="G112" s="403"/>
      <c r="H112" s="403"/>
    </row>
    <row collapsed="false" customFormat="false" customHeight="false" hidden="true" ht="18.75" outlineLevel="0" r="113">
      <c r="A113" s="265" t="s">
        <v>435</v>
      </c>
      <c r="B113" s="368" t="n">
        <v>42004</v>
      </c>
      <c r="C113" s="415"/>
      <c r="D113" s="415"/>
      <c r="E113" s="420" t="n">
        <v>0</v>
      </c>
      <c r="F113" s="443" t="n">
        <v>0</v>
      </c>
      <c r="G113" s="443"/>
      <c r="H113" s="443"/>
    </row>
    <row collapsed="false" customFormat="false" customHeight="true" hidden="true" ht="85.5" outlineLevel="0" r="114">
      <c r="A114" s="265" t="s">
        <v>436</v>
      </c>
      <c r="B114" s="368"/>
      <c r="C114" s="415"/>
      <c r="D114" s="415"/>
      <c r="E114" s="420"/>
      <c r="F114" s="443"/>
      <c r="G114" s="443"/>
      <c r="H114" s="443"/>
    </row>
    <row collapsed="false" customFormat="false" customHeight="true" hidden="true" ht="19.5" outlineLevel="0" r="115">
      <c r="A115" s="435"/>
      <c r="B115" s="368" t="n">
        <v>42004</v>
      </c>
      <c r="C115" s="424" t="s">
        <v>434</v>
      </c>
      <c r="D115" s="424"/>
      <c r="E115" s="422" t="n">
        <v>0</v>
      </c>
      <c r="F115" s="436"/>
      <c r="G115" s="437"/>
      <c r="H115" s="585" t="n">
        <f aca="false">H116+H117+H118+H119</f>
        <v>1472.8</v>
      </c>
    </row>
    <row collapsed="false" customFormat="false" customHeight="true" hidden="true" ht="19.5" outlineLevel="0" r="116">
      <c r="A116" s="435"/>
      <c r="B116" s="368"/>
      <c r="C116" s="406"/>
      <c r="D116" s="406"/>
      <c r="E116" s="420" t="n">
        <v>0</v>
      </c>
      <c r="F116" s="439" t="s">
        <v>86</v>
      </c>
      <c r="G116" s="440"/>
      <c r="H116" s="440" t="n">
        <v>278.2</v>
      </c>
    </row>
    <row collapsed="false" customFormat="false" customHeight="true" hidden="true" ht="19.5" outlineLevel="0" r="117">
      <c r="A117" s="435"/>
      <c r="B117" s="368"/>
      <c r="C117" s="406"/>
      <c r="D117" s="406"/>
      <c r="E117" s="420" t="n">
        <v>0</v>
      </c>
      <c r="F117" s="441" t="s">
        <v>87</v>
      </c>
      <c r="G117" s="420"/>
      <c r="H117" s="420" t="n">
        <v>993.7</v>
      </c>
    </row>
    <row collapsed="false" customFormat="false" customHeight="true" hidden="true" ht="19.5" outlineLevel="0" r="118">
      <c r="A118" s="435"/>
      <c r="B118" s="368"/>
      <c r="C118" s="406"/>
      <c r="D118" s="406"/>
      <c r="E118" s="420" t="n">
        <v>0</v>
      </c>
      <c r="F118" s="441" t="s">
        <v>88</v>
      </c>
      <c r="G118" s="420"/>
      <c r="H118" s="420" t="n">
        <v>200.9</v>
      </c>
    </row>
    <row collapsed="false" customFormat="false" customHeight="true" hidden="true" ht="19.5" outlineLevel="0" r="119">
      <c r="A119" s="435"/>
      <c r="B119" s="368"/>
      <c r="C119" s="442"/>
      <c r="D119" s="442"/>
      <c r="E119" s="443" t="n">
        <v>0</v>
      </c>
      <c r="F119" s="444" t="s">
        <v>55</v>
      </c>
      <c r="G119" s="443"/>
      <c r="H119" s="443" t="n">
        <v>0</v>
      </c>
    </row>
    <row collapsed="false" customFormat="false" customHeight="true" hidden="true" ht="19.5" outlineLevel="0" r="120">
      <c r="A120" s="435"/>
      <c r="B120" s="432"/>
      <c r="C120" s="586"/>
      <c r="D120" s="586"/>
      <c r="E120" s="403" t="n">
        <f aca="false">E121+E122+E123</f>
        <v>0</v>
      </c>
      <c r="F120" s="437"/>
      <c r="G120" s="437"/>
      <c r="H120" s="585" t="n">
        <f aca="false">H121+H122+H123+H124</f>
        <v>1257.1</v>
      </c>
    </row>
    <row collapsed="false" customFormat="false" customHeight="true" hidden="true" ht="19.5" outlineLevel="0" r="121">
      <c r="A121" s="435"/>
      <c r="B121" s="432"/>
      <c r="C121" s="406"/>
      <c r="D121" s="406"/>
      <c r="E121" s="443" t="n">
        <v>0</v>
      </c>
      <c r="F121" s="441" t="s">
        <v>86</v>
      </c>
      <c r="G121" s="420"/>
      <c r="H121" s="420" t="n">
        <v>226</v>
      </c>
    </row>
    <row collapsed="false" customFormat="false" customHeight="true" hidden="true" ht="19.5" outlineLevel="0" r="122">
      <c r="A122" s="435"/>
      <c r="B122" s="432"/>
      <c r="C122" s="406"/>
      <c r="D122" s="406"/>
      <c r="E122" s="420" t="n">
        <v>0</v>
      </c>
      <c r="F122" s="441" t="s">
        <v>87</v>
      </c>
      <c r="G122" s="420"/>
      <c r="H122" s="420" t="n">
        <v>818</v>
      </c>
    </row>
    <row collapsed="false" customFormat="false" customHeight="true" hidden="true" ht="19.5" outlineLevel="0" r="123">
      <c r="A123" s="435"/>
      <c r="B123" s="368" t="n">
        <v>42004</v>
      </c>
      <c r="C123" s="406"/>
      <c r="D123" s="406"/>
      <c r="E123" s="420" t="n">
        <v>0</v>
      </c>
      <c r="F123" s="441" t="s">
        <v>88</v>
      </c>
      <c r="G123" s="420"/>
      <c r="H123" s="420" t="n">
        <v>213.1</v>
      </c>
    </row>
    <row collapsed="false" customFormat="false" customHeight="true" hidden="true" ht="19.5" outlineLevel="0" r="124">
      <c r="A124" s="435"/>
      <c r="B124" s="368"/>
      <c r="C124" s="442"/>
      <c r="D124" s="442"/>
      <c r="E124" s="440" t="n">
        <v>0</v>
      </c>
      <c r="F124" s="441" t="s">
        <v>55</v>
      </c>
      <c r="G124" s="420"/>
      <c r="H124" s="439" t="n">
        <v>0</v>
      </c>
    </row>
    <row collapsed="false" customFormat="false" customHeight="true" hidden="true" ht="18.6" outlineLevel="0" r="125">
      <c r="A125" s="42" t="s">
        <v>98</v>
      </c>
      <c r="B125" s="416" t="n">
        <v>42735</v>
      </c>
      <c r="C125" s="403"/>
      <c r="D125" s="403"/>
      <c r="E125" s="404" t="n">
        <f aca="false">E113+E115+E120</f>
        <v>0</v>
      </c>
      <c r="F125" s="403" t="n">
        <f aca="false">H120+H115+F113</f>
        <v>2729.9</v>
      </c>
      <c r="G125" s="403"/>
      <c r="H125" s="403"/>
    </row>
    <row collapsed="false" customFormat="false" customHeight="true" hidden="true" ht="15.75" outlineLevel="0" r="126">
      <c r="A126" s="265" t="s">
        <v>62</v>
      </c>
      <c r="B126" s="368" t="n">
        <v>42004</v>
      </c>
      <c r="C126" s="388"/>
      <c r="D126" s="388"/>
      <c r="E126" s="388" t="n">
        <f aca="false">E133</f>
        <v>0</v>
      </c>
      <c r="F126" s="587" t="n">
        <f aca="false">F133</f>
        <v>832.375</v>
      </c>
      <c r="G126" s="587"/>
      <c r="H126" s="587"/>
    </row>
    <row collapsed="false" customFormat="false" customHeight="true" hidden="true" ht="79.5" outlineLevel="0" r="127">
      <c r="A127" s="133" t="s">
        <v>64</v>
      </c>
      <c r="B127" s="368"/>
      <c r="C127" s="388"/>
      <c r="D127" s="388"/>
      <c r="E127" s="388"/>
      <c r="F127" s="587"/>
      <c r="G127" s="587"/>
      <c r="H127" s="587"/>
    </row>
    <row collapsed="false" customFormat="false" customHeight="false" hidden="true" ht="18.75" outlineLevel="0" r="128">
      <c r="A128" s="133"/>
      <c r="B128" s="368" t="n">
        <v>42004</v>
      </c>
      <c r="C128" s="388"/>
      <c r="D128" s="388"/>
      <c r="E128" s="388" t="n">
        <f aca="false">E135</f>
        <v>0</v>
      </c>
      <c r="F128" s="388" t="n">
        <f aca="false">F135</f>
        <v>1057.2</v>
      </c>
      <c r="G128" s="388"/>
      <c r="H128" s="388"/>
    </row>
    <row collapsed="false" customFormat="false" customHeight="false" hidden="true" ht="18.75" outlineLevel="0" r="129">
      <c r="A129" s="133"/>
      <c r="B129" s="368"/>
      <c r="C129" s="388"/>
      <c r="D129" s="388"/>
      <c r="E129" s="388"/>
      <c r="F129" s="388"/>
      <c r="G129" s="388"/>
      <c r="H129" s="388"/>
    </row>
    <row collapsed="false" customFormat="false" customHeight="false" hidden="true" ht="18.75" outlineLevel="0" r="130">
      <c r="A130" s="133"/>
      <c r="B130" s="368" t="n">
        <v>42004</v>
      </c>
      <c r="C130" s="388"/>
      <c r="D130" s="388"/>
      <c r="E130" s="388" t="n">
        <f aca="false">E137</f>
        <v>0</v>
      </c>
      <c r="F130" s="388" t="n">
        <f aca="false">F137</f>
        <v>1013.1</v>
      </c>
      <c r="G130" s="388"/>
      <c r="H130" s="388"/>
    </row>
    <row collapsed="false" customFormat="false" customHeight="false" hidden="true" ht="18.75" outlineLevel="0" r="131">
      <c r="A131" s="191"/>
      <c r="B131" s="368"/>
      <c r="C131" s="388"/>
      <c r="D131" s="388"/>
      <c r="E131" s="388"/>
      <c r="F131" s="388"/>
      <c r="G131" s="388"/>
      <c r="H131" s="388"/>
    </row>
    <row collapsed="false" customFormat="false" customHeight="true" hidden="true" ht="18.6" outlineLevel="0" r="132">
      <c r="A132" s="41" t="s">
        <v>85</v>
      </c>
      <c r="B132" s="416" t="n">
        <v>42735</v>
      </c>
      <c r="C132" s="403"/>
      <c r="D132" s="403"/>
      <c r="E132" s="404" t="n">
        <f aca="false">SUM(E126:E131)</f>
        <v>0</v>
      </c>
      <c r="F132" s="403" t="n">
        <f aca="false">SUM(F126:F131)</f>
        <v>2902.675</v>
      </c>
      <c r="G132" s="403"/>
      <c r="H132" s="403"/>
    </row>
    <row collapsed="false" customFormat="false" customHeight="true" hidden="true" ht="31.5" outlineLevel="0" r="133">
      <c r="A133" s="265" t="s">
        <v>65</v>
      </c>
      <c r="B133" s="368" t="n">
        <v>42004</v>
      </c>
      <c r="C133" s="415"/>
      <c r="D133" s="415"/>
      <c r="E133" s="447" t="n">
        <v>0</v>
      </c>
      <c r="F133" s="420" t="n">
        <v>832.375</v>
      </c>
      <c r="G133" s="420"/>
      <c r="H133" s="420"/>
    </row>
    <row collapsed="false" customFormat="false" customHeight="false" hidden="true" ht="31.5" outlineLevel="0" r="134">
      <c r="A134" s="265" t="s">
        <v>438</v>
      </c>
      <c r="B134" s="368"/>
      <c r="C134" s="415"/>
      <c r="D134" s="415"/>
      <c r="E134" s="447"/>
      <c r="F134" s="420"/>
      <c r="G134" s="420"/>
      <c r="H134" s="420"/>
    </row>
    <row collapsed="false" customFormat="false" customHeight="false" hidden="true" ht="18.75" outlineLevel="0" r="135">
      <c r="A135" s="435"/>
      <c r="B135" s="368" t="n">
        <v>42004</v>
      </c>
      <c r="C135" s="415"/>
      <c r="D135" s="415"/>
      <c r="E135" s="447" t="n">
        <v>0</v>
      </c>
      <c r="F135" s="420" t="n">
        <v>1057.2</v>
      </c>
      <c r="G135" s="420"/>
      <c r="H135" s="420"/>
    </row>
    <row collapsed="false" customFormat="false" customHeight="false" hidden="true" ht="18.75" outlineLevel="0" r="136">
      <c r="A136" s="435"/>
      <c r="B136" s="368"/>
      <c r="C136" s="415"/>
      <c r="D136" s="415"/>
      <c r="E136" s="447"/>
      <c r="F136" s="420"/>
      <c r="G136" s="420"/>
      <c r="H136" s="420"/>
    </row>
    <row collapsed="false" customFormat="false" customHeight="false" hidden="true" ht="18.75" outlineLevel="0" r="137">
      <c r="A137" s="435"/>
      <c r="B137" s="368" t="n">
        <v>42004</v>
      </c>
      <c r="C137" s="415"/>
      <c r="D137" s="415"/>
      <c r="E137" s="447" t="n">
        <v>0</v>
      </c>
      <c r="F137" s="420" t="n">
        <v>1013.1</v>
      </c>
      <c r="G137" s="420"/>
      <c r="H137" s="420"/>
    </row>
    <row collapsed="false" customFormat="false" customHeight="false" hidden="true" ht="18.75" outlineLevel="0" r="138">
      <c r="A138" s="191"/>
      <c r="B138" s="368"/>
      <c r="C138" s="415"/>
      <c r="D138" s="415"/>
      <c r="E138" s="447"/>
      <c r="F138" s="420"/>
      <c r="G138" s="420"/>
      <c r="H138" s="420"/>
    </row>
    <row collapsed="false" customFormat="false" customHeight="true" hidden="true" ht="18.6" outlineLevel="0" r="139">
      <c r="A139" s="41" t="s">
        <v>85</v>
      </c>
      <c r="B139" s="416" t="n">
        <v>42735</v>
      </c>
      <c r="C139" s="403"/>
      <c r="D139" s="403"/>
      <c r="E139" s="404"/>
      <c r="F139" s="403" t="n">
        <f aca="false">SUM(F133:F138)</f>
        <v>2902.675</v>
      </c>
      <c r="G139" s="403"/>
      <c r="H139" s="403"/>
    </row>
    <row collapsed="false" customFormat="false" customHeight="false" hidden="true" ht="15.75" outlineLevel="0" r="140">
      <c r="A140" s="123"/>
      <c r="B140" s="123"/>
      <c r="C140" s="123"/>
      <c r="D140" s="123"/>
      <c r="E140" s="123"/>
      <c r="F140" s="123"/>
      <c r="G140" s="123"/>
      <c r="H140" s="123"/>
    </row>
    <row collapsed="false" customFormat="false" customHeight="false" hidden="true" ht="15.75" outlineLevel="0" r="141">
      <c r="A141" s="5"/>
    </row>
    <row collapsed="false" customFormat="false" customHeight="false" hidden="true" ht="15.75" outlineLevel="0" r="142">
      <c r="A142" s="3" t="s">
        <v>106</v>
      </c>
      <c r="B142" s="3"/>
      <c r="C142" s="3"/>
    </row>
    <row collapsed="false" customFormat="false" customHeight="false" hidden="true" ht="15.75" outlineLevel="0" r="143">
      <c r="A143" s="3" t="s">
        <v>107</v>
      </c>
      <c r="B143" s="3"/>
      <c r="C143" s="3"/>
    </row>
    <row collapsed="false" customFormat="false" customHeight="false" hidden="true" ht="15.75" outlineLevel="0" r="144">
      <c r="A144" s="3" t="s">
        <v>108</v>
      </c>
      <c r="B144" s="3"/>
      <c r="C144" s="3"/>
      <c r="D144" s="3"/>
    </row>
    <row collapsed="false" customFormat="false" customHeight="false" hidden="true" ht="15" outlineLevel="0" r="145">
      <c r="A145" s="588" t="s">
        <v>109</v>
      </c>
    </row>
    <row collapsed="false" customFormat="false" customHeight="false" hidden="true" ht="15" outlineLevel="0" r="146">
      <c r="A146" s="588" t="s">
        <v>110</v>
      </c>
    </row>
    <row collapsed="false" customFormat="false" customHeight="true" hidden="true" ht="15" outlineLevel="0" r="147">
      <c r="A147" s="127" t="s">
        <v>3</v>
      </c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</row>
    <row collapsed="false" customFormat="false" customHeight="true" hidden="true" ht="15" outlineLevel="0" r="148">
      <c r="A148" s="131" t="s">
        <v>9</v>
      </c>
      <c r="B148" s="132"/>
      <c r="C148" s="132"/>
      <c r="D148" s="132"/>
      <c r="E148" s="132"/>
      <c r="F148" s="132"/>
      <c r="G148" s="132"/>
      <c r="H148" s="132"/>
      <c r="I148" s="132" t="s">
        <v>117</v>
      </c>
      <c r="J148" s="132"/>
      <c r="K148" s="132"/>
      <c r="L148" s="132"/>
      <c r="M148" s="132"/>
      <c r="N148" s="132"/>
      <c r="O148" s="132"/>
    </row>
    <row collapsed="false" customFormat="false" customHeight="true" hidden="true" ht="15.75" outlineLevel="0" r="149">
      <c r="A149" s="435"/>
      <c r="B149" s="135"/>
      <c r="C149" s="135"/>
      <c r="D149" s="135"/>
      <c r="E149" s="135"/>
      <c r="F149" s="135"/>
      <c r="G149" s="135"/>
      <c r="H149" s="135"/>
      <c r="I149" s="137" t="s">
        <v>119</v>
      </c>
      <c r="J149" s="137"/>
      <c r="K149" s="137"/>
      <c r="L149" s="137"/>
      <c r="M149" s="137"/>
      <c r="N149" s="137"/>
      <c r="O149" s="137"/>
    </row>
    <row collapsed="false" customFormat="false" customHeight="true" hidden="true" ht="15" outlineLevel="0" r="150">
      <c r="A150" s="435"/>
      <c r="B150" s="25"/>
      <c r="C150" s="25"/>
      <c r="D150" s="25"/>
      <c r="E150" s="25"/>
      <c r="F150" s="25"/>
      <c r="G150" s="25"/>
      <c r="H150" s="25"/>
      <c r="I150" s="128"/>
      <c r="J150" s="128"/>
      <c r="K150" s="128"/>
      <c r="L150" s="128"/>
      <c r="M150" s="128"/>
      <c r="N150" s="128"/>
      <c r="O150" s="128"/>
    </row>
    <row collapsed="false" customFormat="false" customHeight="true" hidden="true" ht="15.75" outlineLevel="0" r="151">
      <c r="A151" s="435"/>
      <c r="B151" s="25"/>
      <c r="C151" s="25"/>
      <c r="D151" s="25"/>
      <c r="E151" s="25"/>
      <c r="F151" s="25"/>
      <c r="G151" s="25"/>
      <c r="H151" s="25"/>
      <c r="I151" s="137" t="s">
        <v>120</v>
      </c>
      <c r="J151" s="137"/>
      <c r="K151" s="137"/>
      <c r="L151" s="137"/>
      <c r="M151" s="137"/>
      <c r="N151" s="137"/>
      <c r="O151" s="137"/>
    </row>
    <row collapsed="false" customFormat="false" customHeight="true" hidden="true" ht="15" outlineLevel="0" r="152">
      <c r="A152" s="435"/>
      <c r="B152" s="25" t="s">
        <v>122</v>
      </c>
      <c r="C152" s="25" t="s">
        <v>124</v>
      </c>
      <c r="D152" s="25" t="s">
        <v>125</v>
      </c>
      <c r="E152" s="25" t="s">
        <v>122</v>
      </c>
      <c r="F152" s="25" t="s">
        <v>124</v>
      </c>
      <c r="G152" s="25" t="s">
        <v>125</v>
      </c>
      <c r="H152" s="25"/>
      <c r="I152" s="131"/>
      <c r="J152" s="25" t="s">
        <v>122</v>
      </c>
      <c r="K152" s="25"/>
      <c r="L152" s="25" t="s">
        <v>123</v>
      </c>
      <c r="M152" s="25" t="s">
        <v>124</v>
      </c>
      <c r="N152" s="25" t="s">
        <v>125</v>
      </c>
      <c r="O152" s="25"/>
    </row>
    <row collapsed="false" customFormat="false" customHeight="false" hidden="true" ht="63.75" outlineLevel="0" r="153">
      <c r="A153" s="435"/>
      <c r="B153" s="25"/>
      <c r="C153" s="25"/>
      <c r="D153" s="25"/>
      <c r="E153" s="25"/>
      <c r="F153" s="25"/>
      <c r="G153" s="25"/>
      <c r="H153" s="25"/>
      <c r="I153" s="30" t="s">
        <v>126</v>
      </c>
      <c r="J153" s="25"/>
      <c r="K153" s="25"/>
      <c r="L153" s="25"/>
      <c r="M153" s="25"/>
      <c r="N153" s="25"/>
      <c r="O153" s="25"/>
    </row>
    <row collapsed="false" customFormat="false" customHeight="true" hidden="true" ht="29.85" outlineLevel="0" r="154">
      <c r="A154" s="185" t="n">
        <v>1</v>
      </c>
      <c r="B154" s="142" t="n">
        <f aca="false">E37</f>
        <v>0</v>
      </c>
      <c r="C154" s="149" t="n">
        <f aca="false">H37</f>
        <v>1087.575</v>
      </c>
      <c r="D154" s="589" t="n">
        <v>0</v>
      </c>
      <c r="E154" s="143" t="n">
        <f aca="false">E42</f>
        <v>0</v>
      </c>
      <c r="F154" s="143" t="n">
        <f aca="false">H42</f>
        <v>2514.19</v>
      </c>
      <c r="G154" s="145" t="n">
        <v>0</v>
      </c>
      <c r="H154" s="145"/>
      <c r="I154" s="146" t="n">
        <f aca="false">"#ссыл!"</f>
        <v>0</v>
      </c>
      <c r="J154" s="147" t="n">
        <f aca="false">E47</f>
        <v>0</v>
      </c>
      <c r="K154" s="147"/>
      <c r="L154" s="141" t="n">
        <f aca="false">"#ссыл!"</f>
        <v>0</v>
      </c>
      <c r="M154" s="143" t="n">
        <f aca="false">H47</f>
        <v>1509.3</v>
      </c>
      <c r="N154" s="145" t="n">
        <v>0</v>
      </c>
      <c r="O154" s="145"/>
    </row>
    <row collapsed="false" customFormat="false" customHeight="true" hidden="true" ht="29.85" outlineLevel="0" r="155">
      <c r="A155" s="32" t="n">
        <v>2</v>
      </c>
      <c r="B155" s="148" t="n">
        <f aca="false">E34</f>
        <v>14079.15</v>
      </c>
      <c r="C155" s="149" t="n">
        <f aca="false">H34</f>
        <v>1408</v>
      </c>
      <c r="D155" s="589" t="n">
        <v>0</v>
      </c>
      <c r="E155" s="143" t="n">
        <f aca="false">E39</f>
        <v>0</v>
      </c>
      <c r="F155" s="143" t="n">
        <f aca="false">H39</f>
        <v>19069.2</v>
      </c>
      <c r="G155" s="145" t="n">
        <v>0</v>
      </c>
      <c r="H155" s="145"/>
      <c r="I155" s="146" t="n">
        <f aca="false">"#ссыл!"</f>
        <v>0</v>
      </c>
      <c r="J155" s="150" t="n">
        <f aca="false">E44</f>
        <v>0</v>
      </c>
      <c r="K155" s="150"/>
      <c r="L155" s="146" t="n">
        <f aca="false">"#ссыл!"</f>
        <v>0</v>
      </c>
      <c r="M155" s="143" t="n">
        <f aca="false">H44</f>
        <v>18714</v>
      </c>
      <c r="N155" s="145" t="n">
        <v>0</v>
      </c>
      <c r="O155" s="145"/>
    </row>
    <row collapsed="false" customFormat="false" customHeight="true" hidden="true" ht="29.85" outlineLevel="0" r="156">
      <c r="A156" s="32" t="n">
        <v>3</v>
      </c>
      <c r="B156" s="142" t="n">
        <f aca="false">E35</f>
        <v>0</v>
      </c>
      <c r="C156" s="149" t="n">
        <f aca="false">H35</f>
        <v>0</v>
      </c>
      <c r="D156" s="589" t="n">
        <v>0</v>
      </c>
      <c r="E156" s="143" t="n">
        <f aca="false">E40</f>
        <v>1156.4</v>
      </c>
      <c r="F156" s="143" t="n">
        <f aca="false">H40</f>
        <v>17814.84</v>
      </c>
      <c r="G156" s="145" t="n">
        <v>0</v>
      </c>
      <c r="H156" s="145"/>
      <c r="I156" s="146" t="n">
        <f aca="false">"#ссыл!"</f>
        <v>0</v>
      </c>
      <c r="J156" s="150" t="n">
        <f aca="false">E45</f>
        <v>0</v>
      </c>
      <c r="K156" s="150"/>
      <c r="L156" s="146" t="n">
        <f aca="false">"#ссыл!"</f>
        <v>0</v>
      </c>
      <c r="M156" s="143" t="n">
        <f aca="false">H45</f>
        <v>18466</v>
      </c>
      <c r="N156" s="145" t="n">
        <v>0</v>
      </c>
      <c r="O156" s="145"/>
    </row>
    <row collapsed="false" customFormat="false" customHeight="true" hidden="true" ht="29.85" outlineLevel="0" r="157">
      <c r="A157" s="32" t="n">
        <v>4</v>
      </c>
      <c r="B157" s="142" t="n">
        <f aca="false">E36</f>
        <v>3113.89</v>
      </c>
      <c r="C157" s="149" t="n">
        <f aca="false">H36</f>
        <v>533.889</v>
      </c>
      <c r="D157" s="589" t="n">
        <v>0</v>
      </c>
      <c r="E157" s="143" t="n">
        <f aca="false">E41</f>
        <v>3623.99</v>
      </c>
      <c r="F157" s="143" t="n">
        <f aca="false">H41</f>
        <v>16855.3</v>
      </c>
      <c r="G157" s="145" t="n">
        <v>0</v>
      </c>
      <c r="H157" s="145"/>
      <c r="I157" s="146" t="n">
        <f aca="false">"#ссыл!"</f>
        <v>0</v>
      </c>
      <c r="J157" s="150" t="n">
        <f aca="false">E46</f>
        <v>0</v>
      </c>
      <c r="K157" s="150"/>
      <c r="L157" s="146" t="n">
        <f aca="false">"#ссыл!"</f>
        <v>0</v>
      </c>
      <c r="M157" s="143" t="n">
        <f aca="false">H46</f>
        <v>18718.1</v>
      </c>
      <c r="N157" s="145" t="n">
        <v>0</v>
      </c>
      <c r="O157" s="145"/>
    </row>
    <row collapsed="false" customFormat="false" customHeight="false" hidden="true" ht="15.75" outlineLevel="0" r="158">
      <c r="A158" s="41"/>
      <c r="B158" s="153" t="n">
        <f aca="false">B157+B156+B155+B154</f>
        <v>17193.04</v>
      </c>
      <c r="C158" s="155" t="n">
        <f aca="false">C157+C156+C155+C154</f>
        <v>3029.464</v>
      </c>
      <c r="D158" s="158" t="n">
        <f aca="false">D157+D156+D155+D154</f>
        <v>0</v>
      </c>
      <c r="E158" s="155" t="n">
        <f aca="false">E157+E156+E155+E154</f>
        <v>4780.39</v>
      </c>
      <c r="F158" s="155" t="n">
        <f aca="false">F157+F156+F155+F154</f>
        <v>56253.53</v>
      </c>
      <c r="G158" s="157" t="n">
        <f aca="false">G157+G156+G155+G154</f>
        <v>0</v>
      </c>
      <c r="H158" s="157"/>
      <c r="I158" s="158" t="n">
        <f aca="false">I157+I156+I155+I154</f>
        <v>0</v>
      </c>
      <c r="J158" s="159" t="n">
        <f aca="false">J157+J156+J155+J154</f>
        <v>0</v>
      </c>
      <c r="K158" s="159"/>
      <c r="L158" s="160" t="n">
        <f aca="false">L157+L156+L155+L154</f>
        <v>0</v>
      </c>
      <c r="M158" s="155" t="n">
        <f aca="false">M157+M156+M155+M154</f>
        <v>57407.4</v>
      </c>
      <c r="N158" s="157" t="n">
        <f aca="false">N157+N156+N155+N154</f>
        <v>0</v>
      </c>
      <c r="O158" s="157"/>
    </row>
    <row collapsed="false" customFormat="false" customHeight="false" hidden="true" ht="15.75" outlineLevel="0" r="159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23"/>
    </row>
    <row collapsed="false" customFormat="false" customHeight="true" hidden="true" ht="16.5" outlineLevel="0" r="160">
      <c r="A160" s="165" t="s">
        <v>131</v>
      </c>
      <c r="B160" s="123"/>
      <c r="C160" s="166"/>
      <c r="D160" s="165"/>
      <c r="E160" s="166"/>
      <c r="F160" s="165"/>
      <c r="G160" s="165"/>
      <c r="H160" s="166"/>
      <c r="I160" s="166"/>
      <c r="J160" s="166"/>
      <c r="K160" s="166"/>
      <c r="L160" s="166"/>
      <c r="M160" s="166"/>
      <c r="N160" s="166"/>
      <c r="O160" s="123"/>
    </row>
    <row collapsed="false" customFormat="false" customHeight="true" hidden="true" ht="15.75" outlineLevel="0" r="161">
      <c r="A161" s="165"/>
      <c r="B161" s="123"/>
      <c r="C161" s="168"/>
      <c r="D161" s="165"/>
      <c r="E161" s="168"/>
      <c r="F161" s="165"/>
      <c r="G161" s="165"/>
      <c r="H161" s="168"/>
      <c r="I161" s="168"/>
      <c r="J161" s="168"/>
      <c r="K161" s="168" t="s">
        <v>134</v>
      </c>
      <c r="L161" s="168"/>
      <c r="M161" s="168"/>
      <c r="N161" s="168"/>
      <c r="O161" s="123"/>
    </row>
    <row collapsed="false" customFormat="false" customHeight="false" hidden="true" ht="15.75" outlineLevel="0" r="162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</row>
    <row collapsed="false" customFormat="false" customHeight="false" hidden="true" ht="15.75" outlineLevel="0" r="163">
      <c r="A163" s="461"/>
    </row>
    <row collapsed="false" customFormat="false" customHeight="false" hidden="true" ht="15.75" outlineLevel="0" r="164">
      <c r="A164" s="3" t="s">
        <v>135</v>
      </c>
      <c r="B164" s="3"/>
      <c r="C164" s="3"/>
    </row>
    <row collapsed="false" customFormat="false" customHeight="false" hidden="true" ht="15.75" outlineLevel="0" r="165">
      <c r="A165" s="461"/>
    </row>
    <row collapsed="false" customFormat="false" customHeight="false" hidden="true" ht="15.75" outlineLevel="0" r="166">
      <c r="A166" s="366"/>
    </row>
    <row collapsed="false" customFormat="false" customHeight="false" hidden="true" ht="15.75" outlineLevel="0" r="167">
      <c r="A167" s="3" t="s">
        <v>1</v>
      </c>
      <c r="B167" s="3"/>
      <c r="C167" s="3"/>
    </row>
    <row collapsed="false" customFormat="false" customHeight="false" hidden="true" ht="15.75" outlineLevel="0" r="168">
      <c r="A168" s="3" t="s">
        <v>136</v>
      </c>
      <c r="B168" s="3"/>
      <c r="C168" s="3"/>
    </row>
    <row collapsed="false" customFormat="false" customHeight="false" hidden="true" ht="15.75" outlineLevel="0" r="169">
      <c r="A169" s="366"/>
    </row>
    <row collapsed="false" customFormat="false" customHeight="true" hidden="true" ht="31.5" outlineLevel="0" r="170">
      <c r="A170" s="462" t="s">
        <v>137</v>
      </c>
      <c r="B170" s="462"/>
      <c r="C170" s="462"/>
      <c r="D170" s="462"/>
    </row>
    <row collapsed="false" customFormat="false" customHeight="false" hidden="true" ht="15.75" outlineLevel="0" r="171">
      <c r="A171" s="168"/>
      <c r="B171" s="168"/>
      <c r="C171" s="168"/>
      <c r="D171" s="168"/>
    </row>
    <row collapsed="false" customFormat="false" customHeight="true" hidden="true" ht="16.5" outlineLevel="0" r="172">
      <c r="A172" s="463" t="s">
        <v>138</v>
      </c>
      <c r="B172" s="463"/>
      <c r="C172" s="463"/>
      <c r="D172" s="463"/>
    </row>
    <row collapsed="false" customFormat="false" customHeight="true" hidden="true" ht="119.25" outlineLevel="0" r="173">
      <c r="A173" s="26" t="s">
        <v>139</v>
      </c>
      <c r="B173" s="26" t="s">
        <v>142</v>
      </c>
      <c r="C173" s="26" t="s">
        <v>448</v>
      </c>
      <c r="D173" s="26"/>
    </row>
    <row collapsed="false" customFormat="false" customHeight="true" hidden="true" ht="45.75" outlineLevel="0" r="174">
      <c r="A174" s="26"/>
      <c r="B174" s="26"/>
      <c r="C174" s="32" t="s">
        <v>144</v>
      </c>
      <c r="D174" s="26" t="s">
        <v>449</v>
      </c>
    </row>
    <row collapsed="false" customFormat="false" customHeight="false" hidden="true" ht="15" outlineLevel="0" r="175">
      <c r="A175" s="175" t="n">
        <v>1</v>
      </c>
      <c r="B175" s="175" t="n">
        <v>4</v>
      </c>
      <c r="C175" s="176" t="n">
        <v>7</v>
      </c>
      <c r="D175" s="360" t="n">
        <v>8</v>
      </c>
    </row>
    <row collapsed="false" customFormat="false" customHeight="false" hidden="true" ht="30" outlineLevel="0" r="176">
      <c r="A176" s="29" t="s">
        <v>146</v>
      </c>
      <c r="B176" s="29" t="s">
        <v>148</v>
      </c>
      <c r="C176" s="29" t="n">
        <v>28158.3</v>
      </c>
      <c r="D176" s="35" t="n">
        <v>28158.3</v>
      </c>
    </row>
    <row collapsed="false" customFormat="false" customHeight="true" hidden="true" ht="224.25" outlineLevel="0" r="177">
      <c r="A177" s="35" t="s">
        <v>149</v>
      </c>
      <c r="B177" s="35" t="s">
        <v>148</v>
      </c>
      <c r="C177" s="29" t="n">
        <v>6227.78</v>
      </c>
      <c r="D177" s="35" t="n">
        <v>6227.78</v>
      </c>
    </row>
    <row collapsed="false" customFormat="false" customHeight="false" hidden="true" ht="15" outlineLevel="0" r="178">
      <c r="A178" s="35"/>
      <c r="B178" s="35"/>
      <c r="C178" s="29" t="n">
        <v>775.54</v>
      </c>
      <c r="D178" s="35" t="n">
        <v>775.54</v>
      </c>
    </row>
    <row collapsed="false" customFormat="false" customHeight="false" hidden="true" ht="30" outlineLevel="0" r="179">
      <c r="A179" s="29" t="s">
        <v>151</v>
      </c>
      <c r="B179" s="29" t="s">
        <v>148</v>
      </c>
      <c r="C179" s="29" t="n">
        <v>2312.8</v>
      </c>
      <c r="D179" s="35" t="n">
        <v>2312.8</v>
      </c>
    </row>
    <row collapsed="false" customFormat="false" customHeight="false" hidden="true" ht="15.75" outlineLevel="0" r="180">
      <c r="A180" s="123"/>
      <c r="B180" s="123"/>
      <c r="C180" s="123"/>
      <c r="D180" s="123"/>
    </row>
    <row collapsed="false" customFormat="false" customHeight="false" hidden="true" ht="15.75" outlineLevel="0" r="181">
      <c r="A181" s="357"/>
    </row>
    <row collapsed="false" customFormat="false" customHeight="false" hidden="true" ht="15.75" outlineLevel="0" r="182">
      <c r="A182" s="3" t="s">
        <v>153</v>
      </c>
      <c r="B182" s="3"/>
      <c r="C182" s="3"/>
    </row>
    <row collapsed="false" customFormat="false" customHeight="false" hidden="true" ht="15.75" outlineLevel="0" r="183">
      <c r="A183" s="461"/>
    </row>
    <row collapsed="false" customFormat="false" customHeight="false" hidden="true" ht="15.75" outlineLevel="0" r="184">
      <c r="A184" s="3" t="s">
        <v>154</v>
      </c>
      <c r="B184" s="3"/>
      <c r="C184" s="3"/>
    </row>
    <row collapsed="false" customFormat="false" customHeight="false" hidden="true" ht="15.75" outlineLevel="0" r="185">
      <c r="A185" s="3" t="s">
        <v>155</v>
      </c>
      <c r="B185" s="3"/>
      <c r="C185" s="3"/>
    </row>
    <row collapsed="false" customFormat="false" customHeight="false" hidden="true" ht="15.75" outlineLevel="0" r="186">
      <c r="A186" s="366"/>
    </row>
    <row collapsed="false" customFormat="false" customHeight="true" hidden="true" ht="31.5" outlineLevel="0" r="187">
      <c r="A187" s="462" t="s">
        <v>137</v>
      </c>
      <c r="B187" s="462"/>
      <c r="C187" s="462"/>
      <c r="D187" s="462"/>
    </row>
    <row collapsed="false" customFormat="false" customHeight="true" hidden="true" ht="15.2" outlineLevel="0" r="188">
      <c r="A188" s="168"/>
      <c r="B188" s="168"/>
      <c r="C188" s="168"/>
      <c r="D188" s="168"/>
    </row>
    <row collapsed="false" customFormat="false" customHeight="true" hidden="true" ht="15.2" outlineLevel="0" r="189">
      <c r="A189" s="166"/>
      <c r="B189" s="166"/>
      <c r="C189" s="166"/>
      <c r="D189" s="166"/>
    </row>
    <row collapsed="false" customFormat="false" customHeight="true" hidden="true" ht="88.5" outlineLevel="0" r="190">
      <c r="A190" s="26" t="s">
        <v>156</v>
      </c>
      <c r="B190" s="183"/>
      <c r="C190" s="183"/>
      <c r="D190" s="26" t="s">
        <v>450</v>
      </c>
    </row>
    <row collapsed="false" customFormat="false" customHeight="true" hidden="true" ht="30" outlineLevel="0" r="191">
      <c r="A191" s="26"/>
      <c r="B191" s="184"/>
      <c r="C191" s="184"/>
      <c r="D191" s="26"/>
    </row>
    <row collapsed="false" customFormat="false" customHeight="false" hidden="true" ht="15" outlineLevel="0" r="192">
      <c r="A192" s="26"/>
      <c r="B192" s="185" t="s">
        <v>161</v>
      </c>
      <c r="C192" s="185" t="s">
        <v>446</v>
      </c>
      <c r="D192" s="26"/>
    </row>
    <row collapsed="false" customFormat="false" customHeight="false" hidden="true" ht="15" outlineLevel="0" r="193">
      <c r="A193" s="185" t="n">
        <v>1</v>
      </c>
      <c r="B193" s="32"/>
      <c r="C193" s="32" t="n">
        <v>6</v>
      </c>
      <c r="D193" s="26" t="n">
        <v>7</v>
      </c>
    </row>
    <row collapsed="false" customFormat="false" customHeight="true" hidden="true" ht="45.75" outlineLevel="0" r="194">
      <c r="A194" s="29" t="s">
        <v>164</v>
      </c>
      <c r="B194" s="187" t="n">
        <v>14079.15</v>
      </c>
      <c r="C194" s="29" t="s">
        <v>165</v>
      </c>
      <c r="D194" s="35" t="s">
        <v>451</v>
      </c>
    </row>
    <row collapsed="false" customFormat="false" customHeight="true" hidden="true" ht="224.25" outlineLevel="0" r="195">
      <c r="A195" s="35" t="s">
        <v>149</v>
      </c>
      <c r="B195" s="187" t="n">
        <v>3113.89</v>
      </c>
      <c r="C195" s="29" t="s">
        <v>165</v>
      </c>
      <c r="D195" s="35" t="s">
        <v>451</v>
      </c>
    </row>
    <row collapsed="false" customFormat="false" customHeight="false" hidden="true" ht="15" outlineLevel="0" r="196">
      <c r="A196" s="35"/>
      <c r="B196" s="187" t="n">
        <v>3623.99</v>
      </c>
      <c r="C196" s="29" t="s">
        <v>165</v>
      </c>
      <c r="D196" s="35"/>
    </row>
    <row collapsed="false" customFormat="false" customHeight="true" hidden="true" ht="60.75" outlineLevel="0" r="197">
      <c r="A197" s="29" t="s">
        <v>151</v>
      </c>
      <c r="B197" s="187" t="n">
        <v>1156.4</v>
      </c>
      <c r="C197" s="29" t="s">
        <v>165</v>
      </c>
      <c r="D197" s="35" t="s">
        <v>451</v>
      </c>
    </row>
    <row collapsed="false" customFormat="false" customHeight="false" hidden="true" ht="15.75" outlineLevel="0" r="198">
      <c r="A198" s="123"/>
      <c r="B198" s="123"/>
      <c r="C198" s="123"/>
      <c r="D198" s="123"/>
    </row>
    <row collapsed="false" customFormat="false" customHeight="false" hidden="true" ht="15.75" outlineLevel="0" r="199">
      <c r="A199" s="461"/>
    </row>
    <row collapsed="false" customFormat="false" customHeight="false" hidden="true" ht="15.75" outlineLevel="0" r="200">
      <c r="A200" s="357"/>
    </row>
    <row collapsed="false" customFormat="false" customHeight="false" hidden="true" ht="15.75" outlineLevel="0" r="201">
      <c r="A201" s="3" t="s">
        <v>166</v>
      </c>
      <c r="B201" s="3"/>
    </row>
    <row collapsed="false" customFormat="false" customHeight="false" hidden="true" ht="15.75" outlineLevel="0" r="202">
      <c r="A202" s="461"/>
    </row>
    <row collapsed="false" customFormat="false" customHeight="false" hidden="true" ht="15.75" outlineLevel="0" r="203">
      <c r="A203" s="3" t="s">
        <v>168</v>
      </c>
      <c r="B203" s="3"/>
    </row>
    <row collapsed="false" customFormat="false" customHeight="false" hidden="true" ht="15.75" outlineLevel="0" r="204">
      <c r="A204" s="3" t="s">
        <v>169</v>
      </c>
      <c r="B204" s="3"/>
    </row>
    <row collapsed="false" customFormat="false" customHeight="false" hidden="true" ht="15.75" outlineLevel="0" r="205">
      <c r="A205" s="3" t="s">
        <v>170</v>
      </c>
      <c r="B205" s="3"/>
    </row>
    <row collapsed="false" customFormat="false" customHeight="false" hidden="true" ht="15.75" outlineLevel="0" r="206">
      <c r="A206" s="5"/>
    </row>
    <row collapsed="false" customFormat="false" customHeight="true" hidden="true" ht="18" outlineLevel="0" r="207">
      <c r="A207" s="353" t="s">
        <v>171</v>
      </c>
      <c r="B207" s="26" t="s">
        <v>174</v>
      </c>
      <c r="C207" s="26"/>
    </row>
    <row collapsed="false" customFormat="false" customHeight="false" hidden="true" ht="15" outlineLevel="0" r="208">
      <c r="A208" s="189" t="s">
        <v>9</v>
      </c>
      <c r="B208" s="189" t="s">
        <v>175</v>
      </c>
      <c r="C208" s="464"/>
    </row>
    <row collapsed="false" customFormat="false" customHeight="false" hidden="true" ht="30" outlineLevel="0" r="209">
      <c r="A209" s="435"/>
      <c r="B209" s="189" t="s">
        <v>178</v>
      </c>
      <c r="C209" s="464" t="s">
        <v>452</v>
      </c>
    </row>
    <row collapsed="false" customFormat="false" customHeight="false" hidden="true" ht="15" outlineLevel="0" r="210">
      <c r="A210" s="191"/>
      <c r="B210" s="191"/>
      <c r="C210" s="184" t="s">
        <v>453</v>
      </c>
    </row>
    <row collapsed="false" customFormat="false" customHeight="true" hidden="true" ht="42.75" outlineLevel="0" r="211">
      <c r="A211" s="465" t="s">
        <v>180</v>
      </c>
      <c r="B211" s="465"/>
      <c r="C211" s="465"/>
    </row>
    <row collapsed="false" customFormat="false" customHeight="true" hidden="true" ht="30" outlineLevel="0" r="212">
      <c r="A212" s="466" t="s">
        <v>181</v>
      </c>
      <c r="B212" s="466"/>
      <c r="C212" s="466"/>
    </row>
    <row collapsed="false" customFormat="false" customHeight="true" hidden="true" ht="30" outlineLevel="0" r="213">
      <c r="A213" s="466" t="s">
        <v>182</v>
      </c>
      <c r="B213" s="466"/>
      <c r="C213" s="466"/>
    </row>
    <row collapsed="false" customFormat="false" customHeight="false" hidden="true" ht="15" outlineLevel="0" r="214">
      <c r="A214" s="32" t="n">
        <v>1</v>
      </c>
      <c r="B214" s="194" t="n">
        <v>73.5</v>
      </c>
      <c r="C214" s="276" t="n">
        <v>73.8</v>
      </c>
    </row>
    <row collapsed="false" customFormat="false" customHeight="false" hidden="true" ht="15" outlineLevel="0" r="215">
      <c r="A215" s="32" t="n">
        <v>2</v>
      </c>
      <c r="B215" s="194" t="n">
        <v>1.7</v>
      </c>
      <c r="C215" s="276" t="n">
        <v>1.7</v>
      </c>
    </row>
    <row collapsed="false" customFormat="false" customHeight="false" hidden="true" ht="15" outlineLevel="0" r="216">
      <c r="A216" s="32" t="n">
        <v>3</v>
      </c>
      <c r="B216" s="194" t="n">
        <v>10</v>
      </c>
      <c r="C216" s="276" t="n">
        <v>10</v>
      </c>
    </row>
    <row collapsed="false" customFormat="false" customHeight="false" hidden="true" ht="15" outlineLevel="0" r="217">
      <c r="A217" s="32" t="n">
        <v>4</v>
      </c>
      <c r="B217" s="194" t="n">
        <v>91</v>
      </c>
      <c r="C217" s="276" t="n">
        <v>91.3</v>
      </c>
    </row>
    <row collapsed="false" customFormat="false" customHeight="false" hidden="true" ht="15" outlineLevel="0" r="218">
      <c r="A218" s="32" t="n">
        <v>5</v>
      </c>
      <c r="B218" s="194" t="n">
        <v>13.4</v>
      </c>
      <c r="C218" s="276" t="n">
        <v>17.1</v>
      </c>
    </row>
    <row collapsed="false" customFormat="false" customHeight="false" hidden="true" ht="15" outlineLevel="0" r="219">
      <c r="A219" s="32" t="n">
        <v>6</v>
      </c>
      <c r="B219" s="194" t="n">
        <v>100</v>
      </c>
      <c r="C219" s="276" t="n">
        <v>100</v>
      </c>
    </row>
    <row collapsed="false" customFormat="false" customHeight="false" hidden="true" ht="15" outlineLevel="0" r="220">
      <c r="A220" s="32" t="n">
        <v>7</v>
      </c>
      <c r="B220" s="194" t="n">
        <v>100</v>
      </c>
      <c r="C220" s="276" t="n">
        <v>100</v>
      </c>
    </row>
    <row collapsed="false" customFormat="false" customHeight="false" hidden="true" ht="15" outlineLevel="0" r="221">
      <c r="A221" s="32" t="n">
        <v>8</v>
      </c>
      <c r="B221" s="194" t="n">
        <v>17</v>
      </c>
      <c r="C221" s="276" t="n">
        <v>19</v>
      </c>
    </row>
    <row collapsed="false" customFormat="false" customHeight="false" hidden="true" ht="15" outlineLevel="0" r="222">
      <c r="A222" s="32" t="n">
        <v>9</v>
      </c>
      <c r="B222" s="194" t="n">
        <v>1</v>
      </c>
      <c r="C222" s="276" t="n">
        <v>1</v>
      </c>
    </row>
    <row collapsed="false" customFormat="false" customHeight="false" hidden="true" ht="15" outlineLevel="0" r="223">
      <c r="A223" s="32" t="n">
        <v>10</v>
      </c>
      <c r="B223" s="194" t="n">
        <v>55.7</v>
      </c>
      <c r="C223" s="276" t="n">
        <v>90</v>
      </c>
    </row>
    <row collapsed="false" customFormat="false" customHeight="false" hidden="true" ht="15" outlineLevel="0" r="224">
      <c r="A224" s="32" t="n">
        <v>11</v>
      </c>
      <c r="B224" s="194" t="n">
        <v>29.6</v>
      </c>
      <c r="C224" s="276" t="n">
        <v>20</v>
      </c>
    </row>
    <row collapsed="false" customFormat="false" customHeight="true" hidden="true" ht="30" outlineLevel="0" r="225">
      <c r="A225" s="466" t="s">
        <v>198</v>
      </c>
      <c r="B225" s="466"/>
      <c r="C225" s="466"/>
    </row>
    <row collapsed="false" customFormat="false" customHeight="false" hidden="true" ht="15" outlineLevel="0" r="226">
      <c r="A226" s="32" t="n">
        <v>12</v>
      </c>
      <c r="B226" s="194" t="n">
        <v>165</v>
      </c>
      <c r="C226" s="276" t="n">
        <v>214</v>
      </c>
    </row>
    <row collapsed="false" customFormat="false" customHeight="true" hidden="true" ht="30" outlineLevel="0" r="227">
      <c r="A227" s="466" t="s">
        <v>201</v>
      </c>
      <c r="B227" s="466"/>
      <c r="C227" s="466"/>
    </row>
    <row collapsed="false" customFormat="false" customHeight="true" hidden="true" ht="45" outlineLevel="0" r="228">
      <c r="A228" s="466" t="s">
        <v>202</v>
      </c>
      <c r="B228" s="466"/>
      <c r="C228" s="466"/>
    </row>
    <row collapsed="false" customFormat="false" customHeight="false" hidden="true" ht="15" outlineLevel="0" r="229">
      <c r="A229" s="32" t="n">
        <v>13</v>
      </c>
      <c r="B229" s="29" t="n">
        <v>12.4</v>
      </c>
      <c r="C229" s="276" t="n">
        <v>14</v>
      </c>
    </row>
    <row collapsed="false" customFormat="false" customHeight="false" hidden="true" ht="15" outlineLevel="0" r="230">
      <c r="A230" s="32" t="n">
        <v>14</v>
      </c>
      <c r="B230" s="29" t="n">
        <v>800</v>
      </c>
      <c r="C230" s="253" t="n">
        <v>1200</v>
      </c>
    </row>
    <row collapsed="false" customFormat="false" customHeight="true" hidden="true" ht="45" outlineLevel="0" r="231">
      <c r="A231" s="466" t="s">
        <v>206</v>
      </c>
      <c r="B231" s="466"/>
      <c r="C231" s="466"/>
    </row>
    <row collapsed="false" customFormat="false" customHeight="false" hidden="true" ht="15" outlineLevel="0" r="232">
      <c r="A232" s="185" t="n">
        <v>15</v>
      </c>
      <c r="B232" s="195" t="s">
        <v>208</v>
      </c>
      <c r="C232" s="205" t="s">
        <v>208</v>
      </c>
    </row>
    <row collapsed="false" customFormat="false" customHeight="true" hidden="true" ht="30" outlineLevel="0" r="233">
      <c r="A233" s="466" t="s">
        <v>209</v>
      </c>
      <c r="B233" s="466"/>
      <c r="C233" s="466"/>
    </row>
    <row collapsed="false" customFormat="false" customHeight="true" hidden="true" ht="30" outlineLevel="0" r="234">
      <c r="A234" s="466" t="s">
        <v>210</v>
      </c>
      <c r="B234" s="466"/>
      <c r="C234" s="466"/>
    </row>
    <row collapsed="false" customFormat="false" customHeight="false" hidden="true" ht="15" outlineLevel="0" r="235">
      <c r="A235" s="194" t="n">
        <v>16</v>
      </c>
      <c r="B235" s="194" t="n">
        <v>3890</v>
      </c>
      <c r="C235" s="276" t="n">
        <v>4050</v>
      </c>
    </row>
    <row collapsed="false" customFormat="false" customHeight="false" hidden="true" ht="15" outlineLevel="0" r="236">
      <c r="A236" s="194" t="n">
        <v>17</v>
      </c>
      <c r="B236" s="194" t="n">
        <v>7.7</v>
      </c>
      <c r="C236" s="276" t="n">
        <v>7.7</v>
      </c>
    </row>
    <row collapsed="false" customFormat="false" customHeight="false" hidden="true" ht="15.75" outlineLevel="0" r="237">
      <c r="A237" s="366"/>
    </row>
    <row collapsed="false" customFormat="false" customHeight="false" hidden="true" ht="15.75" outlineLevel="0" r="238">
      <c r="A238" s="5" t="s">
        <v>67</v>
      </c>
    </row>
    <row collapsed="false" customFormat="false" customHeight="false" hidden="true" ht="15.75" outlineLevel="0" r="239">
      <c r="A239" s="468" t="s">
        <v>213</v>
      </c>
      <c r="B239" s="468"/>
      <c r="C239" s="468"/>
    </row>
    <row collapsed="false" customFormat="false" customHeight="false" hidden="true" ht="15.75" outlineLevel="0" r="240">
      <c r="A240" s="468" t="s">
        <v>214</v>
      </c>
      <c r="B240" s="468"/>
      <c r="C240" s="468"/>
    </row>
    <row collapsed="false" customFormat="false" customHeight="false" hidden="true" ht="15.75" outlineLevel="0" r="241">
      <c r="A241" s="3" t="s">
        <v>215</v>
      </c>
      <c r="B241" s="3"/>
      <c r="C241" s="3"/>
      <c r="D241" s="3"/>
    </row>
    <row collapsed="false" customFormat="false" customHeight="false" hidden="true" ht="15.75" outlineLevel="0" r="242">
      <c r="A242" s="3" t="s">
        <v>69</v>
      </c>
      <c r="B242" s="3"/>
      <c r="C242" s="3"/>
      <c r="D242" s="3"/>
    </row>
    <row collapsed="false" customFormat="false" customHeight="false" hidden="true" ht="15.75" outlineLevel="0" r="243">
      <c r="A243" s="3" t="s">
        <v>216</v>
      </c>
      <c r="B243" s="3"/>
      <c r="C243" s="3"/>
      <c r="D243" s="3"/>
    </row>
    <row collapsed="false" customFormat="false" customHeight="false" hidden="true" ht="15.75" outlineLevel="0" r="244">
      <c r="A244" s="3" t="s">
        <v>90</v>
      </c>
      <c r="B244" s="3"/>
      <c r="C244" s="3"/>
    </row>
    <row collapsed="false" customFormat="false" customHeight="false" hidden="true" ht="15.75" outlineLevel="0" r="245">
      <c r="A245" s="469"/>
    </row>
    <row collapsed="false" customFormat="false" customHeight="true" hidden="true" ht="164.25" outlineLevel="0" r="246">
      <c r="A246" s="26" t="s">
        <v>171</v>
      </c>
      <c r="B246" s="26" t="s">
        <v>218</v>
      </c>
      <c r="C246" s="26"/>
      <c r="D246" s="26"/>
      <c r="E246" s="26"/>
      <c r="F246" s="26"/>
      <c r="G246" s="26"/>
      <c r="H246" s="26"/>
      <c r="I246" s="26"/>
      <c r="J246" s="26"/>
      <c r="K246" s="26"/>
    </row>
    <row collapsed="false" customFormat="false" customHeight="true" hidden="true" ht="45.75" outlineLevel="0" r="247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01" t="s">
        <v>222</v>
      </c>
    </row>
    <row collapsed="false" customFormat="false" customHeight="false" hidden="true" ht="15" outlineLevel="0" r="248">
      <c r="A248" s="176" t="n">
        <v>1</v>
      </c>
      <c r="B248" s="176" t="n">
        <v>4</v>
      </c>
      <c r="C248" s="360"/>
      <c r="D248" s="360"/>
      <c r="E248" s="360"/>
      <c r="F248" s="360"/>
      <c r="G248" s="360"/>
      <c r="H248" s="360"/>
      <c r="I248" s="360"/>
      <c r="J248" s="360"/>
      <c r="K248" s="201" t="n">
        <v>10</v>
      </c>
    </row>
    <row collapsed="false" customFormat="false" customHeight="true" hidden="true" ht="74.25" outlineLevel="0" r="249">
      <c r="A249" s="35" t="n">
        <v>1</v>
      </c>
      <c r="B249" s="205" t="s">
        <v>224</v>
      </c>
      <c r="C249" s="310"/>
      <c r="D249" s="471" t="e">
        <f aca="false">D250+++D251+D252+D253</f>
        <v>#VALUE!</v>
      </c>
      <c r="E249" s="145"/>
      <c r="F249" s="310"/>
      <c r="G249" s="310"/>
      <c r="H249" s="310"/>
      <c r="I249" s="209" t="e">
        <f aca="false">I250+I251+I252+I253</f>
        <v>#VALUE!</v>
      </c>
      <c r="J249" s="209"/>
      <c r="K249" s="210" t="n">
        <f aca="false">K250+K251+K252+K253</f>
        <v>0</v>
      </c>
    </row>
    <row collapsed="false" customFormat="false" customHeight="true" hidden="true" ht="16.5" outlineLevel="0" r="250">
      <c r="A250" s="35"/>
      <c r="B250" s="205"/>
      <c r="C250" s="467"/>
      <c r="D250" s="471" t="n">
        <f aca="false">"#ссыл!+#ссыл!++I250+K250"</f>
        <v>0</v>
      </c>
      <c r="E250" s="142"/>
      <c r="F250" s="205"/>
      <c r="G250" s="205"/>
      <c r="H250" s="205"/>
      <c r="I250" s="212" t="n">
        <f aca="false">I270</f>
        <v>1408</v>
      </c>
      <c r="J250" s="212"/>
      <c r="K250" s="213" t="n">
        <f aca="false">K270</f>
        <v>0</v>
      </c>
    </row>
    <row collapsed="false" customFormat="false" customHeight="true" hidden="true" ht="16.5" outlineLevel="0" r="251">
      <c r="A251" s="35"/>
      <c r="B251" s="205"/>
      <c r="C251" s="467"/>
      <c r="D251" s="472" t="str">
        <f aca="false">"#ссыл!+#ссыл!++I251+K251"</f>
        <v>#ссыл!+#ссыл!++I251+K251</v>
      </c>
      <c r="E251" s="142"/>
      <c r="F251" s="205"/>
      <c r="G251" s="205"/>
      <c r="H251" s="205"/>
      <c r="I251" s="212" t="n">
        <f aca="false">I271</f>
        <v>0</v>
      </c>
      <c r="J251" s="212"/>
      <c r="K251" s="213" t="n">
        <f aca="false">K271</f>
        <v>0</v>
      </c>
    </row>
    <row collapsed="false" customFormat="false" customHeight="true" hidden="true" ht="16.5" outlineLevel="0" r="252">
      <c r="A252" s="35"/>
      <c r="B252" s="205"/>
      <c r="C252" s="467"/>
      <c r="D252" s="471" t="n">
        <f aca="false">"#ссыл!+#ссыл!++I252+K252"</f>
        <v>0</v>
      </c>
      <c r="E252" s="142"/>
      <c r="F252" s="205"/>
      <c r="G252" s="205"/>
      <c r="H252" s="205"/>
      <c r="I252" s="212" t="n">
        <f aca="false">I272</f>
        <v>533.889</v>
      </c>
      <c r="J252" s="212"/>
      <c r="K252" s="213" t="n">
        <f aca="false">K272</f>
        <v>0</v>
      </c>
    </row>
    <row collapsed="false" customFormat="false" customHeight="true" hidden="true" ht="16.5" outlineLevel="0" r="253">
      <c r="A253" s="35"/>
      <c r="B253" s="205"/>
      <c r="C253" s="467"/>
      <c r="D253" s="472" t="str">
        <f aca="false">"#ссыл!+#ссыл!++I253+K253"</f>
        <v>#ссыл!+#ссыл!++I253+K253</v>
      </c>
      <c r="E253" s="145"/>
      <c r="F253" s="205"/>
      <c r="G253" s="205"/>
      <c r="H253" s="205"/>
      <c r="I253" s="217" t="str">
        <f aca="false">"#ссыл!"</f>
        <v>#ссыл!</v>
      </c>
      <c r="J253" s="217"/>
      <c r="K253" s="218" t="n">
        <f aca="false">K328</f>
        <v>0</v>
      </c>
    </row>
    <row collapsed="false" customFormat="false" customHeight="true" hidden="true" ht="16.5" outlineLevel="0" r="254">
      <c r="A254" s="35"/>
      <c r="B254" s="205"/>
      <c r="C254" s="310"/>
      <c r="D254" s="471" t="e">
        <f aca="false">D255+D256+D257+D258</f>
        <v>#VALUE!</v>
      </c>
      <c r="E254" s="142"/>
      <c r="F254" s="185"/>
      <c r="G254" s="185"/>
      <c r="H254" s="185"/>
      <c r="I254" s="219" t="e">
        <f aca="false">I255+I256+I257+I258</f>
        <v>#VALUE!</v>
      </c>
      <c r="J254" s="219"/>
      <c r="K254" s="210" t="n">
        <f aca="false">K255+K256+K257+K258</f>
        <v>0</v>
      </c>
    </row>
    <row collapsed="false" customFormat="false" customHeight="true" hidden="true" ht="16.5" outlineLevel="0" r="255">
      <c r="A255" s="35"/>
      <c r="B255" s="205"/>
      <c r="C255" s="467"/>
      <c r="D255" s="472" t="str">
        <f aca="false">"#ссыл!+#ссыл!+I255+K255"</f>
        <v>#ссыл!+#ссыл!+I255+K255</v>
      </c>
      <c r="E255" s="145"/>
      <c r="F255" s="205"/>
      <c r="G255" s="205"/>
      <c r="H255" s="205"/>
      <c r="I255" s="217" t="n">
        <f aca="false">I274</f>
        <v>18791</v>
      </c>
      <c r="J255" s="217"/>
      <c r="K255" s="213" t="n">
        <f aca="false">K274</f>
        <v>0</v>
      </c>
    </row>
    <row collapsed="false" customFormat="false" customHeight="true" hidden="true" ht="16.5" outlineLevel="0" r="256">
      <c r="A256" s="35"/>
      <c r="B256" s="205"/>
      <c r="C256" s="467"/>
      <c r="D256" s="471" t="n">
        <f aca="false">"#ссыл!+#ссыл!+I256+K256"</f>
        <v>0</v>
      </c>
      <c r="E256" s="142"/>
      <c r="F256" s="205"/>
      <c r="G256" s="205"/>
      <c r="H256" s="205"/>
      <c r="I256" s="217" t="n">
        <f aca="false">I275</f>
        <v>16821.14</v>
      </c>
      <c r="J256" s="217"/>
      <c r="K256" s="213" t="n">
        <f aca="false">K275</f>
        <v>0</v>
      </c>
    </row>
    <row collapsed="false" customFormat="false" customHeight="true" hidden="true" ht="16.5" outlineLevel="0" r="257">
      <c r="A257" s="35"/>
      <c r="B257" s="205"/>
      <c r="C257" s="467"/>
      <c r="D257" s="472" t="str">
        <f aca="false">"#ссыл!+#ссыл!+I257+K257"</f>
        <v>#ссыл!+#ссыл!+I257+K257</v>
      </c>
      <c r="E257" s="142"/>
      <c r="F257" s="205"/>
      <c r="G257" s="205"/>
      <c r="H257" s="205"/>
      <c r="I257" s="217" t="n">
        <f aca="false">I276</f>
        <v>16654.4</v>
      </c>
      <c r="J257" s="217"/>
      <c r="K257" s="213" t="n">
        <f aca="false">K276</f>
        <v>0</v>
      </c>
    </row>
    <row collapsed="false" customFormat="false" customHeight="true" hidden="true" ht="16.5" outlineLevel="0" r="258">
      <c r="A258" s="35"/>
      <c r="B258" s="205"/>
      <c r="C258" s="467"/>
      <c r="D258" s="472" t="str">
        <f aca="false">"#ссыл!+#ссыл!+I258+K258"</f>
        <v>#ссыл!+#ссыл!+I258+K258</v>
      </c>
      <c r="E258" s="145"/>
      <c r="F258" s="205"/>
      <c r="G258" s="205"/>
      <c r="H258" s="205"/>
      <c r="I258" s="217" t="str">
        <f aca="false">"#ссыл!"</f>
        <v>#ссыл!</v>
      </c>
      <c r="J258" s="217"/>
      <c r="K258" s="218" t="n">
        <f aca="false">K330</f>
        <v>0</v>
      </c>
    </row>
    <row collapsed="false" customFormat="false" customHeight="true" hidden="true" ht="15.75" outlineLevel="0" r="259">
      <c r="A259" s="35"/>
      <c r="B259" s="205"/>
      <c r="C259" s="185"/>
      <c r="D259" s="472" t="e">
        <f aca="false">D260+D261+D262+D263</f>
        <v>#VALUE!</v>
      </c>
      <c r="E259" s="221" t="e">
        <f aca="false">E260+E261+E262+E263</f>
        <v>#VALUE!</v>
      </c>
      <c r="F259" s="185"/>
      <c r="G259" s="185"/>
      <c r="H259" s="185"/>
      <c r="I259" s="219" t="e">
        <f aca="false">I260+I261+I262+I263</f>
        <v>#VALUE!</v>
      </c>
      <c r="J259" s="219"/>
      <c r="K259" s="210" t="n">
        <f aca="false">K260+K261+K262+K263</f>
        <v>0</v>
      </c>
    </row>
    <row collapsed="false" customFormat="false" customHeight="true" hidden="true" ht="15.75" outlineLevel="0" r="260">
      <c r="A260" s="35"/>
      <c r="B260" s="205"/>
      <c r="C260" s="467"/>
      <c r="D260" s="472" t="str">
        <f aca="false">"#ссыл!+E260+I260+++K260"</f>
        <v>#ссыл!+E260+I260+++K260</v>
      </c>
      <c r="E260" s="223" t="str">
        <f aca="false">E278</f>
        <v>#ссыл!+E300+E321</v>
      </c>
      <c r="F260" s="205"/>
      <c r="G260" s="205"/>
      <c r="H260" s="205"/>
      <c r="I260" s="217" t="n">
        <f aca="false">I278</f>
        <v>18488</v>
      </c>
      <c r="J260" s="217"/>
      <c r="K260" s="213" t="n">
        <f aca="false">K278</f>
        <v>0</v>
      </c>
    </row>
    <row collapsed="false" customFormat="false" customHeight="true" hidden="true" ht="15.75" outlineLevel="0" r="261">
      <c r="A261" s="35"/>
      <c r="B261" s="205"/>
      <c r="C261" s="467"/>
      <c r="D261" s="472" t="str">
        <f aca="false">"#ссыл!+E261+I261+++K261"</f>
        <v>#ссыл!+E261+I261+++K261</v>
      </c>
      <c r="E261" s="223" t="str">
        <f aca="false">E279</f>
        <v>#ссыл!+E301+E322</v>
      </c>
      <c r="F261" s="205"/>
      <c r="G261" s="205"/>
      <c r="H261" s="205"/>
      <c r="I261" s="217" t="n">
        <f aca="false">I279</f>
        <v>17648</v>
      </c>
      <c r="J261" s="217"/>
      <c r="K261" s="213" t="n">
        <f aca="false">K279</f>
        <v>0</v>
      </c>
    </row>
    <row collapsed="false" customFormat="false" customHeight="true" hidden="true" ht="15.75" outlineLevel="0" r="262">
      <c r="A262" s="35"/>
      <c r="B262" s="205"/>
      <c r="C262" s="467"/>
      <c r="D262" s="472" t="str">
        <f aca="false">"#ссыл!+E262+I262+++K262"</f>
        <v>#ссыл!+E262+I262+++K262</v>
      </c>
      <c r="E262" s="223" t="str">
        <f aca="false">E280</f>
        <v>#ссыл!+E302+E323</v>
      </c>
      <c r="F262" s="205"/>
      <c r="G262" s="205"/>
      <c r="H262" s="205"/>
      <c r="I262" s="217" t="n">
        <f aca="false">I280</f>
        <v>18505</v>
      </c>
      <c r="J262" s="217"/>
      <c r="K262" s="213" t="n">
        <f aca="false">K280</f>
        <v>0</v>
      </c>
    </row>
    <row collapsed="false" customFormat="false" customHeight="true" hidden="true" ht="30" outlineLevel="0" r="263">
      <c r="A263" s="35"/>
      <c r="B263" s="205"/>
      <c r="C263" s="467"/>
      <c r="D263" s="472" t="str">
        <f aca="false">"#ссыл!+E263+I263+++K263"</f>
        <v>#ссыл!+E263+I263+++K263</v>
      </c>
      <c r="E263" s="225" t="str">
        <f aca="false">"#ссыл!"</f>
        <v>#ссыл!</v>
      </c>
      <c r="F263" s="205"/>
      <c r="G263" s="205"/>
      <c r="H263" s="205"/>
      <c r="I263" s="217" t="str">
        <f aca="false">"#ссыл!"</f>
        <v>#ссыл!</v>
      </c>
      <c r="J263" s="217"/>
      <c r="K263" s="218" t="n">
        <f aca="false">K332</f>
        <v>0</v>
      </c>
    </row>
    <row collapsed="false" customFormat="false" customHeight="true" hidden="true" ht="16.5" outlineLevel="0" r="264">
      <c r="A264" s="35"/>
      <c r="B264" s="217"/>
      <c r="C264" s="475"/>
      <c r="D264" s="476" t="n">
        <f aca="false">D265+D266+D267+D268</f>
        <v>0</v>
      </c>
      <c r="E264" s="229"/>
      <c r="F264" s="477"/>
      <c r="G264" s="477"/>
      <c r="H264" s="477"/>
      <c r="I264" s="231" t="e">
        <f aca="false">I265+I266+I267+I268</f>
        <v>#VALUE!</v>
      </c>
      <c r="J264" s="231"/>
      <c r="K264" s="232" t="n">
        <f aca="false">K265+K266+K267+K268</f>
        <v>0</v>
      </c>
    </row>
    <row collapsed="false" customFormat="false" customHeight="true" hidden="true" ht="16.5" outlineLevel="0" r="265">
      <c r="A265" s="35"/>
      <c r="B265" s="217"/>
      <c r="C265" s="474"/>
      <c r="D265" s="476" t="n">
        <f aca="false">"#ссыл!++++#ссыл!+I265+K265"</f>
        <v>0</v>
      </c>
      <c r="E265" s="229"/>
      <c r="F265" s="217"/>
      <c r="G265" s="217"/>
      <c r="H265" s="217"/>
      <c r="I265" s="236" t="n">
        <f aca="false">I250+I255+I260</f>
        <v>38687</v>
      </c>
      <c r="J265" s="236"/>
      <c r="K265" s="237" t="n">
        <f aca="false">K250+K255+K260</f>
        <v>0</v>
      </c>
    </row>
    <row collapsed="false" customFormat="false" customHeight="true" hidden="true" ht="16.5" outlineLevel="0" r="266">
      <c r="A266" s="35"/>
      <c r="B266" s="217"/>
      <c r="C266" s="474"/>
      <c r="D266" s="476" t="n">
        <f aca="false">"#ссыл!++++#ссыл!+I266+K266"</f>
        <v>0</v>
      </c>
      <c r="E266" s="229"/>
      <c r="F266" s="217"/>
      <c r="G266" s="217"/>
      <c r="H266" s="217"/>
      <c r="I266" s="236" t="n">
        <f aca="false">I251+I256+I261</f>
        <v>34469.14</v>
      </c>
      <c r="J266" s="236"/>
      <c r="K266" s="237" t="n">
        <f aca="false">K251+K256+K261</f>
        <v>0</v>
      </c>
    </row>
    <row collapsed="false" customFormat="false" customHeight="true" hidden="true" ht="16.5" outlineLevel="0" r="267">
      <c r="A267" s="35"/>
      <c r="B267" s="217"/>
      <c r="C267" s="474"/>
      <c r="D267" s="476" t="n">
        <f aca="false">"#ссыл!++++#ссыл!+I267+K267"</f>
        <v>0</v>
      </c>
      <c r="E267" s="229"/>
      <c r="F267" s="217"/>
      <c r="G267" s="217"/>
      <c r="H267" s="217"/>
      <c r="I267" s="236" t="n">
        <f aca="false">I252+I257+I262</f>
        <v>35693.289</v>
      </c>
      <c r="J267" s="236"/>
      <c r="K267" s="237" t="n">
        <f aca="false">K252+K257+K262</f>
        <v>0</v>
      </c>
    </row>
    <row collapsed="false" customFormat="false" customHeight="true" hidden="true" ht="16.5" outlineLevel="0" r="268">
      <c r="A268" s="35"/>
      <c r="B268" s="217"/>
      <c r="C268" s="474"/>
      <c r="D268" s="476" t="n">
        <f aca="false">"#ссыл!++++#ссыл!+I268+K268"</f>
        <v>0</v>
      </c>
      <c r="E268" s="229"/>
      <c r="F268" s="217"/>
      <c r="G268" s="217"/>
      <c r="H268" s="217"/>
      <c r="I268" s="236" t="e">
        <f aca="false">I253+I258+I263</f>
        <v>#VALUE!</v>
      </c>
      <c r="J268" s="236"/>
      <c r="K268" s="237" t="n">
        <f aca="false">K253+K258+K263</f>
        <v>0</v>
      </c>
    </row>
    <row collapsed="false" customFormat="false" customHeight="true" hidden="true" ht="16.5" outlineLevel="0" r="269">
      <c r="A269" s="479" t="s">
        <v>15</v>
      </c>
      <c r="B269" s="196" t="s">
        <v>229</v>
      </c>
      <c r="C269" s="481"/>
      <c r="D269" s="482" t="n">
        <f aca="false">D270+D271+D272</f>
        <v>0</v>
      </c>
      <c r="E269" s="241"/>
      <c r="F269" s="483"/>
      <c r="G269" s="483"/>
      <c r="H269" s="483"/>
      <c r="I269" s="243" t="n">
        <f aca="false">I270+I271+I272</f>
        <v>1941.889</v>
      </c>
      <c r="J269" s="243"/>
      <c r="K269" s="244"/>
    </row>
    <row collapsed="false" customFormat="false" customHeight="true" hidden="true" ht="16.5" outlineLevel="0" r="270">
      <c r="A270" s="479"/>
      <c r="B270" s="196"/>
      <c r="C270" s="485"/>
      <c r="D270" s="486" t="n">
        <f aca="false">"#ссыл!+#ссыл!++I270+K270"</f>
        <v>0</v>
      </c>
      <c r="E270" s="247"/>
      <c r="F270" s="257"/>
      <c r="G270" s="257"/>
      <c r="H270" s="257"/>
      <c r="I270" s="249" t="n">
        <f aca="false">G306</f>
        <v>1408</v>
      </c>
      <c r="J270" s="249"/>
      <c r="K270" s="250"/>
    </row>
    <row collapsed="false" customFormat="false" customHeight="true" hidden="true" ht="16.5" outlineLevel="0" r="271">
      <c r="A271" s="479"/>
      <c r="B271" s="196"/>
      <c r="C271" s="485"/>
      <c r="D271" s="486" t="n">
        <f aca="false">"#ссыл!+#ссыл!++I271+K271"</f>
        <v>0</v>
      </c>
      <c r="E271" s="251"/>
      <c r="F271" s="257"/>
      <c r="G271" s="257"/>
      <c r="H271" s="257"/>
      <c r="I271" s="252"/>
      <c r="J271" s="252"/>
      <c r="K271" s="250"/>
    </row>
    <row collapsed="false" customFormat="false" customHeight="true" hidden="true" ht="16.5" outlineLevel="0" r="272">
      <c r="A272" s="479"/>
      <c r="B272" s="196"/>
      <c r="C272" s="485"/>
      <c r="D272" s="486" t="n">
        <f aca="false">"#ссыл!+#ссыл!++I272+K272"</f>
        <v>0</v>
      </c>
      <c r="E272" s="247"/>
      <c r="F272" s="487"/>
      <c r="G272" s="487"/>
      <c r="H272" s="487"/>
      <c r="I272" s="249" t="n">
        <f aca="false">G294+G307</f>
        <v>533.889</v>
      </c>
      <c r="J272" s="249"/>
      <c r="K272" s="253"/>
    </row>
    <row collapsed="false" customFormat="false" customHeight="true" hidden="true" ht="27.75" outlineLevel="0" r="273">
      <c r="A273" s="479"/>
      <c r="B273" s="196"/>
      <c r="C273" s="481"/>
      <c r="D273" s="482" t="e">
        <f aca="false">D274+D275+D276</f>
        <v>#VALUE!</v>
      </c>
      <c r="E273" s="241"/>
      <c r="F273" s="483"/>
      <c r="G273" s="483"/>
      <c r="H273" s="483"/>
      <c r="I273" s="243" t="n">
        <f aca="false">I274+I275+I276</f>
        <v>52266.54</v>
      </c>
      <c r="J273" s="243"/>
      <c r="K273" s="244" t="n">
        <f aca="false">K274+K275+K276</f>
        <v>0</v>
      </c>
    </row>
    <row collapsed="false" customFormat="false" customHeight="true" hidden="true" ht="16.5" outlineLevel="0" r="274">
      <c r="A274" s="479"/>
      <c r="B274" s="196"/>
      <c r="C274" s="485"/>
      <c r="D274" s="489" t="str">
        <f aca="false">"#ссыл!+#ссыл!+I274+K274"</f>
        <v>#ссыл!+#ссыл!+I274+K274</v>
      </c>
      <c r="E274" s="251"/>
      <c r="F274" s="257"/>
      <c r="G274" s="257"/>
      <c r="H274" s="257"/>
      <c r="I274" s="257" t="n">
        <f aca="false">G285+G296+J317</f>
        <v>18791</v>
      </c>
      <c r="J274" s="257"/>
      <c r="K274" s="258" t="n">
        <f aca="false">K285+K296+K317</f>
        <v>0</v>
      </c>
    </row>
    <row collapsed="false" customFormat="false" customHeight="true" hidden="true" ht="16.5" outlineLevel="0" r="275">
      <c r="A275" s="479"/>
      <c r="B275" s="196"/>
      <c r="C275" s="485"/>
      <c r="D275" s="489" t="str">
        <f aca="false">"#ссыл!+#ссыл!+I275+K275"</f>
        <v>#ссыл!+#ссыл!+I275+K275</v>
      </c>
      <c r="E275" s="247"/>
      <c r="F275" s="257"/>
      <c r="G275" s="257"/>
      <c r="H275" s="257"/>
      <c r="I275" s="259" t="n">
        <f aca="false">G286+G297+F309+J318</f>
        <v>16821.14</v>
      </c>
      <c r="J275" s="259"/>
      <c r="K275" s="258" t="n">
        <f aca="false">K286+K297+K318+K309</f>
        <v>0</v>
      </c>
    </row>
    <row collapsed="false" customFormat="false" customHeight="true" hidden="true" ht="16.5" outlineLevel="0" r="276">
      <c r="A276" s="479"/>
      <c r="B276" s="196"/>
      <c r="C276" s="485"/>
      <c r="D276" s="489" t="str">
        <f aca="false">"#ссыл!+#ссыл!+I276+K276"</f>
        <v>#ссыл!+#ссыл!+I276+K276</v>
      </c>
      <c r="E276" s="247"/>
      <c r="F276" s="257"/>
      <c r="G276" s="257"/>
      <c r="H276" s="257"/>
      <c r="I276" s="260" t="n">
        <f aca="false">G287+G298+F310+J319</f>
        <v>16654.4</v>
      </c>
      <c r="J276" s="260"/>
      <c r="K276" s="258" t="n">
        <f aca="false">K287+K298+K319+K310</f>
        <v>0</v>
      </c>
    </row>
    <row collapsed="false" customFormat="false" customHeight="true" hidden="true" ht="15.75" outlineLevel="0" r="277">
      <c r="A277" s="479"/>
      <c r="B277" s="196"/>
      <c r="C277" s="481"/>
      <c r="D277" s="490" t="e">
        <f aca="false">D278+D279+D280</f>
        <v>#VALUE!</v>
      </c>
      <c r="E277" s="263" t="e">
        <f aca="false">E278+E279+E280</f>
        <v>#VALUE!</v>
      </c>
      <c r="F277" s="483"/>
      <c r="G277" s="483"/>
      <c r="H277" s="483"/>
      <c r="I277" s="264" t="n">
        <f aca="false">I278+I279+I280</f>
        <v>54641</v>
      </c>
      <c r="J277" s="264"/>
      <c r="K277" s="244" t="n">
        <f aca="false">K278+K279+K280</f>
        <v>0</v>
      </c>
    </row>
    <row collapsed="false" customFormat="false" customHeight="true" hidden="true" ht="15.75" outlineLevel="0" r="278">
      <c r="A278" s="479"/>
      <c r="B278" s="196"/>
      <c r="C278" s="485"/>
      <c r="D278" s="489" t="str">
        <f aca="false">"#ссыл!+E278+I278+K278"</f>
        <v>#ссыл!+E278+I278+K278</v>
      </c>
      <c r="E278" s="266" t="str">
        <f aca="false">"#ссыл!+E300+E321"</f>
        <v>#ссыл!+E300+E321</v>
      </c>
      <c r="F278" s="257"/>
      <c r="G278" s="257"/>
      <c r="H278" s="257"/>
      <c r="I278" s="257" t="n">
        <f aca="false">G289+G300+J321</f>
        <v>18488</v>
      </c>
      <c r="J278" s="257"/>
      <c r="K278" s="258" t="n">
        <f aca="false">K289+K300+K321</f>
        <v>0</v>
      </c>
    </row>
    <row collapsed="false" customFormat="false" customHeight="true" hidden="true" ht="15.75" outlineLevel="0" r="279">
      <c r="A279" s="479"/>
      <c r="B279" s="196"/>
      <c r="C279" s="485"/>
      <c r="D279" s="489" t="str">
        <f aca="false">"#ссыл!+E279+I279+K279"</f>
        <v>#ссыл!+E279+I279+K279</v>
      </c>
      <c r="E279" s="266" t="str">
        <f aca="false">"#ссыл!+E301+E322"</f>
        <v>#ссыл!+E301+E322</v>
      </c>
      <c r="F279" s="257"/>
      <c r="G279" s="257"/>
      <c r="H279" s="257"/>
      <c r="I279" s="257" t="n">
        <f aca="false">G290+G301+J322</f>
        <v>17648</v>
      </c>
      <c r="J279" s="257"/>
      <c r="K279" s="258" t="n">
        <f aca="false">K290+K301+K322</f>
        <v>0</v>
      </c>
    </row>
    <row collapsed="false" customFormat="false" customHeight="true" hidden="true" ht="15.75" outlineLevel="0" r="280">
      <c r="A280" s="479"/>
      <c r="B280" s="196"/>
      <c r="C280" s="485"/>
      <c r="D280" s="489" t="str">
        <f aca="false">"#ссыл!+E280+I280+K280"</f>
        <v>#ссыл!+E280+I280+K280</v>
      </c>
      <c r="E280" s="266" t="str">
        <f aca="false">"#ссыл!+E302+E323"</f>
        <v>#ссыл!+E302+E323</v>
      </c>
      <c r="F280" s="487"/>
      <c r="G280" s="487"/>
      <c r="H280" s="487"/>
      <c r="I280" s="257" t="n">
        <f aca="false">G291+G302+J323</f>
        <v>18505</v>
      </c>
      <c r="J280" s="257"/>
      <c r="K280" s="258" t="n">
        <f aca="false">K291+K302+K323</f>
        <v>0</v>
      </c>
    </row>
    <row collapsed="false" customFormat="false" customHeight="true" hidden="true" ht="15.2" outlineLevel="0" r="281">
      <c r="A281" s="29"/>
      <c r="B281" s="268"/>
      <c r="C281" s="323"/>
      <c r="D281" s="493" t="e">
        <f aca="false">D277+D273+D269</f>
        <v>#VALUE!</v>
      </c>
      <c r="E281" s="495"/>
      <c r="F281" s="496"/>
      <c r="G281" s="496"/>
      <c r="H281" s="496"/>
      <c r="I281" s="497" t="n">
        <f aca="false">I277+I273+I269</f>
        <v>108849.429</v>
      </c>
      <c r="J281" s="497"/>
      <c r="K281" s="273" t="n">
        <f aca="false">K277+K273+K269</f>
        <v>0</v>
      </c>
    </row>
    <row collapsed="false" customFormat="false" customHeight="true" hidden="true" ht="15" outlineLevel="0" r="282">
      <c r="A282" s="479" t="s">
        <v>230</v>
      </c>
      <c r="B282" s="205" t="s">
        <v>229</v>
      </c>
      <c r="C282" s="499"/>
      <c r="D282" s="499"/>
      <c r="E282" s="205"/>
      <c r="F282" s="288"/>
      <c r="G282" s="288"/>
      <c r="H282" s="288"/>
      <c r="I282" s="288"/>
      <c r="J282" s="288"/>
      <c r="K282" s="205"/>
    </row>
    <row collapsed="false" customFormat="false" customHeight="false" hidden="true" ht="15" outlineLevel="0" r="283">
      <c r="A283" s="479"/>
      <c r="B283" s="205"/>
      <c r="C283" s="499"/>
      <c r="D283" s="499"/>
      <c r="E283" s="205"/>
      <c r="F283" s="288"/>
      <c r="G283" s="288"/>
      <c r="H283" s="288"/>
      <c r="I283" s="288"/>
      <c r="J283" s="288"/>
      <c r="K283" s="205"/>
    </row>
    <row collapsed="false" customFormat="false" customHeight="false" hidden="true" ht="15" outlineLevel="0" r="284">
      <c r="A284" s="479"/>
      <c r="B284" s="205"/>
      <c r="C284" s="500"/>
      <c r="D284" s="489" t="e">
        <f aca="false">D285+D286+D287</f>
        <v>#VALUE!</v>
      </c>
      <c r="E284" s="501"/>
      <c r="F284" s="500"/>
      <c r="G284" s="502" t="n">
        <f aca="false">G285+G286+G287</f>
        <v>13331</v>
      </c>
      <c r="H284" s="502"/>
      <c r="I284" s="502"/>
      <c r="J284" s="502"/>
      <c r="K284" s="275" t="n">
        <f aca="false">K285+K286+K287</f>
        <v>0</v>
      </c>
    </row>
    <row collapsed="false" customFormat="false" customHeight="true" hidden="true" ht="15.75" outlineLevel="0" r="285">
      <c r="A285" s="479"/>
      <c r="B285" s="205"/>
      <c r="C285" s="275"/>
      <c r="D285" s="488" t="str">
        <f aca="false">"#ссыл!+#ссыл!+G285+K285"</f>
        <v>#ссыл!+#ссыл!+G285+K285</v>
      </c>
      <c r="E285" s="205"/>
      <c r="F285" s="276"/>
      <c r="G285" s="205" t="n">
        <v>5005</v>
      </c>
      <c r="H285" s="205"/>
      <c r="I285" s="205"/>
      <c r="J285" s="205"/>
      <c r="K285" s="276"/>
    </row>
    <row collapsed="false" customFormat="false" customHeight="true" hidden="true" ht="15.75" outlineLevel="0" r="286">
      <c r="A286" s="479"/>
      <c r="B286" s="205"/>
      <c r="C286" s="257"/>
      <c r="D286" s="488" t="str">
        <f aca="false">"#ссыл!+#ссыл!+G286+K286"</f>
        <v>#ссыл!+#ссыл!+G286+K286</v>
      </c>
      <c r="E286" s="205"/>
      <c r="F286" s="205"/>
      <c r="G286" s="205" t="n">
        <v>4747</v>
      </c>
      <c r="H286" s="205"/>
      <c r="I286" s="205"/>
      <c r="J286" s="205"/>
      <c r="K286" s="276"/>
    </row>
    <row collapsed="false" customFormat="false" customHeight="true" hidden="true" ht="15.75" outlineLevel="0" r="287">
      <c r="A287" s="479"/>
      <c r="B287" s="205"/>
      <c r="C287" s="257"/>
      <c r="D287" s="488" t="str">
        <f aca="false">"#ссыл!+#ссыл!+G287+K287"</f>
        <v>#ссыл!+#ссыл!+G287+K287</v>
      </c>
      <c r="E287" s="205"/>
      <c r="F287" s="205"/>
      <c r="G287" s="205" t="n">
        <v>3579</v>
      </c>
      <c r="H287" s="205"/>
      <c r="I287" s="205"/>
      <c r="J287" s="205"/>
      <c r="K287" s="276"/>
    </row>
    <row collapsed="false" customFormat="false" customHeight="false" hidden="true" ht="15" outlineLevel="0" r="288">
      <c r="A288" s="479"/>
      <c r="B288" s="205"/>
      <c r="C288" s="503"/>
      <c r="D288" s="489" t="e">
        <f aca="false">D289+D290+D291</f>
        <v>#VALUE!</v>
      </c>
      <c r="E288" s="257"/>
      <c r="F288" s="257"/>
      <c r="G288" s="257"/>
      <c r="H288" s="257"/>
      <c r="I288" s="257"/>
      <c r="J288" s="257"/>
      <c r="K288" s="275" t="n">
        <f aca="false">K289+K290+K291</f>
        <v>0</v>
      </c>
    </row>
    <row collapsed="false" customFormat="false" customHeight="true" hidden="true" ht="15.75" outlineLevel="0" r="289">
      <c r="A289" s="479"/>
      <c r="B289" s="205"/>
      <c r="C289" s="257"/>
      <c r="D289" s="488" t="str">
        <f aca="false">"#ссыл!+#ссыл!+G289+K289"</f>
        <v>#ссыл!+#ссыл!+G289+K289</v>
      </c>
      <c r="E289" s="205"/>
      <c r="F289" s="205"/>
      <c r="G289" s="205" t="n">
        <v>5305</v>
      </c>
      <c r="H289" s="205"/>
      <c r="I289" s="205"/>
      <c r="J289" s="205"/>
      <c r="K289" s="276"/>
    </row>
    <row collapsed="false" customFormat="false" customHeight="true" hidden="true" ht="15.75" outlineLevel="0" r="290">
      <c r="A290" s="479"/>
      <c r="B290" s="205"/>
      <c r="C290" s="257"/>
      <c r="D290" s="488" t="str">
        <f aca="false">"#ссыл!+#ссыл!+G290+K290"</f>
        <v>#ссыл!+#ссыл!+G290+K290</v>
      </c>
      <c r="E290" s="205"/>
      <c r="F290" s="205"/>
      <c r="G290" s="205" t="n">
        <v>5032</v>
      </c>
      <c r="H290" s="205"/>
      <c r="I290" s="205"/>
      <c r="J290" s="205"/>
      <c r="K290" s="276"/>
    </row>
    <row collapsed="false" customFormat="false" customHeight="true" hidden="true" ht="15.75" outlineLevel="0" r="291">
      <c r="A291" s="479"/>
      <c r="B291" s="205"/>
      <c r="C291" s="257"/>
      <c r="D291" s="488" t="str">
        <f aca="false">"#ссыл!+#ссыл!+G291+K291"</f>
        <v>#ссыл!+#ссыл!+G291+K291</v>
      </c>
      <c r="E291" s="205"/>
      <c r="F291" s="205"/>
      <c r="G291" s="205" t="n">
        <v>3797.7</v>
      </c>
      <c r="H291" s="205"/>
      <c r="I291" s="205"/>
      <c r="J291" s="205"/>
      <c r="K291" s="276"/>
    </row>
    <row collapsed="false" customFormat="false" customHeight="false" hidden="true" ht="15" outlineLevel="0" r="292">
      <c r="A292" s="29"/>
      <c r="B292" s="268"/>
      <c r="C292" s="504"/>
      <c r="D292" s="504"/>
      <c r="E292" s="505"/>
      <c r="F292" s="505"/>
      <c r="G292" s="505"/>
      <c r="H292" s="505"/>
      <c r="I292" s="505"/>
      <c r="J292" s="505"/>
      <c r="K292" s="280"/>
    </row>
    <row collapsed="false" customFormat="false" customHeight="true" hidden="true" ht="15.75" outlineLevel="0" r="293">
      <c r="A293" s="506" t="s">
        <v>233</v>
      </c>
      <c r="B293" s="205" t="s">
        <v>235</v>
      </c>
      <c r="C293" s="507"/>
      <c r="D293" s="508" t="str">
        <f aca="false">D294</f>
        <v>#ссыл!+#ссыл!+G294+K294</v>
      </c>
      <c r="E293" s="257"/>
      <c r="F293" s="501"/>
      <c r="G293" s="501"/>
      <c r="H293" s="501"/>
      <c r="I293" s="501"/>
      <c r="J293" s="501"/>
      <c r="K293" s="282" t="n">
        <f aca="false">K288+K284+K282</f>
        <v>0</v>
      </c>
    </row>
    <row collapsed="false" customFormat="false" customHeight="true" hidden="true" ht="45.75" outlineLevel="0" r="294">
      <c r="A294" s="506"/>
      <c r="B294" s="205"/>
      <c r="C294" s="282"/>
      <c r="D294" s="489" t="str">
        <f aca="false">"#ссыл!+#ссыл!+G294+K294"</f>
        <v>#ссыл!+#ссыл!+G294+K294</v>
      </c>
      <c r="E294" s="37"/>
      <c r="F294" s="205"/>
      <c r="G294" s="205" t="n">
        <v>222.5</v>
      </c>
      <c r="H294" s="205"/>
      <c r="I294" s="205"/>
      <c r="J294" s="205"/>
      <c r="K294" s="253"/>
    </row>
    <row collapsed="false" customFormat="false" customHeight="true" hidden="true" ht="147.75" outlineLevel="0" r="295">
      <c r="A295" s="506"/>
      <c r="B295" s="205" t="s">
        <v>237</v>
      </c>
      <c r="C295" s="509"/>
      <c r="D295" s="489" t="str">
        <f aca="false">"#ссыл!+#ссыл!+G295+K295"</f>
        <v>#ссыл!+#ссыл!+G295+K295</v>
      </c>
      <c r="E295" s="487"/>
      <c r="F295" s="510"/>
      <c r="G295" s="502" t="n">
        <f aca="false">G296+G297+G298</f>
        <v>3793</v>
      </c>
      <c r="H295" s="502"/>
      <c r="I295" s="502"/>
      <c r="J295" s="502"/>
      <c r="K295" s="275" t="n">
        <f aca="false">K296+K297+K298</f>
        <v>0</v>
      </c>
    </row>
    <row collapsed="false" customFormat="false" customHeight="true" hidden="true" ht="15.75" outlineLevel="0" r="296">
      <c r="A296" s="506"/>
      <c r="B296" s="205"/>
      <c r="C296" s="485"/>
      <c r="D296" s="489" t="str">
        <f aca="false">"#ссыл!+E296+G296+K296"</f>
        <v>#ссыл!+E296+G296+K296</v>
      </c>
      <c r="E296" s="511"/>
      <c r="F296" s="205"/>
      <c r="G296" s="205" t="n">
        <v>2293</v>
      </c>
      <c r="H296" s="205"/>
      <c r="I296" s="205"/>
      <c r="J296" s="205"/>
      <c r="K296" s="276"/>
    </row>
    <row collapsed="false" customFormat="false" customHeight="true" hidden="true" ht="15.75" outlineLevel="0" r="297">
      <c r="A297" s="506"/>
      <c r="B297" s="205"/>
      <c r="C297" s="485"/>
      <c r="D297" s="489" t="str">
        <f aca="false">"#ссыл!+E297+G297+K297"</f>
        <v>#ссыл!+E297+G297+K297</v>
      </c>
      <c r="E297" s="511"/>
      <c r="F297" s="205"/>
      <c r="G297" s="205" t="n">
        <v>1000</v>
      </c>
      <c r="H297" s="205"/>
      <c r="I297" s="205"/>
      <c r="J297" s="205"/>
      <c r="K297" s="276"/>
    </row>
    <row collapsed="false" customFormat="false" customHeight="true" hidden="true" ht="15.75" outlineLevel="0" r="298">
      <c r="A298" s="506"/>
      <c r="B298" s="205"/>
      <c r="C298" s="513"/>
      <c r="D298" s="489" t="str">
        <f aca="false">"#ссыл!+E298+G298+K298"</f>
        <v>#ссыл!+E298+G298+K298</v>
      </c>
      <c r="E298" s="306"/>
      <c r="F298" s="499"/>
      <c r="G298" s="499" t="n">
        <v>500</v>
      </c>
      <c r="H298" s="499"/>
      <c r="I298" s="499"/>
      <c r="J298" s="499"/>
      <c r="K298" s="288"/>
    </row>
    <row collapsed="false" customFormat="false" customHeight="true" hidden="true" ht="192.75" outlineLevel="0" r="299">
      <c r="A299" s="506"/>
      <c r="B299" s="205" t="s">
        <v>238</v>
      </c>
      <c r="C299" s="500"/>
      <c r="D299" s="489" t="str">
        <f aca="false">"#ссыл!+E299+G299+K299"</f>
        <v>#ссыл!+E299+G299+K299</v>
      </c>
      <c r="E299" s="282" t="n">
        <f aca="false">E300+E301+E302</f>
        <v>0</v>
      </c>
      <c r="F299" s="510"/>
      <c r="G299" s="500" t="n">
        <f aca="false">G300+G301+G302</f>
        <v>3761.5</v>
      </c>
      <c r="H299" s="500"/>
      <c r="I299" s="500"/>
      <c r="J299" s="500"/>
      <c r="K299" s="282" t="n">
        <f aca="false">K300+K301+K302</f>
        <v>0</v>
      </c>
    </row>
    <row collapsed="false" customFormat="false" customHeight="true" hidden="true" ht="15.75" outlineLevel="0" r="300">
      <c r="A300" s="506"/>
      <c r="B300" s="205"/>
      <c r="C300" s="514"/>
      <c r="D300" s="503" t="str">
        <f aca="false">"#ссыл!+E300+G300++++K300"</f>
        <v>#ссыл!+E300+G300++++K300</v>
      </c>
      <c r="E300" s="35"/>
      <c r="F300" s="515"/>
      <c r="G300" s="276" t="n">
        <v>1000</v>
      </c>
      <c r="H300" s="276"/>
      <c r="I300" s="276"/>
      <c r="J300" s="276"/>
      <c r="K300" s="250"/>
    </row>
    <row collapsed="false" customFormat="false" customHeight="true" hidden="true" ht="15.75" outlineLevel="0" r="301">
      <c r="A301" s="506"/>
      <c r="B301" s="205"/>
      <c r="C301" s="282"/>
      <c r="D301" s="503" t="str">
        <f aca="false">"#ссыл!+E301+G301++++K301"</f>
        <v>#ссыл!+E301+G301++++K301</v>
      </c>
      <c r="E301" s="35"/>
      <c r="F301" s="516"/>
      <c r="G301" s="196" t="n">
        <v>1000</v>
      </c>
      <c r="H301" s="196"/>
      <c r="I301" s="196"/>
      <c r="J301" s="196"/>
      <c r="K301" s="35"/>
    </row>
    <row collapsed="false" customFormat="false" customHeight="true" hidden="true" ht="15.75" outlineLevel="0" r="302">
      <c r="A302" s="506"/>
      <c r="B302" s="205"/>
      <c r="C302" s="282"/>
      <c r="D302" s="503" t="str">
        <f aca="false">"#ссыл!+E302+G302++++K302"</f>
        <v>#ссыл!+E302+G302++++K302</v>
      </c>
      <c r="E302" s="35"/>
      <c r="F302" s="516"/>
      <c r="G302" s="205" t="n">
        <v>1761.5</v>
      </c>
      <c r="H302" s="205"/>
      <c r="I302" s="205"/>
      <c r="J302" s="205"/>
      <c r="K302" s="253"/>
    </row>
    <row collapsed="false" customFormat="false" customHeight="true" hidden="true" ht="15" outlineLevel="0" r="303">
      <c r="A303" s="35"/>
      <c r="B303" s="291"/>
      <c r="C303" s="518"/>
      <c r="D303" s="518"/>
      <c r="E303" s="505"/>
      <c r="F303" s="505"/>
      <c r="G303" s="505"/>
      <c r="H303" s="505"/>
      <c r="I303" s="505"/>
      <c r="J303" s="505"/>
      <c r="K303" s="291" t="n">
        <f aca="false">K299+K295+K293</f>
        <v>0</v>
      </c>
    </row>
    <row collapsed="false" customFormat="false" customHeight="false" hidden="true" ht="15" outlineLevel="0" r="304">
      <c r="A304" s="35"/>
      <c r="B304" s="291"/>
      <c r="C304" s="518"/>
      <c r="D304" s="518"/>
      <c r="E304" s="505"/>
      <c r="F304" s="505"/>
      <c r="G304" s="505"/>
      <c r="H304" s="505"/>
      <c r="I304" s="505"/>
      <c r="J304" s="505"/>
      <c r="K304" s="291"/>
    </row>
    <row collapsed="false" customFormat="false" customHeight="true" hidden="true" ht="58.5" outlineLevel="0" r="305">
      <c r="A305" s="479" t="s">
        <v>239</v>
      </c>
      <c r="B305" s="205" t="s">
        <v>241</v>
      </c>
      <c r="C305" s="500"/>
      <c r="D305" s="519" t="n">
        <f aca="false">"#ссыл!+#ссыл!"</f>
        <v>0</v>
      </c>
      <c r="E305" s="259"/>
      <c r="F305" s="259"/>
      <c r="G305" s="259"/>
      <c r="H305" s="259"/>
      <c r="I305" s="259"/>
      <c r="J305" s="259"/>
      <c r="K305" s="275" t="n">
        <f aca="false">K306+K307</f>
        <v>0</v>
      </c>
    </row>
    <row collapsed="false" customFormat="false" customHeight="true" hidden="true" ht="45.75" outlineLevel="0" r="306">
      <c r="A306" s="479"/>
      <c r="B306" s="205"/>
      <c r="C306" s="500"/>
      <c r="D306" s="520" t="e">
        <f aca="false">E306+G306+"#ссыл!+K306"</f>
        <v>#VALUE!</v>
      </c>
      <c r="E306" s="522" t="n">
        <v>14079.15</v>
      </c>
      <c r="F306" s="205"/>
      <c r="G306" s="523" t="n">
        <v>1408</v>
      </c>
      <c r="H306" s="523"/>
      <c r="I306" s="523"/>
      <c r="J306" s="523"/>
      <c r="K306" s="276"/>
    </row>
    <row collapsed="false" customFormat="false" customHeight="true" hidden="true" ht="15.75" outlineLevel="0" r="307">
      <c r="A307" s="479"/>
      <c r="B307" s="205"/>
      <c r="C307" s="500"/>
      <c r="D307" s="520" t="n">
        <f aca="false">"#ссыл!+E307+G307+++K307"</f>
        <v>0</v>
      </c>
      <c r="E307" s="522" t="n">
        <v>3113.89</v>
      </c>
      <c r="F307" s="205"/>
      <c r="G307" s="523" t="n">
        <v>311.389</v>
      </c>
      <c r="H307" s="523"/>
      <c r="I307" s="523"/>
      <c r="J307" s="523"/>
      <c r="K307" s="276"/>
    </row>
    <row collapsed="false" customFormat="false" customHeight="true" hidden="true" ht="87.75" outlineLevel="0" r="308">
      <c r="A308" s="479"/>
      <c r="B308" s="205" t="s">
        <v>243</v>
      </c>
      <c r="C308" s="510"/>
      <c r="D308" s="524" t="n">
        <f aca="false">E308+F308</f>
        <v>5258.43</v>
      </c>
      <c r="E308" s="486" t="n">
        <f aca="false">E309+E310</f>
        <v>4780.39</v>
      </c>
      <c r="F308" s="525" t="n">
        <f aca="false">F309+F310</f>
        <v>478.04</v>
      </c>
      <c r="G308" s="525"/>
      <c r="H308" s="525"/>
      <c r="I308" s="525"/>
      <c r="J308" s="525"/>
      <c r="K308" s="275" t="n">
        <f aca="false">K309+K310</f>
        <v>0</v>
      </c>
    </row>
    <row collapsed="false" customFormat="false" customHeight="true" hidden="true" ht="16.5" outlineLevel="0" r="309">
      <c r="A309" s="479"/>
      <c r="B309" s="205"/>
      <c r="C309" s="510"/>
      <c r="D309" s="486" t="n">
        <f aca="false">E309+F309</f>
        <v>1272.04</v>
      </c>
      <c r="E309" s="526" t="n">
        <v>1156.4</v>
      </c>
      <c r="F309" s="523" t="n">
        <v>115.64</v>
      </c>
      <c r="G309" s="523"/>
      <c r="H309" s="523"/>
      <c r="I309" s="523"/>
      <c r="J309" s="523"/>
      <c r="K309" s="136"/>
    </row>
    <row collapsed="false" customFormat="false" customHeight="true" hidden="true" ht="16.5" outlineLevel="0" r="310">
      <c r="A310" s="479"/>
      <c r="B310" s="205"/>
      <c r="C310" s="510"/>
      <c r="D310" s="486" t="n">
        <f aca="false">E310+F310</f>
        <v>3986.39</v>
      </c>
      <c r="E310" s="526" t="n">
        <v>3623.99</v>
      </c>
      <c r="F310" s="523" t="n">
        <v>362.4</v>
      </c>
      <c r="G310" s="523"/>
      <c r="H310" s="523"/>
      <c r="I310" s="523"/>
      <c r="J310" s="523"/>
      <c r="K310" s="136"/>
    </row>
    <row collapsed="false" customFormat="false" customHeight="true" hidden="true" ht="15" outlineLevel="0" r="311">
      <c r="A311" s="479"/>
      <c r="B311" s="205"/>
      <c r="C311" s="205"/>
      <c r="D311" s="205"/>
      <c r="E311" s="205"/>
      <c r="F311" s="205"/>
      <c r="G311" s="205"/>
      <c r="H311" s="205"/>
      <c r="I311" s="205"/>
      <c r="J311" s="205"/>
      <c r="K311" s="205" t="n">
        <v>0</v>
      </c>
    </row>
    <row collapsed="false" customFormat="false" customHeight="false" hidden="true" ht="15" outlineLevel="0" r="312">
      <c r="A312" s="479"/>
      <c r="B312" s="205"/>
      <c r="C312" s="205"/>
      <c r="D312" s="205"/>
      <c r="E312" s="205"/>
      <c r="F312" s="205"/>
      <c r="G312" s="205"/>
      <c r="H312" s="205"/>
      <c r="I312" s="205"/>
      <c r="J312" s="205"/>
      <c r="K312" s="205"/>
    </row>
    <row collapsed="false" customFormat="false" customHeight="false" hidden="true" ht="15" outlineLevel="0" r="313">
      <c r="A313" s="527"/>
      <c r="B313" s="268"/>
      <c r="C313" s="528"/>
      <c r="D313" s="528"/>
      <c r="E313" s="528"/>
      <c r="F313" s="528"/>
      <c r="G313" s="528"/>
      <c r="H313" s="528"/>
      <c r="I313" s="528"/>
      <c r="J313" s="528"/>
      <c r="K313" s="273" t="n">
        <f aca="false">K308+K305</f>
        <v>0</v>
      </c>
    </row>
    <row collapsed="false" customFormat="false" customHeight="true" hidden="true" ht="15" outlineLevel="0" r="314">
      <c r="A314" s="529" t="s">
        <v>244</v>
      </c>
      <c r="B314" s="205"/>
      <c r="C314" s="499"/>
      <c r="D314" s="499"/>
      <c r="E314" s="205"/>
      <c r="F314" s="205"/>
      <c r="G314" s="205"/>
      <c r="H314" s="205"/>
      <c r="I314" s="205"/>
      <c r="J314" s="205"/>
      <c r="K314" s="205"/>
    </row>
    <row collapsed="false" customFormat="false" customHeight="false" hidden="true" ht="15" outlineLevel="0" r="315">
      <c r="A315" s="529"/>
      <c r="B315" s="205"/>
      <c r="C315" s="499"/>
      <c r="D315" s="499"/>
      <c r="E315" s="205"/>
      <c r="F315" s="205"/>
      <c r="G315" s="205"/>
      <c r="H315" s="205"/>
      <c r="I315" s="205"/>
      <c r="J315" s="205"/>
      <c r="K315" s="205"/>
    </row>
    <row collapsed="false" customFormat="false" customHeight="true" hidden="true" ht="42.75" outlineLevel="0" r="316">
      <c r="A316" s="529"/>
      <c r="B316" s="205" t="s">
        <v>247</v>
      </c>
      <c r="C316" s="530"/>
      <c r="D316" s="531" t="e">
        <f aca="false">D317+D318+D319</f>
        <v>#VALUE!</v>
      </c>
      <c r="E316" s="35" t="n">
        <f aca="false">E317+E318+E319</f>
        <v>0</v>
      </c>
      <c r="F316" s="532"/>
      <c r="G316" s="532"/>
      <c r="H316" s="532"/>
      <c r="I316" s="532"/>
      <c r="J316" s="35" t="n">
        <f aca="false">J317+J318+J319</f>
        <v>34664.5</v>
      </c>
      <c r="K316" s="306" t="n">
        <f aca="false">K317+K318+K319</f>
        <v>0</v>
      </c>
    </row>
    <row collapsed="false" customFormat="false" customHeight="true" hidden="true" ht="15.75" outlineLevel="0" r="317">
      <c r="A317" s="529"/>
      <c r="B317" s="205"/>
      <c r="C317" s="530"/>
      <c r="D317" s="533" t="str">
        <f aca="false">"#ссыл!+E317+J317+K317"</f>
        <v>#ссыл!+E317+J317+K317</v>
      </c>
      <c r="E317" s="308"/>
      <c r="F317" s="26"/>
      <c r="G317" s="26"/>
      <c r="H317" s="26"/>
      <c r="I317" s="26"/>
      <c r="J317" s="164" t="n">
        <v>11493</v>
      </c>
      <c r="K317" s="308"/>
    </row>
    <row collapsed="false" customFormat="false" customHeight="true" hidden="true" ht="15.75" outlineLevel="0" r="318">
      <c r="A318" s="529"/>
      <c r="B318" s="205"/>
      <c r="C318" s="530"/>
      <c r="D318" s="533" t="str">
        <f aca="false">"#ссыл!+E318+J318+K318"</f>
        <v>#ссыл!+E318+J318+K318</v>
      </c>
      <c r="E318" s="35"/>
      <c r="F318" s="26"/>
      <c r="G318" s="26"/>
      <c r="H318" s="26"/>
      <c r="I318" s="26"/>
      <c r="J318" s="310" t="n">
        <v>10958.5</v>
      </c>
      <c r="K318" s="35"/>
    </row>
    <row collapsed="false" customFormat="false" customHeight="true" hidden="true" ht="15.75" outlineLevel="0" r="319">
      <c r="A319" s="529"/>
      <c r="B319" s="205"/>
      <c r="C319" s="530"/>
      <c r="D319" s="531" t="str">
        <f aca="false">"#ссыл!+E319+J319+K319"</f>
        <v>#ссыл!+E319+J319+K319</v>
      </c>
      <c r="E319" s="253"/>
      <c r="F319" s="26"/>
      <c r="G319" s="26"/>
      <c r="H319" s="26"/>
      <c r="I319" s="26"/>
      <c r="J319" s="310" t="n">
        <v>12213</v>
      </c>
      <c r="K319" s="253"/>
    </row>
    <row collapsed="false" customFormat="false" customHeight="true" hidden="true" ht="42.75" outlineLevel="0" r="320">
      <c r="A320" s="529"/>
      <c r="B320" s="205" t="s">
        <v>247</v>
      </c>
      <c r="C320" s="535"/>
      <c r="D320" s="531" t="str">
        <f aca="false">"#ссыл!+E320+++K320+J320"</f>
        <v>#ссыл!+E320+++K320+J320</v>
      </c>
      <c r="E320" s="536" t="n">
        <f aca="false">E321+E322+E323</f>
        <v>0</v>
      </c>
      <c r="F320" s="26"/>
      <c r="G320" s="26"/>
      <c r="H320" s="26"/>
      <c r="I320" s="26"/>
      <c r="J320" s="310" t="n">
        <f aca="false">J321+J322+J323</f>
        <v>36744.8</v>
      </c>
      <c r="K320" s="308" t="n">
        <f aca="false">K321+K322+K323</f>
        <v>0</v>
      </c>
    </row>
    <row collapsed="false" customFormat="false" customHeight="true" hidden="true" ht="15.75" outlineLevel="0" r="321">
      <c r="A321" s="529"/>
      <c r="B321" s="205"/>
      <c r="C321" s="530"/>
      <c r="D321" s="533" t="str">
        <f aca="false">"#ссыл!+E321++K321+J321"</f>
        <v>#ссыл!+E321++K321+J321</v>
      </c>
      <c r="E321" s="308" t="n">
        <v>0</v>
      </c>
      <c r="F321" s="537"/>
      <c r="G321" s="537"/>
      <c r="H321" s="537"/>
      <c r="I321" s="537"/>
      <c r="J321" s="310" t="n">
        <v>12183</v>
      </c>
      <c r="K321" s="35" t="n">
        <v>0</v>
      </c>
    </row>
    <row collapsed="false" customFormat="false" customHeight="true" hidden="true" ht="15.75" outlineLevel="0" r="322">
      <c r="A322" s="529"/>
      <c r="B322" s="205"/>
      <c r="C322" s="530"/>
      <c r="D322" s="533" t="str">
        <f aca="false">"#ссыл!+E322++K322+J322"</f>
        <v>#ссыл!+E322++K322+J322</v>
      </c>
      <c r="E322" s="35" t="n">
        <v>0</v>
      </c>
      <c r="F322" s="537"/>
      <c r="G322" s="537"/>
      <c r="H322" s="537"/>
      <c r="I322" s="537"/>
      <c r="J322" s="310" t="n">
        <v>11616</v>
      </c>
      <c r="K322" s="35" t="n">
        <v>0</v>
      </c>
    </row>
    <row collapsed="false" customFormat="false" customHeight="true" hidden="true" ht="15.75" outlineLevel="0" r="323">
      <c r="A323" s="529"/>
      <c r="B323" s="205"/>
      <c r="C323" s="530"/>
      <c r="D323" s="531" t="str">
        <f aca="false">"#ссыл!+E323++K323+J323"</f>
        <v>#ссыл!+E323++K323+J323</v>
      </c>
      <c r="E323" s="253" t="n">
        <v>0</v>
      </c>
      <c r="F323" s="537"/>
      <c r="G323" s="537"/>
      <c r="H323" s="537"/>
      <c r="I323" s="537"/>
      <c r="J323" s="310" t="n">
        <v>12945.8</v>
      </c>
      <c r="K323" s="35" t="n">
        <v>0</v>
      </c>
    </row>
    <row collapsed="false" customFormat="false" customHeight="true" hidden="true" ht="24" outlineLevel="0" r="324">
      <c r="A324" s="35"/>
      <c r="B324" s="291"/>
      <c r="C324" s="539"/>
      <c r="D324" s="323" t="e">
        <f aca="false">J324+"#ссыл!+E324+K324"</f>
        <v>#VALUE!</v>
      </c>
      <c r="E324" s="540" t="n">
        <f aca="false">E325+E326+E327</f>
        <v>0</v>
      </c>
      <c r="F324" s="541"/>
      <c r="G324" s="541"/>
      <c r="H324" s="541"/>
      <c r="I324" s="541"/>
      <c r="J324" s="314" t="n">
        <f aca="false">J325+J326+J327</f>
        <v>71409.3</v>
      </c>
      <c r="K324" s="315" t="n">
        <f aca="false">K325+K326+K327</f>
        <v>0</v>
      </c>
    </row>
    <row collapsed="false" customFormat="false" customHeight="true" hidden="true" ht="15.75" outlineLevel="0" r="325">
      <c r="A325" s="35"/>
      <c r="B325" s="291"/>
      <c r="C325" s="542"/>
      <c r="D325" s="323" t="e">
        <f aca="false">J325+"#ссыл!+E325+K325"</f>
        <v>#VALUE!</v>
      </c>
      <c r="E325" s="540" t="n">
        <f aca="false">E321+E317</f>
        <v>0</v>
      </c>
      <c r="F325" s="543"/>
      <c r="G325" s="543"/>
      <c r="H325" s="543"/>
      <c r="I325" s="543"/>
      <c r="J325" s="317" t="n">
        <f aca="false">J317+J321</f>
        <v>23676</v>
      </c>
      <c r="K325" s="315" t="n">
        <f aca="false">K317+K321</f>
        <v>0</v>
      </c>
    </row>
    <row collapsed="false" customFormat="false" customHeight="true" hidden="true" ht="15.75" outlineLevel="0" r="326">
      <c r="A326" s="35"/>
      <c r="B326" s="291"/>
      <c r="C326" s="542"/>
      <c r="D326" s="323" t="e">
        <f aca="false">J326+"#ссыл!+E326+K326"</f>
        <v>#VALUE!</v>
      </c>
      <c r="E326" s="540" t="n">
        <f aca="false">E322+E318</f>
        <v>0</v>
      </c>
      <c r="F326" s="544"/>
      <c r="G326" s="544"/>
      <c r="H326" s="544"/>
      <c r="I326" s="544"/>
      <c r="J326" s="317" t="n">
        <f aca="false">J318+J322</f>
        <v>22574.5</v>
      </c>
      <c r="K326" s="315" t="n">
        <f aca="false">K318+K322</f>
        <v>0</v>
      </c>
    </row>
    <row collapsed="false" customFormat="false" customHeight="true" hidden="true" ht="15.75" outlineLevel="0" r="327">
      <c r="A327" s="35"/>
      <c r="B327" s="291"/>
      <c r="C327" s="542"/>
      <c r="D327" s="323" t="e">
        <f aca="false">J327+"#ссыл!+E327+K327"</f>
        <v>#VALUE!</v>
      </c>
      <c r="E327" s="540" t="n">
        <f aca="false">E323+E319</f>
        <v>0</v>
      </c>
      <c r="F327" s="544"/>
      <c r="G327" s="544"/>
      <c r="H327" s="544"/>
      <c r="I327" s="544"/>
      <c r="J327" s="317" t="n">
        <f aca="false">J323+J319</f>
        <v>25158.8</v>
      </c>
      <c r="K327" s="315" t="n">
        <f aca="false">K319+K323</f>
        <v>0</v>
      </c>
    </row>
    <row collapsed="false" customFormat="false" customHeight="true" hidden="true" ht="42" outlineLevel="0" r="328">
      <c r="A328" s="479" t="s">
        <v>20</v>
      </c>
      <c r="B328" s="205" t="s">
        <v>249</v>
      </c>
      <c r="C328" s="535"/>
      <c r="D328" s="545" t="str">
        <f aca="false">"#ссыл!+#ссыл!+#ссыл!+K328"</f>
        <v>#ссыл!+#ссыл!+#ссыл!+K328</v>
      </c>
      <c r="E328" s="276"/>
      <c r="F328" s="26"/>
      <c r="G328" s="26"/>
      <c r="H328" s="26"/>
      <c r="I328" s="26"/>
      <c r="J328" s="26"/>
      <c r="K328" s="276"/>
    </row>
    <row collapsed="false" customFormat="false" customHeight="false" hidden="true" ht="15" outlineLevel="0" r="329">
      <c r="A329" s="479"/>
      <c r="B329" s="205"/>
      <c r="C329" s="547"/>
      <c r="D329" s="548"/>
      <c r="E329" s="276"/>
      <c r="F329" s="26"/>
      <c r="G329" s="26"/>
      <c r="H329" s="26"/>
      <c r="I329" s="26"/>
      <c r="J329" s="26"/>
      <c r="K329" s="276"/>
    </row>
    <row collapsed="false" customFormat="false" customHeight="true" hidden="true" ht="29.25" outlineLevel="0" r="330">
      <c r="A330" s="479"/>
      <c r="B330" s="205" t="s">
        <v>249</v>
      </c>
      <c r="C330" s="550"/>
      <c r="D330" s="545" t="str">
        <f aca="false">"#ссыл!+#ссыл!+#ссыл!+K330"</f>
        <v>#ссыл!+#ссыл!+#ссыл!+K330</v>
      </c>
      <c r="E330" s="205"/>
      <c r="F330" s="26"/>
      <c r="G330" s="26"/>
      <c r="H330" s="26"/>
      <c r="I330" s="26"/>
      <c r="J330" s="26"/>
      <c r="K330" s="205"/>
    </row>
    <row collapsed="false" customFormat="false" customHeight="false" hidden="true" ht="15" outlineLevel="0" r="331">
      <c r="A331" s="479"/>
      <c r="B331" s="205"/>
      <c r="C331" s="547"/>
      <c r="D331" s="548"/>
      <c r="E331" s="205"/>
      <c r="F331" s="26"/>
      <c r="G331" s="26"/>
      <c r="H331" s="26"/>
      <c r="I331" s="26"/>
      <c r="J331" s="26"/>
      <c r="K331" s="205"/>
    </row>
    <row collapsed="false" customFormat="false" customHeight="true" hidden="true" ht="15" outlineLevel="0" r="332">
      <c r="A332" s="479"/>
      <c r="B332" s="205" t="s">
        <v>249</v>
      </c>
      <c r="C332" s="550"/>
      <c r="D332" s="545" t="str">
        <f aca="false">"#ссыл!+#ссыл!+#ссыл!+K332"</f>
        <v>#ссыл!+#ссыл!+#ссыл!+K332</v>
      </c>
      <c r="E332" s="205"/>
      <c r="F332" s="26"/>
      <c r="G332" s="26"/>
      <c r="H332" s="26"/>
      <c r="I332" s="26"/>
      <c r="J332" s="26"/>
      <c r="K332" s="205"/>
    </row>
    <row collapsed="false" customFormat="false" customHeight="false" hidden="true" ht="15" outlineLevel="0" r="333">
      <c r="A333" s="479"/>
      <c r="B333" s="205"/>
      <c r="C333" s="535"/>
      <c r="D333" s="551"/>
      <c r="E333" s="205"/>
      <c r="F333" s="26"/>
      <c r="G333" s="26"/>
      <c r="H333" s="26"/>
      <c r="I333" s="26"/>
      <c r="J333" s="26"/>
      <c r="K333" s="205"/>
    </row>
    <row collapsed="false" customFormat="false" customHeight="false" hidden="true" ht="15" outlineLevel="0" r="334">
      <c r="A334" s="479"/>
      <c r="B334" s="205"/>
      <c r="C334" s="535"/>
      <c r="D334" s="551"/>
      <c r="E334" s="205"/>
      <c r="F334" s="26"/>
      <c r="G334" s="26"/>
      <c r="H334" s="26"/>
      <c r="I334" s="26"/>
      <c r="J334" s="26"/>
      <c r="K334" s="205"/>
    </row>
    <row collapsed="false" customFormat="false" customHeight="false" hidden="true" ht="15" outlineLevel="0" r="335">
      <c r="A335" s="479"/>
      <c r="B335" s="205"/>
      <c r="C335" s="535"/>
      <c r="D335" s="551"/>
      <c r="E335" s="205"/>
      <c r="F335" s="26"/>
      <c r="G335" s="26"/>
      <c r="H335" s="26"/>
      <c r="I335" s="26"/>
      <c r="J335" s="26"/>
      <c r="K335" s="205"/>
    </row>
    <row collapsed="false" customFormat="false" customHeight="false" hidden="true" ht="15" outlineLevel="0" r="336">
      <c r="A336" s="479"/>
      <c r="B336" s="205"/>
      <c r="C336" s="535"/>
      <c r="D336" s="551"/>
      <c r="E336" s="205"/>
      <c r="F336" s="26"/>
      <c r="G336" s="26"/>
      <c r="H336" s="26"/>
      <c r="I336" s="26"/>
      <c r="J336" s="26"/>
      <c r="K336" s="205"/>
    </row>
    <row collapsed="false" customFormat="false" customHeight="false" hidden="true" ht="15" outlineLevel="0" r="337">
      <c r="A337" s="479"/>
      <c r="B337" s="205"/>
      <c r="C337" s="535"/>
      <c r="D337" s="551"/>
      <c r="E337" s="205"/>
      <c r="F337" s="26"/>
      <c r="G337" s="26"/>
      <c r="H337" s="26"/>
      <c r="I337" s="26"/>
      <c r="J337" s="26"/>
      <c r="K337" s="205"/>
    </row>
    <row collapsed="false" customFormat="false" customHeight="false" hidden="true" ht="15" outlineLevel="0" r="338">
      <c r="A338" s="479"/>
      <c r="B338" s="205"/>
      <c r="C338" s="535"/>
      <c r="D338" s="551"/>
      <c r="E338" s="205"/>
      <c r="F338" s="26"/>
      <c r="G338" s="26"/>
      <c r="H338" s="26"/>
      <c r="I338" s="26"/>
      <c r="J338" s="26"/>
      <c r="K338" s="205"/>
    </row>
    <row collapsed="false" customFormat="false" customHeight="false" hidden="true" ht="15" outlineLevel="0" r="339">
      <c r="A339" s="479"/>
      <c r="B339" s="205"/>
      <c r="C339" s="535"/>
      <c r="D339" s="551"/>
      <c r="E339" s="205"/>
      <c r="F339" s="26"/>
      <c r="G339" s="26"/>
      <c r="H339" s="26"/>
      <c r="I339" s="26"/>
      <c r="J339" s="26"/>
      <c r="K339" s="205"/>
    </row>
    <row collapsed="false" customFormat="false" customHeight="false" hidden="true" ht="15" outlineLevel="0" r="340">
      <c r="A340" s="479"/>
      <c r="B340" s="205"/>
      <c r="C340" s="535"/>
      <c r="D340" s="551"/>
      <c r="E340" s="205"/>
      <c r="F340" s="26"/>
      <c r="G340" s="26"/>
      <c r="H340" s="26"/>
      <c r="I340" s="26"/>
      <c r="J340" s="26"/>
      <c r="K340" s="205"/>
    </row>
    <row collapsed="false" customFormat="false" customHeight="true" hidden="true" ht="8.25" outlineLevel="0" r="341">
      <c r="A341" s="479"/>
      <c r="B341" s="205"/>
      <c r="C341" s="164"/>
      <c r="D341" s="340"/>
      <c r="E341" s="205"/>
      <c r="F341" s="26"/>
      <c r="G341" s="26"/>
      <c r="H341" s="26"/>
      <c r="I341" s="26"/>
      <c r="J341" s="26"/>
      <c r="K341" s="205"/>
    </row>
    <row collapsed="false" customFormat="true" customHeight="false" hidden="true" ht="45" outlineLevel="0" r="342" s="325">
      <c r="A342" s="331"/>
      <c r="B342" s="268"/>
      <c r="C342" s="323"/>
      <c r="D342" s="324" t="e">
        <f aca="false">D332+D330+D328</f>
        <v>#VALUE!</v>
      </c>
      <c r="E342" s="505"/>
      <c r="F342" s="323"/>
      <c r="G342" s="323"/>
      <c r="H342" s="323"/>
      <c r="I342" s="323"/>
      <c r="J342" s="324" t="str">
        <f aca="false">"#ссыл!+#ссыл!+#ссыл!"</f>
        <v>#ссыл!+#ссыл!+#ссыл!</v>
      </c>
      <c r="K342" s="273" t="s">
        <v>165</v>
      </c>
    </row>
    <row collapsed="false" customFormat="false" customHeight="false" hidden="true" ht="15.75" outlineLevel="0" r="343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</row>
    <row collapsed="false" customFormat="false" customHeight="false" hidden="true" ht="15.75" outlineLevel="0" r="344">
      <c r="A344" s="366"/>
    </row>
    <row collapsed="false" customFormat="false" customHeight="false" hidden="true" ht="15.75" outlineLevel="0" r="345">
      <c r="A345" s="358"/>
    </row>
    <row collapsed="false" customFormat="false" customHeight="false" hidden="true" ht="15.75" outlineLevel="0" r="346">
      <c r="A346" s="357" t="s">
        <v>250</v>
      </c>
    </row>
    <row collapsed="false" customFormat="false" customHeight="false" hidden="true" ht="15.75" outlineLevel="0" r="347">
      <c r="A347" s="3" t="s">
        <v>251</v>
      </c>
      <c r="B347" s="3"/>
      <c r="C347" s="3"/>
    </row>
    <row collapsed="false" customFormat="false" customHeight="false" hidden="true" ht="15.75" outlineLevel="0" r="348">
      <c r="A348" s="358"/>
    </row>
    <row collapsed="false" customFormat="false" customHeight="true" hidden="true" ht="164.25" outlineLevel="0" r="349">
      <c r="A349" s="26" t="s">
        <v>171</v>
      </c>
      <c r="B349" s="26" t="s">
        <v>218</v>
      </c>
      <c r="C349" s="26"/>
      <c r="D349" s="26"/>
    </row>
    <row collapsed="false" customFormat="false" customHeight="false" hidden="true" ht="30" outlineLevel="0" r="350">
      <c r="A350" s="26"/>
      <c r="B350" s="26"/>
      <c r="C350" s="32" t="s">
        <v>79</v>
      </c>
      <c r="D350" s="32" t="s">
        <v>80</v>
      </c>
    </row>
    <row collapsed="false" customFormat="false" customHeight="false" hidden="true" ht="15" outlineLevel="0" r="351">
      <c r="A351" s="176" t="n">
        <v>1</v>
      </c>
      <c r="B351" s="176" t="n">
        <v>4</v>
      </c>
      <c r="C351" s="176" t="n">
        <v>7</v>
      </c>
      <c r="D351" s="176" t="n">
        <v>8</v>
      </c>
    </row>
    <row collapsed="false" customFormat="false" customHeight="true" hidden="true" ht="15" outlineLevel="0" r="352">
      <c r="A352" s="35" t="n">
        <v>2</v>
      </c>
      <c r="B352" s="35" t="s">
        <v>254</v>
      </c>
      <c r="C352" s="291" t="n">
        <f aca="false">C365+C373</f>
        <v>0</v>
      </c>
      <c r="D352" s="291" t="n">
        <f aca="false">D365+D373</f>
        <v>0</v>
      </c>
    </row>
    <row collapsed="false" customFormat="false" customHeight="true" hidden="true" ht="60.75" outlineLevel="0" r="353">
      <c r="A353" s="35"/>
      <c r="B353" s="35"/>
      <c r="C353" s="291"/>
      <c r="D353" s="291"/>
    </row>
    <row collapsed="false" customFormat="false" customHeight="true" hidden="true" ht="58.5" outlineLevel="0" r="354">
      <c r="A354" s="35"/>
      <c r="B354" s="35"/>
      <c r="C354" s="210" t="n">
        <f aca="false">C376</f>
        <v>0</v>
      </c>
      <c r="D354" s="210" t="n">
        <f aca="false">D376</f>
        <v>0</v>
      </c>
    </row>
    <row collapsed="false" customFormat="false" customHeight="true" hidden="true" ht="58.5" outlineLevel="0" r="355">
      <c r="A355" s="35"/>
      <c r="B355" s="35"/>
      <c r="C355" s="210" t="n">
        <f aca="false">C377</f>
        <v>0</v>
      </c>
      <c r="D355" s="210" t="n">
        <f aca="false">D377</f>
        <v>0</v>
      </c>
    </row>
    <row collapsed="false" customFormat="false" customHeight="true" hidden="true" ht="58.5" outlineLevel="0" r="356">
      <c r="A356" s="35"/>
      <c r="B356" s="35"/>
      <c r="C356" s="210" t="n">
        <f aca="false">C378</f>
        <v>0</v>
      </c>
      <c r="D356" s="210" t="n">
        <f aca="false">D378</f>
        <v>0</v>
      </c>
    </row>
    <row collapsed="false" customFormat="false" customHeight="true" hidden="true" ht="58.5" outlineLevel="0" r="357">
      <c r="A357" s="35"/>
      <c r="B357" s="35"/>
      <c r="C357" s="213" t="n">
        <f aca="false">C367</f>
        <v>0</v>
      </c>
      <c r="D357" s="213" t="n">
        <f aca="false">D367</f>
        <v>0</v>
      </c>
    </row>
    <row collapsed="false" customFormat="false" customHeight="false" hidden="true" ht="15" outlineLevel="0" r="358">
      <c r="A358" s="35"/>
      <c r="B358" s="35"/>
      <c r="C358" s="552" t="n">
        <f aca="false">C356+C355+C354+C357</f>
        <v>0</v>
      </c>
      <c r="D358" s="552" t="n">
        <f aca="false">D356+D355+D354+D357</f>
        <v>0</v>
      </c>
    </row>
    <row collapsed="false" customFormat="false" customHeight="false" hidden="true" ht="15" outlineLevel="0" r="359">
      <c r="A359" s="35"/>
      <c r="B359" s="35"/>
      <c r="C359" s="210" t="n">
        <f aca="false">C381</f>
        <v>0</v>
      </c>
      <c r="D359" s="210" t="n">
        <f aca="false">D381</f>
        <v>0</v>
      </c>
    </row>
    <row collapsed="false" customFormat="false" customHeight="false" hidden="true" ht="15" outlineLevel="0" r="360">
      <c r="A360" s="35"/>
      <c r="B360" s="35"/>
      <c r="C360" s="210" t="n">
        <f aca="false">C382</f>
        <v>0</v>
      </c>
      <c r="D360" s="210" t="n">
        <f aca="false">D382</f>
        <v>0</v>
      </c>
    </row>
    <row collapsed="false" customFormat="false" customHeight="false" hidden="true" ht="15" outlineLevel="0" r="361">
      <c r="A361" s="35"/>
      <c r="B361" s="35"/>
      <c r="C361" s="210" t="n">
        <f aca="false">C383</f>
        <v>0</v>
      </c>
      <c r="D361" s="210" t="n">
        <f aca="false">D383</f>
        <v>0</v>
      </c>
    </row>
    <row collapsed="false" customFormat="false" customHeight="false" hidden="true" ht="15" outlineLevel="0" r="362">
      <c r="A362" s="35"/>
      <c r="B362" s="35"/>
      <c r="C362" s="553" t="n">
        <f aca="false">C369</f>
        <v>0</v>
      </c>
      <c r="D362" s="210" t="n">
        <f aca="false">D369</f>
        <v>0</v>
      </c>
    </row>
    <row collapsed="false" customFormat="false" customHeight="false" hidden="true" ht="15" outlineLevel="0" r="363">
      <c r="A363" s="35"/>
      <c r="B363" s="35"/>
      <c r="C363" s="244" t="n">
        <f aca="false">C361+C360+C359+C362</f>
        <v>0</v>
      </c>
      <c r="D363" s="244" t="n">
        <f aca="false">D361+D360+D359+D362</f>
        <v>0</v>
      </c>
    </row>
    <row collapsed="false" customFormat="false" customHeight="false" hidden="true" ht="15" outlineLevel="0" r="364">
      <c r="A364" s="331"/>
      <c r="B364" s="268"/>
      <c r="C364" s="555" t="n">
        <f aca="false">C363+C358+C352</f>
        <v>0</v>
      </c>
      <c r="D364" s="555" t="n">
        <f aca="false">D363+D358+D352</f>
        <v>0</v>
      </c>
    </row>
    <row collapsed="false" customFormat="false" customHeight="true" hidden="true" ht="15.75" outlineLevel="0" r="365">
      <c r="A365" s="556" t="s">
        <v>256</v>
      </c>
      <c r="B365" s="35" t="s">
        <v>258</v>
      </c>
      <c r="C365" s="359" t="n">
        <v>0</v>
      </c>
      <c r="D365" s="359" t="n">
        <v>0</v>
      </c>
    </row>
    <row collapsed="false" customFormat="false" customHeight="false" hidden="true" ht="15" outlineLevel="0" r="366">
      <c r="A366" s="556"/>
      <c r="B366" s="35"/>
      <c r="C366" s="359"/>
      <c r="D366" s="359"/>
    </row>
    <row collapsed="false" customFormat="false" customHeight="false" hidden="true" ht="15" outlineLevel="0" r="367">
      <c r="A367" s="556"/>
      <c r="B367" s="35"/>
      <c r="C367" s="27" t="n">
        <v>0</v>
      </c>
      <c r="D367" s="27" t="n">
        <v>0</v>
      </c>
    </row>
    <row collapsed="false" customFormat="false" customHeight="false" hidden="true" ht="15" outlineLevel="0" r="368">
      <c r="A368" s="556"/>
      <c r="B368" s="35"/>
      <c r="C368" s="27"/>
      <c r="D368" s="27"/>
    </row>
    <row collapsed="false" customFormat="false" customHeight="false" hidden="true" ht="15" outlineLevel="0" r="369">
      <c r="A369" s="556"/>
      <c r="B369" s="35"/>
      <c r="C369" s="27" t="n">
        <v>0</v>
      </c>
      <c r="D369" s="27" t="n">
        <v>0</v>
      </c>
    </row>
    <row collapsed="false" customFormat="false" customHeight="false" hidden="true" ht="15" outlineLevel="0" r="370">
      <c r="A370" s="556"/>
      <c r="B370" s="35"/>
      <c r="C370" s="27"/>
      <c r="D370" s="27"/>
    </row>
    <row collapsed="false" customFormat="false" customHeight="false" hidden="true" ht="15.75" outlineLevel="0" r="371">
      <c r="A371" s="331"/>
      <c r="B371" s="334"/>
      <c r="C371" s="336" t="n">
        <f aca="false">C369+C367+C365</f>
        <v>0</v>
      </c>
      <c r="D371" s="336" t="n">
        <f aca="false">D369+D367+D365</f>
        <v>0</v>
      </c>
    </row>
    <row collapsed="false" customFormat="false" customHeight="false" hidden="true" ht="15.75" outlineLevel="0" r="372">
      <c r="A372" s="366"/>
    </row>
    <row collapsed="false" customFormat="false" customHeight="true" hidden="true" ht="15.75" outlineLevel="0" r="373">
      <c r="A373" s="557" t="s">
        <v>32</v>
      </c>
      <c r="B373" s="35"/>
      <c r="C373" s="27" t="n">
        <v>0</v>
      </c>
      <c r="D373" s="27" t="n">
        <v>0</v>
      </c>
    </row>
    <row collapsed="false" customFormat="false" customHeight="true" hidden="true" ht="60.75" outlineLevel="0" r="374">
      <c r="A374" s="557"/>
      <c r="B374" s="35"/>
      <c r="C374" s="27"/>
      <c r="D374" s="27"/>
    </row>
    <row collapsed="false" customFormat="false" customHeight="true" hidden="true" ht="47.25" outlineLevel="0" r="375">
      <c r="A375" s="557"/>
      <c r="B375" s="183" t="s">
        <v>261</v>
      </c>
      <c r="C375" s="240" t="n">
        <f aca="false">C376+C377+C378</f>
        <v>0</v>
      </c>
      <c r="D375" s="240" t="n">
        <f aca="false">D376+D377+D378</f>
        <v>0</v>
      </c>
    </row>
    <row collapsed="false" customFormat="false" customHeight="true" hidden="true" ht="30" outlineLevel="0" r="376">
      <c r="A376" s="557"/>
      <c r="B376" s="183"/>
      <c r="C376" s="246" t="n">
        <v>0</v>
      </c>
      <c r="D376" s="246" t="n">
        <v>0</v>
      </c>
    </row>
    <row collapsed="false" customFormat="false" customHeight="true" hidden="true" ht="30" outlineLevel="0" r="377">
      <c r="A377" s="557"/>
      <c r="B377" s="183"/>
      <c r="C377" s="246" t="n">
        <v>0</v>
      </c>
      <c r="D377" s="246" t="n">
        <v>0</v>
      </c>
    </row>
    <row collapsed="false" customFormat="false" customHeight="true" hidden="true" ht="25.5" outlineLevel="0" r="378">
      <c r="A378" s="557"/>
      <c r="B378" s="183"/>
      <c r="C378" s="246" t="n">
        <v>0</v>
      </c>
      <c r="D378" s="246" t="n">
        <v>0</v>
      </c>
    </row>
    <row collapsed="false" customFormat="false" customHeight="true" hidden="true" ht="15.75" outlineLevel="0" r="379">
      <c r="A379" s="557"/>
      <c r="B379" s="183"/>
      <c r="C379" s="136"/>
      <c r="D379" s="136"/>
    </row>
    <row collapsed="false" customFormat="false" customHeight="true" hidden="true" ht="15" outlineLevel="0" r="380">
      <c r="A380" s="557"/>
      <c r="B380" s="338"/>
      <c r="C380" s="240" t="n">
        <f aca="false">C381+C382+C383</f>
        <v>0</v>
      </c>
      <c r="D380" s="240" t="n">
        <f aca="false">D381+D382+D383</f>
        <v>0</v>
      </c>
    </row>
    <row collapsed="false" customFormat="false" customHeight="true" hidden="true" ht="15" outlineLevel="0" r="381">
      <c r="A381" s="557"/>
      <c r="B381" s="338"/>
      <c r="C381" s="246" t="n">
        <v>0</v>
      </c>
      <c r="D381" s="246" t="n">
        <v>0</v>
      </c>
    </row>
    <row collapsed="false" customFormat="false" customHeight="true" hidden="true" ht="15" outlineLevel="0" r="382">
      <c r="A382" s="557"/>
      <c r="B382" s="338"/>
      <c r="C382" s="246" t="n">
        <v>0</v>
      </c>
      <c r="D382" s="246" t="n">
        <v>0</v>
      </c>
    </row>
    <row collapsed="false" customFormat="false" customHeight="true" hidden="true" ht="15.75" outlineLevel="0" r="383">
      <c r="A383" s="557"/>
      <c r="B383" s="340"/>
      <c r="C383" s="136" t="n">
        <v>0</v>
      </c>
      <c r="D383" s="136" t="n">
        <v>0</v>
      </c>
    </row>
    <row collapsed="false" customFormat="false" customHeight="false" hidden="true" ht="15.75" outlineLevel="0" r="384">
      <c r="A384" s="334"/>
      <c r="B384" s="334"/>
      <c r="C384" s="558" t="n">
        <f aca="false">C380+C375+C373</f>
        <v>0</v>
      </c>
      <c r="D384" s="336" t="n">
        <f aca="false">D380+D375+D373</f>
        <v>0</v>
      </c>
    </row>
    <row collapsed="false" customFormat="false" customHeight="false" hidden="true" ht="15.75" outlineLevel="0" r="385">
      <c r="A385" s="357"/>
    </row>
    <row collapsed="false" customFormat="false" customHeight="false" hidden="true" ht="15.75" outlineLevel="0" r="386">
      <c r="A386" s="357"/>
    </row>
    <row collapsed="false" customFormat="false" customHeight="false" hidden="true" ht="15.75" outlineLevel="0" r="387">
      <c r="A387" s="357"/>
    </row>
    <row collapsed="false" customFormat="false" customHeight="false" hidden="true" ht="15.75" outlineLevel="0" r="388">
      <c r="A388" s="357"/>
    </row>
    <row collapsed="false" customFormat="false" customHeight="false" hidden="true" ht="15.75" outlineLevel="0" r="389">
      <c r="A389" s="357"/>
    </row>
    <row collapsed="false" customFormat="false" customHeight="false" hidden="true" ht="15.75" outlineLevel="0" r="390">
      <c r="A390" s="357" t="s">
        <v>262</v>
      </c>
    </row>
    <row collapsed="false" customFormat="false" customHeight="false" hidden="true" ht="15.75" outlineLevel="0" r="391">
      <c r="A391" s="358"/>
    </row>
    <row collapsed="false" customFormat="false" customHeight="false" hidden="true" ht="15.75" outlineLevel="0" r="392">
      <c r="A392" s="3" t="s">
        <v>263</v>
      </c>
      <c r="B392" s="3"/>
      <c r="C392" s="3"/>
    </row>
    <row collapsed="false" customFormat="false" customHeight="false" hidden="true" ht="15.75" outlineLevel="0" r="393">
      <c r="A393" s="358"/>
    </row>
    <row collapsed="false" customFormat="false" customHeight="true" hidden="true" ht="164.25" outlineLevel="0" r="394">
      <c r="A394" s="26" t="s">
        <v>171</v>
      </c>
      <c r="B394" s="26" t="s">
        <v>218</v>
      </c>
      <c r="C394" s="26"/>
      <c r="D394" s="26"/>
    </row>
    <row collapsed="false" customFormat="false" customHeight="false" hidden="true" ht="30" outlineLevel="0" r="395">
      <c r="A395" s="26"/>
      <c r="B395" s="26"/>
      <c r="C395" s="32" t="s">
        <v>79</v>
      </c>
      <c r="D395" s="32" t="s">
        <v>80</v>
      </c>
    </row>
    <row collapsed="false" customFormat="false" customHeight="false" hidden="true" ht="15" outlineLevel="0" r="396">
      <c r="A396" s="176" t="n">
        <v>1</v>
      </c>
      <c r="B396" s="176" t="n">
        <v>4</v>
      </c>
      <c r="C396" s="176" t="n">
        <v>7</v>
      </c>
      <c r="D396" s="176" t="n">
        <v>8</v>
      </c>
    </row>
    <row collapsed="false" customFormat="false" customHeight="true" hidden="true" ht="15" outlineLevel="0" r="397">
      <c r="A397" s="35" t="n">
        <v>3</v>
      </c>
      <c r="B397" s="205" t="s">
        <v>265</v>
      </c>
      <c r="C397" s="212" t="n">
        <f aca="false">C404</f>
        <v>0</v>
      </c>
      <c r="D397" s="343"/>
    </row>
    <row collapsed="false" customFormat="false" customHeight="false" hidden="true" ht="15" outlineLevel="0" r="398">
      <c r="A398" s="35"/>
      <c r="B398" s="205"/>
      <c r="C398" s="212"/>
      <c r="D398" s="343"/>
    </row>
    <row collapsed="false" customFormat="false" customHeight="false" hidden="true" ht="15" outlineLevel="0" r="399">
      <c r="A399" s="35"/>
      <c r="B399" s="205"/>
      <c r="C399" s="212" t="n">
        <f aca="false">C407</f>
        <v>0</v>
      </c>
      <c r="D399" s="343"/>
    </row>
    <row collapsed="false" customFormat="false" customHeight="false" hidden="true" ht="15" outlineLevel="0" r="400">
      <c r="A400" s="35"/>
      <c r="B400" s="205"/>
      <c r="C400" s="212"/>
      <c r="D400" s="343"/>
    </row>
    <row collapsed="false" customFormat="false" customHeight="false" hidden="true" ht="15" outlineLevel="0" r="401">
      <c r="A401" s="35"/>
      <c r="B401" s="205"/>
      <c r="C401" s="212" t="n">
        <f aca="false">C409</f>
        <v>0</v>
      </c>
      <c r="D401" s="343"/>
    </row>
    <row collapsed="false" customFormat="false" customHeight="false" hidden="true" ht="15" outlineLevel="0" r="402">
      <c r="A402" s="35"/>
      <c r="B402" s="205"/>
      <c r="C402" s="212"/>
      <c r="D402" s="343"/>
    </row>
    <row collapsed="false" customFormat="false" customHeight="false" hidden="true" ht="15" outlineLevel="0" r="403">
      <c r="A403" s="29"/>
      <c r="B403" s="194"/>
      <c r="C403" s="559" t="n">
        <f aca="false">C401+C399+C397</f>
        <v>0</v>
      </c>
      <c r="D403" s="559" t="n">
        <f aca="false">D401+D399+D397</f>
        <v>0</v>
      </c>
    </row>
    <row collapsed="false" customFormat="false" customHeight="true" hidden="true" ht="15" outlineLevel="0" r="404">
      <c r="A404" s="560" t="n">
        <v>41642</v>
      </c>
      <c r="B404" s="205" t="s">
        <v>267</v>
      </c>
      <c r="C404" s="561" t="n">
        <v>0</v>
      </c>
      <c r="D404" s="561" t="n">
        <v>0</v>
      </c>
    </row>
    <row collapsed="false" customFormat="false" customHeight="false" hidden="true" ht="15" outlineLevel="0" r="405">
      <c r="A405" s="560"/>
      <c r="B405" s="205"/>
      <c r="C405" s="561"/>
      <c r="D405" s="561"/>
    </row>
    <row collapsed="false" customFormat="false" customHeight="false" hidden="true" ht="15" outlineLevel="0" r="406">
      <c r="A406" s="560"/>
      <c r="B406" s="205"/>
      <c r="C406" s="561"/>
      <c r="D406" s="561"/>
    </row>
    <row collapsed="false" customFormat="false" customHeight="false" hidden="true" ht="15" outlineLevel="0" r="407">
      <c r="A407" s="560"/>
      <c r="B407" s="205"/>
      <c r="C407" s="562" t="n">
        <v>0</v>
      </c>
      <c r="D407" s="347" t="n">
        <v>0</v>
      </c>
    </row>
    <row collapsed="false" customFormat="false" customHeight="false" hidden="true" ht="15" outlineLevel="0" r="408">
      <c r="A408" s="560"/>
      <c r="B408" s="205"/>
      <c r="C408" s="562"/>
      <c r="D408" s="347"/>
    </row>
    <row collapsed="false" customFormat="false" customHeight="false" hidden="true" ht="15" outlineLevel="0" r="409">
      <c r="A409" s="560"/>
      <c r="B409" s="205"/>
      <c r="C409" s="561" t="n">
        <v>0</v>
      </c>
      <c r="D409" s="561" t="n">
        <v>0</v>
      </c>
    </row>
    <row collapsed="false" customFormat="false" customHeight="false" hidden="true" ht="15" outlineLevel="0" r="410">
      <c r="A410" s="560"/>
      <c r="B410" s="205"/>
      <c r="C410" s="561"/>
      <c r="D410" s="561"/>
    </row>
    <row collapsed="false" customFormat="false" customHeight="false" hidden="true" ht="15" outlineLevel="0" r="411">
      <c r="A411" s="563"/>
      <c r="B411" s="194"/>
      <c r="C411" s="494" t="n">
        <f aca="false">C409+C407+C404</f>
        <v>0</v>
      </c>
      <c r="D411" s="494" t="n">
        <f aca="false">D409+D407+D404</f>
        <v>0</v>
      </c>
    </row>
    <row collapsed="false" customFormat="false" customHeight="false" hidden="true" ht="15.75" outlineLevel="0" r="412">
      <c r="A412" s="357"/>
    </row>
    <row collapsed="false" customFormat="false" customHeight="false" hidden="true" ht="15.75" outlineLevel="0" r="413">
      <c r="A413" s="357" t="s">
        <v>268</v>
      </c>
    </row>
    <row collapsed="false" customFormat="false" customHeight="false" hidden="true" ht="15.75" outlineLevel="0" r="414">
      <c r="A414" s="3" t="s">
        <v>168</v>
      </c>
      <c r="B414" s="3"/>
      <c r="C414" s="3"/>
      <c r="D414" s="3"/>
      <c r="E414" s="3"/>
    </row>
    <row collapsed="false" customFormat="false" customHeight="false" hidden="true" ht="15.75" outlineLevel="0" r="415">
      <c r="A415" s="3" t="s">
        <v>269</v>
      </c>
      <c r="B415" s="3"/>
      <c r="C415" s="3"/>
    </row>
    <row collapsed="false" customFormat="false" customHeight="false" hidden="true" ht="15.75" outlineLevel="0" r="416">
      <c r="A416" s="3" t="s">
        <v>270</v>
      </c>
      <c r="B416" s="3"/>
      <c r="C416" s="3"/>
      <c r="D416" s="3"/>
      <c r="E416" s="3"/>
    </row>
    <row collapsed="false" customFormat="false" customHeight="false" hidden="true" ht="15.75" outlineLevel="0" r="417">
      <c r="A417" s="5"/>
    </row>
    <row collapsed="false" customFormat="false" customHeight="true" hidden="true" ht="131.25" outlineLevel="0" r="418">
      <c r="A418" s="127" t="s">
        <v>171</v>
      </c>
      <c r="B418" s="25" t="s">
        <v>273</v>
      </c>
      <c r="C418" s="25" t="s">
        <v>454</v>
      </c>
      <c r="D418" s="25" t="s">
        <v>455</v>
      </c>
      <c r="E418" s="25" t="s">
        <v>277</v>
      </c>
    </row>
    <row collapsed="false" customFormat="false" customHeight="false" hidden="true" ht="15" outlineLevel="0" r="419">
      <c r="A419" s="30" t="s">
        <v>9</v>
      </c>
      <c r="B419" s="25"/>
      <c r="C419" s="25"/>
      <c r="D419" s="25"/>
      <c r="E419" s="25"/>
    </row>
    <row collapsed="false" customFormat="false" customHeight="false" hidden="true" ht="15" outlineLevel="0" r="420">
      <c r="A420" s="203" t="n">
        <v>1</v>
      </c>
      <c r="B420" s="203" t="n">
        <v>4</v>
      </c>
      <c r="C420" s="203" t="n">
        <v>7</v>
      </c>
      <c r="D420" s="564" t="n">
        <v>8</v>
      </c>
      <c r="E420" s="350" t="n">
        <v>10</v>
      </c>
    </row>
    <row collapsed="false" customFormat="false" customHeight="true" hidden="true" ht="120.75" outlineLevel="0" r="421">
      <c r="A421" s="32" t="n">
        <v>1</v>
      </c>
      <c r="B421" s="29" t="s">
        <v>279</v>
      </c>
      <c r="C421" s="194" t="n">
        <v>73.5</v>
      </c>
      <c r="D421" s="35" t="s">
        <v>456</v>
      </c>
      <c r="E421" s="253" t="s">
        <v>282</v>
      </c>
    </row>
    <row collapsed="false" customFormat="false" customHeight="true" hidden="true" ht="15" outlineLevel="0" r="422">
      <c r="A422" s="26" t="n">
        <v>2</v>
      </c>
      <c r="B422" s="35" t="s">
        <v>284</v>
      </c>
      <c r="C422" s="205" t="n">
        <v>1.2</v>
      </c>
      <c r="D422" s="35" t="s">
        <v>456</v>
      </c>
      <c r="E422" s="35" t="s">
        <v>282</v>
      </c>
    </row>
    <row collapsed="false" customFormat="false" customHeight="false" hidden="true" ht="15" outlineLevel="0" r="423">
      <c r="A423" s="26"/>
      <c r="B423" s="35"/>
      <c r="C423" s="205"/>
      <c r="D423" s="35"/>
      <c r="E423" s="35"/>
    </row>
    <row collapsed="false" customFormat="false" customHeight="true" hidden="true" ht="135.75" outlineLevel="0" r="424">
      <c r="A424" s="32" t="n">
        <v>3</v>
      </c>
      <c r="B424" s="29" t="s">
        <v>288</v>
      </c>
      <c r="C424" s="194" t="n">
        <v>10</v>
      </c>
      <c r="D424" s="35" t="s">
        <v>456</v>
      </c>
      <c r="E424" s="253" t="s">
        <v>282</v>
      </c>
    </row>
    <row collapsed="false" customFormat="false" customHeight="true" hidden="true" ht="120.75" outlineLevel="0" r="425">
      <c r="A425" s="32" t="n">
        <v>4</v>
      </c>
      <c r="B425" s="29" t="s">
        <v>291</v>
      </c>
      <c r="C425" s="194" t="n">
        <v>91</v>
      </c>
      <c r="D425" s="35" t="s">
        <v>456</v>
      </c>
      <c r="E425" s="253" t="s">
        <v>282</v>
      </c>
    </row>
    <row collapsed="false" customFormat="false" customHeight="true" hidden="true" ht="150.75" outlineLevel="0" r="426">
      <c r="A426" s="32" t="n">
        <v>5</v>
      </c>
      <c r="B426" s="194" t="s">
        <v>295</v>
      </c>
      <c r="C426" s="194" t="n">
        <v>165</v>
      </c>
      <c r="D426" s="35" t="s">
        <v>457</v>
      </c>
      <c r="E426" s="253" t="s">
        <v>282</v>
      </c>
    </row>
    <row collapsed="false" customFormat="false" customHeight="true" hidden="true" ht="150.75" outlineLevel="0" r="427">
      <c r="A427" s="32" t="n">
        <v>6</v>
      </c>
      <c r="B427" s="29" t="s">
        <v>297</v>
      </c>
      <c r="C427" s="194" t="n">
        <v>13.4</v>
      </c>
      <c r="D427" s="35" t="s">
        <v>456</v>
      </c>
      <c r="E427" s="253" t="s">
        <v>282</v>
      </c>
    </row>
    <row collapsed="false" customFormat="false" customHeight="true" hidden="true" ht="15" outlineLevel="0" r="428">
      <c r="A428" s="26" t="n">
        <v>7</v>
      </c>
      <c r="B428" s="35" t="s">
        <v>299</v>
      </c>
      <c r="C428" s="205" t="n">
        <v>100</v>
      </c>
      <c r="D428" s="35" t="s">
        <v>456</v>
      </c>
      <c r="E428" s="35" t="s">
        <v>282</v>
      </c>
    </row>
    <row collapsed="false" customFormat="false" customHeight="false" hidden="true" ht="15" outlineLevel="0" r="429">
      <c r="A429" s="26"/>
      <c r="B429" s="35"/>
      <c r="C429" s="205"/>
      <c r="D429" s="35"/>
      <c r="E429" s="35"/>
    </row>
    <row collapsed="false" customFormat="false" customHeight="false" hidden="true" ht="15" outlineLevel="0" r="430">
      <c r="A430" s="26"/>
      <c r="B430" s="35"/>
      <c r="C430" s="205"/>
      <c r="D430" s="35"/>
      <c r="E430" s="35"/>
    </row>
    <row collapsed="false" customFormat="false" customHeight="true" hidden="true" ht="15" outlineLevel="0" r="431">
      <c r="A431" s="26" t="n">
        <v>8</v>
      </c>
      <c r="B431" s="35" t="s">
        <v>303</v>
      </c>
      <c r="C431" s="205" t="n">
        <v>100</v>
      </c>
      <c r="D431" s="35" t="s">
        <v>456</v>
      </c>
      <c r="E431" s="35" t="s">
        <v>282</v>
      </c>
    </row>
    <row collapsed="false" customFormat="false" customHeight="false" hidden="true" ht="15" outlineLevel="0" r="432">
      <c r="A432" s="26"/>
      <c r="B432" s="35"/>
      <c r="C432" s="205"/>
      <c r="D432" s="35"/>
      <c r="E432" s="35"/>
    </row>
    <row collapsed="false" customFormat="false" customHeight="false" hidden="true" ht="15" outlineLevel="0" r="433">
      <c r="A433" s="26"/>
      <c r="B433" s="35"/>
      <c r="C433" s="205"/>
      <c r="D433" s="35"/>
      <c r="E433" s="35"/>
    </row>
    <row collapsed="false" customFormat="false" customHeight="true" hidden="true" ht="105.75" outlineLevel="0" r="434">
      <c r="A434" s="32" t="n">
        <v>9</v>
      </c>
      <c r="B434" s="29" t="s">
        <v>307</v>
      </c>
      <c r="C434" s="194" t="n">
        <v>17</v>
      </c>
      <c r="D434" s="35" t="s">
        <v>456</v>
      </c>
      <c r="E434" s="253" t="s">
        <v>282</v>
      </c>
    </row>
    <row collapsed="false" customFormat="false" customHeight="true" hidden="true" ht="135.75" outlineLevel="0" r="435">
      <c r="A435" s="32" t="n">
        <v>10</v>
      </c>
      <c r="B435" s="194" t="s">
        <v>310</v>
      </c>
      <c r="C435" s="29" t="n">
        <v>1</v>
      </c>
      <c r="D435" s="35" t="s">
        <v>456</v>
      </c>
      <c r="E435" s="253" t="s">
        <v>282</v>
      </c>
    </row>
    <row collapsed="false" customFormat="false" customHeight="true" hidden="true" ht="150.75" outlineLevel="0" r="436">
      <c r="A436" s="32" t="n">
        <v>11</v>
      </c>
      <c r="B436" s="29" t="s">
        <v>312</v>
      </c>
      <c r="C436" s="29" t="s">
        <v>165</v>
      </c>
      <c r="D436" s="35" t="s">
        <v>456</v>
      </c>
      <c r="E436" s="253" t="s">
        <v>282</v>
      </c>
    </row>
    <row collapsed="false" customFormat="false" customHeight="true" hidden="true" ht="15" outlineLevel="0" r="437">
      <c r="A437" s="26" t="n">
        <v>12</v>
      </c>
      <c r="B437" s="35" t="s">
        <v>316</v>
      </c>
      <c r="C437" s="35" t="s">
        <v>165</v>
      </c>
      <c r="D437" s="35" t="s">
        <v>456</v>
      </c>
      <c r="E437" s="35" t="s">
        <v>282</v>
      </c>
    </row>
    <row collapsed="false" customFormat="false" customHeight="false" hidden="true" ht="15" outlineLevel="0" r="438">
      <c r="A438" s="26"/>
      <c r="B438" s="35"/>
      <c r="C438" s="35"/>
      <c r="D438" s="35"/>
      <c r="E438" s="35"/>
    </row>
    <row collapsed="false" customFormat="false" customHeight="true" hidden="true" ht="15" outlineLevel="0" r="439">
      <c r="A439" s="26" t="n">
        <v>13</v>
      </c>
      <c r="B439" s="35" t="s">
        <v>320</v>
      </c>
      <c r="C439" s="35" t="n">
        <v>13</v>
      </c>
      <c r="D439" s="35" t="s">
        <v>456</v>
      </c>
      <c r="E439" s="35" t="s">
        <v>282</v>
      </c>
    </row>
    <row collapsed="false" customFormat="false" customHeight="false" hidden="true" ht="15" outlineLevel="0" r="440">
      <c r="A440" s="26"/>
      <c r="B440" s="35"/>
      <c r="C440" s="35"/>
      <c r="D440" s="35"/>
      <c r="E440" s="35"/>
    </row>
    <row collapsed="false" customFormat="false" customHeight="true" hidden="true" ht="120.75" outlineLevel="0" r="441">
      <c r="A441" s="32" t="n">
        <v>14</v>
      </c>
      <c r="B441" s="29" t="s">
        <v>326</v>
      </c>
      <c r="C441" s="29" t="n">
        <v>950</v>
      </c>
      <c r="D441" s="29" t="s">
        <v>456</v>
      </c>
      <c r="E441" s="253" t="s">
        <v>282</v>
      </c>
    </row>
    <row collapsed="false" customFormat="false" customHeight="true" hidden="true" ht="120.75" outlineLevel="0" r="442">
      <c r="A442" s="32" t="n">
        <v>15</v>
      </c>
      <c r="B442" s="29" t="s">
        <v>329</v>
      </c>
      <c r="C442" s="29" t="n">
        <v>95</v>
      </c>
      <c r="D442" s="29" t="s">
        <v>456</v>
      </c>
      <c r="E442" s="253" t="s">
        <v>282</v>
      </c>
    </row>
    <row collapsed="false" customFormat="false" customHeight="true" hidden="true" ht="15" outlineLevel="0" r="443">
      <c r="A443" s="26" t="n">
        <v>16</v>
      </c>
      <c r="B443" s="205" t="s">
        <v>332</v>
      </c>
      <c r="C443" s="35" t="n">
        <v>7.7</v>
      </c>
      <c r="D443" s="35" t="s">
        <v>456</v>
      </c>
      <c r="E443" s="35" t="s">
        <v>282</v>
      </c>
    </row>
    <row collapsed="false" customFormat="false" customHeight="false" hidden="true" ht="15" outlineLevel="0" r="444">
      <c r="A444" s="26"/>
      <c r="B444" s="205"/>
      <c r="C444" s="35"/>
      <c r="D444" s="35"/>
      <c r="E444" s="35"/>
    </row>
    <row collapsed="false" customFormat="false" customHeight="true" hidden="true" ht="105.75" outlineLevel="0" r="445">
      <c r="A445" s="32" t="n">
        <v>17</v>
      </c>
      <c r="B445" s="29" t="s">
        <v>335</v>
      </c>
      <c r="C445" s="194" t="n">
        <v>3890</v>
      </c>
      <c r="D445" s="29" t="s">
        <v>456</v>
      </c>
      <c r="E445" s="253" t="s">
        <v>282</v>
      </c>
    </row>
    <row collapsed="false" customFormat="false" customHeight="false" hidden="true" ht="15.75" outlineLevel="0" r="446">
      <c r="A446" s="123"/>
      <c r="B446" s="123"/>
      <c r="C446" s="123"/>
      <c r="D446" s="123"/>
      <c r="E446" s="123"/>
    </row>
    <row collapsed="false" customFormat="false" customHeight="false" hidden="true" ht="15.75" outlineLevel="0" r="447">
      <c r="A447" s="5"/>
    </row>
    <row collapsed="false" customFormat="false" customHeight="false" hidden="true" ht="15" outlineLevel="0" r="448">
      <c r="A448" s="565" t="s">
        <v>67</v>
      </c>
    </row>
    <row collapsed="false" customFormat="false" customHeight="false" hidden="true" ht="15" outlineLevel="0" r="449">
      <c r="A449" s="566" t="s">
        <v>336</v>
      </c>
    </row>
    <row collapsed="false" customFormat="false" customHeight="false" hidden="true" ht="15" outlineLevel="0" r="450">
      <c r="A450" s="566" t="s">
        <v>337</v>
      </c>
    </row>
    <row collapsed="false" customFormat="false" customHeight="false" hidden="true" ht="15" outlineLevel="0" r="451">
      <c r="A451" s="566" t="s">
        <v>338</v>
      </c>
    </row>
    <row collapsed="false" customFormat="false" customHeight="false" hidden="true" ht="15" outlineLevel="0" r="452">
      <c r="A452" s="566" t="s">
        <v>339</v>
      </c>
    </row>
    <row collapsed="false" customFormat="false" customHeight="false" hidden="true" ht="15" outlineLevel="0" r="453">
      <c r="A453" s="566" t="s">
        <v>340</v>
      </c>
    </row>
    <row collapsed="false" customFormat="false" customHeight="false" hidden="true" ht="15" outlineLevel="0" r="454">
      <c r="A454" s="566" t="s">
        <v>341</v>
      </c>
    </row>
    <row collapsed="false" customFormat="false" customHeight="false" hidden="true" ht="15.75" outlineLevel="0" r="455">
      <c r="A455" s="357"/>
    </row>
    <row collapsed="false" customFormat="false" customHeight="false" hidden="true" ht="15.75" outlineLevel="0" r="456">
      <c r="A456" s="357" t="s">
        <v>342</v>
      </c>
    </row>
    <row collapsed="false" customFormat="false" customHeight="false" hidden="true" ht="15.75" outlineLevel="0" r="457">
      <c r="A457" s="461"/>
    </row>
    <row collapsed="false" customFormat="false" customHeight="false" hidden="true" ht="15.75" outlineLevel="0" r="458">
      <c r="A458" s="367"/>
    </row>
    <row collapsed="false" customFormat="false" customHeight="false" hidden="true" ht="15.75" outlineLevel="0" r="459">
      <c r="A459" s="3" t="s">
        <v>343</v>
      </c>
      <c r="B459" s="3"/>
    </row>
    <row collapsed="false" customFormat="false" customHeight="false" hidden="true" ht="22.5" outlineLevel="0" r="460">
      <c r="A460" s="3" t="s">
        <v>344</v>
      </c>
      <c r="B460" s="3"/>
      <c r="C460" s="3"/>
      <c r="D460" s="3"/>
    </row>
    <row collapsed="false" customFormat="false" customHeight="false" hidden="true" ht="15.75" outlineLevel="0" r="461">
      <c r="A461" s="5"/>
    </row>
    <row collapsed="false" customFormat="false" customHeight="false" hidden="true" ht="15.75" outlineLevel="0" r="462">
      <c r="A462" s="366" t="s">
        <v>345</v>
      </c>
    </row>
    <row collapsed="false" customFormat="false" customHeight="false" hidden="true" ht="15.75" outlineLevel="0" r="463">
      <c r="A463" s="366" t="s">
        <v>346</v>
      </c>
    </row>
    <row collapsed="false" customFormat="false" customHeight="false" hidden="true" ht="15.75" outlineLevel="0" r="464">
      <c r="A464" s="366"/>
    </row>
    <row collapsed="false" customFormat="false" customHeight="true" hidden="true" ht="177.75" outlineLevel="0" r="465">
      <c r="A465" s="25" t="s">
        <v>347</v>
      </c>
      <c r="B465" s="25" t="s">
        <v>350</v>
      </c>
      <c r="C465" s="25"/>
      <c r="D465" s="25"/>
      <c r="E465" s="25"/>
      <c r="F465" s="25"/>
      <c r="G465" s="25" t="s">
        <v>458</v>
      </c>
      <c r="H465" s="25"/>
      <c r="I465" s="25"/>
      <c r="J465" s="25"/>
    </row>
    <row collapsed="false" customFormat="false" customHeight="false" hidden="true" ht="38.25" outlineLevel="0" r="466">
      <c r="A466" s="25"/>
      <c r="B466" s="25"/>
      <c r="C466" s="30" t="s">
        <v>80</v>
      </c>
      <c r="D466" s="30" t="s">
        <v>355</v>
      </c>
      <c r="E466" s="30" t="s">
        <v>80</v>
      </c>
      <c r="F466" s="30" t="s">
        <v>354</v>
      </c>
      <c r="G466" s="30" t="s">
        <v>79</v>
      </c>
      <c r="H466" s="30" t="s">
        <v>80</v>
      </c>
      <c r="I466" s="30" t="s">
        <v>355</v>
      </c>
      <c r="J466" s="137" t="s">
        <v>354</v>
      </c>
    </row>
    <row collapsed="false" customFormat="false" customHeight="false" hidden="true" ht="15" outlineLevel="0" r="467">
      <c r="A467" s="203" t="n">
        <v>1</v>
      </c>
      <c r="B467" s="203" t="n">
        <v>4</v>
      </c>
      <c r="C467" s="203" t="n">
        <v>7</v>
      </c>
      <c r="D467" s="203" t="n">
        <v>8</v>
      </c>
      <c r="E467" s="203" t="n">
        <v>11</v>
      </c>
      <c r="F467" s="203" t="n">
        <v>13</v>
      </c>
      <c r="G467" s="203" t="n">
        <v>14</v>
      </c>
      <c r="H467" s="203" t="n">
        <v>15</v>
      </c>
      <c r="I467" s="203" t="n">
        <v>16</v>
      </c>
      <c r="J467" s="350" t="n">
        <v>17</v>
      </c>
    </row>
    <row collapsed="false" customFormat="false" customHeight="true" hidden="true" ht="15.75" outlineLevel="0" r="468">
      <c r="A468" s="32" t="n">
        <v>1</v>
      </c>
      <c r="B468" s="466"/>
      <c r="C468" s="466"/>
      <c r="D468" s="466"/>
      <c r="E468" s="466"/>
      <c r="F468" s="466"/>
      <c r="G468" s="466"/>
      <c r="H468" s="466"/>
      <c r="I468" s="466"/>
      <c r="J468" s="466"/>
    </row>
    <row collapsed="false" customFormat="false" customHeight="false" hidden="true" ht="15" outlineLevel="0" r="469">
      <c r="A469" s="567" t="s">
        <v>15</v>
      </c>
      <c r="B469" s="38"/>
      <c r="C469" s="38"/>
      <c r="D469" s="38"/>
      <c r="E469" s="38"/>
      <c r="F469" s="38"/>
      <c r="G469" s="38"/>
      <c r="H469" s="38"/>
      <c r="I469" s="38"/>
      <c r="J469" s="352"/>
    </row>
    <row collapsed="false" customFormat="false" customHeight="false" hidden="true" ht="15" outlineLevel="0" r="470">
      <c r="A470" s="567" t="s">
        <v>20</v>
      </c>
      <c r="B470" s="38"/>
      <c r="C470" s="38"/>
      <c r="D470" s="38"/>
      <c r="E470" s="38"/>
      <c r="F470" s="38"/>
      <c r="G470" s="38"/>
      <c r="H470" s="38"/>
      <c r="I470" s="38"/>
      <c r="J470" s="352"/>
    </row>
    <row collapsed="false" customFormat="false" customHeight="true" hidden="true" ht="15.75" outlineLevel="0" r="471">
      <c r="A471" s="32" t="n">
        <v>2</v>
      </c>
      <c r="B471" s="466"/>
      <c r="C471" s="466"/>
      <c r="D471" s="466"/>
      <c r="E471" s="466"/>
      <c r="F471" s="466"/>
      <c r="G471" s="466"/>
      <c r="H471" s="466"/>
      <c r="I471" s="466"/>
      <c r="J471" s="466"/>
    </row>
    <row collapsed="false" customFormat="false" customHeight="false" hidden="true" ht="15" outlineLevel="0" r="472">
      <c r="A472" s="567" t="s">
        <v>256</v>
      </c>
      <c r="B472" s="38"/>
      <c r="C472" s="38"/>
      <c r="D472" s="38"/>
      <c r="E472" s="38"/>
      <c r="F472" s="38"/>
      <c r="G472" s="38"/>
      <c r="H472" s="38"/>
      <c r="I472" s="38"/>
      <c r="J472" s="352"/>
    </row>
    <row collapsed="false" customFormat="false" customHeight="false" hidden="true" ht="15" outlineLevel="0" r="473">
      <c r="A473" s="567" t="s">
        <v>32</v>
      </c>
      <c r="B473" s="38"/>
      <c r="C473" s="38"/>
      <c r="D473" s="38"/>
      <c r="E473" s="38"/>
      <c r="F473" s="38"/>
      <c r="G473" s="38"/>
      <c r="H473" s="38"/>
      <c r="I473" s="38"/>
      <c r="J473" s="352"/>
    </row>
    <row collapsed="false" customFormat="false" customHeight="true" hidden="true" ht="15.75" outlineLevel="0" r="474">
      <c r="A474" s="567" t="n">
        <v>3</v>
      </c>
      <c r="B474" s="351"/>
      <c r="C474" s="351"/>
      <c r="D474" s="351"/>
      <c r="E474" s="351"/>
      <c r="F474" s="351"/>
      <c r="G474" s="351"/>
      <c r="H474" s="351"/>
      <c r="I474" s="351"/>
      <c r="J474" s="351"/>
    </row>
    <row collapsed="false" customFormat="false" customHeight="false" hidden="true" ht="15" outlineLevel="0" r="475">
      <c r="A475" s="567" t="s">
        <v>38</v>
      </c>
      <c r="B475" s="38"/>
      <c r="C475" s="38"/>
      <c r="D475" s="38"/>
      <c r="E475" s="38"/>
      <c r="F475" s="38"/>
      <c r="G475" s="38"/>
      <c r="H475" s="38"/>
      <c r="I475" s="38"/>
      <c r="J475" s="352"/>
    </row>
    <row collapsed="false" customFormat="false" customHeight="false" hidden="true" ht="15.75" outlineLevel="0" r="476">
      <c r="A476" s="366"/>
    </row>
    <row collapsed="false" customFormat="false" customHeight="false" hidden="true" ht="15.75" outlineLevel="0" r="477">
      <c r="A477" s="5" t="s">
        <v>67</v>
      </c>
    </row>
    <row collapsed="false" customFormat="false" customHeight="false" hidden="true" ht="15.75" outlineLevel="0" r="478">
      <c r="A478" s="468" t="s">
        <v>359</v>
      </c>
      <c r="B478" s="468"/>
      <c r="C478" s="468"/>
      <c r="D478" s="468"/>
      <c r="E478" s="468"/>
      <c r="F478" s="468"/>
      <c r="G478" s="468"/>
      <c r="H478" s="468"/>
      <c r="I478" s="468"/>
      <c r="J478" s="468"/>
    </row>
    <row collapsed="false" customFormat="false" customHeight="false" hidden="true" ht="15.75" outlineLevel="0" r="479">
      <c r="A479" s="5"/>
    </row>
    <row collapsed="false" customFormat="false" customHeight="false" hidden="true" ht="15.75" outlineLevel="0" r="480">
      <c r="A480" s="461"/>
    </row>
    <row collapsed="false" customFormat="false" customHeight="false" hidden="true" ht="15.75" outlineLevel="0" r="481">
      <c r="A481" s="357" t="s">
        <v>360</v>
      </c>
    </row>
    <row collapsed="false" customFormat="false" customHeight="false" hidden="true" ht="15.75" outlineLevel="0" r="482">
      <c r="A482" s="461"/>
    </row>
    <row collapsed="false" customFormat="false" customHeight="false" hidden="true" ht="15.75" outlineLevel="0" r="483">
      <c r="A483" s="3" t="s">
        <v>168</v>
      </c>
      <c r="B483" s="3"/>
    </row>
    <row collapsed="false" customFormat="false" customHeight="false" hidden="true" ht="15.75" outlineLevel="0" r="484">
      <c r="A484" s="3" t="s">
        <v>361</v>
      </c>
      <c r="B484" s="3"/>
    </row>
    <row collapsed="false" customFormat="false" customHeight="false" hidden="true" ht="15.75" outlineLevel="0" r="485">
      <c r="A485" s="21" t="s">
        <v>362</v>
      </c>
      <c r="B485" s="21"/>
    </row>
    <row collapsed="false" customFormat="false" customHeight="false" hidden="true" ht="15.75" outlineLevel="0" r="486">
      <c r="A486" s="358"/>
    </row>
    <row collapsed="false" customFormat="false" customHeight="true" hidden="true" ht="90" outlineLevel="0" r="487">
      <c r="A487" s="26" t="s">
        <v>347</v>
      </c>
      <c r="B487" s="26" t="s">
        <v>364</v>
      </c>
      <c r="C487" s="183" t="s">
        <v>459</v>
      </c>
    </row>
    <row collapsed="false" customFormat="false" customHeight="true" hidden="true" ht="15.75" outlineLevel="0" r="488">
      <c r="A488" s="26"/>
      <c r="B488" s="26" t="s">
        <v>366</v>
      </c>
      <c r="C488" s="464" t="s">
        <v>460</v>
      </c>
    </row>
    <row collapsed="false" customFormat="false" customHeight="false" hidden="true" ht="15" outlineLevel="0" r="489">
      <c r="A489" s="26"/>
      <c r="B489" s="26"/>
      <c r="C489" s="135"/>
    </row>
    <row collapsed="false" customFormat="false" customHeight="false" hidden="true" ht="15" outlineLevel="0" r="490">
      <c r="A490" s="176" t="n">
        <v>1</v>
      </c>
      <c r="B490" s="176" t="n">
        <v>4</v>
      </c>
      <c r="C490" s="201" t="n">
        <v>7</v>
      </c>
    </row>
    <row collapsed="false" customFormat="false" customHeight="true" hidden="true" ht="31.5" outlineLevel="0" r="491">
      <c r="A491" s="32" t="n">
        <v>1</v>
      </c>
      <c r="B491" s="26"/>
      <c r="C491" s="26"/>
    </row>
    <row collapsed="false" customFormat="false" customHeight="false" hidden="true" ht="15" outlineLevel="0" r="492">
      <c r="A492" s="362" t="s">
        <v>15</v>
      </c>
      <c r="B492" s="29" t="n">
        <v>73.5</v>
      </c>
      <c r="C492" s="253"/>
    </row>
    <row collapsed="false" customFormat="false" customHeight="false" hidden="true" ht="15" outlineLevel="0" r="493">
      <c r="A493" s="362" t="s">
        <v>20</v>
      </c>
      <c r="B493" s="29" t="n">
        <v>1.7</v>
      </c>
      <c r="C493" s="253"/>
    </row>
    <row collapsed="false" customFormat="false" customHeight="false" hidden="true" ht="15" outlineLevel="0" r="494">
      <c r="A494" s="362" t="s">
        <v>23</v>
      </c>
      <c r="B494" s="29" t="n">
        <v>10</v>
      </c>
      <c r="C494" s="253"/>
    </row>
    <row collapsed="false" customFormat="false" customHeight="false" hidden="true" ht="15" outlineLevel="0" r="495">
      <c r="A495" s="362" t="s">
        <v>373</v>
      </c>
      <c r="B495" s="29" t="n">
        <v>91</v>
      </c>
      <c r="C495" s="253"/>
    </row>
    <row collapsed="false" customFormat="false" customHeight="false" hidden="true" ht="15" outlineLevel="0" r="496">
      <c r="A496" s="362" t="s">
        <v>375</v>
      </c>
      <c r="B496" s="29" t="n">
        <v>165</v>
      </c>
      <c r="C496" s="253"/>
    </row>
    <row collapsed="false" customFormat="false" customHeight="false" hidden="true" ht="15" outlineLevel="0" r="497">
      <c r="A497" s="362" t="s">
        <v>377</v>
      </c>
      <c r="B497" s="29" t="n">
        <v>13.4</v>
      </c>
      <c r="C497" s="253"/>
    </row>
    <row collapsed="false" customFormat="false" customHeight="false" hidden="true" ht="15" outlineLevel="0" r="498">
      <c r="A498" s="362" t="s">
        <v>379</v>
      </c>
      <c r="B498" s="29" t="n">
        <v>100</v>
      </c>
      <c r="C498" s="253"/>
    </row>
    <row collapsed="false" customFormat="false" customHeight="false" hidden="true" ht="15" outlineLevel="0" r="499">
      <c r="A499" s="362" t="s">
        <v>381</v>
      </c>
      <c r="B499" s="29" t="n">
        <v>100</v>
      </c>
      <c r="C499" s="253"/>
    </row>
    <row collapsed="false" customFormat="false" customHeight="false" hidden="true" ht="15" outlineLevel="0" r="500">
      <c r="A500" s="362" t="s">
        <v>383</v>
      </c>
      <c r="B500" s="29" t="n">
        <v>17</v>
      </c>
      <c r="C500" s="253"/>
    </row>
    <row collapsed="false" customFormat="false" customHeight="false" hidden="true" ht="15" outlineLevel="0" r="501">
      <c r="A501" s="362" t="s">
        <v>385</v>
      </c>
      <c r="B501" s="29" t="n">
        <v>1</v>
      </c>
      <c r="C501" s="253"/>
    </row>
    <row collapsed="false" customFormat="false" customHeight="false" hidden="true" ht="15" outlineLevel="0" r="502">
      <c r="A502" s="362" t="s">
        <v>387</v>
      </c>
      <c r="B502" s="29" t="n">
        <v>55.7</v>
      </c>
      <c r="C502" s="253"/>
    </row>
    <row collapsed="false" customFormat="false" customHeight="false" hidden="true" ht="15" outlineLevel="0" r="503">
      <c r="A503" s="362" t="s">
        <v>389</v>
      </c>
      <c r="B503" s="29" t="n">
        <v>29.6</v>
      </c>
      <c r="C503" s="253"/>
    </row>
    <row collapsed="false" customFormat="false" customHeight="true" hidden="true" ht="30" outlineLevel="0" r="504">
      <c r="A504" s="32" t="n">
        <v>2</v>
      </c>
      <c r="B504" s="466"/>
      <c r="C504" s="466"/>
    </row>
    <row collapsed="false" customFormat="false" customHeight="false" hidden="true" ht="15" outlineLevel="0" r="505">
      <c r="A505" s="362" t="s">
        <v>256</v>
      </c>
      <c r="B505" s="29" t="n">
        <v>12.4</v>
      </c>
      <c r="C505" s="253"/>
    </row>
    <row collapsed="false" customFormat="false" customHeight="false" hidden="true" ht="15" outlineLevel="0" r="506">
      <c r="A506" s="362" t="s">
        <v>32</v>
      </c>
      <c r="B506" s="29" t="n">
        <v>850</v>
      </c>
      <c r="C506" s="253"/>
    </row>
    <row collapsed="false" customFormat="false" customHeight="false" hidden="true" ht="15" outlineLevel="0" r="507">
      <c r="A507" s="362" t="s">
        <v>393</v>
      </c>
      <c r="B507" s="29" t="n">
        <v>95</v>
      </c>
      <c r="C507" s="253"/>
    </row>
    <row collapsed="false" customFormat="false" customHeight="true" hidden="true" ht="45" outlineLevel="0" r="508">
      <c r="A508" s="32" t="n">
        <v>3</v>
      </c>
      <c r="B508" s="466"/>
      <c r="C508" s="466"/>
    </row>
    <row collapsed="false" customFormat="false" customHeight="true" hidden="true" ht="31.5" outlineLevel="0" r="509">
      <c r="A509" s="556" t="s">
        <v>38</v>
      </c>
      <c r="B509" s="35" t="n">
        <v>7.7</v>
      </c>
      <c r="C509" s="35"/>
    </row>
    <row collapsed="false" customFormat="false" customHeight="false" hidden="true" ht="15" outlineLevel="0" r="510">
      <c r="A510" s="556"/>
      <c r="B510" s="35"/>
      <c r="C510" s="35"/>
    </row>
    <row collapsed="false" customFormat="false" customHeight="true" hidden="true" ht="31.5" outlineLevel="0" r="511">
      <c r="A511" s="556" t="s">
        <v>397</v>
      </c>
      <c r="B511" s="35" t="n">
        <v>3890</v>
      </c>
      <c r="C511" s="35"/>
    </row>
    <row collapsed="false" customFormat="false" customHeight="false" hidden="true" ht="15" outlineLevel="0" r="512">
      <c r="A512" s="556"/>
      <c r="B512" s="35"/>
      <c r="C512" s="35"/>
    </row>
    <row collapsed="false" customFormat="false" customHeight="false" hidden="true" ht="15.75" outlineLevel="0" r="513">
      <c r="A513" s="366"/>
    </row>
    <row collapsed="false" customFormat="false" customHeight="false" hidden="true" ht="15" outlineLevel="0" r="514">
      <c r="A514" s="565" t="s">
        <v>67</v>
      </c>
    </row>
    <row collapsed="false" customFormat="false" customHeight="false" hidden="true" ht="15.75" outlineLevel="0" r="515">
      <c r="A515" s="468" t="s">
        <v>399</v>
      </c>
      <c r="B515" s="468"/>
      <c r="C515" s="468"/>
    </row>
    <row collapsed="false" customFormat="false" customHeight="false" hidden="false" ht="15.75" outlineLevel="0" r="517">
      <c r="A517" s="3" t="s">
        <v>360</v>
      </c>
      <c r="B517" s="3"/>
      <c r="C517" s="3"/>
      <c r="D517" s="3"/>
      <c r="E517" s="3"/>
    </row>
    <row collapsed="false" customFormat="false" customHeight="false" hidden="false" ht="15.75" outlineLevel="0" r="518">
      <c r="A518" s="3" t="s">
        <v>343</v>
      </c>
      <c r="B518" s="3"/>
      <c r="C518" s="3"/>
      <c r="D518" s="3"/>
      <c r="E518" s="3"/>
    </row>
    <row collapsed="false" customFormat="false" customHeight="false" hidden="false" ht="15.75" outlineLevel="0" r="519">
      <c r="A519" s="3" t="s">
        <v>401</v>
      </c>
      <c r="B519" s="3"/>
      <c r="C519" s="3"/>
      <c r="D519" s="3"/>
      <c r="E519" s="3"/>
    </row>
    <row collapsed="false" customFormat="false" customHeight="false" hidden="false" ht="15.75" outlineLevel="0" r="520">
      <c r="A520" s="3" t="s">
        <v>402</v>
      </c>
      <c r="B520" s="3"/>
      <c r="C520" s="3"/>
      <c r="D520" s="3"/>
      <c r="E520" s="3"/>
    </row>
    <row collapsed="false" customFormat="false" customHeight="false" hidden="true" ht="15.75" outlineLevel="0" r="521">
      <c r="A521" s="461"/>
    </row>
    <row collapsed="false" customFormat="false" customHeight="true" hidden="false" ht="12.2" outlineLevel="0" r="522">
      <c r="A522" s="461"/>
    </row>
    <row collapsed="false" customFormat="false" customHeight="true" hidden="false" ht="35.85" outlineLevel="0" r="523">
      <c r="A523" s="710" t="s">
        <v>403</v>
      </c>
      <c r="B523" s="710" t="s">
        <v>404</v>
      </c>
      <c r="C523" s="710" t="s">
        <v>461</v>
      </c>
      <c r="D523" s="710" t="s">
        <v>462</v>
      </c>
      <c r="E523" s="710" t="s">
        <v>405</v>
      </c>
    </row>
    <row collapsed="false" customFormat="false" customHeight="false" hidden="false" ht="15.75" outlineLevel="0" r="524">
      <c r="A524" s="732" t="n">
        <v>1</v>
      </c>
      <c r="B524" s="732" t="n">
        <v>2</v>
      </c>
      <c r="C524" s="732" t="n">
        <v>3</v>
      </c>
      <c r="D524" s="732" t="n">
        <v>4</v>
      </c>
      <c r="E524" s="732" t="n">
        <v>5</v>
      </c>
    </row>
    <row collapsed="false" customFormat="false" customHeight="true" hidden="false" ht="45.75" outlineLevel="0" r="525">
      <c r="A525" s="594" t="s">
        <v>523</v>
      </c>
      <c r="B525" s="455"/>
      <c r="C525" s="455"/>
      <c r="D525" s="455"/>
      <c r="E525" s="455"/>
    </row>
    <row collapsed="false" customFormat="false" customHeight="true" hidden="false" ht="46.5" outlineLevel="0" r="526">
      <c r="A526" s="594" t="s">
        <v>524</v>
      </c>
      <c r="B526" s="455"/>
      <c r="C526" s="455"/>
      <c r="D526" s="455"/>
      <c r="E526" s="455"/>
    </row>
    <row collapsed="false" customFormat="false" customHeight="true" hidden="false" ht="40.35" outlineLevel="0" r="527">
      <c r="A527" s="594" t="s">
        <v>525</v>
      </c>
      <c r="B527" s="455"/>
      <c r="C527" s="455"/>
      <c r="D527" s="455"/>
      <c r="E527" s="455"/>
    </row>
    <row collapsed="false" customFormat="false" customHeight="true" hidden="false" ht="39.6" outlineLevel="0" r="528">
      <c r="A528" s="594" t="s">
        <v>527</v>
      </c>
      <c r="B528" s="455"/>
      <c r="C528" s="455"/>
      <c r="D528" s="455"/>
      <c r="E528" s="455"/>
    </row>
    <row collapsed="false" customFormat="false" customHeight="true" hidden="false" ht="43.9" outlineLevel="0" r="529">
      <c r="A529" s="594" t="s">
        <v>415</v>
      </c>
      <c r="B529" s="455"/>
      <c r="C529" s="455"/>
      <c r="D529" s="455"/>
      <c r="E529" s="727"/>
    </row>
    <row collapsed="false" customFormat="false" customHeight="true" hidden="false" ht="69" outlineLevel="0" r="530">
      <c r="A530" s="594" t="s">
        <v>416</v>
      </c>
      <c r="B530" s="455"/>
      <c r="C530" s="455"/>
      <c r="D530" s="455"/>
      <c r="E530" s="727"/>
    </row>
    <row collapsed="false" customFormat="false" customHeight="true" hidden="false" ht="60.15" outlineLevel="0" r="531">
      <c r="A531" s="641" t="s">
        <v>408</v>
      </c>
      <c r="B531" s="455"/>
      <c r="C531" s="455"/>
      <c r="D531" s="455"/>
      <c r="E531" s="455"/>
    </row>
    <row collapsed="false" customFormat="false" customHeight="true" hidden="false" ht="42.95" outlineLevel="0" r="532">
      <c r="A532" s="594" t="s">
        <v>529</v>
      </c>
      <c r="B532" s="455"/>
      <c r="C532" s="455"/>
      <c r="D532" s="455"/>
      <c r="E532" s="455"/>
    </row>
    <row collapsed="false" customFormat="false" customHeight="true" hidden="false" ht="30.75" outlineLevel="0" r="533">
      <c r="A533" s="594" t="s">
        <v>530</v>
      </c>
      <c r="B533" s="455"/>
      <c r="C533" s="455"/>
      <c r="D533" s="455"/>
      <c r="E533" s="455"/>
    </row>
    <row collapsed="false" customFormat="false" customHeight="true" hidden="false" ht="33.4" outlineLevel="0" r="534">
      <c r="A534" s="594" t="s">
        <v>531</v>
      </c>
      <c r="B534" s="455"/>
      <c r="C534" s="455"/>
      <c r="D534" s="455"/>
      <c r="E534" s="455"/>
    </row>
    <row collapsed="false" customFormat="false" customHeight="true" hidden="false" ht="35.1" outlineLevel="0" r="535">
      <c r="A535" s="641" t="s">
        <v>532</v>
      </c>
      <c r="B535" s="455"/>
      <c r="C535" s="455"/>
      <c r="D535" s="455"/>
      <c r="E535" s="455"/>
    </row>
    <row collapsed="false" customFormat="false" customHeight="true" hidden="false" ht="34.15" outlineLevel="0" r="536">
      <c r="A536" s="641" t="s">
        <v>533</v>
      </c>
      <c r="B536" s="455"/>
      <c r="C536" s="455"/>
      <c r="D536" s="455"/>
      <c r="E536" s="455"/>
    </row>
    <row collapsed="false" customFormat="false" customHeight="true" hidden="false" ht="41.25" outlineLevel="0" r="537">
      <c r="A537" s="733" t="s">
        <v>131</v>
      </c>
      <c r="B537" s="165"/>
      <c r="C537" s="165"/>
      <c r="D537" s="165"/>
      <c r="E537" s="165"/>
    </row>
    <row collapsed="false" customFormat="false" customHeight="true" hidden="true" ht="15.75" outlineLevel="0" r="538"/>
    <row collapsed="false" customFormat="false" customHeight="true" hidden="true" ht="16.5" outlineLevel="0" r="539"/>
    <row collapsed="false" customFormat="false" customHeight="true" hidden="false" ht="25.5" outlineLevel="0" r="540"/>
  </sheetData>
  <mergeCells count="411">
    <mergeCell ref="C5:C6"/>
    <mergeCell ref="A8:A9"/>
    <mergeCell ref="B8:B9"/>
    <mergeCell ref="C8:C9"/>
    <mergeCell ref="A13:A14"/>
    <mergeCell ref="B13:B14"/>
    <mergeCell ref="C13:C14"/>
    <mergeCell ref="A17:A18"/>
    <mergeCell ref="B17:B18"/>
    <mergeCell ref="C17:C18"/>
    <mergeCell ref="A19:A20"/>
    <mergeCell ref="B19:B20"/>
    <mergeCell ref="C19:C20"/>
    <mergeCell ref="A26:C26"/>
    <mergeCell ref="A27:C27"/>
    <mergeCell ref="A29:A31"/>
    <mergeCell ref="B30:B31"/>
    <mergeCell ref="E30:E31"/>
    <mergeCell ref="F30:H31"/>
    <mergeCell ref="F32:H32"/>
    <mergeCell ref="A33:A47"/>
    <mergeCell ref="B33:B37"/>
    <mergeCell ref="F33:H33"/>
    <mergeCell ref="F34:G34"/>
    <mergeCell ref="F35:G35"/>
    <mergeCell ref="F36:G36"/>
    <mergeCell ref="F37:G37"/>
    <mergeCell ref="B38:B42"/>
    <mergeCell ref="F38:H38"/>
    <mergeCell ref="F39:G39"/>
    <mergeCell ref="F40:G40"/>
    <mergeCell ref="F41:G41"/>
    <mergeCell ref="F42:G42"/>
    <mergeCell ref="B43:B47"/>
    <mergeCell ref="F43:H43"/>
    <mergeCell ref="F44:G44"/>
    <mergeCell ref="F45:G45"/>
    <mergeCell ref="F46:G46"/>
    <mergeCell ref="F47:G47"/>
    <mergeCell ref="A48:A52"/>
    <mergeCell ref="B48:B52"/>
    <mergeCell ref="F48:H48"/>
    <mergeCell ref="F49:G49"/>
    <mergeCell ref="F50:G50"/>
    <mergeCell ref="F51:G51"/>
    <mergeCell ref="F52:G52"/>
    <mergeCell ref="A53:A67"/>
    <mergeCell ref="B53:B57"/>
    <mergeCell ref="F53:H53"/>
    <mergeCell ref="F54:G54"/>
    <mergeCell ref="F55:G55"/>
    <mergeCell ref="F56:G56"/>
    <mergeCell ref="F57:G57"/>
    <mergeCell ref="B58:B62"/>
    <mergeCell ref="F59:G59"/>
    <mergeCell ref="F60:G60"/>
    <mergeCell ref="F61:G61"/>
    <mergeCell ref="F62:G62"/>
    <mergeCell ref="B63:B67"/>
    <mergeCell ref="F64:G64"/>
    <mergeCell ref="F65:G65"/>
    <mergeCell ref="F66:G66"/>
    <mergeCell ref="F67:G67"/>
    <mergeCell ref="A68:A72"/>
    <mergeCell ref="B68:B72"/>
    <mergeCell ref="F69:G69"/>
    <mergeCell ref="F70:G70"/>
    <mergeCell ref="F71:G71"/>
    <mergeCell ref="F72:G72"/>
    <mergeCell ref="A73:A84"/>
    <mergeCell ref="B73:B76"/>
    <mergeCell ref="G73:H73"/>
    <mergeCell ref="G74:H74"/>
    <mergeCell ref="G75:H75"/>
    <mergeCell ref="G76:H76"/>
    <mergeCell ref="B77:B80"/>
    <mergeCell ref="G77:H77"/>
    <mergeCell ref="G78:H78"/>
    <mergeCell ref="G79:H79"/>
    <mergeCell ref="G80:H80"/>
    <mergeCell ref="B81:B84"/>
    <mergeCell ref="G81:H81"/>
    <mergeCell ref="G82:H82"/>
    <mergeCell ref="G83:H83"/>
    <mergeCell ref="G84:H84"/>
    <mergeCell ref="G85:H85"/>
    <mergeCell ref="A86:A91"/>
    <mergeCell ref="B86:B87"/>
    <mergeCell ref="E86:E87"/>
    <mergeCell ref="F86:H87"/>
    <mergeCell ref="B88:B89"/>
    <mergeCell ref="E88:E89"/>
    <mergeCell ref="F88:H89"/>
    <mergeCell ref="B90:B91"/>
    <mergeCell ref="E90:E91"/>
    <mergeCell ref="F90:H91"/>
    <mergeCell ref="F92:H92"/>
    <mergeCell ref="B93:B94"/>
    <mergeCell ref="E93:E94"/>
    <mergeCell ref="F93:H94"/>
    <mergeCell ref="A94:A104"/>
    <mergeCell ref="B95:B99"/>
    <mergeCell ref="B103:B104"/>
    <mergeCell ref="F105:H105"/>
    <mergeCell ref="B106:B107"/>
    <mergeCell ref="E106:E107"/>
    <mergeCell ref="F106:H107"/>
    <mergeCell ref="B108:B109"/>
    <mergeCell ref="E108:E109"/>
    <mergeCell ref="F108:H109"/>
    <mergeCell ref="B110:B111"/>
    <mergeCell ref="E110:E111"/>
    <mergeCell ref="F110:H111"/>
    <mergeCell ref="F112:H112"/>
    <mergeCell ref="B113:B114"/>
    <mergeCell ref="E113:E114"/>
    <mergeCell ref="F113:H114"/>
    <mergeCell ref="B115:B119"/>
    <mergeCell ref="B123:B124"/>
    <mergeCell ref="F125:H125"/>
    <mergeCell ref="B126:B127"/>
    <mergeCell ref="E126:E127"/>
    <mergeCell ref="F126:H127"/>
    <mergeCell ref="A127:A130"/>
    <mergeCell ref="B128:B129"/>
    <mergeCell ref="E128:E129"/>
    <mergeCell ref="F128:H129"/>
    <mergeCell ref="B130:B131"/>
    <mergeCell ref="E130:E131"/>
    <mergeCell ref="F130:H131"/>
    <mergeCell ref="F132:H132"/>
    <mergeCell ref="B133:B134"/>
    <mergeCell ref="E133:E134"/>
    <mergeCell ref="F133:H134"/>
    <mergeCell ref="B135:B136"/>
    <mergeCell ref="E135:E136"/>
    <mergeCell ref="F135:H136"/>
    <mergeCell ref="B137:B138"/>
    <mergeCell ref="E137:E138"/>
    <mergeCell ref="F137:H138"/>
    <mergeCell ref="F139:H139"/>
    <mergeCell ref="A142:C142"/>
    <mergeCell ref="A143:C143"/>
    <mergeCell ref="A144:D144"/>
    <mergeCell ref="I147:O147"/>
    <mergeCell ref="I148:O148"/>
    <mergeCell ref="I149:O149"/>
    <mergeCell ref="I150:O150"/>
    <mergeCell ref="I151:O151"/>
    <mergeCell ref="B152:B153"/>
    <mergeCell ref="C152:C153"/>
    <mergeCell ref="D152:D153"/>
    <mergeCell ref="E152:E153"/>
    <mergeCell ref="F152:F153"/>
    <mergeCell ref="G152:H153"/>
    <mergeCell ref="J152:K153"/>
    <mergeCell ref="L152:L153"/>
    <mergeCell ref="M152:M153"/>
    <mergeCell ref="N152:O153"/>
    <mergeCell ref="G154:H154"/>
    <mergeCell ref="J154:K154"/>
    <mergeCell ref="N154:O154"/>
    <mergeCell ref="G155:H155"/>
    <mergeCell ref="J155:K155"/>
    <mergeCell ref="N155:O155"/>
    <mergeCell ref="G156:H156"/>
    <mergeCell ref="J156:K156"/>
    <mergeCell ref="N156:O156"/>
    <mergeCell ref="G157:H157"/>
    <mergeCell ref="J157:K157"/>
    <mergeCell ref="N157:O157"/>
    <mergeCell ref="G158:H158"/>
    <mergeCell ref="J158:K158"/>
    <mergeCell ref="N158:O158"/>
    <mergeCell ref="A159:B159"/>
    <mergeCell ref="F160:G160"/>
    <mergeCell ref="H160:J160"/>
    <mergeCell ref="K160:N160"/>
    <mergeCell ref="F161:G161"/>
    <mergeCell ref="H161:J161"/>
    <mergeCell ref="K161:N161"/>
    <mergeCell ref="A164:C164"/>
    <mergeCell ref="A167:C167"/>
    <mergeCell ref="A168:C168"/>
    <mergeCell ref="A170:D170"/>
    <mergeCell ref="A171:D171"/>
    <mergeCell ref="A172:D172"/>
    <mergeCell ref="A173:A174"/>
    <mergeCell ref="B173:B174"/>
    <mergeCell ref="C173:D173"/>
    <mergeCell ref="A177:A178"/>
    <mergeCell ref="B177:B178"/>
    <mergeCell ref="A182:C182"/>
    <mergeCell ref="A184:C184"/>
    <mergeCell ref="A185:C185"/>
    <mergeCell ref="A187:D187"/>
    <mergeCell ref="A188:D188"/>
    <mergeCell ref="A189:D189"/>
    <mergeCell ref="A190:A192"/>
    <mergeCell ref="D190:D192"/>
    <mergeCell ref="A195:A196"/>
    <mergeCell ref="D195:D196"/>
    <mergeCell ref="A201:B201"/>
    <mergeCell ref="A203:B203"/>
    <mergeCell ref="A204:B204"/>
    <mergeCell ref="A205:B205"/>
    <mergeCell ref="B207:C207"/>
    <mergeCell ref="A211:C211"/>
    <mergeCell ref="A212:C212"/>
    <mergeCell ref="A213:C213"/>
    <mergeCell ref="A225:C225"/>
    <mergeCell ref="A227:C227"/>
    <mergeCell ref="A228:C228"/>
    <mergeCell ref="A231:C231"/>
    <mergeCell ref="A233:C233"/>
    <mergeCell ref="A234:C234"/>
    <mergeCell ref="A239:C239"/>
    <mergeCell ref="A240:C240"/>
    <mergeCell ref="A241:D241"/>
    <mergeCell ref="A242:D242"/>
    <mergeCell ref="A243:D243"/>
    <mergeCell ref="A244:C244"/>
    <mergeCell ref="A246:A247"/>
    <mergeCell ref="B246:B247"/>
    <mergeCell ref="A249:A263"/>
    <mergeCell ref="B249:B263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A264:A268"/>
    <mergeCell ref="B264:B268"/>
    <mergeCell ref="I264:J264"/>
    <mergeCell ref="I265:J265"/>
    <mergeCell ref="I266:J266"/>
    <mergeCell ref="I267:J267"/>
    <mergeCell ref="I268:J268"/>
    <mergeCell ref="A269:A280"/>
    <mergeCell ref="B269:B280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A282:A291"/>
    <mergeCell ref="B282:B291"/>
    <mergeCell ref="K282:K283"/>
    <mergeCell ref="G284:J284"/>
    <mergeCell ref="G285:J285"/>
    <mergeCell ref="G286:J286"/>
    <mergeCell ref="G287:J287"/>
    <mergeCell ref="G289:J289"/>
    <mergeCell ref="G290:J290"/>
    <mergeCell ref="G291:J291"/>
    <mergeCell ref="A293:A302"/>
    <mergeCell ref="B293:B294"/>
    <mergeCell ref="G294:J294"/>
    <mergeCell ref="B295:B298"/>
    <mergeCell ref="G295:J295"/>
    <mergeCell ref="G296:J296"/>
    <mergeCell ref="G297:J297"/>
    <mergeCell ref="G298:J298"/>
    <mergeCell ref="B299:B302"/>
    <mergeCell ref="G299:J299"/>
    <mergeCell ref="G300:J300"/>
    <mergeCell ref="G301:J301"/>
    <mergeCell ref="G302:J302"/>
    <mergeCell ref="A303:A304"/>
    <mergeCell ref="B303:B304"/>
    <mergeCell ref="K303:K304"/>
    <mergeCell ref="A305:A312"/>
    <mergeCell ref="B305:B307"/>
    <mergeCell ref="G306:J306"/>
    <mergeCell ref="G307:J307"/>
    <mergeCell ref="B308:B310"/>
    <mergeCell ref="F308:J308"/>
    <mergeCell ref="F309:J309"/>
    <mergeCell ref="F310:J310"/>
    <mergeCell ref="B311:B312"/>
    <mergeCell ref="K311:K312"/>
    <mergeCell ref="A314:A323"/>
    <mergeCell ref="B314:B315"/>
    <mergeCell ref="K314:K315"/>
    <mergeCell ref="B316:B319"/>
    <mergeCell ref="B320:B323"/>
    <mergeCell ref="A324:A327"/>
    <mergeCell ref="B324:B327"/>
    <mergeCell ref="A328:A341"/>
    <mergeCell ref="B328:B329"/>
    <mergeCell ref="K328:K329"/>
    <mergeCell ref="B330:B331"/>
    <mergeCell ref="K330:K331"/>
    <mergeCell ref="B332:B341"/>
    <mergeCell ref="K332:K341"/>
    <mergeCell ref="A347:C347"/>
    <mergeCell ref="A349:A350"/>
    <mergeCell ref="B349:B350"/>
    <mergeCell ref="A352:A363"/>
    <mergeCell ref="B352:B363"/>
    <mergeCell ref="C352:C353"/>
    <mergeCell ref="D352:D353"/>
    <mergeCell ref="A365:A370"/>
    <mergeCell ref="B365:B370"/>
    <mergeCell ref="C365:C366"/>
    <mergeCell ref="D365:D366"/>
    <mergeCell ref="C367:C368"/>
    <mergeCell ref="D367:D368"/>
    <mergeCell ref="C369:C370"/>
    <mergeCell ref="D369:D370"/>
    <mergeCell ref="A373:A383"/>
    <mergeCell ref="B373:B374"/>
    <mergeCell ref="C373:C374"/>
    <mergeCell ref="D373:D374"/>
    <mergeCell ref="B375:B379"/>
    <mergeCell ref="A392:C392"/>
    <mergeCell ref="A394:A395"/>
    <mergeCell ref="B394:B395"/>
    <mergeCell ref="A397:A402"/>
    <mergeCell ref="B397:B402"/>
    <mergeCell ref="C397:C398"/>
    <mergeCell ref="D397:D398"/>
    <mergeCell ref="C399:C400"/>
    <mergeCell ref="D399:D400"/>
    <mergeCell ref="C401:C402"/>
    <mergeCell ref="D401:D402"/>
    <mergeCell ref="A404:A410"/>
    <mergeCell ref="B404:B410"/>
    <mergeCell ref="C404:C406"/>
    <mergeCell ref="D404:D406"/>
    <mergeCell ref="C407:C408"/>
    <mergeCell ref="D407:D408"/>
    <mergeCell ref="C409:C410"/>
    <mergeCell ref="D409:D410"/>
    <mergeCell ref="A414:E414"/>
    <mergeCell ref="A415:C415"/>
    <mergeCell ref="A416:E416"/>
    <mergeCell ref="B418:B419"/>
    <mergeCell ref="C418:C419"/>
    <mergeCell ref="D418:D419"/>
    <mergeCell ref="E418:E419"/>
    <mergeCell ref="A422:A423"/>
    <mergeCell ref="B422:B423"/>
    <mergeCell ref="C422:C423"/>
    <mergeCell ref="D422:D423"/>
    <mergeCell ref="E422:E423"/>
    <mergeCell ref="A428:A430"/>
    <mergeCell ref="B428:B430"/>
    <mergeCell ref="C428:C430"/>
    <mergeCell ref="D428:D430"/>
    <mergeCell ref="E428:E430"/>
    <mergeCell ref="A431:A433"/>
    <mergeCell ref="B431:B433"/>
    <mergeCell ref="C431:C433"/>
    <mergeCell ref="D431:D433"/>
    <mergeCell ref="E431:E433"/>
    <mergeCell ref="A437:A438"/>
    <mergeCell ref="B437:B438"/>
    <mergeCell ref="C437:C438"/>
    <mergeCell ref="D437:D438"/>
    <mergeCell ref="E437:E438"/>
    <mergeCell ref="A439:A440"/>
    <mergeCell ref="B439:B440"/>
    <mergeCell ref="C439:C440"/>
    <mergeCell ref="D439:D440"/>
    <mergeCell ref="E439:E440"/>
    <mergeCell ref="A443:A444"/>
    <mergeCell ref="B443:B444"/>
    <mergeCell ref="C443:C444"/>
    <mergeCell ref="D443:D444"/>
    <mergeCell ref="E443:E444"/>
    <mergeCell ref="A459:B459"/>
    <mergeCell ref="A460:D460"/>
    <mergeCell ref="A465:A466"/>
    <mergeCell ref="B465:B466"/>
    <mergeCell ref="G465:J465"/>
    <mergeCell ref="A478:J478"/>
    <mergeCell ref="A483:B483"/>
    <mergeCell ref="A484:B484"/>
    <mergeCell ref="A487:A489"/>
    <mergeCell ref="B488:B489"/>
    <mergeCell ref="A509:A510"/>
    <mergeCell ref="B509:B510"/>
    <mergeCell ref="C509:C510"/>
    <mergeCell ref="A511:A512"/>
    <mergeCell ref="B511:B512"/>
    <mergeCell ref="C511:C512"/>
    <mergeCell ref="A515:C515"/>
    <mergeCell ref="A517:E517"/>
    <mergeCell ref="A518:E518"/>
    <mergeCell ref="A519:E519"/>
    <mergeCell ref="A520:E520"/>
    <mergeCell ref="A537:A539"/>
  </mergeCells>
  <printOptions headings="false" gridLines="false" gridLinesSet="true" horizontalCentered="true" verticalCentered="false"/>
  <pageMargins left="0.984027777777778" right="0.590277777777778" top="0.590277777777778" bottom="0.59027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7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590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20" zoomScaleNormal="120" zoomScalePageLayoutView="100">
      <pane activePane="bottomLeft" state="frozen" topLeftCell="A31" xSplit="0" ySplit="30"/>
      <selection activeCell="A1" activeCellId="0" pane="topLeft" sqref="A1"/>
      <selection activeCell="K42" activeCellId="0" pane="bottomLeft" sqref="K42"/>
    </sheetView>
  </sheetViews>
  <sheetFormatPr defaultRowHeight="15"/>
  <cols>
    <col collapsed="false" hidden="false" max="1" min="1" style="0" width="19.5714285714286"/>
    <col collapsed="false" hidden="false" max="2" min="2" style="0" width="14.5714285714286"/>
    <col collapsed="false" hidden="false" max="3" min="3" style="0" width="12.8622448979592"/>
    <col collapsed="false" hidden="false" max="4" min="4" style="0" width="17.8571428571429"/>
    <col collapsed="false" hidden="false" max="5" min="5" style="0" width="12.5714285714286"/>
    <col collapsed="false" hidden="false" max="6" min="6" style="0" width="12.2857142857143"/>
    <col collapsed="false" hidden="false" max="7" min="7" style="0" width="15.5714285714286"/>
    <col collapsed="false" hidden="false" max="8" min="8" style="0" width="11.4183673469388"/>
    <col collapsed="false" hidden="false" max="9" min="9" style="0" width="15.7142857142857"/>
    <col collapsed="false" hidden="false" max="10" min="10" style="0" width="14.8571428571429"/>
    <col collapsed="false" hidden="false" max="11" min="11" style="0" width="15.1479591836735"/>
    <col collapsed="false" hidden="false" max="12" min="12" style="0" width="7"/>
    <col collapsed="false" hidden="false" max="13" min="13" style="0" width="9.70918367346939"/>
    <col collapsed="false" hidden="false" max="15" min="14" style="0" width="9.4234693877551"/>
    <col collapsed="false" hidden="false" max="16" min="16" style="0" width="10.1428571428571"/>
    <col collapsed="false" hidden="false" max="1025" min="17" style="0" width="8.70918367346939"/>
  </cols>
  <sheetData>
    <row collapsed="false" customFormat="false" customHeight="false" hidden="true" ht="15" outlineLevel="0" r="1">
      <c r="A1" s="17" t="s">
        <v>0</v>
      </c>
    </row>
    <row collapsed="false" customFormat="false" customHeight="false" hidden="true" ht="15" outlineLevel="0" r="2">
      <c r="A2" s="18" t="s">
        <v>1</v>
      </c>
    </row>
    <row collapsed="false" customFormat="false" customHeight="false" hidden="true" ht="15.75" outlineLevel="0" r="3">
      <c r="A3" s="19" t="s">
        <v>43</v>
      </c>
      <c r="B3" s="20"/>
      <c r="C3" s="21"/>
      <c r="D3" s="21"/>
      <c r="E3" s="22"/>
      <c r="F3" s="21"/>
    </row>
    <row collapsed="false" customFormat="false" customHeight="false" hidden="true" ht="15" outlineLevel="0" r="4">
      <c r="A4" s="23"/>
    </row>
    <row collapsed="false" customFormat="false" customHeight="true" hidden="true" ht="164.25" outlineLevel="0" r="5">
      <c r="A5" s="24" t="s">
        <v>3</v>
      </c>
      <c r="B5" s="25" t="s">
        <v>44</v>
      </c>
      <c r="C5" s="26" t="s">
        <v>45</v>
      </c>
      <c r="D5" s="26" t="s">
        <v>6</v>
      </c>
      <c r="E5" s="26"/>
      <c r="F5" s="27" t="s">
        <v>46</v>
      </c>
    </row>
    <row collapsed="false" customFormat="false" customHeight="false" hidden="true" ht="31.5" outlineLevel="0" r="6">
      <c r="A6" s="28" t="s">
        <v>9</v>
      </c>
      <c r="B6" s="25"/>
      <c r="C6" s="26"/>
      <c r="D6" s="29" t="s">
        <v>47</v>
      </c>
      <c r="E6" s="29" t="s">
        <v>48</v>
      </c>
      <c r="F6" s="27"/>
    </row>
    <row collapsed="false" customFormat="false" customHeight="true" hidden="true" ht="34.5" outlineLevel="0" r="7">
      <c r="A7" s="28" t="n">
        <v>1</v>
      </c>
      <c r="B7" s="30" t="n">
        <v>2</v>
      </c>
      <c r="C7" s="31" t="n">
        <v>3</v>
      </c>
      <c r="D7" s="31" t="n">
        <v>4</v>
      </c>
      <c r="E7" s="32" t="n">
        <v>5</v>
      </c>
      <c r="F7" s="31" t="n">
        <v>6</v>
      </c>
    </row>
    <row collapsed="false" customFormat="false" customHeight="true" hidden="true" ht="15" outlineLevel="0" r="8">
      <c r="A8" s="33" t="s">
        <v>12</v>
      </c>
      <c r="B8" s="34" t="s">
        <v>49</v>
      </c>
      <c r="C8" s="35"/>
      <c r="D8" s="36" t="n">
        <v>41640</v>
      </c>
      <c r="E8" s="36" t="n">
        <v>42735</v>
      </c>
      <c r="F8" s="37"/>
    </row>
    <row collapsed="false" customFormat="false" customHeight="false" hidden="true" ht="78" outlineLevel="0" r="9">
      <c r="A9" s="33"/>
      <c r="B9" s="38" t="s">
        <v>50</v>
      </c>
      <c r="C9" s="35"/>
      <c r="D9" s="36"/>
      <c r="E9" s="36"/>
      <c r="F9" s="37"/>
    </row>
    <row collapsed="false" customFormat="false" customHeight="false" hidden="true" ht="142.5" outlineLevel="0" r="10">
      <c r="A10" s="39" t="s">
        <v>15</v>
      </c>
      <c r="B10" s="38" t="s">
        <v>51</v>
      </c>
      <c r="C10" s="29" t="s">
        <v>52</v>
      </c>
      <c r="D10" s="40" t="n">
        <v>41640</v>
      </c>
      <c r="E10" s="40" t="n">
        <v>42735</v>
      </c>
      <c r="F10" s="41" t="s">
        <v>53</v>
      </c>
    </row>
    <row collapsed="false" customFormat="false" customHeight="false" hidden="true" ht="348" outlineLevel="0" r="11">
      <c r="A11" s="39" t="s">
        <v>20</v>
      </c>
      <c r="B11" s="38" t="s">
        <v>54</v>
      </c>
      <c r="C11" s="29" t="s">
        <v>55</v>
      </c>
      <c r="D11" s="40" t="n">
        <v>41640</v>
      </c>
      <c r="E11" s="40" t="n">
        <v>42735</v>
      </c>
      <c r="F11" s="42" t="s">
        <v>56</v>
      </c>
    </row>
    <row collapsed="false" customFormat="false" customHeight="true" hidden="true" ht="14.1" outlineLevel="0" r="12">
      <c r="A12" s="28"/>
      <c r="B12" s="43"/>
      <c r="C12" s="43"/>
      <c r="D12" s="43"/>
      <c r="E12" s="43"/>
      <c r="F12" s="43"/>
    </row>
    <row collapsed="false" customFormat="false" customHeight="true" hidden="true" ht="15" outlineLevel="0" r="13">
      <c r="A13" s="44" t="s">
        <v>26</v>
      </c>
      <c r="B13" s="34" t="s">
        <v>57</v>
      </c>
      <c r="C13" s="35"/>
      <c r="D13" s="36" t="n">
        <v>41640</v>
      </c>
      <c r="E13" s="36" t="n">
        <v>42735</v>
      </c>
      <c r="F13" s="37"/>
    </row>
    <row collapsed="false" customFormat="false" customHeight="false" hidden="true" ht="90.75" outlineLevel="0" r="14">
      <c r="A14" s="44"/>
      <c r="B14" s="38" t="s">
        <v>58</v>
      </c>
      <c r="C14" s="35"/>
      <c r="D14" s="36"/>
      <c r="E14" s="36"/>
      <c r="F14" s="37"/>
    </row>
    <row collapsed="false" customFormat="false" customHeight="false" hidden="true" ht="221.25" outlineLevel="0" r="15">
      <c r="A15" s="28" t="s">
        <v>28</v>
      </c>
      <c r="B15" s="38" t="s">
        <v>59</v>
      </c>
      <c r="C15" s="29" t="s">
        <v>60</v>
      </c>
      <c r="D15" s="40" t="n">
        <v>41640</v>
      </c>
      <c r="E15" s="40" t="n">
        <v>42735</v>
      </c>
      <c r="F15" s="41" t="s">
        <v>30</v>
      </c>
    </row>
    <row collapsed="false" customFormat="false" customHeight="false" hidden="true" ht="115.5" outlineLevel="0" r="16">
      <c r="A16" s="39" t="s">
        <v>32</v>
      </c>
      <c r="B16" s="38" t="s">
        <v>61</v>
      </c>
      <c r="C16" s="29" t="s">
        <v>60</v>
      </c>
      <c r="D16" s="40" t="n">
        <v>41640</v>
      </c>
      <c r="E16" s="40" t="n">
        <v>42735</v>
      </c>
      <c r="F16" s="45" t="s">
        <v>34</v>
      </c>
    </row>
    <row collapsed="false" customFormat="false" customHeight="true" hidden="true" ht="15" outlineLevel="0" r="17">
      <c r="A17" s="44" t="n">
        <v>3</v>
      </c>
      <c r="B17" s="46" t="s">
        <v>62</v>
      </c>
      <c r="C17" s="35" t="s">
        <v>63</v>
      </c>
      <c r="D17" s="36" t="n">
        <v>41640</v>
      </c>
      <c r="E17" s="36" t="n">
        <v>42735</v>
      </c>
      <c r="F17" s="47"/>
    </row>
    <row collapsed="false" customFormat="false" customHeight="true" hidden="true" ht="133.5" outlineLevel="0" r="18">
      <c r="A18" s="44"/>
      <c r="B18" s="48" t="s">
        <v>64</v>
      </c>
      <c r="C18" s="35"/>
      <c r="D18" s="36"/>
      <c r="E18" s="36"/>
      <c r="F18" s="47"/>
    </row>
    <row collapsed="false" customFormat="false" customHeight="true" hidden="true" ht="74.25" outlineLevel="0" r="19">
      <c r="A19" s="49" t="n">
        <v>41642</v>
      </c>
      <c r="B19" s="50" t="s">
        <v>65</v>
      </c>
      <c r="C19" s="35" t="s">
        <v>63</v>
      </c>
      <c r="D19" s="36" t="n">
        <v>41640</v>
      </c>
      <c r="E19" s="36" t="n">
        <v>42735</v>
      </c>
      <c r="F19" s="37" t="s">
        <v>40</v>
      </c>
    </row>
    <row collapsed="false" customFormat="false" customHeight="true" hidden="true" ht="102" outlineLevel="0" r="20">
      <c r="A20" s="49"/>
      <c r="B20" s="48" t="s">
        <v>66</v>
      </c>
      <c r="C20" s="35"/>
      <c r="D20" s="36"/>
      <c r="E20" s="36"/>
      <c r="F20" s="37"/>
    </row>
    <row collapsed="false" customFormat="false" customHeight="false" hidden="true" ht="15" outlineLevel="0" r="21">
      <c r="A21" s="23"/>
    </row>
    <row collapsed="false" customFormat="false" customHeight="false" hidden="true" ht="15" outlineLevel="0" r="22">
      <c r="A22" s="51" t="s">
        <v>67</v>
      </c>
    </row>
    <row collapsed="false" customFormat="false" customHeight="false" hidden="true" ht="15" outlineLevel="0" r="23">
      <c r="A23" s="51" t="s">
        <v>42</v>
      </c>
    </row>
    <row collapsed="false" customFormat="false" customHeight="false" hidden="true" ht="15" outlineLevel="0" r="24">
      <c r="A24" s="17"/>
    </row>
    <row collapsed="false" customFormat="true" customHeight="false" hidden="false" ht="15" outlineLevel="0" r="25" s="53">
      <c r="A25" s="52" t="s">
        <v>68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collapsed="false" customFormat="false" customHeight="false" hidden="false" ht="15" outlineLevel="0" r="26">
      <c r="A26" s="54" t="s">
        <v>69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collapsed="false" customFormat="false" customHeight="true" hidden="false" ht="24" outlineLevel="0" r="27">
      <c r="A27" s="55" t="s">
        <v>70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collapsed="false" customFormat="false" customHeight="false" hidden="false" ht="15" outlineLevel="0" r="28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collapsed="false" customFormat="false" customHeight="true" hidden="false" ht="54.2" outlineLevel="0" r="29">
      <c r="A29" s="58" t="s">
        <v>71</v>
      </c>
      <c r="B29" s="58" t="s">
        <v>72</v>
      </c>
      <c r="C29" s="58" t="s">
        <v>73</v>
      </c>
      <c r="D29" s="58"/>
      <c r="E29" s="58" t="s">
        <v>74</v>
      </c>
      <c r="F29" s="58" t="s">
        <v>75</v>
      </c>
      <c r="G29" s="58"/>
      <c r="H29" s="58"/>
      <c r="I29" s="58"/>
      <c r="J29" s="58"/>
      <c r="K29" s="58"/>
    </row>
    <row collapsed="false" customFormat="false" customHeight="true" hidden="false" ht="52.5" outlineLevel="0" r="30">
      <c r="A30" s="58"/>
      <c r="B30" s="58"/>
      <c r="C30" s="58" t="s">
        <v>76</v>
      </c>
      <c r="D30" s="58" t="s">
        <v>77</v>
      </c>
      <c r="E30" s="58"/>
      <c r="F30" s="58" t="s">
        <v>78</v>
      </c>
      <c r="G30" s="58"/>
      <c r="H30" s="58" t="s">
        <v>79</v>
      </c>
      <c r="I30" s="58" t="s">
        <v>80</v>
      </c>
      <c r="J30" s="58" t="s">
        <v>81</v>
      </c>
      <c r="K30" s="59" t="s">
        <v>82</v>
      </c>
    </row>
    <row collapsed="false" customFormat="false" customHeight="true" hidden="false" ht="14.1" outlineLevel="0" r="31">
      <c r="A31" s="58" t="n">
        <v>1</v>
      </c>
      <c r="B31" s="58" t="n">
        <v>2</v>
      </c>
      <c r="C31" s="58" t="n">
        <v>3</v>
      </c>
      <c r="D31" s="58" t="n">
        <v>4</v>
      </c>
      <c r="E31" s="58" t="n">
        <v>5</v>
      </c>
      <c r="F31" s="58" t="n">
        <v>6</v>
      </c>
      <c r="G31" s="58"/>
      <c r="H31" s="58" t="n">
        <v>7</v>
      </c>
      <c r="I31" s="58" t="n">
        <v>8</v>
      </c>
      <c r="J31" s="58" t="n">
        <v>9</v>
      </c>
      <c r="K31" s="58" t="n">
        <v>10</v>
      </c>
    </row>
    <row collapsed="false" customFormat="false" customHeight="true" hidden="false" ht="25.35" outlineLevel="0" r="32">
      <c r="A32" s="60" t="s">
        <v>83</v>
      </c>
      <c r="B32" s="58" t="s">
        <v>84</v>
      </c>
      <c r="C32" s="61" t="n">
        <v>42736</v>
      </c>
      <c r="D32" s="61" t="n">
        <v>43100</v>
      </c>
      <c r="E32" s="58" t="n">
        <v>2017</v>
      </c>
      <c r="F32" s="62" t="s">
        <v>85</v>
      </c>
      <c r="G32" s="63" t="n">
        <f aca="false">SUM(G33:G36)</f>
        <v>80786.19387</v>
      </c>
      <c r="H32" s="64" t="n">
        <f aca="false">SUM(H33:H36)</f>
        <v>0</v>
      </c>
      <c r="I32" s="65" t="n">
        <f aca="false">SUM(I33:I36)</f>
        <v>10410</v>
      </c>
      <c r="J32" s="65" t="n">
        <f aca="false">SUM(J33:J36)</f>
        <v>10410</v>
      </c>
      <c r="K32" s="63" t="n">
        <f aca="false">SUM(K33:K36)</f>
        <v>59966.19387</v>
      </c>
    </row>
    <row collapsed="false" customFormat="false" customHeight="true" hidden="false" ht="19.5" outlineLevel="0" r="33">
      <c r="A33" s="60"/>
      <c r="B33" s="58"/>
      <c r="C33" s="61"/>
      <c r="D33" s="61"/>
      <c r="E33" s="58"/>
      <c r="F33" s="58" t="s">
        <v>86</v>
      </c>
      <c r="G33" s="66" t="n">
        <f aca="false">SUM(H33:K33)</f>
        <v>27725.14069</v>
      </c>
      <c r="H33" s="67" t="n">
        <v>0</v>
      </c>
      <c r="I33" s="68" t="n">
        <f aca="false">I53</f>
        <v>3284.1</v>
      </c>
      <c r="J33" s="69" t="n">
        <f aca="false">J53+J120</f>
        <v>3284.1</v>
      </c>
      <c r="K33" s="66" t="n">
        <f aca="false">K53+K120</f>
        <v>21156.94069</v>
      </c>
    </row>
    <row collapsed="false" customFormat="false" customHeight="true" hidden="false" ht="19.5" outlineLevel="0" r="34">
      <c r="A34" s="60"/>
      <c r="B34" s="58"/>
      <c r="C34" s="61"/>
      <c r="D34" s="61"/>
      <c r="E34" s="58"/>
      <c r="F34" s="58" t="s">
        <v>87</v>
      </c>
      <c r="G34" s="66" t="n">
        <f aca="false">SUM(H34:K34)</f>
        <v>24932.60724</v>
      </c>
      <c r="H34" s="67" t="n">
        <v>0</v>
      </c>
      <c r="I34" s="69" t="n">
        <f aca="false">I70</f>
        <v>3089.4</v>
      </c>
      <c r="J34" s="69" t="n">
        <f aca="false">J54+J121</f>
        <v>3089.4</v>
      </c>
      <c r="K34" s="66" t="n">
        <f aca="false">K54+K121</f>
        <v>18753.80724</v>
      </c>
    </row>
    <row collapsed="false" customFormat="false" customHeight="true" hidden="false" ht="19.5" outlineLevel="0" r="35">
      <c r="A35" s="60"/>
      <c r="B35" s="58"/>
      <c r="C35" s="61"/>
      <c r="D35" s="61"/>
      <c r="E35" s="58"/>
      <c r="F35" s="58" t="s">
        <v>88</v>
      </c>
      <c r="G35" s="66" t="n">
        <f aca="false">SUM(H35:K35)</f>
        <v>27213.74594</v>
      </c>
      <c r="H35" s="67" t="n">
        <v>0</v>
      </c>
      <c r="I35" s="69" t="n">
        <f aca="false">I71</f>
        <v>4036.5</v>
      </c>
      <c r="J35" s="69" t="n">
        <f aca="false">J55</f>
        <v>4036.5</v>
      </c>
      <c r="K35" s="66" t="n">
        <f aca="false">K55+K122</f>
        <v>19140.74594</v>
      </c>
    </row>
    <row collapsed="false" customFormat="false" customHeight="true" hidden="false" ht="19.5" outlineLevel="0" r="36">
      <c r="A36" s="60"/>
      <c r="B36" s="58"/>
      <c r="C36" s="61"/>
      <c r="D36" s="61"/>
      <c r="E36" s="58"/>
      <c r="F36" s="70" t="s">
        <v>89</v>
      </c>
      <c r="G36" s="68" t="n">
        <f aca="false">SUM(H36:K36)</f>
        <v>914.7</v>
      </c>
      <c r="H36" s="67" t="n">
        <v>0</v>
      </c>
      <c r="I36" s="67" t="n">
        <v>0</v>
      </c>
      <c r="J36" s="67" t="n">
        <v>0</v>
      </c>
      <c r="K36" s="69" t="n">
        <f aca="false">K162</f>
        <v>914.7</v>
      </c>
    </row>
    <row collapsed="false" customFormat="false" customHeight="true" hidden="false" ht="14.1" outlineLevel="0" r="37">
      <c r="A37" s="60"/>
      <c r="B37" s="58"/>
      <c r="C37" s="61" t="n">
        <v>43101</v>
      </c>
      <c r="D37" s="61" t="n">
        <v>43465</v>
      </c>
      <c r="E37" s="58" t="n">
        <v>2018</v>
      </c>
      <c r="F37" s="62" t="s">
        <v>85</v>
      </c>
      <c r="G37" s="65" t="n">
        <f aca="false">SUM(G38:G41)</f>
        <v>77952.5</v>
      </c>
      <c r="H37" s="64" t="n">
        <f aca="false">SUM(H38:H41)</f>
        <v>0</v>
      </c>
      <c r="I37" s="65" t="n">
        <f aca="false">SUM(I38:I41)</f>
        <v>6424.8</v>
      </c>
      <c r="J37" s="64" t="n">
        <f aca="false">SUM(J38:J41)</f>
        <v>0</v>
      </c>
      <c r="K37" s="65" t="n">
        <f aca="false">SUM(K38:K41)</f>
        <v>71527.7</v>
      </c>
    </row>
    <row collapsed="false" customFormat="false" customHeight="true" hidden="false" ht="19.5" outlineLevel="0" r="38">
      <c r="A38" s="60"/>
      <c r="B38" s="58"/>
      <c r="C38" s="61"/>
      <c r="D38" s="61"/>
      <c r="E38" s="58"/>
      <c r="F38" s="58" t="s">
        <v>86</v>
      </c>
      <c r="G38" s="68" t="n">
        <f aca="false">SUM(H38:K38)</f>
        <v>35046.1</v>
      </c>
      <c r="H38" s="71" t="n">
        <v>0</v>
      </c>
      <c r="I38" s="68" t="n">
        <f aca="false">I57</f>
        <v>6424.8</v>
      </c>
      <c r="J38" s="71" t="n">
        <v>0</v>
      </c>
      <c r="K38" s="68" t="n">
        <f aca="false">K57+K124</f>
        <v>28621.3</v>
      </c>
    </row>
    <row collapsed="false" customFormat="false" customHeight="true" hidden="false" ht="19.5" outlineLevel="0" r="39">
      <c r="A39" s="60"/>
      <c r="B39" s="58"/>
      <c r="C39" s="61"/>
      <c r="D39" s="61"/>
      <c r="E39" s="58"/>
      <c r="F39" s="58" t="s">
        <v>87</v>
      </c>
      <c r="G39" s="68" t="n">
        <f aca="false">SUM(H39:K39)</f>
        <v>21215.6</v>
      </c>
      <c r="H39" s="71" t="n">
        <v>0</v>
      </c>
      <c r="I39" s="71" t="n">
        <v>0</v>
      </c>
      <c r="J39" s="71" t="n">
        <v>0</v>
      </c>
      <c r="K39" s="68" t="n">
        <f aca="false">K58+K125</f>
        <v>21215.6</v>
      </c>
    </row>
    <row collapsed="false" customFormat="false" customHeight="true" hidden="false" ht="19.5" outlineLevel="0" r="40">
      <c r="A40" s="60"/>
      <c r="B40" s="58"/>
      <c r="C40" s="61"/>
      <c r="D40" s="61"/>
      <c r="E40" s="58"/>
      <c r="F40" s="58" t="s">
        <v>88</v>
      </c>
      <c r="G40" s="68" t="n">
        <f aca="false">SUM(H40:K40)</f>
        <v>20727.6</v>
      </c>
      <c r="H40" s="71" t="n">
        <v>0</v>
      </c>
      <c r="I40" s="71" t="n">
        <v>0</v>
      </c>
      <c r="J40" s="71" t="n">
        <v>0</v>
      </c>
      <c r="K40" s="68" t="n">
        <f aca="false">K59+K126</f>
        <v>20727.6</v>
      </c>
    </row>
    <row collapsed="false" customFormat="false" customHeight="true" hidden="false" ht="19.5" outlineLevel="0" r="41">
      <c r="A41" s="60"/>
      <c r="B41" s="58"/>
      <c r="C41" s="61"/>
      <c r="D41" s="61"/>
      <c r="E41" s="58"/>
      <c r="F41" s="58" t="s">
        <v>89</v>
      </c>
      <c r="G41" s="68" t="n">
        <f aca="false">SUM(H41:K41)</f>
        <v>963.2</v>
      </c>
      <c r="H41" s="72" t="n">
        <v>0</v>
      </c>
      <c r="I41" s="71" t="n">
        <v>0</v>
      </c>
      <c r="J41" s="71" t="n">
        <v>0</v>
      </c>
      <c r="K41" s="68" t="n">
        <f aca="false">K164</f>
        <v>963.2</v>
      </c>
    </row>
    <row collapsed="false" customFormat="false" customHeight="true" hidden="false" ht="14.1" outlineLevel="0" r="42">
      <c r="A42" s="60"/>
      <c r="B42" s="58"/>
      <c r="C42" s="61" t="n">
        <v>43466</v>
      </c>
      <c r="D42" s="61" t="n">
        <v>43830</v>
      </c>
      <c r="E42" s="58" t="n">
        <v>2019</v>
      </c>
      <c r="F42" s="63" t="s">
        <v>85</v>
      </c>
      <c r="G42" s="65" t="n">
        <f aca="false">SUM(G43:G46)</f>
        <v>81337.9</v>
      </c>
      <c r="H42" s="64" t="n">
        <f aca="false">SUM(H43:H46)</f>
        <v>0</v>
      </c>
      <c r="I42" s="65" t="n">
        <f aca="false">SUM(I43:I46)</f>
        <v>6424.8</v>
      </c>
      <c r="J42" s="64" t="n">
        <f aca="false">SUM(J43:J46)</f>
        <v>0</v>
      </c>
      <c r="K42" s="65" t="n">
        <f aca="false">SUM(K43:K46)</f>
        <v>74913.1</v>
      </c>
    </row>
    <row collapsed="false" customFormat="false" customHeight="true" hidden="false" ht="19.5" outlineLevel="0" r="43">
      <c r="A43" s="60"/>
      <c r="B43" s="58"/>
      <c r="C43" s="61"/>
      <c r="D43" s="61"/>
      <c r="E43" s="58"/>
      <c r="F43" s="58" t="s">
        <v>86</v>
      </c>
      <c r="G43" s="68" t="n">
        <f aca="false">SUM(H43:K43)</f>
        <v>36200.3</v>
      </c>
      <c r="H43" s="67" t="n">
        <v>0</v>
      </c>
      <c r="I43" s="69" t="n">
        <f aca="false">I61</f>
        <v>6424.8</v>
      </c>
      <c r="J43" s="67" t="n">
        <v>0</v>
      </c>
      <c r="K43" s="68" t="n">
        <f aca="false">K61+K128</f>
        <v>29775.5</v>
      </c>
    </row>
    <row collapsed="false" customFormat="false" customHeight="true" hidden="false" ht="19.5" outlineLevel="0" r="44">
      <c r="A44" s="60"/>
      <c r="B44" s="58"/>
      <c r="C44" s="61"/>
      <c r="D44" s="61"/>
      <c r="E44" s="58"/>
      <c r="F44" s="58" t="s">
        <v>87</v>
      </c>
      <c r="G44" s="68" t="n">
        <f aca="false">SUM(H44:K44)</f>
        <v>22318.8</v>
      </c>
      <c r="H44" s="67" t="n">
        <v>0</v>
      </c>
      <c r="I44" s="67" t="n">
        <v>0</v>
      </c>
      <c r="J44" s="67" t="n">
        <v>0</v>
      </c>
      <c r="K44" s="68" t="n">
        <f aca="false">K62+K129</f>
        <v>22318.8</v>
      </c>
    </row>
    <row collapsed="false" customFormat="false" customHeight="true" hidden="false" ht="19.5" outlineLevel="0" r="45">
      <c r="A45" s="60"/>
      <c r="B45" s="58"/>
      <c r="C45" s="61"/>
      <c r="D45" s="61"/>
      <c r="E45" s="58"/>
      <c r="F45" s="58" t="s">
        <v>88</v>
      </c>
      <c r="G45" s="68" t="n">
        <f aca="false">SUM(H45:K45)</f>
        <v>21805.5</v>
      </c>
      <c r="H45" s="67" t="n">
        <v>0</v>
      </c>
      <c r="I45" s="67" t="n">
        <v>0</v>
      </c>
      <c r="J45" s="67" t="n">
        <v>0</v>
      </c>
      <c r="K45" s="68" t="n">
        <f aca="false">K63+K130</f>
        <v>21805.5</v>
      </c>
    </row>
    <row collapsed="false" customFormat="false" customHeight="true" hidden="false" ht="19.5" outlineLevel="0" r="46">
      <c r="A46" s="60"/>
      <c r="B46" s="58"/>
      <c r="C46" s="61"/>
      <c r="D46" s="61"/>
      <c r="E46" s="58"/>
      <c r="F46" s="70" t="s">
        <v>89</v>
      </c>
      <c r="G46" s="68" t="n">
        <f aca="false">SUM(H46:K46)</f>
        <v>1013.3</v>
      </c>
      <c r="H46" s="71" t="n">
        <v>0</v>
      </c>
      <c r="I46" s="71" t="n">
        <v>0</v>
      </c>
      <c r="J46" s="71" t="n">
        <v>0</v>
      </c>
      <c r="K46" s="68" t="n">
        <f aca="false">K166</f>
        <v>1013.3</v>
      </c>
    </row>
    <row collapsed="false" customFormat="false" customHeight="true" hidden="false" ht="19.5" outlineLevel="0" r="47">
      <c r="A47" s="73" t="s">
        <v>85</v>
      </c>
      <c r="B47" s="74"/>
      <c r="C47" s="75" t="n">
        <v>42736</v>
      </c>
      <c r="D47" s="75" t="n">
        <v>43830</v>
      </c>
      <c r="E47" s="74"/>
      <c r="F47" s="76" t="s">
        <v>85</v>
      </c>
      <c r="G47" s="77" t="n">
        <f aca="false">G32+G37+G42</f>
        <v>240076.59387</v>
      </c>
      <c r="H47" s="78" t="n">
        <f aca="false">H32+H37+H42</f>
        <v>0</v>
      </c>
      <c r="I47" s="79" t="n">
        <f aca="false">I32+I37+I42</f>
        <v>23259.6</v>
      </c>
      <c r="J47" s="79" t="n">
        <f aca="false">J32+J37+J42</f>
        <v>10410</v>
      </c>
      <c r="K47" s="77" t="n">
        <f aca="false">K32+K37+K42</f>
        <v>206406.99387</v>
      </c>
    </row>
    <row collapsed="false" customFormat="false" customHeight="true" hidden="false" ht="19.5" outlineLevel="0" r="48">
      <c r="A48" s="73"/>
      <c r="B48" s="74"/>
      <c r="C48" s="75"/>
      <c r="D48" s="75"/>
      <c r="E48" s="74"/>
      <c r="F48" s="74" t="s">
        <v>86</v>
      </c>
      <c r="G48" s="77" t="n">
        <f aca="false">G33+G38+G43</f>
        <v>98971.54069</v>
      </c>
      <c r="H48" s="78" t="n">
        <f aca="false">H33+H38+H43</f>
        <v>0</v>
      </c>
      <c r="I48" s="79" t="n">
        <f aca="false">I33+I38+I43</f>
        <v>16133.7</v>
      </c>
      <c r="J48" s="79" t="n">
        <f aca="false">J33+J38+J43</f>
        <v>3284.1</v>
      </c>
      <c r="K48" s="77" t="n">
        <f aca="false">K33+K38+K43</f>
        <v>79553.74069</v>
      </c>
    </row>
    <row collapsed="false" customFormat="false" customHeight="true" hidden="false" ht="19.5" outlineLevel="0" r="49">
      <c r="A49" s="73"/>
      <c r="B49" s="74"/>
      <c r="C49" s="75"/>
      <c r="D49" s="75"/>
      <c r="E49" s="74"/>
      <c r="F49" s="74" t="s">
        <v>87</v>
      </c>
      <c r="G49" s="77" t="n">
        <f aca="false">G34+G39+G44</f>
        <v>68467.00724</v>
      </c>
      <c r="H49" s="78" t="n">
        <f aca="false">H34+H39+H44</f>
        <v>0</v>
      </c>
      <c r="I49" s="79" t="n">
        <f aca="false">I34+I39+I44</f>
        <v>3089.4</v>
      </c>
      <c r="J49" s="79" t="n">
        <f aca="false">J34+J39+J44</f>
        <v>3089.4</v>
      </c>
      <c r="K49" s="77" t="n">
        <f aca="false">K34+K39+K44</f>
        <v>62288.20724</v>
      </c>
    </row>
    <row collapsed="false" customFormat="false" customHeight="true" hidden="false" ht="19.5" outlineLevel="0" r="50">
      <c r="A50" s="73"/>
      <c r="B50" s="74"/>
      <c r="C50" s="75"/>
      <c r="D50" s="75"/>
      <c r="E50" s="74"/>
      <c r="F50" s="74" t="s">
        <v>88</v>
      </c>
      <c r="G50" s="77" t="n">
        <f aca="false">G35+G40+G45</f>
        <v>69746.84594</v>
      </c>
      <c r="H50" s="78" t="n">
        <f aca="false">H35+H40+H45</f>
        <v>0</v>
      </c>
      <c r="I50" s="79" t="n">
        <f aca="false">I35+I40+I45</f>
        <v>4036.5</v>
      </c>
      <c r="J50" s="79" t="n">
        <f aca="false">J35+J40+J45</f>
        <v>4036.5</v>
      </c>
      <c r="K50" s="77" t="n">
        <f aca="false">K35+K40+K45</f>
        <v>61673.84594</v>
      </c>
    </row>
    <row collapsed="false" customFormat="false" customHeight="true" hidden="false" ht="19.5" outlineLevel="0" r="51">
      <c r="A51" s="73"/>
      <c r="B51" s="74"/>
      <c r="C51" s="75"/>
      <c r="D51" s="75"/>
      <c r="E51" s="74"/>
      <c r="F51" s="80" t="s">
        <v>89</v>
      </c>
      <c r="G51" s="79" t="n">
        <f aca="false">G36+G41+G46</f>
        <v>2891.2</v>
      </c>
      <c r="H51" s="78" t="n">
        <f aca="false">H36+H41+H46</f>
        <v>0</v>
      </c>
      <c r="I51" s="78" t="n">
        <f aca="false">I36+I41+I46</f>
        <v>0</v>
      </c>
      <c r="J51" s="78" t="n">
        <f aca="false">J36+J41+J46</f>
        <v>0</v>
      </c>
      <c r="K51" s="79" t="n">
        <f aca="false">K36+K41+K46</f>
        <v>2891.2</v>
      </c>
    </row>
    <row collapsed="false" customFormat="false" customHeight="true" hidden="false" ht="24.75" outlineLevel="0" r="52">
      <c r="A52" s="60" t="s">
        <v>90</v>
      </c>
      <c r="B52" s="58" t="s">
        <v>91</v>
      </c>
      <c r="C52" s="61" t="n">
        <v>42736</v>
      </c>
      <c r="D52" s="61" t="n">
        <v>43100</v>
      </c>
      <c r="E52" s="58" t="n">
        <v>2017</v>
      </c>
      <c r="F52" s="81" t="s">
        <v>85</v>
      </c>
      <c r="G52" s="63" t="n">
        <f aca="false">SUM(G53:G55)</f>
        <v>78938.79387</v>
      </c>
      <c r="H52" s="65" t="n">
        <f aca="false">SUM(H53:H55)</f>
        <v>0</v>
      </c>
      <c r="I52" s="65" t="n">
        <f aca="false">SUM(I53:I55)</f>
        <v>10410</v>
      </c>
      <c r="J52" s="65" t="n">
        <f aca="false">SUM(J53:J55)</f>
        <v>10410</v>
      </c>
      <c r="K52" s="63" t="n">
        <f aca="false">SUM(K53:K55)</f>
        <v>58118.79387</v>
      </c>
    </row>
    <row collapsed="false" customFormat="false" customHeight="true" hidden="false" ht="19.5" outlineLevel="0" r="53">
      <c r="A53" s="60"/>
      <c r="B53" s="58"/>
      <c r="C53" s="61"/>
      <c r="D53" s="61"/>
      <c r="E53" s="58"/>
      <c r="F53" s="59" t="s">
        <v>86</v>
      </c>
      <c r="G53" s="66" t="n">
        <f aca="false">SUM(H53:K53)</f>
        <v>27516.24069</v>
      </c>
      <c r="H53" s="67" t="n">
        <v>0</v>
      </c>
      <c r="I53" s="68" t="n">
        <f aca="false">'7.1'!I250</f>
        <v>3284.1</v>
      </c>
      <c r="J53" s="69" t="n">
        <f aca="false">'7.1'!J250</f>
        <v>3284.1</v>
      </c>
      <c r="K53" s="66" t="n">
        <f aca="false">'7.1'!K250</f>
        <v>20948.04069</v>
      </c>
    </row>
    <row collapsed="false" customFormat="false" customHeight="true" hidden="false" ht="19.5" outlineLevel="0" r="54">
      <c r="A54" s="60"/>
      <c r="B54" s="58"/>
      <c r="C54" s="61"/>
      <c r="D54" s="61"/>
      <c r="E54" s="58"/>
      <c r="F54" s="59" t="s">
        <v>87</v>
      </c>
      <c r="G54" s="66" t="n">
        <f aca="false">SUM(H54:K54)</f>
        <v>24358.40724</v>
      </c>
      <c r="H54" s="67" t="n">
        <v>0</v>
      </c>
      <c r="I54" s="69" t="n">
        <f aca="false">'7.1'!I267</f>
        <v>3089.4</v>
      </c>
      <c r="J54" s="69" t="n">
        <f aca="false">'7.1'!J251</f>
        <v>3089.4</v>
      </c>
      <c r="K54" s="66" t="n">
        <f aca="false">'7.1'!K251</f>
        <v>18179.60724</v>
      </c>
    </row>
    <row collapsed="false" customFormat="false" customHeight="true" hidden="false" ht="19.5" outlineLevel="0" r="55">
      <c r="A55" s="60"/>
      <c r="B55" s="58"/>
      <c r="C55" s="61"/>
      <c r="D55" s="61"/>
      <c r="E55" s="58"/>
      <c r="F55" s="59" t="s">
        <v>88</v>
      </c>
      <c r="G55" s="66" t="n">
        <f aca="false">SUM(H55:K55)</f>
        <v>27064.14594</v>
      </c>
      <c r="H55" s="67" t="n">
        <v>0</v>
      </c>
      <c r="I55" s="69" t="n">
        <f aca="false">'7.1'!I268</f>
        <v>4036.5</v>
      </c>
      <c r="J55" s="69" t="n">
        <f aca="false">'7.1'!J252</f>
        <v>4036.5</v>
      </c>
      <c r="K55" s="66" t="n">
        <f aca="false">'7.1'!K252</f>
        <v>18991.14594</v>
      </c>
    </row>
    <row collapsed="false" customFormat="false" customHeight="true" hidden="false" ht="14.1" outlineLevel="0" r="56">
      <c r="A56" s="60"/>
      <c r="B56" s="58"/>
      <c r="C56" s="61" t="n">
        <v>43101</v>
      </c>
      <c r="D56" s="61" t="n">
        <v>43465</v>
      </c>
      <c r="E56" s="58" t="n">
        <v>2018</v>
      </c>
      <c r="F56" s="82" t="s">
        <v>85</v>
      </c>
      <c r="G56" s="79" t="n">
        <f aca="false">SUM(G57:G59)</f>
        <v>76007.1</v>
      </c>
      <c r="H56" s="78" t="n">
        <f aca="false">SUM(H57:H59)</f>
        <v>0</v>
      </c>
      <c r="I56" s="79" t="n">
        <f aca="false">SUM(I57:I59)</f>
        <v>6424.8</v>
      </c>
      <c r="J56" s="78" t="n">
        <f aca="false">SUM(J57:J59)</f>
        <v>0</v>
      </c>
      <c r="K56" s="79" t="n">
        <f aca="false">SUM(K57:K59)</f>
        <v>69582.3</v>
      </c>
    </row>
    <row collapsed="false" customFormat="false" customHeight="true" hidden="false" ht="19.5" outlineLevel="0" r="57">
      <c r="A57" s="60"/>
      <c r="B57" s="58"/>
      <c r="C57" s="61"/>
      <c r="D57" s="61"/>
      <c r="E57" s="58"/>
      <c r="F57" s="59" t="s">
        <v>86</v>
      </c>
      <c r="G57" s="68" t="n">
        <f aca="false">SUM(H57:K57)</f>
        <v>34826.1</v>
      </c>
      <c r="H57" s="67" t="n">
        <v>0</v>
      </c>
      <c r="I57" s="69" t="n">
        <f aca="false">I73+I86+I111</f>
        <v>6424.8</v>
      </c>
      <c r="J57" s="67" t="n">
        <v>0</v>
      </c>
      <c r="K57" s="68" t="n">
        <f aca="false">'7.1'!K254</f>
        <v>28401.3</v>
      </c>
    </row>
    <row collapsed="false" customFormat="false" customHeight="true" hidden="false" ht="19.5" outlineLevel="0" r="58">
      <c r="A58" s="60"/>
      <c r="B58" s="58"/>
      <c r="C58" s="61"/>
      <c r="D58" s="61"/>
      <c r="E58" s="58"/>
      <c r="F58" s="59" t="s">
        <v>87</v>
      </c>
      <c r="G58" s="68" t="n">
        <f aca="false">SUM(H58:K58)</f>
        <v>20610.9</v>
      </c>
      <c r="H58" s="67" t="n">
        <v>0</v>
      </c>
      <c r="I58" s="67" t="n">
        <v>0</v>
      </c>
      <c r="J58" s="67" t="n">
        <v>0</v>
      </c>
      <c r="K58" s="68" t="n">
        <f aca="false">'7.1'!K255</f>
        <v>20610.9</v>
      </c>
    </row>
    <row collapsed="false" customFormat="false" customHeight="true" hidden="false" ht="19.5" outlineLevel="0" r="59">
      <c r="A59" s="60"/>
      <c r="B59" s="58"/>
      <c r="C59" s="61"/>
      <c r="D59" s="61"/>
      <c r="E59" s="58"/>
      <c r="F59" s="59" t="s">
        <v>88</v>
      </c>
      <c r="G59" s="68" t="n">
        <f aca="false">SUM(H59:K59)</f>
        <v>20570.1</v>
      </c>
      <c r="H59" s="83" t="n">
        <v>0</v>
      </c>
      <c r="I59" s="67" t="n">
        <v>0</v>
      </c>
      <c r="J59" s="67" t="n">
        <v>0</v>
      </c>
      <c r="K59" s="68" t="n">
        <f aca="false">'7.1'!K256</f>
        <v>20570.1</v>
      </c>
    </row>
    <row collapsed="false" customFormat="false" customHeight="true" hidden="false" ht="14.1" outlineLevel="0" r="60">
      <c r="A60" s="60"/>
      <c r="B60" s="58"/>
      <c r="C60" s="61" t="n">
        <v>43466</v>
      </c>
      <c r="D60" s="61" t="n">
        <v>43830</v>
      </c>
      <c r="E60" s="58" t="n">
        <v>2019</v>
      </c>
      <c r="F60" s="82" t="s">
        <v>85</v>
      </c>
      <c r="G60" s="79" t="n">
        <f aca="false">SUM(G61:G63)</f>
        <v>79291.4</v>
      </c>
      <c r="H60" s="78" t="n">
        <f aca="false">SUM(H61:H63)</f>
        <v>0</v>
      </c>
      <c r="I60" s="79" t="n">
        <f aca="false">SUM(I61:I63)</f>
        <v>6424.8</v>
      </c>
      <c r="J60" s="78" t="n">
        <f aca="false">SUM(J61:J63)</f>
        <v>0</v>
      </c>
      <c r="K60" s="79" t="n">
        <f aca="false">SUM(K61:K63)</f>
        <v>72866.6</v>
      </c>
    </row>
    <row collapsed="false" customFormat="false" customHeight="true" hidden="false" ht="19.5" outlineLevel="0" r="61">
      <c r="A61" s="60"/>
      <c r="B61" s="58"/>
      <c r="C61" s="61"/>
      <c r="D61" s="61"/>
      <c r="E61" s="58"/>
      <c r="F61" s="59" t="s">
        <v>86</v>
      </c>
      <c r="G61" s="68" t="n">
        <f aca="false">SUM(H61:K61)</f>
        <v>35968.9</v>
      </c>
      <c r="H61" s="67" t="n">
        <v>0</v>
      </c>
      <c r="I61" s="69" t="n">
        <f aca="false">I77+I90+I115</f>
        <v>6424.8</v>
      </c>
      <c r="J61" s="67" t="n">
        <v>0</v>
      </c>
      <c r="K61" s="68" t="n">
        <f aca="false">'7.1'!K258</f>
        <v>29544.1</v>
      </c>
    </row>
    <row collapsed="false" customFormat="false" customHeight="true" hidden="false" ht="19.5" outlineLevel="0" r="62">
      <c r="A62" s="60"/>
      <c r="B62" s="58"/>
      <c r="C62" s="61"/>
      <c r="D62" s="61"/>
      <c r="E62" s="58"/>
      <c r="F62" s="59" t="s">
        <v>87</v>
      </c>
      <c r="G62" s="68" t="n">
        <f aca="false">SUM(H62:K62)</f>
        <v>21682.7</v>
      </c>
      <c r="H62" s="67" t="n">
        <v>0</v>
      </c>
      <c r="I62" s="67" t="n">
        <v>0</v>
      </c>
      <c r="J62" s="67" t="n">
        <v>0</v>
      </c>
      <c r="K62" s="68" t="n">
        <f aca="false">'7.1'!K259</f>
        <v>21682.7</v>
      </c>
    </row>
    <row collapsed="false" customFormat="false" customHeight="true" hidden="false" ht="19.5" outlineLevel="0" r="63">
      <c r="A63" s="60"/>
      <c r="B63" s="58"/>
      <c r="C63" s="61"/>
      <c r="D63" s="61"/>
      <c r="E63" s="58"/>
      <c r="F63" s="59" t="s">
        <v>88</v>
      </c>
      <c r="G63" s="68" t="n">
        <f aca="false">SUM(H63:K63)</f>
        <v>21639.8</v>
      </c>
      <c r="H63" s="67" t="n">
        <v>0</v>
      </c>
      <c r="I63" s="67" t="n">
        <v>0</v>
      </c>
      <c r="J63" s="67" t="n">
        <v>0</v>
      </c>
      <c r="K63" s="68" t="n">
        <f aca="false">'7.1'!K260</f>
        <v>21639.8</v>
      </c>
    </row>
    <row collapsed="false" customFormat="false" customHeight="true" hidden="false" ht="16.7" outlineLevel="0" r="64">
      <c r="A64" s="73" t="s">
        <v>85</v>
      </c>
      <c r="B64" s="74"/>
      <c r="C64" s="75" t="n">
        <v>42736</v>
      </c>
      <c r="D64" s="75" t="n">
        <v>43830</v>
      </c>
      <c r="E64" s="74"/>
      <c r="F64" s="82" t="s">
        <v>85</v>
      </c>
      <c r="G64" s="77" t="n">
        <f aca="false">SUM(G65:G67)</f>
        <v>234237.29387</v>
      </c>
      <c r="H64" s="78" t="n">
        <f aca="false">SUM(H65:H67)</f>
        <v>0</v>
      </c>
      <c r="I64" s="79" t="n">
        <f aca="false">SUM(I65:I67)</f>
        <v>23259.6</v>
      </c>
      <c r="J64" s="78" t="n">
        <f aca="false">SUM(J65:J67)</f>
        <v>10410</v>
      </c>
      <c r="K64" s="77" t="n">
        <f aca="false">SUM(K65:K67)</f>
        <v>200567.69387</v>
      </c>
    </row>
    <row collapsed="false" customFormat="false" customHeight="true" hidden="false" ht="19.5" outlineLevel="0" r="65">
      <c r="A65" s="73"/>
      <c r="B65" s="74"/>
      <c r="C65" s="75"/>
      <c r="D65" s="75"/>
      <c r="E65" s="74"/>
      <c r="F65" s="84" t="s">
        <v>86</v>
      </c>
      <c r="G65" s="77" t="n">
        <f aca="false">SUM(H65:K65)</f>
        <v>98311.24069</v>
      </c>
      <c r="H65" s="85" t="n">
        <v>0</v>
      </c>
      <c r="I65" s="79" t="n">
        <f aca="false">I53+I57+I61</f>
        <v>16133.7</v>
      </c>
      <c r="J65" s="86" t="n">
        <f aca="false">'7.1'!J262</f>
        <v>3284.1</v>
      </c>
      <c r="K65" s="77" t="n">
        <f aca="false">'7.1'!K262</f>
        <v>78893.44069</v>
      </c>
    </row>
    <row collapsed="false" customFormat="false" customHeight="true" hidden="false" ht="19.5" outlineLevel="0" r="66">
      <c r="A66" s="73"/>
      <c r="B66" s="74"/>
      <c r="C66" s="75"/>
      <c r="D66" s="75"/>
      <c r="E66" s="74"/>
      <c r="F66" s="84" t="s">
        <v>87</v>
      </c>
      <c r="G66" s="77" t="n">
        <f aca="false">SUM(H66:K66)</f>
        <v>66652.00724</v>
      </c>
      <c r="H66" s="85" t="n">
        <v>0</v>
      </c>
      <c r="I66" s="86" t="n">
        <f aca="false">I54+I58+I62</f>
        <v>3089.4</v>
      </c>
      <c r="J66" s="86" t="n">
        <f aca="false">'7.1'!J263</f>
        <v>3089.4</v>
      </c>
      <c r="K66" s="77" t="n">
        <f aca="false">'7.1'!K263</f>
        <v>60473.20724</v>
      </c>
    </row>
    <row collapsed="false" customFormat="false" customHeight="true" hidden="false" ht="19.5" outlineLevel="0" r="67">
      <c r="A67" s="73"/>
      <c r="B67" s="74"/>
      <c r="C67" s="75"/>
      <c r="D67" s="75"/>
      <c r="E67" s="74"/>
      <c r="F67" s="84" t="s">
        <v>88</v>
      </c>
      <c r="G67" s="77" t="n">
        <f aca="false">SUM(H67:K67)</f>
        <v>69274.04594</v>
      </c>
      <c r="H67" s="87" t="n">
        <v>0</v>
      </c>
      <c r="I67" s="86" t="n">
        <f aca="false">I55+I59+I63</f>
        <v>4036.5</v>
      </c>
      <c r="J67" s="86" t="n">
        <f aca="false">'7.1'!J264</f>
        <v>4036.5</v>
      </c>
      <c r="K67" s="77" t="n">
        <f aca="false">'7.1'!K264</f>
        <v>61201.04594</v>
      </c>
    </row>
    <row collapsed="false" customFormat="false" customHeight="true" hidden="false" ht="19.5" outlineLevel="0" r="68">
      <c r="A68" s="88" t="s">
        <v>16</v>
      </c>
      <c r="B68" s="89" t="s">
        <v>92</v>
      </c>
      <c r="C68" s="61" t="n">
        <v>42736</v>
      </c>
      <c r="D68" s="61" t="n">
        <v>43100</v>
      </c>
      <c r="E68" s="58" t="n">
        <v>2017</v>
      </c>
      <c r="F68" s="74" t="s">
        <v>85</v>
      </c>
      <c r="G68" s="90" t="n">
        <f aca="false">G69+G70+G71</f>
        <v>77552.99387</v>
      </c>
      <c r="H68" s="90" t="n">
        <f aca="false">H69+H70+H71</f>
        <v>0</v>
      </c>
      <c r="I68" s="91" t="n">
        <f aca="false">I69+I70+I71</f>
        <v>10410</v>
      </c>
      <c r="J68" s="91" t="n">
        <f aca="false">J69+J70+J71</f>
        <v>10410</v>
      </c>
      <c r="K68" s="92" t="n">
        <f aca="false">K69+K70+K71</f>
        <v>56732.99387</v>
      </c>
    </row>
    <row collapsed="false" customFormat="false" customHeight="true" hidden="false" ht="19.5" outlineLevel="0" r="69">
      <c r="A69" s="88"/>
      <c r="B69" s="89"/>
      <c r="C69" s="61"/>
      <c r="D69" s="61"/>
      <c r="E69" s="58"/>
      <c r="F69" s="58" t="s">
        <v>86</v>
      </c>
      <c r="G69" s="83" t="n">
        <f aca="false">H69+I69+J69+K69</f>
        <v>26660.94069</v>
      </c>
      <c r="H69" s="83" t="n">
        <v>0</v>
      </c>
      <c r="I69" s="83" t="n">
        <f aca="false">'7.1'!I266</f>
        <v>3284.1</v>
      </c>
      <c r="J69" s="83" t="n">
        <f aca="false">'7.1'!J266</f>
        <v>3284.1</v>
      </c>
      <c r="K69" s="93" t="n">
        <f aca="false">'7.1'!K266</f>
        <v>20092.74069</v>
      </c>
    </row>
    <row collapsed="false" customFormat="false" customHeight="true" hidden="false" ht="19.5" outlineLevel="0" r="70">
      <c r="A70" s="88"/>
      <c r="B70" s="89"/>
      <c r="C70" s="61"/>
      <c r="D70" s="61"/>
      <c r="E70" s="58"/>
      <c r="F70" s="58" t="s">
        <v>87</v>
      </c>
      <c r="G70" s="93" t="n">
        <f aca="false">H70+I70+J70+K70</f>
        <v>23885.10724</v>
      </c>
      <c r="H70" s="83" t="n">
        <v>0</v>
      </c>
      <c r="I70" s="83" t="n">
        <f aca="false">'7.1'!I267</f>
        <v>3089.4</v>
      </c>
      <c r="J70" s="83" t="n">
        <f aca="false">'7.1'!J267</f>
        <v>3089.4</v>
      </c>
      <c r="K70" s="93" t="n">
        <f aca="false">'7.1'!K267</f>
        <v>17706.30724</v>
      </c>
    </row>
    <row collapsed="false" customFormat="false" customHeight="true" hidden="false" ht="19.5" outlineLevel="0" r="71">
      <c r="A71" s="88"/>
      <c r="B71" s="89"/>
      <c r="C71" s="61"/>
      <c r="D71" s="61"/>
      <c r="E71" s="58"/>
      <c r="F71" s="58" t="s">
        <v>88</v>
      </c>
      <c r="G71" s="83" t="n">
        <f aca="false">H71+I71+J71+K71</f>
        <v>27006.94594</v>
      </c>
      <c r="H71" s="83" t="n">
        <v>0</v>
      </c>
      <c r="I71" s="83" t="n">
        <f aca="false">'7.1'!I268</f>
        <v>4036.5</v>
      </c>
      <c r="J71" s="83" t="n">
        <f aca="false">'7.1'!J268</f>
        <v>4036.5</v>
      </c>
      <c r="K71" s="93" t="n">
        <f aca="false">'7.1'!K268</f>
        <v>18933.94594</v>
      </c>
    </row>
    <row collapsed="false" customFormat="false" customHeight="true" hidden="false" ht="19.5" outlineLevel="0" r="72">
      <c r="A72" s="88"/>
      <c r="B72" s="89"/>
      <c r="C72" s="61" t="n">
        <v>43101</v>
      </c>
      <c r="D72" s="61" t="n">
        <v>43465</v>
      </c>
      <c r="E72" s="58" t="n">
        <v>2018</v>
      </c>
      <c r="F72" s="74" t="s">
        <v>85</v>
      </c>
      <c r="G72" s="91" t="n">
        <f aca="false">G73+G74+G75</f>
        <v>59393.7</v>
      </c>
      <c r="H72" s="90" t="n">
        <f aca="false">H73+H74+H75</f>
        <v>0</v>
      </c>
      <c r="I72" s="90" t="n">
        <f aca="false">I73+I74+I75</f>
        <v>0</v>
      </c>
      <c r="J72" s="90" t="n">
        <f aca="false">J73+J74+J75</f>
        <v>0</v>
      </c>
      <c r="K72" s="91" t="n">
        <f aca="false">K73+K74+K75</f>
        <v>59393.7</v>
      </c>
    </row>
    <row collapsed="false" customFormat="false" customHeight="true" hidden="false" ht="19.5" outlineLevel="0" r="73">
      <c r="A73" s="88"/>
      <c r="B73" s="89"/>
      <c r="C73" s="61"/>
      <c r="D73" s="61"/>
      <c r="E73" s="58"/>
      <c r="F73" s="58" t="s">
        <v>86</v>
      </c>
      <c r="G73" s="94" t="n">
        <f aca="false">SUM(H73:K73)</f>
        <v>21081.9</v>
      </c>
      <c r="H73" s="83" t="n">
        <v>0</v>
      </c>
      <c r="I73" s="83" t="n">
        <v>0</v>
      </c>
      <c r="J73" s="83" t="n">
        <v>0</v>
      </c>
      <c r="K73" s="94" t="n">
        <f aca="false">'7.1'!K270</f>
        <v>21081.9</v>
      </c>
    </row>
    <row collapsed="false" customFormat="false" customHeight="true" hidden="false" ht="19.5" outlineLevel="0" r="74">
      <c r="A74" s="88"/>
      <c r="B74" s="89"/>
      <c r="C74" s="61"/>
      <c r="D74" s="61"/>
      <c r="E74" s="58"/>
      <c r="F74" s="58" t="s">
        <v>87</v>
      </c>
      <c r="G74" s="94" t="n">
        <f aca="false">SUM(H74:K74)</f>
        <v>18478.8</v>
      </c>
      <c r="H74" s="83" t="n">
        <v>0</v>
      </c>
      <c r="I74" s="83" t="n">
        <v>0</v>
      </c>
      <c r="J74" s="83" t="n">
        <v>0</v>
      </c>
      <c r="K74" s="94" t="n">
        <f aca="false">'7.1'!K271</f>
        <v>18478.8</v>
      </c>
    </row>
    <row collapsed="false" customFormat="false" customHeight="true" hidden="false" ht="19.5" outlineLevel="0" r="75">
      <c r="A75" s="88"/>
      <c r="B75" s="89"/>
      <c r="C75" s="61"/>
      <c r="D75" s="61"/>
      <c r="E75" s="58"/>
      <c r="F75" s="58" t="s">
        <v>88</v>
      </c>
      <c r="G75" s="94" t="n">
        <f aca="false">SUM(H75:K75)</f>
        <v>19833</v>
      </c>
      <c r="H75" s="83" t="n">
        <v>0</v>
      </c>
      <c r="I75" s="83" t="n">
        <v>0</v>
      </c>
      <c r="J75" s="83" t="n">
        <v>0</v>
      </c>
      <c r="K75" s="94" t="n">
        <f aca="false">'7.1'!K272</f>
        <v>19833</v>
      </c>
    </row>
    <row collapsed="false" customFormat="false" customHeight="true" hidden="false" ht="19.5" outlineLevel="0" r="76">
      <c r="A76" s="88"/>
      <c r="B76" s="89"/>
      <c r="C76" s="61" t="n">
        <v>43466</v>
      </c>
      <c r="D76" s="61" t="n">
        <v>43830</v>
      </c>
      <c r="E76" s="58" t="n">
        <v>2019</v>
      </c>
      <c r="F76" s="74" t="s">
        <v>85</v>
      </c>
      <c r="G76" s="91" t="n">
        <f aca="false">G77+G78+G79</f>
        <v>62482.3</v>
      </c>
      <c r="H76" s="90" t="n">
        <f aca="false">H77+H78+H79</f>
        <v>0</v>
      </c>
      <c r="I76" s="90" t="n">
        <f aca="false">I77+I78+I79</f>
        <v>0</v>
      </c>
      <c r="J76" s="90" t="n">
        <f aca="false">J77+J78+J79</f>
        <v>0</v>
      </c>
      <c r="K76" s="91" t="n">
        <f aca="false">K77+K78+K79</f>
        <v>62482.3</v>
      </c>
    </row>
    <row collapsed="false" customFormat="false" customHeight="true" hidden="false" ht="19.5" outlineLevel="0" r="77">
      <c r="A77" s="88"/>
      <c r="B77" s="89"/>
      <c r="C77" s="61"/>
      <c r="D77" s="61"/>
      <c r="E77" s="58"/>
      <c r="F77" s="58" t="s">
        <v>86</v>
      </c>
      <c r="G77" s="94" t="n">
        <f aca="false">SUM(H77:K77)</f>
        <v>22178.2</v>
      </c>
      <c r="H77" s="83" t="n">
        <v>0</v>
      </c>
      <c r="I77" s="83" t="n">
        <v>0</v>
      </c>
      <c r="J77" s="83" t="n">
        <v>0</v>
      </c>
      <c r="K77" s="94" t="n">
        <f aca="false">'7.1'!K274</f>
        <v>22178.2</v>
      </c>
    </row>
    <row collapsed="false" customFormat="false" customHeight="true" hidden="false" ht="19.5" outlineLevel="0" r="78">
      <c r="A78" s="88"/>
      <c r="B78" s="89"/>
      <c r="C78" s="61"/>
      <c r="D78" s="61"/>
      <c r="E78" s="58"/>
      <c r="F78" s="58" t="s">
        <v>87</v>
      </c>
      <c r="G78" s="94" t="n">
        <f aca="false">SUM(H78:K78)</f>
        <v>19439.7</v>
      </c>
      <c r="H78" s="83" t="n">
        <v>0</v>
      </c>
      <c r="I78" s="83" t="n">
        <v>0</v>
      </c>
      <c r="J78" s="83" t="n">
        <v>0</v>
      </c>
      <c r="K78" s="94" t="n">
        <f aca="false">'7.1'!K275</f>
        <v>19439.7</v>
      </c>
    </row>
    <row collapsed="false" customFormat="false" customHeight="true" hidden="false" ht="19.5" outlineLevel="0" r="79">
      <c r="A79" s="88"/>
      <c r="B79" s="89"/>
      <c r="C79" s="61"/>
      <c r="D79" s="61"/>
      <c r="E79" s="58"/>
      <c r="F79" s="58" t="s">
        <v>88</v>
      </c>
      <c r="G79" s="94" t="n">
        <f aca="false">SUM(H79:K79)</f>
        <v>20864.4</v>
      </c>
      <c r="H79" s="83" t="n">
        <v>0</v>
      </c>
      <c r="I79" s="83" t="n">
        <v>0</v>
      </c>
      <c r="J79" s="83" t="n">
        <v>0</v>
      </c>
      <c r="K79" s="94" t="n">
        <f aca="false">'7.1'!K276</f>
        <v>20864.4</v>
      </c>
    </row>
    <row collapsed="false" customFormat="false" customHeight="true" hidden="false" ht="19.5" outlineLevel="0" r="80">
      <c r="A80" s="58"/>
      <c r="B80" s="74" t="s">
        <v>85</v>
      </c>
      <c r="C80" s="75" t="n">
        <v>42736</v>
      </c>
      <c r="D80" s="95" t="n">
        <v>43830</v>
      </c>
      <c r="E80" s="74"/>
      <c r="F80" s="74"/>
      <c r="G80" s="92" t="n">
        <f aca="false">G68+G72+G76</f>
        <v>199428.99387</v>
      </c>
      <c r="H80" s="90" t="n">
        <f aca="false">H68+H72+H76</f>
        <v>0</v>
      </c>
      <c r="I80" s="90" t="n">
        <f aca="false">I68+I72+I76</f>
        <v>10410</v>
      </c>
      <c r="J80" s="90" t="n">
        <f aca="false">J68+J72+J76</f>
        <v>10410</v>
      </c>
      <c r="K80" s="92" t="n">
        <f aca="false">K68+K72+K76</f>
        <v>178608.99387</v>
      </c>
    </row>
    <row collapsed="false" customFormat="false" customHeight="true" hidden="false" ht="19.5" outlineLevel="0" r="81">
      <c r="A81" s="58" t="s">
        <v>93</v>
      </c>
      <c r="B81" s="58" t="s">
        <v>94</v>
      </c>
      <c r="C81" s="61" t="n">
        <v>42736</v>
      </c>
      <c r="D81" s="61" t="n">
        <v>43100</v>
      </c>
      <c r="E81" s="58" t="n">
        <v>2017</v>
      </c>
      <c r="F81" s="74" t="s">
        <v>85</v>
      </c>
      <c r="G81" s="91" t="n">
        <f aca="false">G82+G83+G84</f>
        <v>666.7</v>
      </c>
      <c r="H81" s="90" t="n">
        <f aca="false">H82+H83+H84</f>
        <v>0</v>
      </c>
      <c r="I81" s="90" t="n">
        <f aca="false">I82+I83+I84</f>
        <v>0</v>
      </c>
      <c r="J81" s="90" t="n">
        <f aca="false">J82+J83+J84</f>
        <v>0</v>
      </c>
      <c r="K81" s="91" t="n">
        <f aca="false">K82+K83+K84</f>
        <v>666.7</v>
      </c>
    </row>
    <row collapsed="false" customFormat="false" customHeight="true" hidden="false" ht="19.5" outlineLevel="0" r="82">
      <c r="A82" s="58"/>
      <c r="B82" s="58"/>
      <c r="C82" s="61"/>
      <c r="D82" s="61"/>
      <c r="E82" s="58"/>
      <c r="F82" s="58" t="s">
        <v>86</v>
      </c>
      <c r="G82" s="83" t="n">
        <f aca="false">H82+I82+J82+K82</f>
        <v>296.8</v>
      </c>
      <c r="H82" s="83" t="n">
        <v>0</v>
      </c>
      <c r="I82" s="83" t="n">
        <f aca="false">'7.1'!I279</f>
        <v>0</v>
      </c>
      <c r="J82" s="83" t="n">
        <v>0</v>
      </c>
      <c r="K82" s="83" t="n">
        <f aca="false">'7.1'!K279</f>
        <v>296.8</v>
      </c>
    </row>
    <row collapsed="false" customFormat="false" customHeight="true" hidden="false" ht="19.5" outlineLevel="0" r="83">
      <c r="A83" s="58"/>
      <c r="B83" s="58"/>
      <c r="C83" s="61"/>
      <c r="D83" s="61"/>
      <c r="E83" s="58"/>
      <c r="F83" s="58" t="s">
        <v>87</v>
      </c>
      <c r="G83" s="83" t="n">
        <f aca="false">H83+I83+J83+K83</f>
        <v>312.7</v>
      </c>
      <c r="H83" s="83" t="n">
        <v>0</v>
      </c>
      <c r="I83" s="83" t="n">
        <v>0</v>
      </c>
      <c r="J83" s="83" t="n">
        <v>0</v>
      </c>
      <c r="K83" s="83" t="n">
        <f aca="false">'7.1'!K280</f>
        <v>312.7</v>
      </c>
    </row>
    <row collapsed="false" customFormat="false" customHeight="true" hidden="false" ht="19.5" outlineLevel="0" r="84">
      <c r="A84" s="58"/>
      <c r="B84" s="58"/>
      <c r="C84" s="61"/>
      <c r="D84" s="61"/>
      <c r="E84" s="58"/>
      <c r="F84" s="58" t="s">
        <v>88</v>
      </c>
      <c r="G84" s="94" t="n">
        <f aca="false">H84+I84+J84+K84</f>
        <v>57.2</v>
      </c>
      <c r="H84" s="83" t="n">
        <v>0</v>
      </c>
      <c r="I84" s="83" t="n">
        <v>0</v>
      </c>
      <c r="J84" s="83" t="n">
        <v>0</v>
      </c>
      <c r="K84" s="94" t="n">
        <f aca="false">'7.1'!K281</f>
        <v>57.2</v>
      </c>
    </row>
    <row collapsed="false" customFormat="false" customHeight="true" hidden="false" ht="19.5" outlineLevel="0" r="85">
      <c r="A85" s="58"/>
      <c r="B85" s="58"/>
      <c r="C85" s="61" t="n">
        <v>43101</v>
      </c>
      <c r="D85" s="61" t="n">
        <v>43465</v>
      </c>
      <c r="E85" s="58" t="n">
        <v>2018</v>
      </c>
      <c r="F85" s="74" t="s">
        <v>85</v>
      </c>
      <c r="G85" s="91" t="n">
        <f aca="false">G86+G87+G88</f>
        <v>15856.2</v>
      </c>
      <c r="H85" s="90" t="n">
        <f aca="false">H86+H87+H88</f>
        <v>0</v>
      </c>
      <c r="I85" s="90" t="n">
        <f aca="false">I86+I87+I88</f>
        <v>6424.8</v>
      </c>
      <c r="J85" s="90" t="n">
        <f aca="false">J86+J87+J88</f>
        <v>0</v>
      </c>
      <c r="K85" s="91" t="n">
        <f aca="false">K86+K87+K88</f>
        <v>9431.4</v>
      </c>
    </row>
    <row collapsed="false" customFormat="false" customHeight="true" hidden="false" ht="19.5" outlineLevel="0" r="86">
      <c r="A86" s="58"/>
      <c r="B86" s="58"/>
      <c r="C86" s="61"/>
      <c r="D86" s="61"/>
      <c r="E86" s="58"/>
      <c r="F86" s="58" t="s">
        <v>86</v>
      </c>
      <c r="G86" s="94" t="n">
        <f aca="false">SUM(H86:K86)</f>
        <v>13156.1</v>
      </c>
      <c r="H86" s="83" t="n">
        <v>0</v>
      </c>
      <c r="I86" s="83" t="n">
        <f aca="false">'7.1'!I283</f>
        <v>6424.8</v>
      </c>
      <c r="J86" s="83" t="n">
        <v>0</v>
      </c>
      <c r="K86" s="94" t="n">
        <f aca="false">'7.1'!K283</f>
        <v>6731.3</v>
      </c>
    </row>
    <row collapsed="false" customFormat="false" customHeight="true" hidden="false" ht="19.5" outlineLevel="0" r="87">
      <c r="A87" s="58"/>
      <c r="B87" s="58"/>
      <c r="C87" s="61"/>
      <c r="D87" s="61"/>
      <c r="E87" s="58"/>
      <c r="F87" s="58" t="s">
        <v>87</v>
      </c>
      <c r="G87" s="94" t="n">
        <f aca="false">SUM(H87:K87)</f>
        <v>1963</v>
      </c>
      <c r="H87" s="83" t="n">
        <v>0</v>
      </c>
      <c r="I87" s="83" t="n">
        <v>0</v>
      </c>
      <c r="J87" s="83" t="n">
        <v>0</v>
      </c>
      <c r="K87" s="94" t="n">
        <f aca="false">'7.1'!K284</f>
        <v>1963</v>
      </c>
    </row>
    <row collapsed="false" customFormat="false" customHeight="true" hidden="false" ht="19.5" outlineLevel="0" r="88">
      <c r="A88" s="58"/>
      <c r="B88" s="58"/>
      <c r="C88" s="61"/>
      <c r="D88" s="61"/>
      <c r="E88" s="58"/>
      <c r="F88" s="58" t="s">
        <v>88</v>
      </c>
      <c r="G88" s="83" t="n">
        <f aca="false">SUM(H88:K88)</f>
        <v>737.1</v>
      </c>
      <c r="H88" s="83" t="n">
        <v>0</v>
      </c>
      <c r="I88" s="83" t="n">
        <v>0</v>
      </c>
      <c r="J88" s="83" t="n">
        <v>0</v>
      </c>
      <c r="K88" s="83" t="n">
        <f aca="false">'7.1'!K285</f>
        <v>737.1</v>
      </c>
    </row>
    <row collapsed="false" customFormat="false" customHeight="true" hidden="false" ht="19.5" outlineLevel="0" r="89">
      <c r="A89" s="58"/>
      <c r="B89" s="58"/>
      <c r="C89" s="61" t="n">
        <v>43466</v>
      </c>
      <c r="D89" s="96" t="n">
        <v>43830</v>
      </c>
      <c r="E89" s="58" t="n">
        <v>2019</v>
      </c>
      <c r="F89" s="74" t="s">
        <v>85</v>
      </c>
      <c r="G89" s="91" t="n">
        <f aca="false">G90+G91+G92</f>
        <v>16012.5</v>
      </c>
      <c r="H89" s="90" t="n">
        <f aca="false">H90+H91+H92</f>
        <v>0</v>
      </c>
      <c r="I89" s="90" t="n">
        <f aca="false">I90+I91+I92</f>
        <v>6424.8</v>
      </c>
      <c r="J89" s="90" t="n">
        <f aca="false">J90+J91+J92</f>
        <v>0</v>
      </c>
      <c r="K89" s="91" t="n">
        <f aca="false">K90+K91+K92</f>
        <v>9587.7</v>
      </c>
    </row>
    <row collapsed="false" customFormat="false" customHeight="true" hidden="false" ht="19.5" outlineLevel="0" r="90">
      <c r="A90" s="58"/>
      <c r="B90" s="58"/>
      <c r="C90" s="58"/>
      <c r="D90" s="96"/>
      <c r="E90" s="58"/>
      <c r="F90" s="58" t="s">
        <v>86</v>
      </c>
      <c r="G90" s="94" t="n">
        <f aca="false">SUM(H90:K90)</f>
        <v>13172</v>
      </c>
      <c r="H90" s="83" t="n">
        <v>0</v>
      </c>
      <c r="I90" s="83" t="n">
        <f aca="false">'7.1'!I287</f>
        <v>6424.8</v>
      </c>
      <c r="J90" s="83" t="n">
        <v>0</v>
      </c>
      <c r="K90" s="94" t="n">
        <f aca="false">'7.1'!K287</f>
        <v>6747.2</v>
      </c>
    </row>
    <row collapsed="false" customFormat="false" customHeight="true" hidden="false" ht="19.5" outlineLevel="0" r="91">
      <c r="A91" s="58"/>
      <c r="B91" s="58"/>
      <c r="C91" s="58"/>
      <c r="D91" s="96"/>
      <c r="E91" s="58"/>
      <c r="F91" s="58" t="s">
        <v>87</v>
      </c>
      <c r="G91" s="94" t="n">
        <f aca="false">SUM(H91:K91)</f>
        <v>2065.1</v>
      </c>
      <c r="H91" s="83" t="n">
        <v>0</v>
      </c>
      <c r="I91" s="83" t="n">
        <v>0</v>
      </c>
      <c r="J91" s="83" t="n">
        <v>0</v>
      </c>
      <c r="K91" s="94" t="n">
        <f aca="false">'7.1'!K288</f>
        <v>2065.1</v>
      </c>
    </row>
    <row collapsed="false" customFormat="false" customHeight="true" hidden="false" ht="6.75" outlineLevel="0" r="92">
      <c r="A92" s="58"/>
      <c r="B92" s="58"/>
      <c r="C92" s="58"/>
      <c r="D92" s="96"/>
      <c r="E92" s="58"/>
      <c r="F92" s="58" t="s">
        <v>88</v>
      </c>
      <c r="G92" s="97" t="n">
        <f aca="false">SUM(H92:K92)</f>
        <v>775.4</v>
      </c>
      <c r="H92" s="70" t="n">
        <v>0</v>
      </c>
      <c r="I92" s="70" t="n">
        <v>0</v>
      </c>
      <c r="J92" s="70" t="n">
        <v>0</v>
      </c>
      <c r="K92" s="97" t="n">
        <f aca="false">'7.1'!K289</f>
        <v>775.4</v>
      </c>
    </row>
    <row collapsed="false" customFormat="false" customHeight="true" hidden="false" ht="0.75" outlineLevel="0" r="93">
      <c r="A93" s="58"/>
      <c r="B93" s="58"/>
      <c r="C93" s="58"/>
      <c r="D93" s="96"/>
      <c r="E93" s="58"/>
      <c r="F93" s="58"/>
      <c r="G93" s="97"/>
      <c r="H93" s="70"/>
      <c r="I93" s="70"/>
      <c r="J93" s="70"/>
      <c r="K93" s="97"/>
    </row>
    <row collapsed="false" customFormat="false" customHeight="true" hidden="false" ht="12.05" outlineLevel="0" r="94">
      <c r="A94" s="58"/>
      <c r="B94" s="58"/>
      <c r="C94" s="58"/>
      <c r="D94" s="96"/>
      <c r="E94" s="58"/>
      <c r="F94" s="58"/>
      <c r="G94" s="97"/>
      <c r="H94" s="70"/>
      <c r="I94" s="70"/>
      <c r="J94" s="70"/>
      <c r="K94" s="97"/>
    </row>
    <row collapsed="false" customFormat="false" customHeight="true" hidden="true" ht="11.25" outlineLevel="0" r="95">
      <c r="A95" s="58"/>
      <c r="B95" s="58"/>
      <c r="C95" s="58"/>
      <c r="D95" s="96"/>
      <c r="E95" s="58"/>
      <c r="F95" s="58"/>
      <c r="G95" s="97"/>
      <c r="H95" s="70"/>
      <c r="I95" s="70"/>
      <c r="J95" s="70"/>
      <c r="K95" s="97"/>
    </row>
    <row collapsed="false" customFormat="false" customHeight="true" hidden="true" ht="19.5" outlineLevel="0" r="96">
      <c r="A96" s="58"/>
      <c r="B96" s="58"/>
      <c r="C96" s="58"/>
      <c r="D96" s="96"/>
      <c r="E96" s="58"/>
      <c r="F96" s="58"/>
      <c r="G96" s="97"/>
      <c r="H96" s="70"/>
      <c r="I96" s="70"/>
      <c r="J96" s="70"/>
      <c r="K96" s="97"/>
    </row>
    <row collapsed="false" customFormat="false" customHeight="true" hidden="true" ht="19.5" outlineLevel="0" r="97">
      <c r="A97" s="58"/>
      <c r="B97" s="58"/>
      <c r="C97" s="58"/>
      <c r="D97" s="96"/>
      <c r="E97" s="58"/>
      <c r="F97" s="58"/>
      <c r="G97" s="97"/>
      <c r="H97" s="70"/>
      <c r="I97" s="70"/>
      <c r="J97" s="70"/>
      <c r="K97" s="97"/>
    </row>
    <row collapsed="false" customFormat="false" customHeight="true" hidden="true" ht="19.5" outlineLevel="0" r="98">
      <c r="A98" s="58"/>
      <c r="B98" s="58"/>
      <c r="C98" s="58"/>
      <c r="D98" s="96"/>
      <c r="E98" s="58"/>
      <c r="F98" s="58"/>
      <c r="G98" s="97"/>
      <c r="H98" s="70"/>
      <c r="I98" s="70"/>
      <c r="J98" s="70"/>
      <c r="K98" s="97"/>
    </row>
    <row collapsed="false" customFormat="false" customHeight="true" hidden="true" ht="19.5" outlineLevel="0" r="99">
      <c r="A99" s="58"/>
      <c r="B99" s="58"/>
      <c r="C99" s="58"/>
      <c r="D99" s="96"/>
      <c r="E99" s="58"/>
      <c r="F99" s="58"/>
      <c r="G99" s="97"/>
      <c r="H99" s="70"/>
      <c r="I99" s="70"/>
      <c r="J99" s="70"/>
      <c r="K99" s="97"/>
    </row>
    <row collapsed="false" customFormat="false" customHeight="true" hidden="false" ht="2.25" outlineLevel="0" r="100">
      <c r="A100" s="58"/>
      <c r="B100" s="58"/>
      <c r="C100" s="58"/>
      <c r="D100" s="96"/>
      <c r="E100" s="58"/>
      <c r="F100" s="58"/>
      <c r="G100" s="97"/>
      <c r="H100" s="70"/>
      <c r="I100" s="70"/>
      <c r="J100" s="70"/>
      <c r="K100" s="97"/>
    </row>
    <row collapsed="false" customFormat="false" customHeight="true" hidden="false" ht="8.6" outlineLevel="0" r="101">
      <c r="A101" s="58"/>
      <c r="B101" s="58"/>
      <c r="C101" s="58"/>
      <c r="D101" s="96"/>
      <c r="E101" s="58"/>
      <c r="F101" s="58"/>
      <c r="G101" s="97"/>
      <c r="H101" s="70"/>
      <c r="I101" s="70"/>
      <c r="J101" s="70"/>
      <c r="K101" s="97"/>
    </row>
    <row collapsed="false" customFormat="false" customHeight="true" hidden="true" ht="19.5" outlineLevel="0" r="102">
      <c r="A102" s="58"/>
      <c r="B102" s="58"/>
      <c r="C102" s="58"/>
      <c r="D102" s="98"/>
      <c r="E102" s="58"/>
      <c r="F102" s="58"/>
      <c r="G102" s="97"/>
      <c r="H102" s="70"/>
      <c r="I102" s="70"/>
      <c r="J102" s="70"/>
      <c r="K102" s="97"/>
    </row>
    <row collapsed="false" customFormat="false" customHeight="true" hidden="true" ht="19.5" outlineLevel="0" r="103">
      <c r="A103" s="58"/>
      <c r="B103" s="58"/>
      <c r="C103" s="58"/>
      <c r="D103" s="98"/>
      <c r="E103" s="58"/>
      <c r="F103" s="58"/>
      <c r="G103" s="97"/>
      <c r="H103" s="70"/>
      <c r="I103" s="70"/>
      <c r="J103" s="70"/>
      <c r="K103" s="97"/>
    </row>
    <row collapsed="false" customFormat="false" customHeight="true" hidden="true" ht="19.5" outlineLevel="0" r="104">
      <c r="A104" s="58"/>
      <c r="B104" s="58"/>
      <c r="C104" s="58"/>
      <c r="D104" s="98"/>
      <c r="E104" s="58"/>
      <c r="F104" s="58"/>
      <c r="G104" s="97"/>
      <c r="H104" s="70"/>
      <c r="I104" s="70"/>
      <c r="J104" s="70"/>
      <c r="K104" s="97"/>
    </row>
    <row collapsed="false" customFormat="false" customHeight="true" hidden="false" ht="19.5" outlineLevel="0" r="105">
      <c r="A105" s="88"/>
      <c r="B105" s="74" t="s">
        <v>85</v>
      </c>
      <c r="C105" s="75" t="n">
        <v>42736</v>
      </c>
      <c r="D105" s="95" t="n">
        <v>43830</v>
      </c>
      <c r="E105" s="74"/>
      <c r="F105" s="90"/>
      <c r="G105" s="91" t="n">
        <f aca="false">G81+G85+G89</f>
        <v>32535.4</v>
      </c>
      <c r="H105" s="90" t="n">
        <f aca="false">H93+H97+H101</f>
        <v>0</v>
      </c>
      <c r="I105" s="90" t="n">
        <f aca="false">I81+I85+I89</f>
        <v>12849.6</v>
      </c>
      <c r="J105" s="90" t="n">
        <f aca="false">J93+J97+J101</f>
        <v>0</v>
      </c>
      <c r="K105" s="91" t="n">
        <f aca="false">K81+K85+K89</f>
        <v>19685.8</v>
      </c>
    </row>
    <row collapsed="false" customFormat="false" customHeight="true" hidden="false" ht="19.5" outlineLevel="0" r="106">
      <c r="A106" s="58" t="s">
        <v>24</v>
      </c>
      <c r="B106" s="58" t="s">
        <v>94</v>
      </c>
      <c r="C106" s="61" t="n">
        <v>42736</v>
      </c>
      <c r="D106" s="61" t="n">
        <v>43100</v>
      </c>
      <c r="E106" s="99" t="n">
        <v>2017</v>
      </c>
      <c r="F106" s="90" t="s">
        <v>85</v>
      </c>
      <c r="G106" s="90" t="n">
        <f aca="false">G107+G108+G109</f>
        <v>719.1</v>
      </c>
      <c r="H106" s="90" t="n">
        <f aca="false">H107+H108+H109</f>
        <v>0</v>
      </c>
      <c r="I106" s="90" t="n">
        <f aca="false">I107+I108+I109</f>
        <v>0</v>
      </c>
      <c r="J106" s="90" t="n">
        <f aca="false">J107+J108+J109</f>
        <v>0</v>
      </c>
      <c r="K106" s="90" t="n">
        <f aca="false">K107+K108+K109</f>
        <v>719.1</v>
      </c>
    </row>
    <row collapsed="false" customFormat="false" customHeight="true" hidden="false" ht="19.5" outlineLevel="0" r="107">
      <c r="A107" s="58"/>
      <c r="B107" s="58"/>
      <c r="C107" s="61"/>
      <c r="D107" s="61"/>
      <c r="E107" s="99"/>
      <c r="F107" s="83" t="s">
        <v>86</v>
      </c>
      <c r="G107" s="83" t="n">
        <f aca="false">H107+J107+K107+I107</f>
        <v>558.5</v>
      </c>
      <c r="H107" s="83" t="n">
        <v>0</v>
      </c>
      <c r="I107" s="83" t="n">
        <v>0</v>
      </c>
      <c r="J107" s="83" t="n">
        <v>0</v>
      </c>
      <c r="K107" s="83" t="n">
        <f aca="false">'7.1'!K432</f>
        <v>558.5</v>
      </c>
    </row>
    <row collapsed="false" customFormat="false" customHeight="true" hidden="false" ht="19.5" outlineLevel="0" r="108">
      <c r="A108" s="58"/>
      <c r="B108" s="58"/>
      <c r="C108" s="61"/>
      <c r="D108" s="61"/>
      <c r="E108" s="99"/>
      <c r="F108" s="83" t="s">
        <v>87</v>
      </c>
      <c r="G108" s="83" t="n">
        <f aca="false">H108+J108+K108+I108</f>
        <v>160.6</v>
      </c>
      <c r="H108" s="83" t="n">
        <v>0</v>
      </c>
      <c r="I108" s="83" t="n">
        <v>0</v>
      </c>
      <c r="J108" s="83" t="n">
        <v>0</v>
      </c>
      <c r="K108" s="83" t="n">
        <f aca="false">'7.1'!K433</f>
        <v>160.6</v>
      </c>
    </row>
    <row collapsed="false" customFormat="false" customHeight="true" hidden="false" ht="19.5" outlineLevel="0" r="109">
      <c r="A109" s="58"/>
      <c r="B109" s="58"/>
      <c r="C109" s="61"/>
      <c r="D109" s="61"/>
      <c r="E109" s="99"/>
      <c r="F109" s="83" t="s">
        <v>88</v>
      </c>
      <c r="G109" s="83" t="n">
        <f aca="false">H109+J109+K109+I109</f>
        <v>0</v>
      </c>
      <c r="H109" s="83" t="n">
        <v>0</v>
      </c>
      <c r="I109" s="83" t="n">
        <v>0</v>
      </c>
      <c r="J109" s="83" t="n">
        <v>0</v>
      </c>
      <c r="K109" s="83" t="n">
        <v>0</v>
      </c>
    </row>
    <row collapsed="false" customFormat="false" customHeight="true" hidden="false" ht="19.5" outlineLevel="0" r="110">
      <c r="A110" s="58"/>
      <c r="B110" s="58"/>
      <c r="C110" s="61" t="n">
        <v>43101</v>
      </c>
      <c r="D110" s="61" t="n">
        <v>43465</v>
      </c>
      <c r="E110" s="58" t="n">
        <v>2018</v>
      </c>
      <c r="F110" s="90" t="s">
        <v>85</v>
      </c>
      <c r="G110" s="91" t="n">
        <f aca="false">G111+G112+G113</f>
        <v>757.2</v>
      </c>
      <c r="H110" s="100" t="n">
        <f aca="false">H111+H112+H113</f>
        <v>0</v>
      </c>
      <c r="I110" s="100" t="n">
        <f aca="false">I111+I112+I113</f>
        <v>0</v>
      </c>
      <c r="J110" s="100" t="n">
        <f aca="false">J111+J112+J113</f>
        <v>0</v>
      </c>
      <c r="K110" s="91" t="n">
        <f aca="false">K111+K112+K113</f>
        <v>757.2</v>
      </c>
    </row>
    <row collapsed="false" customFormat="false" customHeight="true" hidden="false" ht="19.5" outlineLevel="0" r="111">
      <c r="A111" s="58"/>
      <c r="B111" s="58"/>
      <c r="C111" s="61"/>
      <c r="D111" s="61"/>
      <c r="E111" s="58"/>
      <c r="F111" s="83" t="s">
        <v>86</v>
      </c>
      <c r="G111" s="83" t="n">
        <f aca="false">H111+I111+J111+K111</f>
        <v>588.1</v>
      </c>
      <c r="H111" s="83" t="n">
        <v>0</v>
      </c>
      <c r="I111" s="83" t="n">
        <v>0</v>
      </c>
      <c r="J111" s="83" t="n">
        <v>0</v>
      </c>
      <c r="K111" s="83" t="n">
        <f aca="false">'7.1'!K436</f>
        <v>588.1</v>
      </c>
    </row>
    <row collapsed="false" customFormat="false" customHeight="true" hidden="false" ht="19.5" outlineLevel="0" r="112">
      <c r="A112" s="58"/>
      <c r="B112" s="58"/>
      <c r="C112" s="61"/>
      <c r="D112" s="61"/>
      <c r="E112" s="58"/>
      <c r="F112" s="83" t="s">
        <v>87</v>
      </c>
      <c r="G112" s="94" t="n">
        <f aca="false">H112+I112+J112+K112</f>
        <v>169.1</v>
      </c>
      <c r="H112" s="83" t="n">
        <v>0</v>
      </c>
      <c r="I112" s="83" t="n">
        <v>0</v>
      </c>
      <c r="J112" s="83" t="n">
        <v>0</v>
      </c>
      <c r="K112" s="94" t="n">
        <f aca="false">'7.1'!K437</f>
        <v>169.1</v>
      </c>
    </row>
    <row collapsed="false" customFormat="false" customHeight="true" hidden="false" ht="19.5" outlineLevel="0" r="113">
      <c r="A113" s="58"/>
      <c r="B113" s="58"/>
      <c r="C113" s="61"/>
      <c r="D113" s="61"/>
      <c r="E113" s="58"/>
      <c r="F113" s="83" t="s">
        <v>88</v>
      </c>
      <c r="G113" s="83" t="n">
        <f aca="false">H113+I113+J113+K113</f>
        <v>0</v>
      </c>
      <c r="H113" s="83" t="n">
        <v>0</v>
      </c>
      <c r="I113" s="83" t="n">
        <v>0</v>
      </c>
      <c r="J113" s="83" t="n">
        <v>0</v>
      </c>
      <c r="K113" s="83" t="n">
        <v>0</v>
      </c>
    </row>
    <row collapsed="false" customFormat="false" customHeight="true" hidden="false" ht="19.5" outlineLevel="0" r="114">
      <c r="A114" s="58"/>
      <c r="B114" s="58"/>
      <c r="C114" s="61" t="n">
        <v>43466</v>
      </c>
      <c r="D114" s="101" t="n">
        <v>43830</v>
      </c>
      <c r="E114" s="58" t="n">
        <v>2019</v>
      </c>
      <c r="F114" s="90" t="s">
        <v>85</v>
      </c>
      <c r="G114" s="91" t="n">
        <f aca="false">G115+G116+G117</f>
        <v>796.6</v>
      </c>
      <c r="H114" s="100" t="n">
        <f aca="false">H115+H116+H117</f>
        <v>0</v>
      </c>
      <c r="I114" s="100" t="n">
        <f aca="false">I115+I116+I117</f>
        <v>0</v>
      </c>
      <c r="J114" s="100" t="n">
        <f aca="false">J115+J116+J117</f>
        <v>0</v>
      </c>
      <c r="K114" s="91" t="n">
        <f aca="false">K115+K116+K117</f>
        <v>796.6</v>
      </c>
    </row>
    <row collapsed="false" customFormat="false" customHeight="true" hidden="false" ht="19.5" outlineLevel="0" r="115">
      <c r="A115" s="58"/>
      <c r="B115" s="58"/>
      <c r="C115" s="61"/>
      <c r="D115" s="101"/>
      <c r="E115" s="58"/>
      <c r="F115" s="83" t="s">
        <v>86</v>
      </c>
      <c r="G115" s="94" t="n">
        <f aca="false">H115+I115+J115+K115</f>
        <v>618.7</v>
      </c>
      <c r="H115" s="83" t="n">
        <v>0</v>
      </c>
      <c r="I115" s="83" t="n">
        <v>0</v>
      </c>
      <c r="J115" s="83" t="n">
        <v>0</v>
      </c>
      <c r="K115" s="94" t="n">
        <f aca="false">'7.1'!K440</f>
        <v>618.7</v>
      </c>
    </row>
    <row collapsed="false" customFormat="false" customHeight="true" hidden="false" ht="19.5" outlineLevel="0" r="116">
      <c r="A116" s="58"/>
      <c r="B116" s="58"/>
      <c r="C116" s="61"/>
      <c r="D116" s="101"/>
      <c r="E116" s="58"/>
      <c r="F116" s="83" t="s">
        <v>87</v>
      </c>
      <c r="G116" s="94" t="n">
        <f aca="false">H116+I116+J116+K116</f>
        <v>177.9</v>
      </c>
      <c r="H116" s="83" t="n">
        <v>0</v>
      </c>
      <c r="I116" s="83" t="n">
        <v>0</v>
      </c>
      <c r="J116" s="83" t="n">
        <v>0</v>
      </c>
      <c r="K116" s="94" t="n">
        <f aca="false">'7.1'!K441</f>
        <v>177.9</v>
      </c>
    </row>
    <row collapsed="false" customFormat="false" customHeight="true" hidden="false" ht="19.5" outlineLevel="0" r="117">
      <c r="A117" s="58"/>
      <c r="B117" s="58"/>
      <c r="C117" s="61"/>
      <c r="D117" s="101"/>
      <c r="E117" s="58"/>
      <c r="F117" s="83" t="s">
        <v>88</v>
      </c>
      <c r="G117" s="94" t="n">
        <f aca="false">H117+I117+J117+K117</f>
        <v>0</v>
      </c>
      <c r="H117" s="83" t="n">
        <v>0</v>
      </c>
      <c r="I117" s="83" t="n">
        <v>0</v>
      </c>
      <c r="J117" s="83" t="n">
        <v>0</v>
      </c>
      <c r="K117" s="83" t="n">
        <v>0</v>
      </c>
    </row>
    <row collapsed="false" customFormat="false" customHeight="true" hidden="false" ht="19.5" outlineLevel="0" r="118">
      <c r="A118" s="83"/>
      <c r="B118" s="90" t="s">
        <v>85</v>
      </c>
      <c r="C118" s="102" t="n">
        <v>42736</v>
      </c>
      <c r="D118" s="102" t="n">
        <v>43830</v>
      </c>
      <c r="E118" s="90"/>
      <c r="F118" s="90"/>
      <c r="G118" s="91" t="n">
        <f aca="false">G114+G110+G106</f>
        <v>2272.9</v>
      </c>
      <c r="H118" s="100" t="n">
        <f aca="false">H114+H110+H106</f>
        <v>0</v>
      </c>
      <c r="I118" s="100" t="n">
        <f aca="false">I114+I110+I106</f>
        <v>0</v>
      </c>
      <c r="J118" s="100" t="n">
        <f aca="false">J114+J110+J106</f>
        <v>0</v>
      </c>
      <c r="K118" s="91" t="n">
        <f aca="false">K114+K110+K106</f>
        <v>2272.9</v>
      </c>
    </row>
    <row collapsed="false" customFormat="false" customHeight="true" hidden="false" ht="28.9" outlineLevel="0" r="119">
      <c r="A119" s="60" t="s">
        <v>95</v>
      </c>
      <c r="B119" s="58" t="s">
        <v>96</v>
      </c>
      <c r="C119" s="61" t="n">
        <v>42736</v>
      </c>
      <c r="D119" s="61" t="n">
        <v>43100</v>
      </c>
      <c r="E119" s="58" t="n">
        <v>2017</v>
      </c>
      <c r="F119" s="74" t="s">
        <v>85</v>
      </c>
      <c r="G119" s="79" t="n">
        <f aca="false">SUM(G120:G122)</f>
        <v>932.7</v>
      </c>
      <c r="H119" s="79" t="n">
        <f aca="false">SUM(H120:H122)</f>
        <v>0</v>
      </c>
      <c r="I119" s="79" t="n">
        <f aca="false">SUM(I120:I122)</f>
        <v>0</v>
      </c>
      <c r="J119" s="79" t="n">
        <f aca="false">SUM(J120:J122)</f>
        <v>0</v>
      </c>
      <c r="K119" s="79" t="n">
        <f aca="false">SUM(K120:K122)</f>
        <v>932.7</v>
      </c>
    </row>
    <row collapsed="false" customFormat="false" customHeight="true" hidden="false" ht="33.4" outlineLevel="0" r="120">
      <c r="A120" s="60"/>
      <c r="B120" s="58"/>
      <c r="C120" s="61"/>
      <c r="D120" s="61"/>
      <c r="E120" s="58"/>
      <c r="F120" s="59" t="s">
        <v>86</v>
      </c>
      <c r="G120" s="68" t="n">
        <f aca="false">SUM(H120:K120)</f>
        <v>208.9</v>
      </c>
      <c r="H120" s="83" t="n">
        <v>0</v>
      </c>
      <c r="I120" s="67" t="n">
        <v>0</v>
      </c>
      <c r="J120" s="67" t="n">
        <v>0</v>
      </c>
      <c r="K120" s="68" t="n">
        <f aca="false">'7.2'!K352</f>
        <v>208.9</v>
      </c>
    </row>
    <row collapsed="false" customFormat="false" customHeight="true" hidden="false" ht="29.85" outlineLevel="0" r="121">
      <c r="A121" s="60"/>
      <c r="B121" s="58"/>
      <c r="C121" s="61"/>
      <c r="D121" s="61"/>
      <c r="E121" s="58"/>
      <c r="F121" s="59" t="s">
        <v>97</v>
      </c>
      <c r="G121" s="68" t="n">
        <f aca="false">SUM(H121:K121)</f>
        <v>574.2</v>
      </c>
      <c r="H121" s="71" t="n">
        <v>0</v>
      </c>
      <c r="I121" s="67" t="n">
        <v>0</v>
      </c>
      <c r="J121" s="67" t="n">
        <v>0</v>
      </c>
      <c r="K121" s="68" t="n">
        <f aca="false">'7.2'!K353</f>
        <v>574.2</v>
      </c>
    </row>
    <row collapsed="false" customFormat="false" customHeight="true" hidden="false" ht="26.25" outlineLevel="0" r="122">
      <c r="A122" s="60"/>
      <c r="B122" s="58"/>
      <c r="C122" s="61"/>
      <c r="D122" s="61"/>
      <c r="E122" s="58"/>
      <c r="F122" s="59" t="s">
        <v>88</v>
      </c>
      <c r="G122" s="68" t="n">
        <f aca="false">SUM(H122:K122)</f>
        <v>149.6</v>
      </c>
      <c r="H122" s="71" t="n">
        <v>0</v>
      </c>
      <c r="I122" s="67" t="n">
        <v>0</v>
      </c>
      <c r="J122" s="67" t="n">
        <v>0</v>
      </c>
      <c r="K122" s="68" t="n">
        <f aca="false">'7.2'!K354</f>
        <v>149.6</v>
      </c>
    </row>
    <row collapsed="false" customFormat="false" customHeight="true" hidden="false" ht="19.5" outlineLevel="0" r="123">
      <c r="A123" s="60"/>
      <c r="B123" s="58"/>
      <c r="C123" s="61" t="n">
        <v>43101</v>
      </c>
      <c r="D123" s="61" t="n">
        <v>43465</v>
      </c>
      <c r="E123" s="58" t="n">
        <v>2018</v>
      </c>
      <c r="F123" s="103" t="s">
        <v>85</v>
      </c>
      <c r="G123" s="79" t="n">
        <f aca="false">SUM(G124:G126)</f>
        <v>982.2</v>
      </c>
      <c r="H123" s="79" t="n">
        <f aca="false">SUM(H124:H126)</f>
        <v>0</v>
      </c>
      <c r="I123" s="79" t="n">
        <f aca="false">SUM(I124:I126)</f>
        <v>0</v>
      </c>
      <c r="J123" s="79" t="n">
        <f aca="false">SUM(J124:J126)</f>
        <v>0</v>
      </c>
      <c r="K123" s="79" t="n">
        <f aca="false">SUM(K124:K126)</f>
        <v>982.2</v>
      </c>
    </row>
    <row collapsed="false" customFormat="false" customHeight="true" hidden="false" ht="19.5" outlineLevel="0" r="124">
      <c r="A124" s="60"/>
      <c r="B124" s="58"/>
      <c r="C124" s="61"/>
      <c r="D124" s="61"/>
      <c r="E124" s="58"/>
      <c r="F124" s="59" t="s">
        <v>86</v>
      </c>
      <c r="G124" s="68" t="n">
        <f aca="false">SUM(H124:K124)</f>
        <v>220</v>
      </c>
      <c r="H124" s="71" t="n">
        <v>0</v>
      </c>
      <c r="I124" s="71" t="n">
        <v>0</v>
      </c>
      <c r="J124" s="71" t="n">
        <v>0</v>
      </c>
      <c r="K124" s="68" t="n">
        <f aca="false">'7.2'!K356</f>
        <v>220</v>
      </c>
    </row>
    <row collapsed="false" customFormat="false" customHeight="true" hidden="false" ht="18.75" outlineLevel="0" r="125">
      <c r="A125" s="60"/>
      <c r="B125" s="58"/>
      <c r="C125" s="61"/>
      <c r="D125" s="61"/>
      <c r="E125" s="58"/>
      <c r="F125" s="59" t="s">
        <v>97</v>
      </c>
      <c r="G125" s="68" t="n">
        <f aca="false">SUM(H125:K125)</f>
        <v>604.7</v>
      </c>
      <c r="H125" s="71" t="n">
        <v>0</v>
      </c>
      <c r="I125" s="71" t="n">
        <v>0</v>
      </c>
      <c r="J125" s="71" t="n">
        <v>0</v>
      </c>
      <c r="K125" s="68" t="n">
        <f aca="false">'7.2'!K357</f>
        <v>604.7</v>
      </c>
    </row>
    <row collapsed="false" customFormat="false" customHeight="true" hidden="false" ht="16.7" outlineLevel="0" r="126">
      <c r="A126" s="60"/>
      <c r="B126" s="58"/>
      <c r="C126" s="61"/>
      <c r="D126" s="61"/>
      <c r="E126" s="58"/>
      <c r="F126" s="59" t="s">
        <v>88</v>
      </c>
      <c r="G126" s="68" t="n">
        <f aca="false">SUM(H126:K126)</f>
        <v>157.5</v>
      </c>
      <c r="H126" s="71" t="n">
        <v>0</v>
      </c>
      <c r="I126" s="71" t="n">
        <v>0</v>
      </c>
      <c r="J126" s="71" t="n">
        <v>0</v>
      </c>
      <c r="K126" s="68" t="n">
        <f aca="false">'7.2'!K358</f>
        <v>157.5</v>
      </c>
    </row>
    <row collapsed="false" customFormat="false" customHeight="true" hidden="false" ht="17.65" outlineLevel="0" r="127">
      <c r="A127" s="60"/>
      <c r="B127" s="58"/>
      <c r="C127" s="61" t="n">
        <v>43466</v>
      </c>
      <c r="D127" s="61" t="n">
        <v>43830</v>
      </c>
      <c r="E127" s="58" t="n">
        <v>2019</v>
      </c>
      <c r="F127" s="103" t="s">
        <v>85</v>
      </c>
      <c r="G127" s="79" t="n">
        <f aca="false">SUM(G128:G130)</f>
        <v>1033.2</v>
      </c>
      <c r="H127" s="79" t="n">
        <f aca="false">SUM(H128:H130)</f>
        <v>0</v>
      </c>
      <c r="I127" s="79" t="n">
        <f aca="false">SUM(I128:I130)</f>
        <v>0</v>
      </c>
      <c r="J127" s="79" t="n">
        <f aca="false">SUM(J128:J130)</f>
        <v>0</v>
      </c>
      <c r="K127" s="79" t="n">
        <f aca="false">SUM(K128:K130)</f>
        <v>1033.2</v>
      </c>
    </row>
    <row collapsed="false" customFormat="false" customHeight="true" hidden="false" ht="15.75" outlineLevel="0" r="128">
      <c r="A128" s="60"/>
      <c r="B128" s="58"/>
      <c r="C128" s="61"/>
      <c r="D128" s="61"/>
      <c r="E128" s="58"/>
      <c r="F128" s="59" t="s">
        <v>86</v>
      </c>
      <c r="G128" s="68" t="n">
        <f aca="false">SUM(H128:K128)</f>
        <v>231.4</v>
      </c>
      <c r="H128" s="71" t="n">
        <v>0</v>
      </c>
      <c r="I128" s="71" t="n">
        <v>0</v>
      </c>
      <c r="J128" s="71" t="n">
        <v>0</v>
      </c>
      <c r="K128" s="68" t="n">
        <f aca="false">'7.2'!K361</f>
        <v>231.4</v>
      </c>
    </row>
    <row collapsed="false" customFormat="false" customHeight="true" hidden="false" ht="26.25" outlineLevel="0" r="129">
      <c r="A129" s="60"/>
      <c r="B129" s="58"/>
      <c r="C129" s="61"/>
      <c r="D129" s="61"/>
      <c r="E129" s="58"/>
      <c r="F129" s="59" t="s">
        <v>87</v>
      </c>
      <c r="G129" s="68" t="n">
        <f aca="false">SUM(H129:K129)</f>
        <v>636.1</v>
      </c>
      <c r="H129" s="71" t="n">
        <v>0</v>
      </c>
      <c r="I129" s="71" t="n">
        <v>0</v>
      </c>
      <c r="J129" s="71" t="n">
        <v>0</v>
      </c>
      <c r="K129" s="68" t="n">
        <f aca="false">'7.2'!K362</f>
        <v>636.1</v>
      </c>
    </row>
    <row collapsed="false" customFormat="false" customHeight="true" hidden="false" ht="21.75" outlineLevel="0" r="130">
      <c r="A130" s="60"/>
      <c r="B130" s="58"/>
      <c r="C130" s="61"/>
      <c r="D130" s="61"/>
      <c r="E130" s="58"/>
      <c r="F130" s="59" t="s">
        <v>88</v>
      </c>
      <c r="G130" s="68" t="n">
        <f aca="false">SUM(H130:K130)</f>
        <v>165.7</v>
      </c>
      <c r="H130" s="71" t="n">
        <v>0</v>
      </c>
      <c r="I130" s="71" t="n">
        <v>0</v>
      </c>
      <c r="J130" s="71" t="n">
        <v>0</v>
      </c>
      <c r="K130" s="68" t="n">
        <f aca="false">'7.2'!K363</f>
        <v>165.7</v>
      </c>
    </row>
    <row collapsed="false" customFormat="false" customHeight="true" hidden="false" ht="25.35" outlineLevel="0" r="131">
      <c r="A131" s="74" t="s">
        <v>98</v>
      </c>
      <c r="B131" s="74"/>
      <c r="C131" s="75" t="n">
        <v>42736</v>
      </c>
      <c r="D131" s="75" t="n">
        <v>43830</v>
      </c>
      <c r="E131" s="74"/>
      <c r="F131" s="84" t="s">
        <v>85</v>
      </c>
      <c r="G131" s="103" t="n">
        <f aca="false">SUM(G132:G134)</f>
        <v>2948.1</v>
      </c>
      <c r="H131" s="78" t="n">
        <f aca="false">SUM(H132:H134)</f>
        <v>0</v>
      </c>
      <c r="I131" s="78" t="n">
        <f aca="false">SUM(I132:I134)</f>
        <v>0</v>
      </c>
      <c r="J131" s="78" t="n">
        <f aca="false">SUM(J132:J134)</f>
        <v>0</v>
      </c>
      <c r="K131" s="103" t="n">
        <f aca="false">SUM(K132:K134)</f>
        <v>2948.1</v>
      </c>
    </row>
    <row collapsed="false" customFormat="false" customHeight="true" hidden="false" ht="18.4" outlineLevel="0" r="132">
      <c r="A132" s="74"/>
      <c r="B132" s="74"/>
      <c r="C132" s="75"/>
      <c r="D132" s="75"/>
      <c r="E132" s="74"/>
      <c r="F132" s="84" t="s">
        <v>86</v>
      </c>
      <c r="G132" s="79" t="n">
        <f aca="false">SUM(H132:K132)</f>
        <v>660.3</v>
      </c>
      <c r="H132" s="78" t="n">
        <v>0</v>
      </c>
      <c r="I132" s="78" t="n">
        <v>0</v>
      </c>
      <c r="J132" s="78" t="n">
        <v>0</v>
      </c>
      <c r="K132" s="79" t="n">
        <f aca="false">'7.2'!K366</f>
        <v>660.3</v>
      </c>
    </row>
    <row collapsed="false" customFormat="false" customHeight="true" hidden="false" ht="18.4" outlineLevel="0" r="133">
      <c r="A133" s="74"/>
      <c r="B133" s="74"/>
      <c r="C133" s="75"/>
      <c r="D133" s="75"/>
      <c r="E133" s="74"/>
      <c r="F133" s="84" t="s">
        <v>87</v>
      </c>
      <c r="G133" s="79" t="n">
        <f aca="false">SUM(H133:K133)</f>
        <v>1815</v>
      </c>
      <c r="H133" s="78" t="n">
        <v>0</v>
      </c>
      <c r="I133" s="78" t="n">
        <v>0</v>
      </c>
      <c r="J133" s="78" t="n">
        <v>0</v>
      </c>
      <c r="K133" s="79" t="n">
        <f aca="false">'7.2'!K367</f>
        <v>1815</v>
      </c>
    </row>
    <row collapsed="false" customFormat="false" customHeight="true" hidden="false" ht="16.7" outlineLevel="0" r="134">
      <c r="A134" s="74"/>
      <c r="B134" s="74"/>
      <c r="C134" s="75"/>
      <c r="D134" s="75"/>
      <c r="E134" s="74"/>
      <c r="F134" s="84" t="s">
        <v>88</v>
      </c>
      <c r="G134" s="79" t="n">
        <f aca="false">SUM(H134:K134)</f>
        <v>472.8</v>
      </c>
      <c r="H134" s="78" t="n">
        <v>0</v>
      </c>
      <c r="I134" s="78" t="n">
        <v>0</v>
      </c>
      <c r="J134" s="78" t="n">
        <v>0</v>
      </c>
      <c r="K134" s="79" t="n">
        <f aca="false">'7.2'!K368</f>
        <v>472.8</v>
      </c>
    </row>
    <row collapsed="false" customFormat="false" customHeight="true" hidden="false" ht="33" outlineLevel="0" r="135">
      <c r="A135" s="88" t="s">
        <v>99</v>
      </c>
      <c r="B135" s="104" t="s">
        <v>100</v>
      </c>
      <c r="C135" s="61" t="n">
        <v>42736</v>
      </c>
      <c r="D135" s="61" t="n">
        <v>43100</v>
      </c>
      <c r="E135" s="58" t="n">
        <v>2017</v>
      </c>
      <c r="F135" s="74" t="s">
        <v>85</v>
      </c>
      <c r="G135" s="74" t="n">
        <f aca="false">SUM(G136:G138)</f>
        <v>146.5</v>
      </c>
      <c r="H135" s="74" t="n">
        <f aca="false">SUM(H136:H138)</f>
        <v>0</v>
      </c>
      <c r="I135" s="74" t="n">
        <f aca="false">SUM(I136:I138)</f>
        <v>0</v>
      </c>
      <c r="J135" s="74" t="n">
        <f aca="false">SUM(J136:J138)</f>
        <v>0</v>
      </c>
      <c r="K135" s="74" t="n">
        <f aca="false">SUM(K136:K138)</f>
        <v>146.5</v>
      </c>
    </row>
    <row collapsed="false" customFormat="false" customHeight="true" hidden="false" ht="16.7" outlineLevel="0" r="136">
      <c r="A136" s="88"/>
      <c r="B136" s="104"/>
      <c r="C136" s="61"/>
      <c r="D136" s="61"/>
      <c r="E136" s="58"/>
      <c r="F136" s="58" t="s">
        <v>86</v>
      </c>
      <c r="G136" s="58" t="n">
        <f aca="false">SUM(H136:K136)</f>
        <v>0</v>
      </c>
      <c r="H136" s="104" t="n">
        <v>0</v>
      </c>
      <c r="I136" s="104" t="n">
        <v>0</v>
      </c>
      <c r="J136" s="58" t="n">
        <v>0</v>
      </c>
      <c r="K136" s="58" t="n">
        <v>0</v>
      </c>
    </row>
    <row collapsed="false" customFormat="false" customHeight="true" hidden="false" ht="16.7" outlineLevel="0" r="137">
      <c r="A137" s="88"/>
      <c r="B137" s="104"/>
      <c r="C137" s="61"/>
      <c r="D137" s="61"/>
      <c r="E137" s="58"/>
      <c r="F137" s="58" t="s">
        <v>97</v>
      </c>
      <c r="G137" s="58" t="n">
        <f aca="false">SUM(H137:K137)</f>
        <v>146.5</v>
      </c>
      <c r="H137" s="104" t="n">
        <v>0</v>
      </c>
      <c r="I137" s="104" t="n">
        <v>0</v>
      </c>
      <c r="J137" s="58" t="n">
        <v>0</v>
      </c>
      <c r="K137" s="58" t="n">
        <f aca="false">'7.2'!K371</f>
        <v>146.5</v>
      </c>
    </row>
    <row collapsed="false" customFormat="false" customHeight="true" hidden="false" ht="16.7" outlineLevel="0" r="138">
      <c r="A138" s="88"/>
      <c r="B138" s="104"/>
      <c r="C138" s="61"/>
      <c r="D138" s="61"/>
      <c r="E138" s="58"/>
      <c r="F138" s="58" t="s">
        <v>88</v>
      </c>
      <c r="G138" s="58" t="n">
        <f aca="false">SUM(H138:K138)</f>
        <v>0</v>
      </c>
      <c r="H138" s="104" t="n">
        <v>0</v>
      </c>
      <c r="I138" s="104" t="n">
        <v>0</v>
      </c>
      <c r="J138" s="58" t="n">
        <v>0</v>
      </c>
      <c r="K138" s="58" t="n">
        <v>0</v>
      </c>
    </row>
    <row collapsed="false" customFormat="false" customHeight="true" hidden="false" ht="16.7" outlineLevel="0" r="139">
      <c r="A139" s="88"/>
      <c r="B139" s="104"/>
      <c r="C139" s="61" t="n">
        <v>43101</v>
      </c>
      <c r="D139" s="61" t="n">
        <v>43465</v>
      </c>
      <c r="E139" s="58" t="n">
        <v>2018</v>
      </c>
      <c r="F139" s="74" t="s">
        <v>85</v>
      </c>
      <c r="G139" s="79" t="n">
        <f aca="false">SUM(G140:G142)</f>
        <v>154.3</v>
      </c>
      <c r="H139" s="74" t="n">
        <f aca="false">SUM(H140:H142)</f>
        <v>0</v>
      </c>
      <c r="I139" s="74" t="n">
        <f aca="false">SUM(I140:I142)</f>
        <v>0</v>
      </c>
      <c r="J139" s="74" t="n">
        <f aca="false">SUM(J140:J142)</f>
        <v>0</v>
      </c>
      <c r="K139" s="79" t="n">
        <f aca="false">SUM(K140:K142)</f>
        <v>154.3</v>
      </c>
    </row>
    <row collapsed="false" customFormat="false" customHeight="true" hidden="false" ht="16.7" outlineLevel="0" r="140">
      <c r="A140" s="88"/>
      <c r="B140" s="104"/>
      <c r="C140" s="61"/>
      <c r="D140" s="61"/>
      <c r="E140" s="58"/>
      <c r="F140" s="58" t="s">
        <v>86</v>
      </c>
      <c r="G140" s="68" t="n">
        <f aca="false">SUM(H140:K140)</f>
        <v>0</v>
      </c>
      <c r="H140" s="104" t="n">
        <v>0</v>
      </c>
      <c r="I140" s="104" t="n">
        <v>0</v>
      </c>
      <c r="J140" s="58" t="n">
        <v>0</v>
      </c>
      <c r="K140" s="68" t="n">
        <f aca="false">K136*1.053</f>
        <v>0</v>
      </c>
    </row>
    <row collapsed="false" customFormat="false" customHeight="true" hidden="false" ht="16.7" outlineLevel="0" r="141">
      <c r="A141" s="88"/>
      <c r="B141" s="104"/>
      <c r="C141" s="61"/>
      <c r="D141" s="61"/>
      <c r="E141" s="58"/>
      <c r="F141" s="58" t="s">
        <v>97</v>
      </c>
      <c r="G141" s="68" t="n">
        <f aca="false">SUM(H141:K141)</f>
        <v>154.3</v>
      </c>
      <c r="H141" s="104" t="n">
        <v>0</v>
      </c>
      <c r="I141" s="104" t="n">
        <v>0</v>
      </c>
      <c r="J141" s="58" t="n">
        <v>0</v>
      </c>
      <c r="K141" s="68" t="n">
        <f aca="false">'7.2'!K375</f>
        <v>154.3</v>
      </c>
    </row>
    <row collapsed="false" customFormat="false" customHeight="true" hidden="false" ht="16.7" outlineLevel="0" r="142">
      <c r="A142" s="88"/>
      <c r="B142" s="104"/>
      <c r="C142" s="61"/>
      <c r="D142" s="61"/>
      <c r="E142" s="58"/>
      <c r="F142" s="58" t="s">
        <v>88</v>
      </c>
      <c r="G142" s="71" t="n">
        <f aca="false">SUM(H142:K142)</f>
        <v>0</v>
      </c>
      <c r="H142" s="104" t="n">
        <v>0</v>
      </c>
      <c r="I142" s="104" t="n">
        <v>0</v>
      </c>
      <c r="J142" s="58" t="n">
        <v>0</v>
      </c>
      <c r="K142" s="71" t="n">
        <f aca="false">K138*1.053</f>
        <v>0</v>
      </c>
    </row>
    <row collapsed="false" customFormat="false" customHeight="true" hidden="false" ht="16.7" outlineLevel="0" r="143">
      <c r="A143" s="88"/>
      <c r="B143" s="104"/>
      <c r="C143" s="105" t="n">
        <v>43466</v>
      </c>
      <c r="D143" s="61" t="n">
        <v>43830</v>
      </c>
      <c r="E143" s="58" t="n">
        <v>2019</v>
      </c>
      <c r="F143" s="74" t="s">
        <v>85</v>
      </c>
      <c r="G143" s="79" t="n">
        <f aca="false">SUM(G144:G146)</f>
        <v>162.3</v>
      </c>
      <c r="H143" s="74" t="n">
        <f aca="false">SUM(H144:H146)</f>
        <v>0</v>
      </c>
      <c r="I143" s="74" t="n">
        <f aca="false">SUM(I144:I146)</f>
        <v>0</v>
      </c>
      <c r="J143" s="74" t="n">
        <f aca="false">SUM(J144:J146)</f>
        <v>0</v>
      </c>
      <c r="K143" s="79" t="n">
        <f aca="false">SUM(K144:K146)</f>
        <v>162.3</v>
      </c>
    </row>
    <row collapsed="false" customFormat="false" customHeight="true" hidden="false" ht="16.7" outlineLevel="0" r="144">
      <c r="A144" s="88"/>
      <c r="B144" s="104"/>
      <c r="C144" s="105"/>
      <c r="D144" s="61"/>
      <c r="E144" s="58"/>
      <c r="F144" s="58" t="s">
        <v>86</v>
      </c>
      <c r="G144" s="68" t="n">
        <f aca="false">SUM(H144:K144)</f>
        <v>0</v>
      </c>
      <c r="H144" s="104" t="n">
        <v>0</v>
      </c>
      <c r="I144" s="104" t="n">
        <v>0</v>
      </c>
      <c r="J144" s="58" t="n">
        <v>0</v>
      </c>
      <c r="K144" s="68" t="n">
        <f aca="false">K140*1.052</f>
        <v>0</v>
      </c>
    </row>
    <row collapsed="false" customFormat="false" customHeight="true" hidden="false" ht="16.7" outlineLevel="0" r="145">
      <c r="A145" s="88"/>
      <c r="B145" s="104"/>
      <c r="C145" s="105"/>
      <c r="D145" s="61"/>
      <c r="E145" s="58"/>
      <c r="F145" s="58" t="s">
        <v>97</v>
      </c>
      <c r="G145" s="68" t="n">
        <f aca="false">SUM(H145:K145)</f>
        <v>162.3</v>
      </c>
      <c r="H145" s="104" t="n">
        <v>0</v>
      </c>
      <c r="I145" s="104" t="n">
        <v>0</v>
      </c>
      <c r="J145" s="58" t="n">
        <v>0</v>
      </c>
      <c r="K145" s="68" t="n">
        <f aca="false">'7.2'!K379</f>
        <v>162.3</v>
      </c>
    </row>
    <row collapsed="false" customFormat="false" customHeight="true" hidden="false" ht="30" outlineLevel="0" r="146">
      <c r="A146" s="88"/>
      <c r="B146" s="104"/>
      <c r="C146" s="105"/>
      <c r="D146" s="61"/>
      <c r="E146" s="58"/>
      <c r="F146" s="58" t="s">
        <v>88</v>
      </c>
      <c r="G146" s="58" t="n">
        <f aca="false">SUM(H146:K146)</f>
        <v>0</v>
      </c>
      <c r="H146" s="104" t="n">
        <v>0</v>
      </c>
      <c r="I146" s="104" t="n">
        <v>0</v>
      </c>
      <c r="J146" s="58" t="n">
        <v>0</v>
      </c>
      <c r="K146" s="104" t="n">
        <f aca="false">K142*1.052</f>
        <v>0</v>
      </c>
    </row>
    <row collapsed="false" customFormat="false" customHeight="true" hidden="false" ht="16.7" outlineLevel="0" r="147">
      <c r="A147" s="60"/>
      <c r="B147" s="73" t="s">
        <v>85</v>
      </c>
      <c r="C147" s="106" t="n">
        <v>42736</v>
      </c>
      <c r="D147" s="107" t="n">
        <v>43830</v>
      </c>
      <c r="E147" s="104"/>
      <c r="F147" s="104"/>
      <c r="G147" s="108" t="n">
        <f aca="false">G143+G139+G135</f>
        <v>463.1</v>
      </c>
      <c r="H147" s="109" t="n">
        <f aca="false">H143+H139+H135</f>
        <v>0</v>
      </c>
      <c r="I147" s="109" t="n">
        <f aca="false">I143+I139+I135</f>
        <v>0</v>
      </c>
      <c r="J147" s="109" t="n">
        <f aca="false">J143+J139+J135</f>
        <v>0</v>
      </c>
      <c r="K147" s="108" t="n">
        <f aca="false">K143+K139+K135</f>
        <v>463.1</v>
      </c>
    </row>
    <row collapsed="false" customFormat="false" customHeight="true" hidden="false" ht="49.5" outlineLevel="0" r="148">
      <c r="A148" s="110" t="s">
        <v>101</v>
      </c>
      <c r="B148" s="111" t="s">
        <v>102</v>
      </c>
      <c r="C148" s="112" t="n">
        <v>42736</v>
      </c>
      <c r="D148" s="61" t="n">
        <v>43100</v>
      </c>
      <c r="E148" s="58" t="n">
        <v>2017</v>
      </c>
      <c r="F148" s="74" t="s">
        <v>85</v>
      </c>
      <c r="G148" s="74" t="n">
        <f aca="false">G149+G150+G151</f>
        <v>786.2</v>
      </c>
      <c r="H148" s="74" t="n">
        <f aca="false">H149+H150+H151</f>
        <v>0</v>
      </c>
      <c r="I148" s="74" t="n">
        <f aca="false">I149+I150+I151</f>
        <v>0</v>
      </c>
      <c r="J148" s="74" t="n">
        <f aca="false">J149+J150+J151</f>
        <v>0</v>
      </c>
      <c r="K148" s="74" t="n">
        <f aca="false">K149+K150+K151</f>
        <v>786.2</v>
      </c>
    </row>
    <row collapsed="false" customFormat="false" customHeight="true" hidden="false" ht="16.7" outlineLevel="0" r="149">
      <c r="A149" s="110"/>
      <c r="B149" s="111"/>
      <c r="C149" s="112"/>
      <c r="D149" s="61"/>
      <c r="E149" s="58"/>
      <c r="F149" s="58" t="s">
        <v>86</v>
      </c>
      <c r="G149" s="68" t="n">
        <f aca="false">H149+I149+J149+K149</f>
        <v>208.9</v>
      </c>
      <c r="H149" s="104" t="n">
        <v>0</v>
      </c>
      <c r="I149" s="104" t="n">
        <v>0</v>
      </c>
      <c r="J149" s="58" t="n">
        <v>0</v>
      </c>
      <c r="K149" s="68" t="n">
        <f aca="false">'7.2'!K383</f>
        <v>208.9</v>
      </c>
    </row>
    <row collapsed="false" customFormat="false" customHeight="true" hidden="false" ht="16.7" outlineLevel="0" r="150">
      <c r="A150" s="110"/>
      <c r="B150" s="111"/>
      <c r="C150" s="112"/>
      <c r="D150" s="61"/>
      <c r="E150" s="58"/>
      <c r="F150" s="58" t="s">
        <v>97</v>
      </c>
      <c r="G150" s="58" t="n">
        <f aca="false">H150+I150+J150+K150</f>
        <v>427.7</v>
      </c>
      <c r="H150" s="104" t="n">
        <v>0</v>
      </c>
      <c r="I150" s="104" t="n">
        <v>0</v>
      </c>
      <c r="J150" s="58" t="n">
        <v>0</v>
      </c>
      <c r="K150" s="58" t="n">
        <f aca="false">'7.2'!K384</f>
        <v>427.7</v>
      </c>
    </row>
    <row collapsed="false" customFormat="false" customHeight="true" hidden="false" ht="16.7" outlineLevel="0" r="151">
      <c r="A151" s="110"/>
      <c r="B151" s="111"/>
      <c r="C151" s="112"/>
      <c r="D151" s="61"/>
      <c r="E151" s="58"/>
      <c r="F151" s="58" t="s">
        <v>88</v>
      </c>
      <c r="G151" s="58" t="n">
        <f aca="false">H151+I151+J151+K151</f>
        <v>149.6</v>
      </c>
      <c r="H151" s="104" t="n">
        <v>0</v>
      </c>
      <c r="I151" s="104" t="n">
        <v>0</v>
      </c>
      <c r="J151" s="58" t="n">
        <v>0</v>
      </c>
      <c r="K151" s="58" t="n">
        <f aca="false">'7.2'!K385</f>
        <v>149.6</v>
      </c>
    </row>
    <row collapsed="false" customFormat="false" customHeight="true" hidden="false" ht="16.7" outlineLevel="0" r="152">
      <c r="A152" s="110"/>
      <c r="B152" s="111"/>
      <c r="C152" s="112" t="n">
        <v>43101</v>
      </c>
      <c r="D152" s="61" t="n">
        <v>43465</v>
      </c>
      <c r="E152" s="58" t="n">
        <v>2018</v>
      </c>
      <c r="F152" s="74" t="s">
        <v>85</v>
      </c>
      <c r="G152" s="79" t="n">
        <f aca="false">G153+G154+G155</f>
        <v>827.9</v>
      </c>
      <c r="H152" s="74" t="n">
        <f aca="false">H153+H154+H155</f>
        <v>0</v>
      </c>
      <c r="I152" s="74" t="n">
        <f aca="false">I153+I154+I155</f>
        <v>0</v>
      </c>
      <c r="J152" s="74" t="n">
        <f aca="false">J153+J154+J155</f>
        <v>0</v>
      </c>
      <c r="K152" s="79" t="n">
        <f aca="false">K153+K154+K155</f>
        <v>827.9</v>
      </c>
    </row>
    <row collapsed="false" customFormat="false" customHeight="true" hidden="false" ht="16.7" outlineLevel="0" r="153">
      <c r="A153" s="110"/>
      <c r="B153" s="111"/>
      <c r="C153" s="112"/>
      <c r="D153" s="61"/>
      <c r="E153" s="58"/>
      <c r="F153" s="58" t="s">
        <v>86</v>
      </c>
      <c r="G153" s="68" t="n">
        <f aca="false">H153+I153+J153+K153</f>
        <v>220</v>
      </c>
      <c r="H153" s="104" t="n">
        <v>0</v>
      </c>
      <c r="I153" s="104" t="n">
        <v>0</v>
      </c>
      <c r="J153" s="58" t="n">
        <v>0</v>
      </c>
      <c r="K153" s="68" t="n">
        <f aca="false">'7.2'!K387</f>
        <v>220</v>
      </c>
    </row>
    <row collapsed="false" customFormat="false" customHeight="true" hidden="false" ht="16.7" outlineLevel="0" r="154">
      <c r="A154" s="110"/>
      <c r="B154" s="111"/>
      <c r="C154" s="112"/>
      <c r="D154" s="61"/>
      <c r="E154" s="58"/>
      <c r="F154" s="58" t="s">
        <v>97</v>
      </c>
      <c r="G154" s="68" t="n">
        <f aca="false">H154+I154+J154+K154</f>
        <v>450.4</v>
      </c>
      <c r="H154" s="104" t="n">
        <v>0</v>
      </c>
      <c r="I154" s="104" t="n">
        <v>0</v>
      </c>
      <c r="J154" s="58" t="n">
        <v>0</v>
      </c>
      <c r="K154" s="68" t="n">
        <f aca="false">'7.2'!K388</f>
        <v>450.4</v>
      </c>
    </row>
    <row collapsed="false" customFormat="false" customHeight="true" hidden="false" ht="16.7" outlineLevel="0" r="155">
      <c r="A155" s="110"/>
      <c r="B155" s="111"/>
      <c r="C155" s="112"/>
      <c r="D155" s="61"/>
      <c r="E155" s="58"/>
      <c r="F155" s="58" t="s">
        <v>88</v>
      </c>
      <c r="G155" s="68" t="n">
        <f aca="false">H155+I155+J155+K155</f>
        <v>157.5</v>
      </c>
      <c r="H155" s="104" t="n">
        <v>0</v>
      </c>
      <c r="I155" s="104" t="n">
        <v>0</v>
      </c>
      <c r="J155" s="58" t="n">
        <v>0</v>
      </c>
      <c r="K155" s="68" t="n">
        <f aca="false">'7.2'!K389</f>
        <v>157.5</v>
      </c>
    </row>
    <row collapsed="false" customFormat="false" customHeight="true" hidden="false" ht="16.7" outlineLevel="0" r="156">
      <c r="A156" s="110"/>
      <c r="B156" s="111"/>
      <c r="C156" s="112" t="n">
        <v>43466</v>
      </c>
      <c r="D156" s="61" t="n">
        <v>43830</v>
      </c>
      <c r="E156" s="58" t="n">
        <v>2019</v>
      </c>
      <c r="F156" s="113" t="s">
        <v>85</v>
      </c>
      <c r="G156" s="79" t="n">
        <f aca="false">G157+G158+G159</f>
        <v>870.9</v>
      </c>
      <c r="H156" s="74" t="n">
        <f aca="false">H157+H158+H159</f>
        <v>0</v>
      </c>
      <c r="I156" s="74" t="n">
        <f aca="false">I157+I158+I159</f>
        <v>0</v>
      </c>
      <c r="J156" s="74" t="n">
        <f aca="false">J157+J158+J159</f>
        <v>0</v>
      </c>
      <c r="K156" s="79" t="n">
        <f aca="false">K157+K158+K159</f>
        <v>870.9</v>
      </c>
    </row>
    <row collapsed="false" customFormat="false" customHeight="true" hidden="false" ht="16.7" outlineLevel="0" r="157">
      <c r="A157" s="110"/>
      <c r="B157" s="111"/>
      <c r="C157" s="112"/>
      <c r="D157" s="61"/>
      <c r="E157" s="58"/>
      <c r="F157" s="74" t="s">
        <v>86</v>
      </c>
      <c r="G157" s="68" t="n">
        <f aca="false">H157+I157+J157+K157</f>
        <v>231.4</v>
      </c>
      <c r="H157" s="104" t="n">
        <v>0</v>
      </c>
      <c r="I157" s="104" t="n">
        <v>0</v>
      </c>
      <c r="J157" s="104" t="n">
        <v>0</v>
      </c>
      <c r="K157" s="68" t="n">
        <f aca="false">'7.2'!K391</f>
        <v>231.4</v>
      </c>
    </row>
    <row collapsed="false" customFormat="false" customHeight="true" hidden="false" ht="16.7" outlineLevel="0" r="158">
      <c r="A158" s="110"/>
      <c r="B158" s="111"/>
      <c r="C158" s="112"/>
      <c r="D158" s="61"/>
      <c r="E158" s="58"/>
      <c r="F158" s="74" t="s">
        <v>97</v>
      </c>
      <c r="G158" s="68" t="n">
        <f aca="false">H158+I158+J158+K158</f>
        <v>473.8</v>
      </c>
      <c r="H158" s="104" t="n">
        <v>0</v>
      </c>
      <c r="I158" s="104" t="n">
        <v>0</v>
      </c>
      <c r="J158" s="58" t="n">
        <v>0</v>
      </c>
      <c r="K158" s="68" t="n">
        <f aca="false">'7.2'!K392</f>
        <v>473.8</v>
      </c>
    </row>
    <row collapsed="false" customFormat="false" customHeight="true" hidden="false" ht="16.7" outlineLevel="0" r="159">
      <c r="A159" s="110"/>
      <c r="B159" s="111"/>
      <c r="C159" s="112"/>
      <c r="D159" s="61"/>
      <c r="E159" s="58"/>
      <c r="F159" s="74" t="s">
        <v>88</v>
      </c>
      <c r="G159" s="68" t="n">
        <f aca="false">H159+I159+J159+K159</f>
        <v>165.7</v>
      </c>
      <c r="H159" s="104" t="n">
        <v>0</v>
      </c>
      <c r="I159" s="104" t="n">
        <v>0</v>
      </c>
      <c r="J159" s="58" t="n">
        <v>0</v>
      </c>
      <c r="K159" s="68" t="n">
        <f aca="false">'7.2'!K393</f>
        <v>165.7</v>
      </c>
    </row>
    <row collapsed="false" customFormat="false" customHeight="true" hidden="false" ht="16.7" outlineLevel="0" r="160">
      <c r="A160" s="110"/>
      <c r="B160" s="111"/>
      <c r="C160" s="112"/>
      <c r="D160" s="61"/>
      <c r="E160" s="58"/>
      <c r="F160" s="74"/>
      <c r="G160" s="68"/>
      <c r="H160" s="104"/>
      <c r="I160" s="104"/>
      <c r="J160" s="58"/>
      <c r="K160" s="68"/>
    </row>
    <row collapsed="false" customFormat="false" customHeight="true" hidden="false" ht="16.7" outlineLevel="0" r="161">
      <c r="A161" s="104"/>
      <c r="B161" s="114" t="s">
        <v>98</v>
      </c>
      <c r="C161" s="107" t="n">
        <v>42736</v>
      </c>
      <c r="D161" s="107" t="n">
        <v>43830</v>
      </c>
      <c r="E161" s="104"/>
      <c r="F161" s="104"/>
      <c r="G161" s="108" t="n">
        <f aca="false">G148+G152+G156</f>
        <v>2485</v>
      </c>
      <c r="H161" s="109" t="n">
        <f aca="false">H148+H152+H156</f>
        <v>0</v>
      </c>
      <c r="I161" s="109" t="n">
        <f aca="false">I148+I152+I156</f>
        <v>0</v>
      </c>
      <c r="J161" s="109" t="n">
        <f aca="false">J148+J152+J156</f>
        <v>0</v>
      </c>
      <c r="K161" s="108" t="n">
        <f aca="false">K148+K152+K156</f>
        <v>2485</v>
      </c>
    </row>
    <row collapsed="false" customFormat="false" customHeight="true" hidden="false" ht="19.5" outlineLevel="0" r="162">
      <c r="A162" s="60" t="s">
        <v>103</v>
      </c>
      <c r="B162" s="58" t="s">
        <v>104</v>
      </c>
      <c r="C162" s="61" t="n">
        <v>42736</v>
      </c>
      <c r="D162" s="61" t="n">
        <v>43100</v>
      </c>
      <c r="E162" s="58" t="n">
        <v>2017</v>
      </c>
      <c r="F162" s="66" t="s">
        <v>14</v>
      </c>
      <c r="G162" s="68" t="n">
        <f aca="false">H162+I162+J162+K162</f>
        <v>914.7</v>
      </c>
      <c r="H162" s="71" t="n">
        <v>0</v>
      </c>
      <c r="I162" s="71" t="n">
        <v>0</v>
      </c>
      <c r="J162" s="71" t="n">
        <v>0</v>
      </c>
      <c r="K162" s="68" t="n">
        <f aca="false">K173</f>
        <v>914.7</v>
      </c>
    </row>
    <row collapsed="false" customFormat="false" customHeight="true" hidden="false" ht="24" outlineLevel="0" r="163">
      <c r="A163" s="60"/>
      <c r="B163" s="60"/>
      <c r="C163" s="61"/>
      <c r="D163" s="61"/>
      <c r="E163" s="58"/>
      <c r="F163" s="66"/>
      <c r="G163" s="68"/>
      <c r="H163" s="71"/>
      <c r="I163" s="71"/>
      <c r="J163" s="71"/>
      <c r="K163" s="68"/>
    </row>
    <row collapsed="false" customFormat="false" customHeight="true" hidden="false" ht="19.5" outlineLevel="0" r="164">
      <c r="A164" s="60"/>
      <c r="B164" s="60"/>
      <c r="C164" s="61" t="n">
        <v>43101</v>
      </c>
      <c r="D164" s="61" t="n">
        <v>43465</v>
      </c>
      <c r="E164" s="58" t="n">
        <v>2018</v>
      </c>
      <c r="F164" s="115" t="s">
        <v>14</v>
      </c>
      <c r="G164" s="68" t="n">
        <f aca="false">H164+I164+J164+K164</f>
        <v>963.2</v>
      </c>
      <c r="H164" s="71" t="n">
        <v>0</v>
      </c>
      <c r="I164" s="71" t="n">
        <v>0</v>
      </c>
      <c r="J164" s="71" t="n">
        <v>0</v>
      </c>
      <c r="K164" s="68" t="n">
        <f aca="false">'7.3'!K401</f>
        <v>963.2</v>
      </c>
    </row>
    <row collapsed="false" customFormat="false" customHeight="true" hidden="false" ht="25.5" outlineLevel="0" r="165">
      <c r="A165" s="60"/>
      <c r="B165" s="60"/>
      <c r="C165" s="61"/>
      <c r="D165" s="61"/>
      <c r="E165" s="58"/>
      <c r="F165" s="115"/>
      <c r="G165" s="68"/>
      <c r="H165" s="71"/>
      <c r="I165" s="71"/>
      <c r="J165" s="71"/>
      <c r="K165" s="68"/>
    </row>
    <row collapsed="false" customFormat="false" customHeight="true" hidden="false" ht="14.1" outlineLevel="0" r="166">
      <c r="A166" s="60"/>
      <c r="B166" s="60"/>
      <c r="C166" s="61" t="n">
        <v>43466</v>
      </c>
      <c r="D166" s="61" t="n">
        <v>43830</v>
      </c>
      <c r="E166" s="58" t="n">
        <v>2019</v>
      </c>
      <c r="F166" s="115" t="s">
        <v>14</v>
      </c>
      <c r="G166" s="68" t="n">
        <f aca="false">H166+I166+J166+K166</f>
        <v>1013.3</v>
      </c>
      <c r="H166" s="71" t="n">
        <v>0</v>
      </c>
      <c r="I166" s="71" t="n">
        <v>0</v>
      </c>
      <c r="J166" s="71" t="n">
        <v>0</v>
      </c>
      <c r="K166" s="68" t="n">
        <f aca="false">'7.3'!K403</f>
        <v>1013.3</v>
      </c>
    </row>
    <row collapsed="false" customFormat="false" customHeight="true" hidden="false" ht="22.5" outlineLevel="0" r="167">
      <c r="A167" s="60"/>
      <c r="B167" s="58"/>
      <c r="C167" s="61"/>
      <c r="D167" s="61"/>
      <c r="E167" s="58"/>
      <c r="F167" s="115"/>
      <c r="G167" s="68"/>
      <c r="H167" s="71"/>
      <c r="I167" s="71"/>
      <c r="J167" s="71"/>
      <c r="K167" s="68"/>
    </row>
    <row collapsed="false" customFormat="false" customHeight="true" hidden="false" ht="18" outlineLevel="0" r="168">
      <c r="A168" s="74" t="s">
        <v>85</v>
      </c>
      <c r="B168" s="74"/>
      <c r="C168" s="75" t="n">
        <v>42736</v>
      </c>
      <c r="D168" s="75" t="n">
        <v>43830</v>
      </c>
      <c r="E168" s="74"/>
      <c r="F168" s="116"/>
      <c r="G168" s="79" t="n">
        <f aca="false">G162+G164+G166</f>
        <v>2891.2</v>
      </c>
      <c r="H168" s="78" t="n">
        <v>0</v>
      </c>
      <c r="I168" s="78" t="n">
        <v>0</v>
      </c>
      <c r="J168" s="78" t="n">
        <v>0</v>
      </c>
      <c r="K168" s="79" t="n">
        <f aca="false">K162+K164+K166</f>
        <v>2891.2</v>
      </c>
    </row>
    <row collapsed="false" customFormat="false" customHeight="true" hidden="false" ht="9" outlineLevel="0" r="169">
      <c r="A169" s="74"/>
      <c r="B169" s="74"/>
      <c r="C169" s="75"/>
      <c r="D169" s="75"/>
      <c r="E169" s="74"/>
      <c r="F169" s="116"/>
      <c r="G169" s="79"/>
      <c r="H169" s="78"/>
      <c r="I169" s="78"/>
      <c r="J169" s="78"/>
      <c r="K169" s="79"/>
    </row>
    <row collapsed="false" customFormat="false" customHeight="true" hidden="false" ht="20.25" outlineLevel="0" r="170">
      <c r="A170" s="58" t="s">
        <v>39</v>
      </c>
      <c r="B170" s="58" t="s">
        <v>105</v>
      </c>
      <c r="C170" s="61" t="n">
        <v>42736</v>
      </c>
      <c r="D170" s="61" t="n">
        <v>43100</v>
      </c>
      <c r="E170" s="58" t="n">
        <v>2017</v>
      </c>
      <c r="F170" s="58" t="s">
        <v>96</v>
      </c>
      <c r="G170" s="117" t="n">
        <f aca="false">G173+G176+G178</f>
        <v>2891.2</v>
      </c>
      <c r="H170" s="118" t="n">
        <f aca="false">H173+H176+H178</f>
        <v>0</v>
      </c>
      <c r="I170" s="118" t="n">
        <f aca="false">I173+I176+I178</f>
        <v>0</v>
      </c>
      <c r="J170" s="118" t="n">
        <f aca="false">J173+J176+J178</f>
        <v>0</v>
      </c>
      <c r="K170" s="117" t="n">
        <f aca="false">K173+K176+K178</f>
        <v>2891.2</v>
      </c>
    </row>
    <row collapsed="false" customFormat="false" customHeight="true" hidden="true" ht="2.25" outlineLevel="0" r="171">
      <c r="A171" s="58"/>
      <c r="B171" s="58"/>
      <c r="C171" s="58"/>
      <c r="D171" s="61"/>
      <c r="E171" s="58"/>
      <c r="F171" s="58"/>
      <c r="G171" s="117"/>
      <c r="H171" s="118"/>
      <c r="I171" s="118"/>
      <c r="J171" s="118"/>
      <c r="K171" s="117"/>
    </row>
    <row collapsed="false" customFormat="false" customHeight="true" hidden="true" ht="21" outlineLevel="0" r="172">
      <c r="A172" s="58"/>
      <c r="B172" s="58"/>
      <c r="C172" s="58"/>
      <c r="D172" s="61"/>
      <c r="E172" s="58"/>
      <c r="F172" s="58"/>
      <c r="G172" s="117"/>
      <c r="H172" s="118"/>
      <c r="I172" s="118"/>
      <c r="J172" s="118"/>
      <c r="K172" s="117"/>
    </row>
    <row collapsed="false" customFormat="false" customHeight="true" hidden="false" ht="27.75" outlineLevel="0" r="173">
      <c r="A173" s="58"/>
      <c r="B173" s="58"/>
      <c r="C173" s="58"/>
      <c r="D173" s="61"/>
      <c r="E173" s="58"/>
      <c r="F173" s="58"/>
      <c r="G173" s="68" t="n">
        <f aca="false">H173+I173+J173+K173</f>
        <v>914.7</v>
      </c>
      <c r="H173" s="71" t="n">
        <v>0</v>
      </c>
      <c r="I173" s="71" t="n">
        <v>0</v>
      </c>
      <c r="J173" s="71" t="n">
        <v>0</v>
      </c>
      <c r="K173" s="68" t="n">
        <f aca="false">'7.3'!K409</f>
        <v>914.7</v>
      </c>
    </row>
    <row collapsed="false" customFormat="false" customHeight="true" hidden="false" ht="32.45" outlineLevel="0" r="174">
      <c r="A174" s="58"/>
      <c r="B174" s="58"/>
      <c r="C174" s="61"/>
      <c r="D174" s="61"/>
      <c r="E174" s="58"/>
      <c r="F174" s="58"/>
      <c r="G174" s="68"/>
      <c r="H174" s="71"/>
      <c r="I174" s="71"/>
      <c r="J174" s="71"/>
      <c r="K174" s="68"/>
    </row>
    <row collapsed="false" customFormat="false" customHeight="true" hidden="true" ht="32.25" outlineLevel="0" r="175">
      <c r="A175" s="58"/>
      <c r="B175" s="58"/>
      <c r="C175" s="58"/>
      <c r="D175" s="60"/>
      <c r="E175" s="58"/>
      <c r="F175" s="58"/>
      <c r="G175" s="68"/>
      <c r="H175" s="71"/>
      <c r="I175" s="71"/>
      <c r="J175" s="71"/>
      <c r="K175" s="68"/>
    </row>
    <row collapsed="false" customFormat="false" customHeight="true" hidden="false" ht="29.25" outlineLevel="0" r="176">
      <c r="A176" s="58"/>
      <c r="B176" s="58"/>
      <c r="C176" s="61" t="n">
        <v>43101</v>
      </c>
      <c r="D176" s="61" t="n">
        <v>43465</v>
      </c>
      <c r="E176" s="58" t="n">
        <v>2018</v>
      </c>
      <c r="F176" s="58" t="s">
        <v>96</v>
      </c>
      <c r="G176" s="68" t="n">
        <f aca="false">H176+I176+J176+K176</f>
        <v>963.2</v>
      </c>
      <c r="H176" s="71" t="n">
        <v>0</v>
      </c>
      <c r="I176" s="119" t="n">
        <v>0</v>
      </c>
      <c r="J176" s="71" t="n">
        <v>0</v>
      </c>
      <c r="K176" s="68" t="n">
        <f aca="false">'7.3'!K412</f>
        <v>963.2</v>
      </c>
    </row>
    <row collapsed="false" customFormat="false" customHeight="true" hidden="true" ht="32.25" outlineLevel="0" r="177">
      <c r="A177" s="58"/>
      <c r="B177" s="58"/>
      <c r="C177" s="58"/>
      <c r="D177" s="58"/>
      <c r="E177" s="58"/>
      <c r="F177" s="58"/>
      <c r="G177" s="68"/>
      <c r="H177" s="71"/>
      <c r="I177" s="119"/>
      <c r="J177" s="71"/>
      <c r="K177" s="68"/>
    </row>
    <row collapsed="false" customFormat="false" customHeight="true" hidden="false" ht="17.25" outlineLevel="0" r="178">
      <c r="A178" s="58"/>
      <c r="B178" s="58"/>
      <c r="C178" s="61" t="n">
        <v>43466</v>
      </c>
      <c r="D178" s="61" t="n">
        <v>43830</v>
      </c>
      <c r="E178" s="58" t="n">
        <v>2019</v>
      </c>
      <c r="F178" s="58" t="s">
        <v>96</v>
      </c>
      <c r="G178" s="68" t="n">
        <f aca="false">H178+I178+J178+K178</f>
        <v>1013.3</v>
      </c>
      <c r="H178" s="71" t="n">
        <v>0</v>
      </c>
      <c r="I178" s="71" t="n">
        <v>0</v>
      </c>
      <c r="J178" s="71" t="n">
        <v>0</v>
      </c>
      <c r="K178" s="68" t="n">
        <f aca="false">'7.3'!K414</f>
        <v>1013.3</v>
      </c>
    </row>
    <row collapsed="false" customFormat="false" customHeight="true" hidden="false" ht="32.25" outlineLevel="0" r="179">
      <c r="A179" s="58"/>
      <c r="B179" s="58"/>
      <c r="C179" s="61"/>
      <c r="D179" s="61"/>
      <c r="E179" s="61"/>
      <c r="F179" s="61"/>
      <c r="G179" s="68"/>
      <c r="H179" s="71"/>
      <c r="I179" s="71"/>
      <c r="J179" s="71"/>
      <c r="K179" s="68"/>
    </row>
    <row collapsed="false" customFormat="false" customHeight="true" hidden="false" ht="15.75" outlineLevel="0" r="180">
      <c r="A180" s="120"/>
      <c r="B180" s="73" t="s">
        <v>85</v>
      </c>
      <c r="C180" s="75" t="n">
        <v>42736</v>
      </c>
      <c r="D180" s="75" t="n">
        <v>43830</v>
      </c>
      <c r="E180" s="60"/>
      <c r="F180" s="60"/>
      <c r="G180" s="79" t="n">
        <f aca="false">G173+G176+G178</f>
        <v>2891.2</v>
      </c>
      <c r="H180" s="78" t="n">
        <f aca="false">H173+H176+H178</f>
        <v>0</v>
      </c>
      <c r="I180" s="78" t="n">
        <f aca="false">I173+I176+I178</f>
        <v>0</v>
      </c>
      <c r="J180" s="78" t="n">
        <f aca="false">J173+J176+J178</f>
        <v>0</v>
      </c>
      <c r="K180" s="79" t="n">
        <f aca="false">K173+K176+K178</f>
        <v>2891.2</v>
      </c>
    </row>
    <row collapsed="false" customFormat="false" customHeight="true" hidden="false" ht="32.45" outlineLevel="0" r="181"/>
    <row collapsed="false" customFormat="false" customHeight="true" hidden="false" ht="32.45" outlineLevel="0" r="182"/>
    <row collapsed="false" customFormat="false" customHeight="true" hidden="false" ht="39" outlineLevel="0" r="183"/>
    <row collapsed="false" customFormat="false" customHeight="true" hidden="false" ht="33.4" outlineLevel="0" r="184"/>
    <row collapsed="false" customFormat="false" customHeight="true" hidden="false" ht="18.75" outlineLevel="0" r="185">
      <c r="A185" s="121"/>
      <c r="B185" s="122"/>
      <c r="C185" s="123"/>
      <c r="D185" s="123"/>
      <c r="E185" s="124"/>
      <c r="F185" s="123"/>
      <c r="G185" s="123"/>
      <c r="H185" s="123"/>
      <c r="I185" s="123"/>
      <c r="J185" s="125"/>
      <c r="K185" s="123"/>
    </row>
    <row collapsed="false" customFormat="false" customHeight="false" hidden="true" ht="15" outlineLevel="0" r="186">
      <c r="A186" s="23"/>
    </row>
    <row collapsed="false" customFormat="false" customHeight="false" hidden="true" ht="15" outlineLevel="0" r="187">
      <c r="A187" s="54" t="s">
        <v>106</v>
      </c>
      <c r="B187" s="54"/>
      <c r="C187" s="54"/>
      <c r="D187" s="54"/>
      <c r="E187" s="54"/>
      <c r="F187" s="54"/>
    </row>
    <row collapsed="false" customFormat="false" customHeight="false" hidden="true" ht="15" outlineLevel="0" r="188">
      <c r="A188" s="54" t="s">
        <v>107</v>
      </c>
      <c r="B188" s="54"/>
      <c r="C188" s="54"/>
      <c r="D188" s="54"/>
      <c r="E188" s="54"/>
      <c r="F188" s="54"/>
    </row>
    <row collapsed="false" customFormat="false" customHeight="false" hidden="true" ht="15" outlineLevel="0" r="189">
      <c r="A189" s="54" t="s">
        <v>108</v>
      </c>
      <c r="B189" s="54"/>
      <c r="C189" s="54"/>
      <c r="D189" s="54"/>
      <c r="E189" s="54"/>
      <c r="F189" s="54"/>
      <c r="G189" s="54"/>
    </row>
    <row collapsed="false" customFormat="false" customHeight="false" hidden="true" ht="15" outlineLevel="0" r="190">
      <c r="A190" s="126" t="s">
        <v>109</v>
      </c>
    </row>
    <row collapsed="false" customFormat="false" customHeight="false" hidden="true" ht="15" outlineLevel="0" r="191">
      <c r="A191" s="126" t="s">
        <v>110</v>
      </c>
    </row>
    <row collapsed="false" customFormat="false" customHeight="true" hidden="true" ht="15" outlineLevel="0" r="192">
      <c r="A192" s="24" t="s">
        <v>3</v>
      </c>
      <c r="B192" s="127" t="s">
        <v>111</v>
      </c>
      <c r="C192" s="128" t="s">
        <v>112</v>
      </c>
      <c r="D192" s="128"/>
      <c r="E192" s="128"/>
      <c r="F192" s="128"/>
      <c r="G192" s="129" t="s">
        <v>113</v>
      </c>
      <c r="H192" s="129"/>
      <c r="I192" s="129"/>
      <c r="J192" s="129"/>
      <c r="K192" s="129"/>
      <c r="L192" s="128"/>
      <c r="M192" s="128"/>
      <c r="N192" s="128"/>
      <c r="O192" s="128"/>
      <c r="P192" s="128"/>
      <c r="Q192" s="128"/>
      <c r="R192" s="128"/>
    </row>
    <row collapsed="false" customFormat="false" customHeight="true" hidden="true" ht="15" outlineLevel="0" r="193">
      <c r="A193" s="130" t="s">
        <v>9</v>
      </c>
      <c r="B193" s="131" t="s">
        <v>114</v>
      </c>
      <c r="C193" s="132" t="s">
        <v>115</v>
      </c>
      <c r="D193" s="132"/>
      <c r="E193" s="132"/>
      <c r="F193" s="132"/>
      <c r="G193" s="133" t="s">
        <v>116</v>
      </c>
      <c r="H193" s="133"/>
      <c r="I193" s="133"/>
      <c r="J193" s="133"/>
      <c r="K193" s="133"/>
      <c r="L193" s="132" t="s">
        <v>117</v>
      </c>
      <c r="M193" s="132"/>
      <c r="N193" s="132"/>
      <c r="O193" s="132"/>
      <c r="P193" s="132"/>
      <c r="Q193" s="132"/>
      <c r="R193" s="132"/>
    </row>
    <row collapsed="false" customFormat="false" customHeight="true" hidden="true" ht="15.75" outlineLevel="0" r="194">
      <c r="A194" s="134"/>
      <c r="B194" s="131" t="s">
        <v>118</v>
      </c>
      <c r="C194" s="135"/>
      <c r="D194" s="135"/>
      <c r="E194" s="135"/>
      <c r="F194" s="135"/>
      <c r="G194" s="136"/>
      <c r="H194" s="136"/>
      <c r="I194" s="136"/>
      <c r="J194" s="136"/>
      <c r="K194" s="136"/>
      <c r="L194" s="137" t="s">
        <v>119</v>
      </c>
      <c r="M194" s="137"/>
      <c r="N194" s="137"/>
      <c r="O194" s="137"/>
      <c r="P194" s="137"/>
      <c r="Q194" s="137"/>
      <c r="R194" s="137"/>
    </row>
    <row collapsed="false" customFormat="false" customHeight="true" hidden="true" ht="15" outlineLevel="0" r="195">
      <c r="A195" s="134"/>
      <c r="B195" s="138"/>
      <c r="C195" s="25" t="s">
        <v>120</v>
      </c>
      <c r="D195" s="25"/>
      <c r="E195" s="25"/>
      <c r="F195" s="25"/>
      <c r="G195" s="27" t="s">
        <v>120</v>
      </c>
      <c r="H195" s="27"/>
      <c r="I195" s="27"/>
      <c r="J195" s="27"/>
      <c r="K195" s="27"/>
      <c r="L195" s="128"/>
      <c r="M195" s="128"/>
      <c r="N195" s="128"/>
      <c r="O195" s="128"/>
      <c r="P195" s="128"/>
      <c r="Q195" s="128"/>
      <c r="R195" s="128"/>
    </row>
    <row collapsed="false" customFormat="false" customHeight="true" hidden="true" ht="15.75" outlineLevel="0" r="196">
      <c r="A196" s="134"/>
      <c r="B196" s="138"/>
      <c r="C196" s="25"/>
      <c r="D196" s="25"/>
      <c r="E196" s="25"/>
      <c r="F196" s="25"/>
      <c r="G196" s="27"/>
      <c r="H196" s="27"/>
      <c r="I196" s="27"/>
      <c r="J196" s="27"/>
      <c r="K196" s="27"/>
      <c r="L196" s="137" t="s">
        <v>120</v>
      </c>
      <c r="M196" s="137"/>
      <c r="N196" s="137"/>
      <c r="O196" s="137"/>
      <c r="P196" s="137"/>
      <c r="Q196" s="137"/>
      <c r="R196" s="137"/>
    </row>
    <row collapsed="false" customFormat="false" customHeight="true" hidden="true" ht="15" outlineLevel="0" r="197">
      <c r="A197" s="134"/>
      <c r="B197" s="138"/>
      <c r="C197" s="25" t="s">
        <v>121</v>
      </c>
      <c r="D197" s="25" t="s">
        <v>122</v>
      </c>
      <c r="E197" s="25"/>
      <c r="F197" s="27" t="s">
        <v>123</v>
      </c>
      <c r="G197" s="27" t="s">
        <v>121</v>
      </c>
      <c r="H197" s="27"/>
      <c r="I197" s="27" t="s">
        <v>122</v>
      </c>
      <c r="J197" s="27" t="s">
        <v>123</v>
      </c>
      <c r="K197" s="27"/>
      <c r="L197" s="131"/>
      <c r="M197" s="25" t="s">
        <v>122</v>
      </c>
      <c r="N197" s="25"/>
      <c r="O197" s="25" t="s">
        <v>123</v>
      </c>
      <c r="P197" s="25" t="s">
        <v>124</v>
      </c>
      <c r="Q197" s="25" t="s">
        <v>125</v>
      </c>
      <c r="R197" s="25"/>
    </row>
    <row collapsed="false" customFormat="false" customHeight="false" hidden="true" ht="65.25" outlineLevel="0" r="198">
      <c r="A198" s="134"/>
      <c r="B198" s="138"/>
      <c r="C198" s="25"/>
      <c r="D198" s="25"/>
      <c r="E198" s="25"/>
      <c r="F198" s="27"/>
      <c r="G198" s="27"/>
      <c r="H198" s="27"/>
      <c r="I198" s="27"/>
      <c r="J198" s="27"/>
      <c r="K198" s="27"/>
      <c r="L198" s="30" t="s">
        <v>126</v>
      </c>
      <c r="M198" s="25"/>
      <c r="N198" s="25"/>
      <c r="O198" s="25"/>
      <c r="P198" s="25"/>
      <c r="Q198" s="25"/>
      <c r="R198" s="25"/>
    </row>
    <row collapsed="false" customFormat="false" customHeight="true" hidden="true" ht="140.25" outlineLevel="0" r="199">
      <c r="A199" s="139" t="n">
        <v>1</v>
      </c>
      <c r="B199" s="140" t="s">
        <v>127</v>
      </c>
      <c r="C199" s="141" t="n">
        <f aca="false">"#ссыл!"</f>
        <v>0</v>
      </c>
      <c r="D199" s="142" t="n">
        <f aca="false">"#ссыл!"</f>
        <v>0</v>
      </c>
      <c r="E199" s="142"/>
      <c r="F199" s="141" t="n">
        <f aca="false">"#ссыл!"</f>
        <v>0</v>
      </c>
      <c r="G199" s="142" t="n">
        <f aca="false">"#ссыл!"</f>
        <v>0</v>
      </c>
      <c r="H199" s="142"/>
      <c r="I199" s="143" t="n">
        <f aca="false">"#ссыл!"</f>
        <v>0</v>
      </c>
      <c r="J199" s="144" t="n">
        <f aca="false">"#ссыл!"</f>
        <v>0</v>
      </c>
      <c r="K199" s="145"/>
      <c r="L199" s="146" t="n">
        <f aca="false">"#ссыл!"</f>
        <v>0</v>
      </c>
      <c r="M199" s="147" t="n">
        <f aca="false">"#ссыл!"</f>
        <v>0</v>
      </c>
      <c r="N199" s="147"/>
      <c r="O199" s="141" t="n">
        <f aca="false">"#ссыл!"</f>
        <v>0</v>
      </c>
      <c r="P199" s="143" t="n">
        <f aca="false">"#ссыл!"</f>
        <v>0</v>
      </c>
      <c r="Q199" s="145" t="n">
        <v>0</v>
      </c>
      <c r="R199" s="145"/>
    </row>
    <row collapsed="false" customFormat="false" customHeight="true" hidden="true" ht="68.65" outlineLevel="0" r="200">
      <c r="A200" s="28" t="n">
        <v>2</v>
      </c>
      <c r="B200" s="38" t="s">
        <v>128</v>
      </c>
      <c r="C200" s="146" t="n">
        <f aca="false">H33</f>
        <v>0</v>
      </c>
      <c r="D200" s="148" t="n">
        <f aca="false">I33</f>
        <v>3284.1</v>
      </c>
      <c r="E200" s="148"/>
      <c r="F200" s="146" t="n">
        <f aca="false">J33</f>
        <v>3284.1</v>
      </c>
      <c r="G200" s="142" t="n">
        <f aca="false">H38</f>
        <v>0</v>
      </c>
      <c r="H200" s="142"/>
      <c r="I200" s="143" t="n">
        <f aca="false">I38</f>
        <v>6424.8</v>
      </c>
      <c r="J200" s="149" t="n">
        <f aca="false">J38</f>
        <v>0</v>
      </c>
      <c r="K200" s="145"/>
      <c r="L200" s="146" t="n">
        <f aca="false">H43</f>
        <v>0</v>
      </c>
      <c r="M200" s="150" t="n">
        <f aca="false">I43</f>
        <v>6424.8</v>
      </c>
      <c r="N200" s="150"/>
      <c r="O200" s="146" t="n">
        <f aca="false">J43</f>
        <v>0</v>
      </c>
      <c r="P200" s="143" t="n">
        <f aca="false">K43</f>
        <v>29775.5</v>
      </c>
      <c r="Q200" s="145" t="n">
        <v>0</v>
      </c>
      <c r="R200" s="145"/>
    </row>
    <row collapsed="false" customFormat="false" customHeight="true" hidden="true" ht="89.25" outlineLevel="0" r="201">
      <c r="A201" s="28" t="n">
        <v>3</v>
      </c>
      <c r="B201" s="38" t="s">
        <v>129</v>
      </c>
      <c r="C201" s="146" t="n">
        <f aca="false">H34</f>
        <v>0</v>
      </c>
      <c r="D201" s="142" t="n">
        <f aca="false">I34</f>
        <v>3089.4</v>
      </c>
      <c r="E201" s="142"/>
      <c r="F201" s="146" t="n">
        <f aca="false">J34</f>
        <v>3089.4</v>
      </c>
      <c r="G201" s="142" t="n">
        <f aca="false">H39</f>
        <v>0</v>
      </c>
      <c r="H201" s="142"/>
      <c r="I201" s="143" t="n">
        <f aca="false">I39</f>
        <v>0</v>
      </c>
      <c r="J201" s="149" t="n">
        <f aca="false">J39</f>
        <v>0</v>
      </c>
      <c r="K201" s="145"/>
      <c r="L201" s="146" t="n">
        <f aca="false">H44</f>
        <v>0</v>
      </c>
      <c r="M201" s="150" t="n">
        <f aca="false">I44</f>
        <v>0</v>
      </c>
      <c r="N201" s="150"/>
      <c r="O201" s="146" t="n">
        <f aca="false">J44</f>
        <v>0</v>
      </c>
      <c r="P201" s="143" t="n">
        <f aca="false">K44</f>
        <v>22318.8</v>
      </c>
      <c r="Q201" s="145" t="n">
        <v>0</v>
      </c>
      <c r="R201" s="145"/>
    </row>
    <row collapsed="false" customFormat="false" customHeight="true" hidden="true" ht="90.95" outlineLevel="0" r="202">
      <c r="A202" s="28" t="n">
        <v>4</v>
      </c>
      <c r="B202" s="38" t="s">
        <v>130</v>
      </c>
      <c r="C202" s="146" t="n">
        <f aca="false">H36</f>
        <v>0</v>
      </c>
      <c r="D202" s="142" t="n">
        <f aca="false">I36</f>
        <v>0</v>
      </c>
      <c r="E202" s="142"/>
      <c r="F202" s="143" t="n">
        <f aca="false">J41</f>
        <v>0</v>
      </c>
      <c r="G202" s="142" t="n">
        <f aca="false">H41</f>
        <v>0</v>
      </c>
      <c r="H202" s="142"/>
      <c r="I202" s="143" t="n">
        <f aca="false">I41</f>
        <v>0</v>
      </c>
      <c r="J202" s="149" t="n">
        <f aca="false">J41</f>
        <v>0</v>
      </c>
      <c r="K202" s="145"/>
      <c r="L202" s="146" t="n">
        <f aca="false">H46</f>
        <v>0</v>
      </c>
      <c r="M202" s="150" t="n">
        <f aca="false">I46</f>
        <v>0</v>
      </c>
      <c r="N202" s="150"/>
      <c r="O202" s="146" t="n">
        <f aca="false">J46</f>
        <v>0</v>
      </c>
      <c r="P202" s="143" t="n">
        <f aca="false">K46</f>
        <v>1013.3</v>
      </c>
      <c r="Q202" s="145" t="n">
        <v>0</v>
      </c>
      <c r="R202" s="145"/>
    </row>
    <row collapsed="false" customFormat="false" customHeight="true" hidden="true" ht="15.75" outlineLevel="0" r="203">
      <c r="A203" s="151"/>
      <c r="B203" s="38" t="s">
        <v>85</v>
      </c>
      <c r="C203" s="152" t="n">
        <f aca="false">C202+C201+C200+C199</f>
        <v>0</v>
      </c>
      <c r="D203" s="153" t="n">
        <f aca="false">D202+D201+D200+D199</f>
        <v>6373.5</v>
      </c>
      <c r="E203" s="153"/>
      <c r="F203" s="152" t="n">
        <f aca="false">F202+F201+F200+F199</f>
        <v>6373.5</v>
      </c>
      <c r="G203" s="154" t="n">
        <f aca="false">G202+G201+G200+G199</f>
        <v>0</v>
      </c>
      <c r="H203" s="154"/>
      <c r="I203" s="155" t="n">
        <f aca="false">I202+I201+I200+I199</f>
        <v>6424.8</v>
      </c>
      <c r="J203" s="156" t="n">
        <f aca="false">J202+J201+J200+J199</f>
        <v>0</v>
      </c>
      <c r="K203" s="157"/>
      <c r="L203" s="158" t="n">
        <f aca="false">L202+L201+L200+L199</f>
        <v>0</v>
      </c>
      <c r="M203" s="159" t="n">
        <f aca="false">M202+M201+M200+M199</f>
        <v>6424.8</v>
      </c>
      <c r="N203" s="159"/>
      <c r="O203" s="160" t="n">
        <f aca="false">O202+O201+O200+O199</f>
        <v>0</v>
      </c>
      <c r="P203" s="155" t="n">
        <f aca="false">P202+P201+P200+P199</f>
        <v>53107.6</v>
      </c>
      <c r="Q203" s="157" t="n">
        <f aca="false">Q202+Q201+Q200+Q199</f>
        <v>0</v>
      </c>
      <c r="R203" s="157"/>
    </row>
    <row collapsed="false" customFormat="false" customHeight="true" hidden="true" ht="15.2" outlineLevel="0" r="204">
      <c r="A204" s="161"/>
      <c r="B204" s="161"/>
      <c r="C204" s="161"/>
      <c r="D204" s="161"/>
      <c r="E204" s="161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23"/>
    </row>
    <row collapsed="false" customFormat="false" customHeight="true" hidden="true" ht="16.5" outlineLevel="0" r="205">
      <c r="A205" s="163" t="s">
        <v>131</v>
      </c>
      <c r="B205" s="163"/>
      <c r="C205" s="163"/>
      <c r="D205" s="123"/>
      <c r="E205" s="164"/>
      <c r="F205" s="164"/>
      <c r="G205" s="165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23"/>
    </row>
    <row collapsed="false" customFormat="false" customHeight="true" hidden="true" ht="15.75" outlineLevel="0" r="206">
      <c r="A206" s="163"/>
      <c r="B206" s="163"/>
      <c r="C206" s="163"/>
      <c r="D206" s="123"/>
      <c r="E206" s="167" t="s">
        <v>132</v>
      </c>
      <c r="F206" s="167"/>
      <c r="G206" s="165"/>
      <c r="H206" s="168" t="s">
        <v>133</v>
      </c>
      <c r="I206" s="168"/>
      <c r="J206" s="168"/>
      <c r="K206" s="168"/>
      <c r="L206" s="168"/>
      <c r="M206" s="168"/>
      <c r="N206" s="168" t="s">
        <v>134</v>
      </c>
      <c r="O206" s="168"/>
      <c r="P206" s="168"/>
      <c r="Q206" s="168"/>
      <c r="R206" s="123"/>
    </row>
    <row collapsed="false" customFormat="false" customHeight="false" hidden="true" ht="15.75" outlineLevel="0" r="207">
      <c r="A207" s="121"/>
      <c r="B207" s="122"/>
      <c r="C207" s="123"/>
      <c r="D207" s="123"/>
      <c r="E207" s="124"/>
      <c r="F207" s="123"/>
      <c r="G207" s="123"/>
      <c r="H207" s="123"/>
      <c r="I207" s="123"/>
      <c r="J207" s="125"/>
      <c r="K207" s="123"/>
      <c r="L207" s="123"/>
      <c r="M207" s="123"/>
      <c r="N207" s="123"/>
      <c r="O207" s="123"/>
      <c r="P207" s="123"/>
      <c r="Q207" s="123"/>
      <c r="R207" s="123"/>
    </row>
    <row collapsed="false" customFormat="false" customHeight="false" hidden="true" ht="15" outlineLevel="0" r="208">
      <c r="A208" s="126"/>
    </row>
    <row collapsed="false" customFormat="false" customHeight="false" hidden="true" ht="15" outlineLevel="0" r="209">
      <c r="A209" s="54" t="s">
        <v>135</v>
      </c>
      <c r="B209" s="54"/>
      <c r="C209" s="54"/>
      <c r="D209" s="54"/>
      <c r="E209" s="54"/>
      <c r="F209" s="54"/>
    </row>
    <row collapsed="false" customFormat="false" customHeight="false" hidden="true" ht="15" outlineLevel="0" r="210">
      <c r="A210" s="126"/>
    </row>
    <row collapsed="false" customFormat="false" customHeight="false" hidden="true" ht="15" outlineLevel="0" r="211">
      <c r="A211" s="51"/>
    </row>
    <row collapsed="false" customFormat="false" customHeight="false" hidden="true" ht="15" outlineLevel="0" r="212">
      <c r="A212" s="54" t="s">
        <v>1</v>
      </c>
      <c r="B212" s="54"/>
      <c r="C212" s="54"/>
      <c r="D212" s="54"/>
      <c r="E212" s="54"/>
      <c r="F212" s="54"/>
    </row>
    <row collapsed="false" customFormat="false" customHeight="false" hidden="true" ht="15" outlineLevel="0" r="213">
      <c r="A213" s="54" t="s">
        <v>136</v>
      </c>
      <c r="B213" s="54"/>
      <c r="C213" s="54"/>
      <c r="D213" s="54"/>
      <c r="E213" s="54"/>
      <c r="F213" s="54"/>
    </row>
    <row collapsed="false" customFormat="false" customHeight="false" hidden="true" ht="15" outlineLevel="0" r="214">
      <c r="A214" s="51"/>
    </row>
    <row collapsed="false" customFormat="false" customHeight="true" hidden="true" ht="31.5" outlineLevel="0" r="215">
      <c r="A215" s="169" t="s">
        <v>137</v>
      </c>
      <c r="B215" s="169"/>
      <c r="C215" s="169"/>
      <c r="D215" s="169"/>
      <c r="E215" s="169"/>
      <c r="F215" s="169"/>
      <c r="G215" s="123"/>
      <c r="H215" s="123"/>
    </row>
    <row collapsed="false" customFormat="false" customHeight="false" hidden="true" ht="16.5" outlineLevel="0" r="216">
      <c r="A216" s="170"/>
      <c r="B216" s="170"/>
      <c r="C216" s="170"/>
      <c r="D216" s="170"/>
      <c r="E216" s="170"/>
      <c r="F216" s="170"/>
      <c r="G216" s="123"/>
      <c r="H216" s="123"/>
    </row>
    <row collapsed="false" customFormat="false" customHeight="true" hidden="true" ht="16.5" outlineLevel="0" r="217">
      <c r="A217" s="171" t="s">
        <v>138</v>
      </c>
      <c r="B217" s="171"/>
      <c r="C217" s="171"/>
      <c r="D217" s="171"/>
      <c r="E217" s="171"/>
      <c r="F217" s="171"/>
      <c r="G217" s="123"/>
      <c r="H217" s="123"/>
    </row>
    <row collapsed="false" customFormat="false" customHeight="true" hidden="true" ht="119.25" outlineLevel="0" r="218">
      <c r="A218" s="44" t="s">
        <v>139</v>
      </c>
      <c r="B218" s="25" t="s">
        <v>140</v>
      </c>
      <c r="C218" s="26" t="s">
        <v>141</v>
      </c>
      <c r="D218" s="26" t="s">
        <v>142</v>
      </c>
      <c r="E218" s="26" t="s">
        <v>143</v>
      </c>
      <c r="F218" s="26"/>
      <c r="G218" s="27"/>
      <c r="H218" s="27"/>
    </row>
    <row collapsed="false" customFormat="false" customHeight="true" hidden="true" ht="45.75" outlineLevel="0" r="219">
      <c r="A219" s="44"/>
      <c r="B219" s="25"/>
      <c r="C219" s="26"/>
      <c r="D219" s="26"/>
      <c r="E219" s="32" t="s">
        <v>144</v>
      </c>
      <c r="F219" s="172" t="s">
        <v>145</v>
      </c>
      <c r="G219" s="27"/>
      <c r="H219" s="27"/>
    </row>
    <row collapsed="false" customFormat="false" customHeight="false" hidden="true" ht="17.25" outlineLevel="0" r="220">
      <c r="A220" s="173" t="n">
        <v>1</v>
      </c>
      <c r="B220" s="174" t="n">
        <v>2</v>
      </c>
      <c r="C220" s="175" t="n">
        <v>3</v>
      </c>
      <c r="D220" s="175" t="n">
        <v>4</v>
      </c>
      <c r="E220" s="176" t="n">
        <v>5</v>
      </c>
      <c r="F220" s="177" t="n">
        <v>6</v>
      </c>
      <c r="G220" s="178"/>
      <c r="H220" s="178"/>
    </row>
    <row collapsed="false" customFormat="false" customHeight="false" hidden="true" ht="72.75" outlineLevel="0" r="221">
      <c r="A221" s="151" t="s">
        <v>146</v>
      </c>
      <c r="B221" s="38" t="n">
        <v>2014</v>
      </c>
      <c r="C221" s="179" t="s">
        <v>147</v>
      </c>
      <c r="D221" s="29" t="s">
        <v>148</v>
      </c>
      <c r="E221" s="29" t="n">
        <v>28158.3</v>
      </c>
      <c r="F221" s="41" t="n">
        <v>28158.3</v>
      </c>
      <c r="G221" s="37"/>
      <c r="H221" s="37"/>
    </row>
    <row collapsed="false" customFormat="false" customHeight="true" hidden="true" ht="224.25" outlineLevel="0" r="222">
      <c r="A222" s="180" t="s">
        <v>149</v>
      </c>
      <c r="B222" s="38" t="n">
        <v>2014</v>
      </c>
      <c r="C222" s="181" t="s">
        <v>150</v>
      </c>
      <c r="D222" s="35" t="s">
        <v>148</v>
      </c>
      <c r="E222" s="29" t="n">
        <v>6227.78</v>
      </c>
      <c r="F222" s="41" t="n">
        <v>6227.78</v>
      </c>
      <c r="G222" s="37"/>
      <c r="H222" s="37"/>
    </row>
    <row collapsed="false" customFormat="false" customHeight="false" hidden="true" ht="17.25" outlineLevel="0" r="223">
      <c r="A223" s="180"/>
      <c r="B223" s="38" t="n">
        <v>2015</v>
      </c>
      <c r="C223" s="181"/>
      <c r="D223" s="35"/>
      <c r="E223" s="29" t="n">
        <v>775.54</v>
      </c>
      <c r="F223" s="41" t="n">
        <v>775.54</v>
      </c>
      <c r="G223" s="37"/>
      <c r="H223" s="37"/>
    </row>
    <row collapsed="false" customFormat="false" customHeight="false" hidden="true" ht="72.75" outlineLevel="0" r="224">
      <c r="A224" s="151" t="s">
        <v>151</v>
      </c>
      <c r="B224" s="38" t="n">
        <v>2015</v>
      </c>
      <c r="C224" s="29" t="s">
        <v>152</v>
      </c>
      <c r="D224" s="29" t="s">
        <v>148</v>
      </c>
      <c r="E224" s="29" t="n">
        <v>2312.8</v>
      </c>
      <c r="F224" s="41" t="n">
        <v>2312.8</v>
      </c>
      <c r="G224" s="37"/>
      <c r="H224" s="37"/>
    </row>
    <row collapsed="false" customFormat="false" customHeight="false" hidden="true" ht="15.75" outlineLevel="0" r="225">
      <c r="A225" s="121"/>
      <c r="B225" s="122"/>
      <c r="C225" s="123"/>
      <c r="D225" s="123"/>
      <c r="E225" s="124"/>
      <c r="F225" s="123"/>
      <c r="G225" s="123"/>
      <c r="H225" s="123"/>
    </row>
    <row collapsed="false" customFormat="false" customHeight="false" hidden="true" ht="15" outlineLevel="0" r="226">
      <c r="A226" s="17"/>
    </row>
    <row collapsed="false" customFormat="false" customHeight="false" hidden="true" ht="15" outlineLevel="0" r="227">
      <c r="A227" s="54" t="s">
        <v>153</v>
      </c>
      <c r="B227" s="54"/>
      <c r="C227" s="54"/>
      <c r="D227" s="54"/>
      <c r="E227" s="54"/>
      <c r="F227" s="54"/>
    </row>
    <row collapsed="false" customFormat="false" customHeight="false" hidden="true" ht="15" outlineLevel="0" r="228">
      <c r="A228" s="126"/>
    </row>
    <row collapsed="false" customFormat="false" customHeight="false" hidden="true" ht="15" outlineLevel="0" r="229">
      <c r="A229" s="54" t="s">
        <v>154</v>
      </c>
      <c r="B229" s="54"/>
      <c r="C229" s="54"/>
      <c r="D229" s="54"/>
      <c r="E229" s="54"/>
      <c r="F229" s="54"/>
    </row>
    <row collapsed="false" customFormat="false" customHeight="false" hidden="true" ht="15" outlineLevel="0" r="230">
      <c r="A230" s="54" t="s">
        <v>155</v>
      </c>
      <c r="B230" s="54"/>
      <c r="C230" s="54"/>
      <c r="D230" s="54"/>
      <c r="E230" s="54"/>
      <c r="F230" s="54"/>
    </row>
    <row collapsed="false" customFormat="false" customHeight="false" hidden="true" ht="15" outlineLevel="0" r="231">
      <c r="A231" s="51"/>
    </row>
    <row collapsed="false" customFormat="false" customHeight="true" hidden="true" ht="31.5" outlineLevel="0" r="232">
      <c r="A232" s="169" t="s">
        <v>137</v>
      </c>
      <c r="B232" s="169"/>
      <c r="C232" s="169"/>
      <c r="D232" s="169"/>
      <c r="E232" s="169"/>
      <c r="F232" s="169"/>
      <c r="G232" s="123"/>
      <c r="H232" s="123"/>
    </row>
    <row collapsed="false" customFormat="false" customHeight="false" hidden="true" ht="16.5" outlineLevel="0" r="233">
      <c r="A233" s="170"/>
      <c r="B233" s="170"/>
      <c r="C233" s="170"/>
      <c r="D233" s="170"/>
      <c r="E233" s="170"/>
      <c r="F233" s="170"/>
      <c r="G233" s="123"/>
      <c r="H233" s="123"/>
    </row>
    <row collapsed="false" customFormat="false" customHeight="false" hidden="true" ht="16.5" outlineLevel="0" r="234">
      <c r="A234" s="182"/>
      <c r="B234" s="182"/>
      <c r="C234" s="182"/>
      <c r="D234" s="182"/>
      <c r="E234" s="182"/>
      <c r="F234" s="182"/>
      <c r="G234" s="123"/>
      <c r="H234" s="123"/>
    </row>
    <row collapsed="false" customFormat="false" customHeight="true" hidden="true" ht="88.5" outlineLevel="0" r="235">
      <c r="A235" s="44" t="s">
        <v>156</v>
      </c>
      <c r="B235" s="25" t="s">
        <v>157</v>
      </c>
      <c r="C235" s="183" t="s">
        <v>158</v>
      </c>
      <c r="D235" s="183"/>
      <c r="E235" s="183"/>
      <c r="F235" s="183"/>
      <c r="G235" s="27"/>
      <c r="H235" s="27"/>
    </row>
    <row collapsed="false" customFormat="false" customHeight="true" hidden="true" ht="30" outlineLevel="0" r="236">
      <c r="A236" s="44"/>
      <c r="B236" s="25"/>
      <c r="C236" s="184" t="s">
        <v>159</v>
      </c>
      <c r="D236" s="184"/>
      <c r="E236" s="184"/>
      <c r="F236" s="184"/>
      <c r="G236" s="27"/>
      <c r="H236" s="27"/>
    </row>
    <row collapsed="false" customFormat="false" customHeight="false" hidden="true" ht="33" outlineLevel="0" r="237">
      <c r="A237" s="44"/>
      <c r="B237" s="25"/>
      <c r="C237" s="32" t="s">
        <v>160</v>
      </c>
      <c r="D237" s="185" t="s">
        <v>161</v>
      </c>
      <c r="E237" s="185" t="s">
        <v>162</v>
      </c>
      <c r="F237" s="172" t="s">
        <v>163</v>
      </c>
      <c r="G237" s="27"/>
      <c r="H237" s="27"/>
    </row>
    <row collapsed="false" customFormat="false" customHeight="false" hidden="true" ht="17.25" outlineLevel="0" r="238">
      <c r="A238" s="139" t="n">
        <v>1</v>
      </c>
      <c r="B238" s="186" t="n">
        <v>2</v>
      </c>
      <c r="C238" s="32" t="n">
        <v>3</v>
      </c>
      <c r="D238" s="32"/>
      <c r="E238" s="32" t="n">
        <v>4</v>
      </c>
      <c r="F238" s="31" t="n">
        <v>5</v>
      </c>
      <c r="G238" s="27"/>
      <c r="H238" s="27"/>
    </row>
    <row collapsed="false" customFormat="false" customHeight="true" hidden="true" ht="45.75" outlineLevel="0" r="239">
      <c r="A239" s="151" t="s">
        <v>164</v>
      </c>
      <c r="B239" s="38" t="n">
        <v>2014</v>
      </c>
      <c r="C239" s="29" t="s">
        <v>165</v>
      </c>
      <c r="D239" s="187" t="n">
        <v>14079.15</v>
      </c>
      <c r="E239" s="29" t="s">
        <v>165</v>
      </c>
      <c r="F239" s="188" t="n">
        <v>1408</v>
      </c>
      <c r="G239" s="37"/>
      <c r="H239" s="37"/>
    </row>
    <row collapsed="false" customFormat="false" customHeight="true" hidden="true" ht="224.25" outlineLevel="0" r="240">
      <c r="A240" s="180" t="s">
        <v>149</v>
      </c>
      <c r="B240" s="38" t="n">
        <v>2014</v>
      </c>
      <c r="C240" s="29" t="s">
        <v>165</v>
      </c>
      <c r="D240" s="187" t="n">
        <v>3113.89</v>
      </c>
      <c r="E240" s="29" t="s">
        <v>165</v>
      </c>
      <c r="F240" s="188" t="n">
        <v>311.389</v>
      </c>
      <c r="G240" s="37"/>
      <c r="H240" s="37"/>
    </row>
    <row collapsed="false" customFormat="false" customHeight="false" hidden="true" ht="17.25" outlineLevel="0" r="241">
      <c r="A241" s="180"/>
      <c r="B241" s="38" t="n">
        <v>2015</v>
      </c>
      <c r="C241" s="29" t="s">
        <v>165</v>
      </c>
      <c r="D241" s="187" t="n">
        <v>3623.99</v>
      </c>
      <c r="E241" s="29" t="s">
        <v>165</v>
      </c>
      <c r="F241" s="188" t="n">
        <v>362.4</v>
      </c>
      <c r="G241" s="37"/>
      <c r="H241" s="37"/>
    </row>
    <row collapsed="false" customFormat="false" customHeight="true" hidden="true" ht="60.75" outlineLevel="0" r="242">
      <c r="A242" s="151" t="s">
        <v>151</v>
      </c>
      <c r="B242" s="38" t="n">
        <v>2015</v>
      </c>
      <c r="C242" s="29" t="s">
        <v>165</v>
      </c>
      <c r="D242" s="187" t="n">
        <v>1156.4</v>
      </c>
      <c r="E242" s="29" t="s">
        <v>165</v>
      </c>
      <c r="F242" s="188" t="n">
        <v>115.64</v>
      </c>
      <c r="G242" s="37"/>
      <c r="H242" s="37"/>
    </row>
    <row collapsed="false" customFormat="false" customHeight="false" hidden="true" ht="15.75" outlineLevel="0" r="243">
      <c r="A243" s="121"/>
      <c r="B243" s="122"/>
      <c r="C243" s="123"/>
      <c r="D243" s="123"/>
      <c r="E243" s="124"/>
      <c r="F243" s="123"/>
      <c r="G243" s="123"/>
      <c r="H243" s="123"/>
    </row>
    <row collapsed="false" customFormat="false" customHeight="false" hidden="true" ht="15" outlineLevel="0" r="244">
      <c r="A244" s="126"/>
    </row>
    <row collapsed="false" customFormat="false" customHeight="false" hidden="true" ht="15" outlineLevel="0" r="245">
      <c r="A245" s="17"/>
    </row>
    <row collapsed="false" customFormat="false" customHeight="false" hidden="true" ht="15" outlineLevel="0" r="246">
      <c r="A246" s="54" t="s">
        <v>166</v>
      </c>
      <c r="B246" s="54"/>
      <c r="C246" s="54" t="s">
        <v>167</v>
      </c>
      <c r="D246" s="54"/>
      <c r="E246" s="54"/>
      <c r="F246" s="54"/>
    </row>
    <row collapsed="false" customFormat="false" customHeight="false" hidden="true" ht="15" outlineLevel="0" r="247">
      <c r="A247" s="126"/>
    </row>
    <row collapsed="false" customFormat="false" customHeight="false" hidden="true" ht="15" outlineLevel="0" r="248">
      <c r="A248" s="54" t="s">
        <v>168</v>
      </c>
      <c r="B248" s="54"/>
      <c r="C248" s="54"/>
      <c r="D248" s="54"/>
      <c r="E248" s="54"/>
      <c r="F248" s="54"/>
    </row>
    <row collapsed="false" customFormat="false" customHeight="false" hidden="true" ht="15" outlineLevel="0" r="249">
      <c r="A249" s="54" t="s">
        <v>169</v>
      </c>
      <c r="B249" s="54"/>
      <c r="C249" s="54"/>
      <c r="D249" s="54"/>
      <c r="E249" s="54"/>
      <c r="F249" s="54"/>
    </row>
    <row collapsed="false" customFormat="false" customHeight="false" hidden="true" ht="15" outlineLevel="0" r="250">
      <c r="A250" s="54" t="s">
        <v>170</v>
      </c>
      <c r="B250" s="54"/>
      <c r="C250" s="54"/>
      <c r="D250" s="54"/>
      <c r="E250" s="54"/>
      <c r="F250" s="54"/>
    </row>
    <row collapsed="false" customFormat="false" customHeight="false" hidden="true" ht="15" outlineLevel="0" r="251">
      <c r="A251" s="23"/>
    </row>
    <row collapsed="false" customFormat="false" customHeight="true" hidden="true" ht="18" outlineLevel="0" r="252">
      <c r="A252" s="24" t="s">
        <v>171</v>
      </c>
      <c r="B252" s="25" t="s">
        <v>172</v>
      </c>
      <c r="C252" s="26" t="s">
        <v>173</v>
      </c>
      <c r="D252" s="26" t="s">
        <v>174</v>
      </c>
      <c r="E252" s="26"/>
      <c r="F252" s="26"/>
    </row>
    <row collapsed="false" customFormat="false" customHeight="false" hidden="true" ht="48.75" outlineLevel="0" r="253">
      <c r="A253" s="130" t="s">
        <v>9</v>
      </c>
      <c r="B253" s="25"/>
      <c r="C253" s="26"/>
      <c r="D253" s="189" t="s">
        <v>175</v>
      </c>
      <c r="E253" s="189" t="s">
        <v>176</v>
      </c>
      <c r="F253" s="190" t="s">
        <v>177</v>
      </c>
    </row>
    <row collapsed="false" customFormat="false" customHeight="false" hidden="true" ht="19.5" outlineLevel="0" r="254">
      <c r="A254" s="134"/>
      <c r="B254" s="25"/>
      <c r="C254" s="26"/>
      <c r="D254" s="189" t="s">
        <v>178</v>
      </c>
      <c r="E254" s="189" t="s">
        <v>115</v>
      </c>
      <c r="F254" s="190" t="s">
        <v>179</v>
      </c>
    </row>
    <row collapsed="false" customFormat="false" customHeight="false" hidden="true" ht="17.25" outlineLevel="0" r="255">
      <c r="A255" s="151"/>
      <c r="B255" s="25"/>
      <c r="C255" s="26"/>
      <c r="D255" s="191"/>
      <c r="E255" s="29"/>
      <c r="F255" s="41"/>
    </row>
    <row collapsed="false" customFormat="false" customHeight="true" hidden="true" ht="42.75" outlineLevel="0" r="256">
      <c r="A256" s="192" t="s">
        <v>180</v>
      </c>
      <c r="B256" s="192"/>
      <c r="C256" s="192"/>
      <c r="D256" s="192"/>
      <c r="E256" s="192"/>
      <c r="F256" s="192"/>
    </row>
    <row collapsed="false" customFormat="false" customHeight="true" hidden="true" ht="30" outlineLevel="0" r="257">
      <c r="A257" s="193" t="s">
        <v>181</v>
      </c>
      <c r="B257" s="193"/>
      <c r="C257" s="193"/>
      <c r="D257" s="193"/>
      <c r="E257" s="193"/>
      <c r="F257" s="193"/>
    </row>
    <row collapsed="false" customFormat="false" customHeight="true" hidden="true" ht="30" outlineLevel="0" r="258">
      <c r="A258" s="193" t="s">
        <v>182</v>
      </c>
      <c r="B258" s="193"/>
      <c r="C258" s="193"/>
      <c r="D258" s="193"/>
      <c r="E258" s="193"/>
      <c r="F258" s="193"/>
    </row>
    <row collapsed="false" customFormat="false" customHeight="false" hidden="true" ht="102.75" outlineLevel="0" r="259">
      <c r="A259" s="28" t="n">
        <v>1</v>
      </c>
      <c r="B259" s="48" t="s">
        <v>183</v>
      </c>
      <c r="C259" s="194" t="s">
        <v>184</v>
      </c>
      <c r="D259" s="194" t="n">
        <v>73.5</v>
      </c>
      <c r="E259" s="194" t="n">
        <v>73.6</v>
      </c>
      <c r="F259" s="45" t="n">
        <v>73.7</v>
      </c>
    </row>
    <row collapsed="false" customFormat="false" customHeight="false" hidden="true" ht="153.75" outlineLevel="0" r="260">
      <c r="A260" s="28" t="n">
        <v>2</v>
      </c>
      <c r="B260" s="48" t="s">
        <v>185</v>
      </c>
      <c r="C260" s="194" t="s">
        <v>186</v>
      </c>
      <c r="D260" s="194" t="n">
        <v>1.7</v>
      </c>
      <c r="E260" s="194" t="n">
        <v>1.7</v>
      </c>
      <c r="F260" s="45" t="n">
        <v>1.7</v>
      </c>
    </row>
    <row collapsed="false" customFormat="false" customHeight="false" hidden="true" ht="179.25" outlineLevel="0" r="261">
      <c r="A261" s="28" t="n">
        <v>3</v>
      </c>
      <c r="B261" s="48" t="s">
        <v>187</v>
      </c>
      <c r="C261" s="194" t="s">
        <v>186</v>
      </c>
      <c r="D261" s="194" t="n">
        <v>10</v>
      </c>
      <c r="E261" s="194" t="n">
        <v>10</v>
      </c>
      <c r="F261" s="45" t="n">
        <v>10</v>
      </c>
    </row>
    <row collapsed="false" customFormat="false" customHeight="false" hidden="true" ht="77.25" outlineLevel="0" r="262">
      <c r="A262" s="28" t="n">
        <v>4</v>
      </c>
      <c r="B262" s="48" t="s">
        <v>188</v>
      </c>
      <c r="C262" s="194" t="s">
        <v>184</v>
      </c>
      <c r="D262" s="194" t="n">
        <v>91</v>
      </c>
      <c r="E262" s="194" t="n">
        <v>91.1</v>
      </c>
      <c r="F262" s="45" t="n">
        <v>91.2</v>
      </c>
    </row>
    <row collapsed="false" customFormat="false" customHeight="false" hidden="true" ht="141" outlineLevel="0" r="263">
      <c r="A263" s="28" t="n">
        <v>5</v>
      </c>
      <c r="B263" s="48" t="s">
        <v>189</v>
      </c>
      <c r="C263" s="194" t="s">
        <v>190</v>
      </c>
      <c r="D263" s="194" t="n">
        <v>13.4</v>
      </c>
      <c r="E263" s="194" t="n">
        <v>14.7</v>
      </c>
      <c r="F263" s="45" t="n">
        <v>15.7</v>
      </c>
    </row>
    <row collapsed="false" customFormat="false" customHeight="false" hidden="true" ht="179.25" outlineLevel="0" r="264">
      <c r="A264" s="28" t="n">
        <v>6</v>
      </c>
      <c r="B264" s="48" t="s">
        <v>191</v>
      </c>
      <c r="C264" s="194" t="s">
        <v>186</v>
      </c>
      <c r="D264" s="194" t="n">
        <v>100</v>
      </c>
      <c r="E264" s="194" t="n">
        <v>100</v>
      </c>
      <c r="F264" s="45" t="n">
        <v>100</v>
      </c>
    </row>
    <row collapsed="false" customFormat="false" customHeight="false" hidden="true" ht="179.25" outlineLevel="0" r="265">
      <c r="A265" s="28" t="n">
        <v>7</v>
      </c>
      <c r="B265" s="48" t="s">
        <v>192</v>
      </c>
      <c r="C265" s="194" t="s">
        <v>186</v>
      </c>
      <c r="D265" s="194" t="n">
        <v>100</v>
      </c>
      <c r="E265" s="194" t="n">
        <v>100</v>
      </c>
      <c r="F265" s="45" t="n">
        <v>100</v>
      </c>
    </row>
    <row collapsed="false" customFormat="false" customHeight="false" hidden="true" ht="102.75" outlineLevel="0" r="266">
      <c r="A266" s="28" t="n">
        <v>8</v>
      </c>
      <c r="B266" s="48" t="s">
        <v>193</v>
      </c>
      <c r="C266" s="194" t="s">
        <v>194</v>
      </c>
      <c r="D266" s="194" t="n">
        <v>17</v>
      </c>
      <c r="E266" s="194" t="n">
        <v>18</v>
      </c>
      <c r="F266" s="45" t="n">
        <v>18</v>
      </c>
    </row>
    <row collapsed="false" customFormat="false" customHeight="false" hidden="true" ht="141" outlineLevel="0" r="267">
      <c r="A267" s="28" t="n">
        <v>9</v>
      </c>
      <c r="B267" s="48" t="s">
        <v>195</v>
      </c>
      <c r="C267" s="194" t="s">
        <v>194</v>
      </c>
      <c r="D267" s="194" t="n">
        <v>1</v>
      </c>
      <c r="E267" s="194" t="n">
        <v>2</v>
      </c>
      <c r="F267" s="45" t="n">
        <v>3</v>
      </c>
    </row>
    <row collapsed="false" customFormat="false" customHeight="false" hidden="true" ht="204.75" outlineLevel="0" r="268">
      <c r="A268" s="28" t="n">
        <v>10</v>
      </c>
      <c r="B268" s="48" t="s">
        <v>196</v>
      </c>
      <c r="C268" s="194" t="s">
        <v>186</v>
      </c>
      <c r="D268" s="194" t="n">
        <v>55.7</v>
      </c>
      <c r="E268" s="194" t="n">
        <v>74</v>
      </c>
      <c r="F268" s="45" t="n">
        <v>84</v>
      </c>
    </row>
    <row collapsed="false" customFormat="false" customHeight="false" hidden="true" ht="64.5" outlineLevel="0" r="269">
      <c r="A269" s="28" t="n">
        <v>11</v>
      </c>
      <c r="B269" s="48" t="s">
        <v>197</v>
      </c>
      <c r="C269" s="194" t="s">
        <v>186</v>
      </c>
      <c r="D269" s="194" t="n">
        <v>29.6</v>
      </c>
      <c r="E269" s="194" t="n">
        <v>20</v>
      </c>
      <c r="F269" s="45" t="n">
        <v>25</v>
      </c>
    </row>
    <row collapsed="false" customFormat="false" customHeight="true" hidden="true" ht="30" outlineLevel="0" r="270">
      <c r="A270" s="193" t="s">
        <v>198</v>
      </c>
      <c r="B270" s="193"/>
      <c r="C270" s="193"/>
      <c r="D270" s="193"/>
      <c r="E270" s="193"/>
      <c r="F270" s="193"/>
    </row>
    <row collapsed="false" customFormat="false" customHeight="false" hidden="true" ht="102.75" outlineLevel="0" r="271">
      <c r="A271" s="28" t="n">
        <v>12</v>
      </c>
      <c r="B271" s="48" t="s">
        <v>199</v>
      </c>
      <c r="C271" s="194" t="s">
        <v>200</v>
      </c>
      <c r="D271" s="194" t="n">
        <v>165</v>
      </c>
      <c r="E271" s="194" t="n">
        <v>190.64</v>
      </c>
      <c r="F271" s="45" t="n">
        <v>202</v>
      </c>
    </row>
    <row collapsed="false" customFormat="false" customHeight="true" hidden="true" ht="30" outlineLevel="0" r="272">
      <c r="A272" s="193" t="s">
        <v>201</v>
      </c>
      <c r="B272" s="193"/>
      <c r="C272" s="193"/>
      <c r="D272" s="193"/>
      <c r="E272" s="193"/>
      <c r="F272" s="193"/>
    </row>
    <row collapsed="false" customFormat="false" customHeight="true" hidden="true" ht="45" outlineLevel="0" r="273">
      <c r="A273" s="193" t="s">
        <v>202</v>
      </c>
      <c r="B273" s="193"/>
      <c r="C273" s="193"/>
      <c r="D273" s="193"/>
      <c r="E273" s="193"/>
      <c r="F273" s="193"/>
    </row>
    <row collapsed="false" customFormat="false" customHeight="false" hidden="true" ht="192" outlineLevel="0" r="274">
      <c r="A274" s="28" t="n">
        <v>13</v>
      </c>
      <c r="B274" s="38" t="s">
        <v>203</v>
      </c>
      <c r="C274" s="29" t="s">
        <v>186</v>
      </c>
      <c r="D274" s="29" t="n">
        <v>12.4</v>
      </c>
      <c r="E274" s="29" t="n">
        <v>13</v>
      </c>
      <c r="F274" s="41" t="n">
        <v>13</v>
      </c>
    </row>
    <row collapsed="false" customFormat="false" customHeight="false" hidden="true" ht="90" outlineLevel="0" r="275">
      <c r="A275" s="28" t="n">
        <v>14</v>
      </c>
      <c r="B275" s="38" t="s">
        <v>204</v>
      </c>
      <c r="C275" s="29" t="s">
        <v>205</v>
      </c>
      <c r="D275" s="29" t="n">
        <v>800</v>
      </c>
      <c r="E275" s="29" t="n">
        <v>950</v>
      </c>
      <c r="F275" s="41" t="n">
        <v>1050</v>
      </c>
    </row>
    <row collapsed="false" customFormat="false" customHeight="true" hidden="true" ht="45" outlineLevel="0" r="276">
      <c r="A276" s="193" t="s">
        <v>206</v>
      </c>
      <c r="B276" s="193"/>
      <c r="C276" s="193"/>
      <c r="D276" s="193"/>
      <c r="E276" s="193"/>
      <c r="F276" s="193"/>
    </row>
    <row collapsed="false" customFormat="false" customHeight="false" hidden="true" ht="141.75" outlineLevel="0" r="277">
      <c r="A277" s="139" t="n">
        <v>15</v>
      </c>
      <c r="B277" s="140" t="s">
        <v>207</v>
      </c>
      <c r="C277" s="35" t="s">
        <v>205</v>
      </c>
      <c r="D277" s="195" t="s">
        <v>208</v>
      </c>
      <c r="E277" s="196" t="s">
        <v>208</v>
      </c>
      <c r="F277" s="197" t="s">
        <v>208</v>
      </c>
    </row>
    <row collapsed="false" customFormat="false" customHeight="true" hidden="true" ht="30" outlineLevel="0" r="278">
      <c r="A278" s="193" t="s">
        <v>209</v>
      </c>
      <c r="B278" s="193"/>
      <c r="C278" s="193"/>
      <c r="D278" s="193"/>
      <c r="E278" s="193"/>
      <c r="F278" s="193"/>
    </row>
    <row collapsed="false" customFormat="false" customHeight="true" hidden="true" ht="30" outlineLevel="0" r="279">
      <c r="A279" s="193" t="s">
        <v>210</v>
      </c>
      <c r="B279" s="193"/>
      <c r="C279" s="193"/>
      <c r="D279" s="193"/>
      <c r="E279" s="193"/>
      <c r="F279" s="193"/>
    </row>
    <row collapsed="false" customFormat="false" customHeight="false" hidden="true" ht="90" outlineLevel="0" r="280">
      <c r="A280" s="198" t="n">
        <v>16</v>
      </c>
      <c r="B280" s="48" t="s">
        <v>211</v>
      </c>
      <c r="C280" s="194" t="s">
        <v>205</v>
      </c>
      <c r="D280" s="194" t="n">
        <v>3890</v>
      </c>
      <c r="E280" s="194" t="n">
        <v>3940</v>
      </c>
      <c r="F280" s="45" t="n">
        <v>4000</v>
      </c>
    </row>
    <row collapsed="false" customFormat="false" customHeight="false" hidden="true" ht="115.5" outlineLevel="0" r="281">
      <c r="A281" s="198" t="n">
        <v>17</v>
      </c>
      <c r="B281" s="48" t="s">
        <v>212</v>
      </c>
      <c r="C281" s="194" t="s">
        <v>186</v>
      </c>
      <c r="D281" s="194" t="n">
        <v>7.7</v>
      </c>
      <c r="E281" s="194" t="n">
        <v>7.7</v>
      </c>
      <c r="F281" s="45" t="n">
        <v>7.7</v>
      </c>
    </row>
    <row collapsed="false" customFormat="false" customHeight="false" hidden="true" ht="15" outlineLevel="0" r="282">
      <c r="A282" s="51"/>
    </row>
    <row collapsed="false" customFormat="false" customHeight="false" hidden="true" ht="15" outlineLevel="0" r="283">
      <c r="A283" s="23" t="s">
        <v>67</v>
      </c>
    </row>
    <row collapsed="false" customFormat="false" customHeight="false" hidden="true" ht="15" outlineLevel="0" r="284">
      <c r="A284" s="199" t="s">
        <v>213</v>
      </c>
      <c r="B284" s="199"/>
      <c r="C284" s="199"/>
      <c r="D284" s="199"/>
      <c r="E284" s="199"/>
      <c r="F284" s="199"/>
    </row>
    <row collapsed="false" customFormat="false" customHeight="false" hidden="true" ht="15" outlineLevel="0" r="285">
      <c r="A285" s="199" t="s">
        <v>214</v>
      </c>
      <c r="B285" s="199"/>
      <c r="C285" s="199"/>
      <c r="D285" s="199"/>
      <c r="E285" s="199"/>
      <c r="F285" s="199"/>
    </row>
    <row collapsed="false" customFormat="false" customHeight="false" hidden="true" ht="15" outlineLevel="0" r="286">
      <c r="A286" s="54" t="s">
        <v>215</v>
      </c>
      <c r="B286" s="54"/>
      <c r="C286" s="54"/>
      <c r="D286" s="54"/>
      <c r="E286" s="54"/>
      <c r="F286" s="54"/>
      <c r="G286" s="54"/>
    </row>
    <row collapsed="false" customFormat="false" customHeight="false" hidden="true" ht="15" outlineLevel="0" r="287">
      <c r="A287" s="54" t="s">
        <v>69</v>
      </c>
      <c r="B287" s="54"/>
      <c r="C287" s="54"/>
      <c r="D287" s="54"/>
      <c r="E287" s="54"/>
      <c r="F287" s="54"/>
    </row>
    <row collapsed="false" customFormat="false" customHeight="false" hidden="true" ht="15" outlineLevel="0" r="288">
      <c r="A288" s="54" t="s">
        <v>216</v>
      </c>
      <c r="B288" s="54"/>
      <c r="C288" s="54"/>
      <c r="D288" s="54"/>
      <c r="E288" s="54"/>
      <c r="F288" s="54"/>
    </row>
    <row collapsed="false" customFormat="false" customHeight="false" hidden="true" ht="15" outlineLevel="0" r="289">
      <c r="A289" s="54" t="s">
        <v>90</v>
      </c>
      <c r="B289" s="54"/>
      <c r="C289" s="54"/>
      <c r="D289" s="54"/>
      <c r="E289" s="54"/>
      <c r="F289" s="54"/>
    </row>
    <row collapsed="false" customFormat="false" customHeight="false" hidden="true" ht="15" outlineLevel="0" r="290">
      <c r="A290" s="200"/>
    </row>
    <row collapsed="false" customFormat="false" customHeight="true" hidden="true" ht="164.25" outlineLevel="0" r="291">
      <c r="A291" s="44" t="s">
        <v>171</v>
      </c>
      <c r="B291" s="25" t="s">
        <v>217</v>
      </c>
      <c r="C291" s="26" t="s">
        <v>72</v>
      </c>
      <c r="D291" s="26" t="s">
        <v>218</v>
      </c>
      <c r="E291" s="26" t="s">
        <v>74</v>
      </c>
      <c r="F291" s="27" t="s">
        <v>219</v>
      </c>
      <c r="G291" s="27"/>
      <c r="H291" s="27"/>
      <c r="I291" s="27"/>
      <c r="J291" s="27"/>
      <c r="K291" s="27"/>
      <c r="L291" s="27"/>
      <c r="M291" s="27"/>
      <c r="N291" s="27"/>
    </row>
    <row collapsed="false" customFormat="false" customHeight="true" hidden="true" ht="45.75" outlineLevel="0" r="292">
      <c r="A292" s="44"/>
      <c r="B292" s="25"/>
      <c r="C292" s="26"/>
      <c r="D292" s="26"/>
      <c r="E292" s="26"/>
      <c r="F292" s="27" t="s">
        <v>78</v>
      </c>
      <c r="G292" s="31" t="s">
        <v>220</v>
      </c>
      <c r="H292" s="27" t="s">
        <v>80</v>
      </c>
      <c r="I292" s="27"/>
      <c r="J292" s="27" t="s">
        <v>221</v>
      </c>
      <c r="K292" s="27"/>
      <c r="L292" s="27"/>
      <c r="M292" s="27"/>
      <c r="N292" s="201" t="s">
        <v>222</v>
      </c>
    </row>
    <row collapsed="false" customFormat="false" customHeight="false" hidden="true" ht="17.25" outlineLevel="0" r="293">
      <c r="A293" s="202" t="n">
        <v>1</v>
      </c>
      <c r="B293" s="203" t="n">
        <v>2</v>
      </c>
      <c r="C293" s="176" t="n">
        <v>3</v>
      </c>
      <c r="D293" s="176" t="n">
        <v>4</v>
      </c>
      <c r="E293" s="176" t="n">
        <v>5</v>
      </c>
      <c r="F293" s="178" t="n">
        <v>6</v>
      </c>
      <c r="G293" s="177" t="n">
        <v>7</v>
      </c>
      <c r="H293" s="178" t="n">
        <v>8</v>
      </c>
      <c r="I293" s="178"/>
      <c r="J293" s="178" t="n">
        <v>9</v>
      </c>
      <c r="K293" s="178"/>
      <c r="L293" s="178"/>
      <c r="M293" s="178"/>
      <c r="N293" s="201" t="n">
        <v>10</v>
      </c>
    </row>
    <row collapsed="false" customFormat="false" customHeight="true" hidden="true" ht="74.25" outlineLevel="0" r="294">
      <c r="A294" s="180" t="n">
        <v>1</v>
      </c>
      <c r="B294" s="204" t="s">
        <v>90</v>
      </c>
      <c r="C294" s="205" t="s">
        <v>223</v>
      </c>
      <c r="D294" s="205" t="s">
        <v>224</v>
      </c>
      <c r="E294" s="206" t="s">
        <v>225</v>
      </c>
      <c r="F294" s="42"/>
      <c r="G294" s="207" t="n">
        <f aca="false">G295+G296+G297+G298</f>
        <v>0</v>
      </c>
      <c r="H294" s="145" t="n">
        <v>19418.04</v>
      </c>
      <c r="I294" s="145"/>
      <c r="J294" s="172"/>
      <c r="K294" s="208"/>
      <c r="L294" s="209" t="e">
        <f aca="false">L295+L296+L297+L298</f>
        <v>#NAME?</v>
      </c>
      <c r="M294" s="209"/>
      <c r="N294" s="210" t="n">
        <f aca="false">N295+N296+N297+N298</f>
        <v>0</v>
      </c>
    </row>
    <row collapsed="false" customFormat="false" customHeight="true" hidden="true" ht="16.5" outlineLevel="0" r="295">
      <c r="A295" s="180"/>
      <c r="B295" s="204"/>
      <c r="C295" s="205"/>
      <c r="D295" s="205"/>
      <c r="E295" s="206" t="s">
        <v>226</v>
      </c>
      <c r="F295" s="45" t="s">
        <v>86</v>
      </c>
      <c r="G295" s="211" t="n">
        <f aca="false">G315</f>
        <v>0</v>
      </c>
      <c r="H295" s="142" t="n">
        <f aca="false">H315</f>
        <v>14079.15</v>
      </c>
      <c r="I295" s="142"/>
      <c r="J295" s="27" t="s">
        <v>86</v>
      </c>
      <c r="K295" s="27"/>
      <c r="L295" s="212" t="e">
        <f aca="false">L315</f>
        <v>#NAME?</v>
      </c>
      <c r="M295" s="212"/>
      <c r="N295" s="213" t="n">
        <f aca="false">N315</f>
        <v>0</v>
      </c>
    </row>
    <row collapsed="false" customFormat="false" customHeight="true" hidden="true" ht="16.5" outlineLevel="0" r="296">
      <c r="A296" s="180"/>
      <c r="B296" s="204"/>
      <c r="C296" s="205"/>
      <c r="D296" s="205"/>
      <c r="E296" s="214"/>
      <c r="F296" s="45" t="s">
        <v>87</v>
      </c>
      <c r="G296" s="211" t="n">
        <f aca="false">G316</f>
        <v>0</v>
      </c>
      <c r="H296" s="142" t="n">
        <f aca="false">H316</f>
        <v>0</v>
      </c>
      <c r="I296" s="142"/>
      <c r="J296" s="27" t="s">
        <v>87</v>
      </c>
      <c r="K296" s="27"/>
      <c r="L296" s="212" t="n">
        <f aca="false">L316</f>
        <v>0</v>
      </c>
      <c r="M296" s="212"/>
      <c r="N296" s="213" t="n">
        <f aca="false">N316</f>
        <v>0</v>
      </c>
    </row>
    <row collapsed="false" customFormat="false" customHeight="true" hidden="true" ht="16.5" outlineLevel="0" r="297">
      <c r="A297" s="180"/>
      <c r="B297" s="204"/>
      <c r="C297" s="205"/>
      <c r="D297" s="205"/>
      <c r="E297" s="214"/>
      <c r="F297" s="45" t="s">
        <v>88</v>
      </c>
      <c r="G297" s="211" t="n">
        <f aca="false">G317</f>
        <v>0</v>
      </c>
      <c r="H297" s="142" t="n">
        <f aca="false">H317</f>
        <v>3113.89</v>
      </c>
      <c r="I297" s="142"/>
      <c r="J297" s="27" t="s">
        <v>88</v>
      </c>
      <c r="K297" s="27"/>
      <c r="L297" s="212" t="e">
        <f aca="false">L317</f>
        <v>#NAME?</v>
      </c>
      <c r="M297" s="212"/>
      <c r="N297" s="213" t="n">
        <f aca="false">N317</f>
        <v>0</v>
      </c>
    </row>
    <row collapsed="false" customFormat="false" customHeight="true" hidden="true" ht="16.5" outlineLevel="0" r="298">
      <c r="A298" s="180"/>
      <c r="B298" s="204"/>
      <c r="C298" s="205"/>
      <c r="D298" s="205"/>
      <c r="E298" s="215"/>
      <c r="F298" s="45" t="s">
        <v>55</v>
      </c>
      <c r="G298" s="216" t="n">
        <f aca="false">G373</f>
        <v>0</v>
      </c>
      <c r="H298" s="145" t="n">
        <f aca="false">H373</f>
        <v>0</v>
      </c>
      <c r="I298" s="145"/>
      <c r="J298" s="27" t="s">
        <v>55</v>
      </c>
      <c r="K298" s="27"/>
      <c r="L298" s="217" t="n">
        <f aca="false">J373</f>
        <v>113.4</v>
      </c>
      <c r="M298" s="217"/>
      <c r="N298" s="218" t="n">
        <f aca="false">N373</f>
        <v>0</v>
      </c>
    </row>
    <row collapsed="false" customFormat="false" customHeight="true" hidden="true" ht="16.5" outlineLevel="0" r="299">
      <c r="A299" s="180"/>
      <c r="B299" s="204"/>
      <c r="C299" s="205"/>
      <c r="D299" s="205"/>
      <c r="E299" s="206" t="s">
        <v>227</v>
      </c>
      <c r="F299" s="42"/>
      <c r="G299" s="207" t="n">
        <f aca="false">G300+G301++G302+G303</f>
        <v>0</v>
      </c>
      <c r="H299" s="142" t="n">
        <f aca="false">H300+H301++H303</f>
        <v>1156.4</v>
      </c>
      <c r="I299" s="142"/>
      <c r="J299" s="172"/>
      <c r="K299" s="172"/>
      <c r="L299" s="219" t="e">
        <f aca="false">L300+L301+L302+L303</f>
        <v>#NAME?</v>
      </c>
      <c r="M299" s="219"/>
      <c r="N299" s="210" t="n">
        <f aca="false">N300+N301+N302+N303</f>
        <v>0</v>
      </c>
    </row>
    <row collapsed="false" customFormat="false" customHeight="true" hidden="true" ht="16.5" outlineLevel="0" r="300">
      <c r="A300" s="180"/>
      <c r="B300" s="204"/>
      <c r="C300" s="205"/>
      <c r="D300" s="205"/>
      <c r="E300" s="206" t="s">
        <v>226</v>
      </c>
      <c r="F300" s="45" t="s">
        <v>86</v>
      </c>
      <c r="G300" s="211" t="n">
        <f aca="false">G319</f>
        <v>0</v>
      </c>
      <c r="H300" s="145" t="n">
        <f aca="false">H319</f>
        <v>0</v>
      </c>
      <c r="I300" s="145"/>
      <c r="J300" s="27" t="s">
        <v>86</v>
      </c>
      <c r="K300" s="27"/>
      <c r="L300" s="217" t="e">
        <f aca="false">L319</f>
        <v>#NAME?</v>
      </c>
      <c r="M300" s="217"/>
      <c r="N300" s="213" t="n">
        <f aca="false">N319</f>
        <v>0</v>
      </c>
    </row>
    <row collapsed="false" customFormat="false" customHeight="true" hidden="true" ht="16.5" outlineLevel="0" r="301">
      <c r="A301" s="180"/>
      <c r="B301" s="204"/>
      <c r="C301" s="205"/>
      <c r="D301" s="205"/>
      <c r="E301" s="214"/>
      <c r="F301" s="45" t="s">
        <v>87</v>
      </c>
      <c r="G301" s="211" t="n">
        <f aca="false">G320</f>
        <v>0</v>
      </c>
      <c r="H301" s="142" t="n">
        <f aca="false">H320</f>
        <v>1156.4</v>
      </c>
      <c r="I301" s="142"/>
      <c r="J301" s="27" t="s">
        <v>87</v>
      </c>
      <c r="K301" s="27"/>
      <c r="L301" s="217" t="e">
        <f aca="false">L320</f>
        <v>#NAME?</v>
      </c>
      <c r="M301" s="217"/>
      <c r="N301" s="213" t="n">
        <f aca="false">N320</f>
        <v>0</v>
      </c>
    </row>
    <row collapsed="false" customFormat="false" customHeight="true" hidden="true" ht="16.5" outlineLevel="0" r="302">
      <c r="A302" s="180"/>
      <c r="B302" s="204"/>
      <c r="C302" s="205"/>
      <c r="D302" s="205"/>
      <c r="E302" s="214"/>
      <c r="F302" s="45" t="s">
        <v>88</v>
      </c>
      <c r="G302" s="211" t="n">
        <f aca="false">G321</f>
        <v>0</v>
      </c>
      <c r="H302" s="142" t="n">
        <f aca="false">H321</f>
        <v>3623.99</v>
      </c>
      <c r="I302" s="142"/>
      <c r="J302" s="27" t="s">
        <v>88</v>
      </c>
      <c r="K302" s="27"/>
      <c r="L302" s="217" t="e">
        <f aca="false">L321</f>
        <v>#NAME?</v>
      </c>
      <c r="M302" s="217"/>
      <c r="N302" s="213" t="n">
        <f aca="false">N321</f>
        <v>0</v>
      </c>
    </row>
    <row collapsed="false" customFormat="false" customHeight="true" hidden="true" ht="16.5" outlineLevel="0" r="303">
      <c r="A303" s="180"/>
      <c r="B303" s="204"/>
      <c r="C303" s="205"/>
      <c r="D303" s="205"/>
      <c r="E303" s="215"/>
      <c r="F303" s="45" t="s">
        <v>55</v>
      </c>
      <c r="G303" s="216" t="n">
        <f aca="false">G375</f>
        <v>0</v>
      </c>
      <c r="H303" s="145" t="n">
        <f aca="false">H375</f>
        <v>0</v>
      </c>
      <c r="I303" s="145"/>
      <c r="J303" s="27" t="s">
        <v>55</v>
      </c>
      <c r="K303" s="27"/>
      <c r="L303" s="217" t="n">
        <f aca="false">J375</f>
        <v>1096.49</v>
      </c>
      <c r="M303" s="217"/>
      <c r="N303" s="218" t="n">
        <f aca="false">N375</f>
        <v>0</v>
      </c>
    </row>
    <row collapsed="false" customFormat="false" customHeight="true" hidden="true" ht="15.75" outlineLevel="0" r="304">
      <c r="A304" s="180"/>
      <c r="B304" s="204"/>
      <c r="C304" s="205"/>
      <c r="D304" s="205"/>
      <c r="E304" s="206" t="s">
        <v>228</v>
      </c>
      <c r="F304" s="172"/>
      <c r="G304" s="207" t="n">
        <f aca="false">G305+G306+G307+G308</f>
        <v>0</v>
      </c>
      <c r="H304" s="220"/>
      <c r="I304" s="221" t="n">
        <f aca="false">I305+I306+I307+I308</f>
        <v>0</v>
      </c>
      <c r="J304" s="172"/>
      <c r="K304" s="172"/>
      <c r="L304" s="219" t="e">
        <f aca="false">L305+L306+L307+L308</f>
        <v>#NAME?</v>
      </c>
      <c r="M304" s="219"/>
      <c r="N304" s="210" t="n">
        <f aca="false">N305+N306+N307+N308</f>
        <v>0</v>
      </c>
    </row>
    <row collapsed="false" customFormat="false" customHeight="true" hidden="true" ht="15.75" outlineLevel="0" r="305">
      <c r="A305" s="180"/>
      <c r="B305" s="204"/>
      <c r="C305" s="205"/>
      <c r="D305" s="205"/>
      <c r="E305" s="206" t="s">
        <v>226</v>
      </c>
      <c r="F305" s="45" t="s">
        <v>86</v>
      </c>
      <c r="G305" s="211" t="n">
        <f aca="false">G323</f>
        <v>0</v>
      </c>
      <c r="H305" s="222"/>
      <c r="I305" s="223" t="n">
        <f aca="false">I323</f>
        <v>0</v>
      </c>
      <c r="J305" s="27" t="s">
        <v>86</v>
      </c>
      <c r="K305" s="27"/>
      <c r="L305" s="217" t="e">
        <f aca="false">L323</f>
        <v>#NAME?</v>
      </c>
      <c r="M305" s="217"/>
      <c r="N305" s="213" t="n">
        <f aca="false">N323</f>
        <v>0</v>
      </c>
    </row>
    <row collapsed="false" customFormat="false" customHeight="true" hidden="true" ht="15.75" outlineLevel="0" r="306">
      <c r="A306" s="180"/>
      <c r="B306" s="204"/>
      <c r="C306" s="205"/>
      <c r="D306" s="205"/>
      <c r="E306" s="214"/>
      <c r="F306" s="45" t="s">
        <v>87</v>
      </c>
      <c r="G306" s="211" t="n">
        <f aca="false">G324</f>
        <v>0</v>
      </c>
      <c r="H306" s="222"/>
      <c r="I306" s="223" t="n">
        <f aca="false">I324</f>
        <v>0</v>
      </c>
      <c r="J306" s="27" t="s">
        <v>87</v>
      </c>
      <c r="K306" s="27"/>
      <c r="L306" s="217" t="e">
        <f aca="false">L324</f>
        <v>#NAME?</v>
      </c>
      <c r="M306" s="217"/>
      <c r="N306" s="213" t="n">
        <f aca="false">N324</f>
        <v>0</v>
      </c>
    </row>
    <row collapsed="false" customFormat="false" customHeight="true" hidden="true" ht="15.75" outlineLevel="0" r="307">
      <c r="A307" s="180"/>
      <c r="B307" s="204"/>
      <c r="C307" s="205"/>
      <c r="D307" s="205"/>
      <c r="E307" s="214"/>
      <c r="F307" s="45" t="s">
        <v>88</v>
      </c>
      <c r="G307" s="211" t="n">
        <f aca="false">G325</f>
        <v>0</v>
      </c>
      <c r="H307" s="222"/>
      <c r="I307" s="223" t="n">
        <f aca="false">I325</f>
        <v>0</v>
      </c>
      <c r="J307" s="27" t="s">
        <v>88</v>
      </c>
      <c r="K307" s="27"/>
      <c r="L307" s="217" t="e">
        <f aca="false">L325</f>
        <v>#NAME?</v>
      </c>
      <c r="M307" s="217"/>
      <c r="N307" s="213" t="n">
        <f aca="false">N325</f>
        <v>0</v>
      </c>
    </row>
    <row collapsed="false" customFormat="false" customHeight="true" hidden="true" ht="30" outlineLevel="0" r="308">
      <c r="A308" s="180"/>
      <c r="B308" s="204"/>
      <c r="C308" s="205"/>
      <c r="D308" s="205"/>
      <c r="E308" s="215"/>
      <c r="F308" s="45" t="s">
        <v>55</v>
      </c>
      <c r="G308" s="216" t="n">
        <f aca="false">G377</f>
        <v>0</v>
      </c>
      <c r="H308" s="224"/>
      <c r="I308" s="225" t="n">
        <f aca="false">H377</f>
        <v>0</v>
      </c>
      <c r="J308" s="27" t="s">
        <v>55</v>
      </c>
      <c r="K308" s="27"/>
      <c r="L308" s="217" t="n">
        <f aca="false">J377</f>
        <v>214</v>
      </c>
      <c r="M308" s="217"/>
      <c r="N308" s="218" t="n">
        <f aca="false">N377</f>
        <v>0</v>
      </c>
    </row>
    <row collapsed="false" customFormat="false" customHeight="true" hidden="true" ht="16.5" outlineLevel="0" r="309">
      <c r="A309" s="180"/>
      <c r="B309" s="226" t="s">
        <v>85</v>
      </c>
      <c r="C309" s="217"/>
      <c r="D309" s="217"/>
      <c r="E309" s="217"/>
      <c r="F309" s="227"/>
      <c r="G309" s="228" t="n">
        <f aca="false">G310+G311+G312+G313</f>
        <v>0</v>
      </c>
      <c r="H309" s="229" t="n">
        <f aca="false">H310+H311+H312+H313</f>
        <v>21973.43</v>
      </c>
      <c r="I309" s="229"/>
      <c r="J309" s="230"/>
      <c r="K309" s="230"/>
      <c r="L309" s="231" t="e">
        <f aca="false">L310+L311+L312+L313</f>
        <v>#NAME?</v>
      </c>
      <c r="M309" s="231"/>
      <c r="N309" s="232" t="n">
        <f aca="false">N310+N311+N312+N313</f>
        <v>0</v>
      </c>
    </row>
    <row collapsed="false" customFormat="false" customHeight="true" hidden="true" ht="16.5" outlineLevel="0" r="310">
      <c r="A310" s="180"/>
      <c r="B310" s="226"/>
      <c r="C310" s="217"/>
      <c r="D310" s="217"/>
      <c r="E310" s="217"/>
      <c r="F310" s="233" t="s">
        <v>86</v>
      </c>
      <c r="G310" s="234" t="n">
        <f aca="false">G295+G300+G305</f>
        <v>0</v>
      </c>
      <c r="H310" s="229" t="n">
        <f aca="false">H295+H300+I305</f>
        <v>14079.15</v>
      </c>
      <c r="I310" s="229"/>
      <c r="J310" s="235" t="s">
        <v>86</v>
      </c>
      <c r="K310" s="235"/>
      <c r="L310" s="236" t="e">
        <f aca="false">L295+L300+L305</f>
        <v>#NAME?</v>
      </c>
      <c r="M310" s="236"/>
      <c r="N310" s="237" t="n">
        <f aca="false">N295+N300+N305</f>
        <v>0</v>
      </c>
    </row>
    <row collapsed="false" customFormat="false" customHeight="true" hidden="true" ht="16.5" outlineLevel="0" r="311">
      <c r="A311" s="180"/>
      <c r="B311" s="226"/>
      <c r="C311" s="217"/>
      <c r="D311" s="217"/>
      <c r="E311" s="217"/>
      <c r="F311" s="233" t="s">
        <v>87</v>
      </c>
      <c r="G311" s="234" t="n">
        <f aca="false">G296+G301+G306</f>
        <v>0</v>
      </c>
      <c r="H311" s="229" t="n">
        <f aca="false">H296+H301+I306</f>
        <v>1156.4</v>
      </c>
      <c r="I311" s="229"/>
      <c r="J311" s="235" t="s">
        <v>87</v>
      </c>
      <c r="K311" s="235"/>
      <c r="L311" s="236" t="e">
        <f aca="false">L296+L301+L306</f>
        <v>#NAME?</v>
      </c>
      <c r="M311" s="236"/>
      <c r="N311" s="237" t="n">
        <f aca="false">N296+N301+N306</f>
        <v>0</v>
      </c>
    </row>
    <row collapsed="false" customFormat="false" customHeight="true" hidden="true" ht="16.5" outlineLevel="0" r="312">
      <c r="A312" s="180"/>
      <c r="B312" s="226"/>
      <c r="C312" s="217"/>
      <c r="D312" s="217"/>
      <c r="E312" s="217"/>
      <c r="F312" s="233" t="s">
        <v>88</v>
      </c>
      <c r="G312" s="234" t="n">
        <f aca="false">G297+G302+G307</f>
        <v>0</v>
      </c>
      <c r="H312" s="229" t="n">
        <f aca="false">H297+H302+I307</f>
        <v>6737.88</v>
      </c>
      <c r="I312" s="229"/>
      <c r="J312" s="235" t="s">
        <v>88</v>
      </c>
      <c r="K312" s="235"/>
      <c r="L312" s="236" t="e">
        <f aca="false">L297+L302+L307</f>
        <v>#NAME?</v>
      </c>
      <c r="M312" s="236"/>
      <c r="N312" s="237" t="n">
        <f aca="false">N297+N302+N307</f>
        <v>0</v>
      </c>
    </row>
    <row collapsed="false" customFormat="false" customHeight="true" hidden="true" ht="16.5" outlineLevel="0" r="313">
      <c r="A313" s="180"/>
      <c r="B313" s="226"/>
      <c r="C313" s="217"/>
      <c r="D313" s="217"/>
      <c r="E313" s="217"/>
      <c r="F313" s="233" t="s">
        <v>55</v>
      </c>
      <c r="G313" s="234" t="n">
        <f aca="false">G298+G303+G308</f>
        <v>0</v>
      </c>
      <c r="H313" s="229" t="n">
        <f aca="false">H298+H303+I308</f>
        <v>0</v>
      </c>
      <c r="I313" s="229"/>
      <c r="J313" s="235" t="s">
        <v>55</v>
      </c>
      <c r="K313" s="235"/>
      <c r="L313" s="236" t="n">
        <f aca="false">L298+L303+L308</f>
        <v>1423.89</v>
      </c>
      <c r="M313" s="236"/>
      <c r="N313" s="237" t="n">
        <f aca="false">N298+N303+N308</f>
        <v>0</v>
      </c>
    </row>
    <row collapsed="false" customFormat="false" customHeight="true" hidden="true" ht="16.5" outlineLevel="0" r="314">
      <c r="A314" s="238" t="s">
        <v>15</v>
      </c>
      <c r="B314" s="204" t="s">
        <v>51</v>
      </c>
      <c r="C314" s="205" t="s">
        <v>52</v>
      </c>
      <c r="D314" s="205" t="s">
        <v>229</v>
      </c>
      <c r="E314" s="183" t="s">
        <v>225</v>
      </c>
      <c r="F314" s="239"/>
      <c r="G314" s="240"/>
      <c r="H314" s="241" t="n">
        <f aca="false">H315+H316+H317</f>
        <v>17193.04</v>
      </c>
      <c r="I314" s="241"/>
      <c r="J314" s="242"/>
      <c r="K314" s="242"/>
      <c r="L314" s="243" t="e">
        <f aca="false">L315+L316+L317</f>
        <v>#NAME?</v>
      </c>
      <c r="M314" s="243"/>
      <c r="N314" s="244"/>
    </row>
    <row collapsed="false" customFormat="false" customHeight="true" hidden="true" ht="16.5" outlineLevel="0" r="315">
      <c r="A315" s="238"/>
      <c r="B315" s="204"/>
      <c r="C315" s="205"/>
      <c r="D315" s="205"/>
      <c r="E315" s="183"/>
      <c r="F315" s="245" t="s">
        <v>86</v>
      </c>
      <c r="G315" s="246"/>
      <c r="H315" s="247" t="n">
        <f aca="false">I351</f>
        <v>14079.15</v>
      </c>
      <c r="I315" s="247"/>
      <c r="J315" s="248" t="s">
        <v>86</v>
      </c>
      <c r="K315" s="248"/>
      <c r="L315" s="249" t="e">
        <f aca="false">#ref!</f>
        <v>#NAME?</v>
      </c>
      <c r="M315" s="249"/>
      <c r="N315" s="250"/>
    </row>
    <row collapsed="false" customFormat="false" customHeight="true" hidden="true" ht="16.5" outlineLevel="0" r="316">
      <c r="A316" s="238"/>
      <c r="B316" s="204"/>
      <c r="C316" s="205"/>
      <c r="D316" s="205"/>
      <c r="E316" s="183"/>
      <c r="F316" s="245" t="s">
        <v>87</v>
      </c>
      <c r="G316" s="246"/>
      <c r="H316" s="251" t="n">
        <v>0</v>
      </c>
      <c r="I316" s="251"/>
      <c r="J316" s="248" t="s">
        <v>87</v>
      </c>
      <c r="K316" s="248"/>
      <c r="L316" s="252"/>
      <c r="M316" s="252"/>
      <c r="N316" s="250"/>
    </row>
    <row collapsed="false" customFormat="false" customHeight="true" hidden="true" ht="16.5" outlineLevel="0" r="317">
      <c r="A317" s="238"/>
      <c r="B317" s="204"/>
      <c r="C317" s="205"/>
      <c r="D317" s="205"/>
      <c r="E317" s="183"/>
      <c r="F317" s="245" t="s">
        <v>88</v>
      </c>
      <c r="G317" s="136"/>
      <c r="H317" s="247" t="n">
        <f aca="false">I352+H338</f>
        <v>3113.89</v>
      </c>
      <c r="I317" s="247"/>
      <c r="J317" s="248" t="s">
        <v>88</v>
      </c>
      <c r="K317" s="248"/>
      <c r="L317" s="249" t="e">
        <f aca="false">#ref!+#ref!</f>
        <v>#NAME?</v>
      </c>
      <c r="M317" s="249"/>
      <c r="N317" s="253"/>
    </row>
    <row collapsed="false" customFormat="false" customHeight="true" hidden="true" ht="27.75" outlineLevel="0" r="318">
      <c r="A318" s="238"/>
      <c r="B318" s="204"/>
      <c r="C318" s="205"/>
      <c r="D318" s="205"/>
      <c r="E318" s="206" t="s">
        <v>227</v>
      </c>
      <c r="F318" s="239"/>
      <c r="G318" s="254" t="n">
        <f aca="false">G319+G320+G321</f>
        <v>0</v>
      </c>
      <c r="H318" s="241" t="n">
        <f aca="false">H319+H320+H321</f>
        <v>4780.39</v>
      </c>
      <c r="I318" s="241"/>
      <c r="J318" s="242"/>
      <c r="K318" s="242"/>
      <c r="L318" s="243" t="e">
        <f aca="false">L319+L320+L321</f>
        <v>#NAME?</v>
      </c>
      <c r="M318" s="243"/>
      <c r="N318" s="244" t="n">
        <f aca="false">N319+N320+N321</f>
        <v>0</v>
      </c>
    </row>
    <row collapsed="false" customFormat="false" customHeight="true" hidden="true" ht="16.5" outlineLevel="0" r="319">
      <c r="A319" s="238"/>
      <c r="B319" s="204"/>
      <c r="C319" s="205"/>
      <c r="D319" s="205"/>
      <c r="E319" s="206" t="s">
        <v>226</v>
      </c>
      <c r="F319" s="255" t="s">
        <v>86</v>
      </c>
      <c r="G319" s="256" t="n">
        <f aca="false">G330+G341+G362</f>
        <v>0</v>
      </c>
      <c r="H319" s="251" t="n">
        <f aca="false">H330+I341+I362</f>
        <v>0</v>
      </c>
      <c r="I319" s="251"/>
      <c r="J319" s="248" t="s">
        <v>86</v>
      </c>
      <c r="K319" s="248"/>
      <c r="L319" s="257" t="e">
        <f aca="false">#ref!+#ref!+M362</f>
        <v>#NAME?</v>
      </c>
      <c r="M319" s="257"/>
      <c r="N319" s="258" t="n">
        <f aca="false">N330+N341+N362</f>
        <v>0</v>
      </c>
    </row>
    <row collapsed="false" customFormat="false" customHeight="true" hidden="true" ht="16.5" outlineLevel="0" r="320">
      <c r="A320" s="238"/>
      <c r="B320" s="204"/>
      <c r="C320" s="205"/>
      <c r="D320" s="205"/>
      <c r="E320" s="214"/>
      <c r="F320" s="255" t="s">
        <v>87</v>
      </c>
      <c r="G320" s="256" t="n">
        <f aca="false">G331+G342+G363+G354</f>
        <v>0</v>
      </c>
      <c r="H320" s="247" t="n">
        <f aca="false">H331+I342+I354+I363</f>
        <v>1156.4</v>
      </c>
      <c r="I320" s="247"/>
      <c r="J320" s="248" t="s">
        <v>87</v>
      </c>
      <c r="K320" s="248"/>
      <c r="L320" s="259" t="e">
        <f aca="false">#ref!+#ref!+"#ссыл!+N270"</f>
        <v>#NAME?</v>
      </c>
      <c r="M320" s="259"/>
      <c r="N320" s="258" t="n">
        <f aca="false">N331+N342+N363+N354</f>
        <v>0</v>
      </c>
    </row>
    <row collapsed="false" customFormat="false" customHeight="true" hidden="true" ht="16.5" outlineLevel="0" r="321">
      <c r="A321" s="238"/>
      <c r="B321" s="204"/>
      <c r="C321" s="205"/>
      <c r="D321" s="205"/>
      <c r="E321" s="215"/>
      <c r="F321" s="255" t="s">
        <v>88</v>
      </c>
      <c r="G321" s="256" t="n">
        <f aca="false">G332+G343+G364+G355</f>
        <v>0</v>
      </c>
      <c r="H321" s="247" t="n">
        <f aca="false">H332+I343+I355+I364</f>
        <v>3623.99</v>
      </c>
      <c r="I321" s="247"/>
      <c r="J321" s="248" t="s">
        <v>88</v>
      </c>
      <c r="K321" s="248"/>
      <c r="L321" s="260" t="e">
        <f aca="false">#ref!+#ref!+"#ссыл!+N271"</f>
        <v>#NAME?</v>
      </c>
      <c r="M321" s="260"/>
      <c r="N321" s="258" t="n">
        <f aca="false">N332+N343+N364+N355</f>
        <v>0</v>
      </c>
    </row>
    <row collapsed="false" customFormat="false" customHeight="true" hidden="true" ht="15.75" outlineLevel="0" r="322">
      <c r="A322" s="238"/>
      <c r="B322" s="204"/>
      <c r="C322" s="205"/>
      <c r="D322" s="205"/>
      <c r="E322" s="206" t="s">
        <v>228</v>
      </c>
      <c r="F322" s="239"/>
      <c r="G322" s="261" t="n">
        <f aca="false">G323+G324+G325</f>
        <v>0</v>
      </c>
      <c r="H322" s="262"/>
      <c r="I322" s="263" t="n">
        <f aca="false">I323+I324+I325</f>
        <v>0</v>
      </c>
      <c r="J322" s="242"/>
      <c r="K322" s="242"/>
      <c r="L322" s="264" t="e">
        <f aca="false">L323+L324+L325</f>
        <v>#NAME?</v>
      </c>
      <c r="M322" s="264"/>
      <c r="N322" s="244" t="n">
        <f aca="false">N323+N324+N325</f>
        <v>0</v>
      </c>
    </row>
    <row collapsed="false" customFormat="false" customHeight="true" hidden="true" ht="15.75" outlineLevel="0" r="323">
      <c r="A323" s="238"/>
      <c r="B323" s="204"/>
      <c r="C323" s="205"/>
      <c r="D323" s="205"/>
      <c r="E323" s="206" t="s">
        <v>226</v>
      </c>
      <c r="F323" s="255" t="s">
        <v>86</v>
      </c>
      <c r="G323" s="256" t="n">
        <f aca="false">G334+G345+G366</f>
        <v>0</v>
      </c>
      <c r="H323" s="265"/>
      <c r="I323" s="266" t="n">
        <f aca="false">H334+I345+I366</f>
        <v>0</v>
      </c>
      <c r="J323" s="248" t="s">
        <v>86</v>
      </c>
      <c r="K323" s="248"/>
      <c r="L323" s="257" t="e">
        <f aca="false">#ref!+#ref!+M366</f>
        <v>#NAME?</v>
      </c>
      <c r="M323" s="257"/>
      <c r="N323" s="258" t="n">
        <f aca="false">N334+N345+N366</f>
        <v>0</v>
      </c>
    </row>
    <row collapsed="false" customFormat="false" customHeight="true" hidden="true" ht="15.75" outlineLevel="0" r="324">
      <c r="A324" s="238"/>
      <c r="B324" s="204"/>
      <c r="C324" s="205"/>
      <c r="D324" s="205"/>
      <c r="E324" s="214"/>
      <c r="F324" s="255" t="s">
        <v>87</v>
      </c>
      <c r="G324" s="256" t="n">
        <f aca="false">G335+G346+G367</f>
        <v>0</v>
      </c>
      <c r="H324" s="265"/>
      <c r="I324" s="266" t="n">
        <f aca="false">H335+I346+I367</f>
        <v>0</v>
      </c>
      <c r="J324" s="248" t="s">
        <v>87</v>
      </c>
      <c r="K324" s="248"/>
      <c r="L324" s="257" t="e">
        <f aca="false">#ref!+#ref!+M367</f>
        <v>#NAME?</v>
      </c>
      <c r="M324" s="257"/>
      <c r="N324" s="258" t="n">
        <f aca="false">N335+N346+N367</f>
        <v>0</v>
      </c>
    </row>
    <row collapsed="false" customFormat="false" customHeight="true" hidden="true" ht="15.75" outlineLevel="0" r="325">
      <c r="A325" s="238"/>
      <c r="B325" s="204"/>
      <c r="C325" s="205"/>
      <c r="D325" s="205"/>
      <c r="E325" s="215"/>
      <c r="F325" s="255" t="s">
        <v>88</v>
      </c>
      <c r="G325" s="256" t="n">
        <f aca="false">G336+G347+G368</f>
        <v>0</v>
      </c>
      <c r="H325" s="41"/>
      <c r="I325" s="266" t="n">
        <f aca="false">H336+I347+I368</f>
        <v>0</v>
      </c>
      <c r="J325" s="248" t="s">
        <v>88</v>
      </c>
      <c r="K325" s="248"/>
      <c r="L325" s="257" t="e">
        <f aca="false">#ref!+#ref!+M368</f>
        <v>#NAME?</v>
      </c>
      <c r="M325" s="257"/>
      <c r="N325" s="258" t="n">
        <f aca="false">N336+N347+N368</f>
        <v>0</v>
      </c>
    </row>
    <row collapsed="false" customFormat="false" customHeight="false" hidden="true" ht="17.25" outlineLevel="0" r="326">
      <c r="A326" s="151"/>
      <c r="B326" s="267" t="s">
        <v>85</v>
      </c>
      <c r="C326" s="268"/>
      <c r="D326" s="268"/>
      <c r="E326" s="268"/>
      <c r="F326" s="269"/>
      <c r="G326" s="270" t="n">
        <f aca="false">G314+G318+G322</f>
        <v>0</v>
      </c>
      <c r="H326" s="241" t="n">
        <f aca="false">I322+H318+H314</f>
        <v>21973.43</v>
      </c>
      <c r="I326" s="241"/>
      <c r="J326" s="271"/>
      <c r="K326" s="271"/>
      <c r="L326" s="272" t="e">
        <f aca="false">L322+L318+L314</f>
        <v>#NAME?</v>
      </c>
      <c r="M326" s="272"/>
      <c r="N326" s="273" t="n">
        <f aca="false">N322+N318+N314</f>
        <v>0</v>
      </c>
    </row>
    <row collapsed="false" customFormat="false" customHeight="true" hidden="true" ht="15" outlineLevel="0" r="327">
      <c r="A327" s="238" t="s">
        <v>230</v>
      </c>
      <c r="B327" s="138" t="s">
        <v>231</v>
      </c>
      <c r="C327" s="205" t="s">
        <v>52</v>
      </c>
      <c r="D327" s="205" t="s">
        <v>229</v>
      </c>
      <c r="E327" s="206" t="s">
        <v>225</v>
      </c>
      <c r="F327" s="47"/>
      <c r="G327" s="47"/>
      <c r="H327" s="47"/>
      <c r="I327" s="47"/>
      <c r="J327" s="27"/>
      <c r="K327" s="27"/>
      <c r="L327" s="27"/>
      <c r="M327" s="27"/>
      <c r="N327" s="205"/>
    </row>
    <row collapsed="false" customFormat="false" customHeight="false" hidden="true" ht="78" outlineLevel="0" r="328">
      <c r="A328" s="238"/>
      <c r="B328" s="138" t="s">
        <v>232</v>
      </c>
      <c r="C328" s="205"/>
      <c r="D328" s="205"/>
      <c r="E328" s="194" t="s">
        <v>226</v>
      </c>
      <c r="F328" s="47"/>
      <c r="G328" s="47"/>
      <c r="H328" s="47"/>
      <c r="I328" s="47"/>
      <c r="J328" s="27"/>
      <c r="K328" s="27"/>
      <c r="L328" s="27"/>
      <c r="M328" s="27"/>
      <c r="N328" s="205"/>
    </row>
    <row collapsed="false" customFormat="false" customHeight="false" hidden="true" ht="17.25" outlineLevel="0" r="329">
      <c r="A329" s="238"/>
      <c r="B329" s="138"/>
      <c r="C329" s="205"/>
      <c r="D329" s="205"/>
      <c r="E329" s="206" t="s">
        <v>227</v>
      </c>
      <c r="F329" s="248"/>
      <c r="G329" s="255" t="n">
        <f aca="false">G330+G331+G332</f>
        <v>0</v>
      </c>
      <c r="H329" s="274" t="n">
        <f aca="false">H330+H331+H332</f>
        <v>0</v>
      </c>
      <c r="I329" s="274"/>
      <c r="J329" s="248"/>
      <c r="K329" s="248"/>
      <c r="L329" s="248"/>
      <c r="M329" s="248"/>
      <c r="N329" s="275" t="n">
        <f aca="false">N330+N331+N332</f>
        <v>0</v>
      </c>
    </row>
    <row collapsed="false" customFormat="false" customHeight="true" hidden="true" ht="15.75" outlineLevel="0" r="330">
      <c r="A330" s="238"/>
      <c r="B330" s="138"/>
      <c r="C330" s="205"/>
      <c r="D330" s="205"/>
      <c r="E330" s="206" t="s">
        <v>226</v>
      </c>
      <c r="F330" s="274" t="s">
        <v>86</v>
      </c>
      <c r="G330" s="45"/>
      <c r="H330" s="47"/>
      <c r="I330" s="47"/>
      <c r="J330" s="27" t="s">
        <v>86</v>
      </c>
      <c r="K330" s="47"/>
      <c r="L330" s="47"/>
      <c r="M330" s="47"/>
      <c r="N330" s="276"/>
    </row>
    <row collapsed="false" customFormat="false" customHeight="true" hidden="true" ht="15.75" outlineLevel="0" r="331">
      <c r="A331" s="238"/>
      <c r="B331" s="138"/>
      <c r="C331" s="205"/>
      <c r="D331" s="205"/>
      <c r="E331" s="214"/>
      <c r="F331" s="274" t="s">
        <v>87</v>
      </c>
      <c r="G331" s="45"/>
      <c r="H331" s="47"/>
      <c r="I331" s="47"/>
      <c r="J331" s="27" t="s">
        <v>87</v>
      </c>
      <c r="K331" s="47"/>
      <c r="L331" s="47"/>
      <c r="M331" s="47"/>
      <c r="N331" s="276"/>
    </row>
    <row collapsed="false" customFormat="false" customHeight="true" hidden="true" ht="15.75" outlineLevel="0" r="332">
      <c r="A332" s="238"/>
      <c r="B332" s="138"/>
      <c r="C332" s="205"/>
      <c r="D332" s="205"/>
      <c r="E332" s="215"/>
      <c r="F332" s="274" t="s">
        <v>88</v>
      </c>
      <c r="G332" s="45"/>
      <c r="H332" s="47"/>
      <c r="I332" s="47"/>
      <c r="J332" s="27" t="s">
        <v>88</v>
      </c>
      <c r="K332" s="47"/>
      <c r="L332" s="47"/>
      <c r="M332" s="47"/>
      <c r="N332" s="276"/>
    </row>
    <row collapsed="false" customFormat="false" customHeight="false" hidden="true" ht="17.25" outlineLevel="0" r="333">
      <c r="A333" s="238"/>
      <c r="B333" s="138"/>
      <c r="C333" s="205"/>
      <c r="D333" s="205"/>
      <c r="E333" s="206" t="s">
        <v>228</v>
      </c>
      <c r="F333" s="277"/>
      <c r="G333" s="255" t="n">
        <f aca="false">G334+G335+G336</f>
        <v>0</v>
      </c>
      <c r="H333" s="274" t="n">
        <f aca="false">H334+H335+H336</f>
        <v>0</v>
      </c>
      <c r="I333" s="274"/>
      <c r="J333" s="248" t="e">
        <f aca="false">#ref!+#ref!+#ref!</f>
        <v>#NAME?</v>
      </c>
      <c r="K333" s="248"/>
      <c r="L333" s="248"/>
      <c r="M333" s="248"/>
      <c r="N333" s="275" t="n">
        <f aca="false">N334+N335+N336</f>
        <v>0</v>
      </c>
    </row>
    <row collapsed="false" customFormat="false" customHeight="true" hidden="true" ht="15.75" outlineLevel="0" r="334">
      <c r="A334" s="238"/>
      <c r="B334" s="138"/>
      <c r="C334" s="205"/>
      <c r="D334" s="205"/>
      <c r="E334" s="206" t="s">
        <v>226</v>
      </c>
      <c r="F334" s="274" t="s">
        <v>86</v>
      </c>
      <c r="G334" s="45"/>
      <c r="H334" s="47"/>
      <c r="I334" s="47"/>
      <c r="J334" s="27" t="s">
        <v>86</v>
      </c>
      <c r="K334" s="47"/>
      <c r="L334" s="47"/>
      <c r="M334" s="47"/>
      <c r="N334" s="276"/>
    </row>
    <row collapsed="false" customFormat="false" customHeight="true" hidden="true" ht="15.75" outlineLevel="0" r="335">
      <c r="A335" s="238"/>
      <c r="B335" s="138"/>
      <c r="C335" s="205"/>
      <c r="D335" s="205"/>
      <c r="E335" s="214"/>
      <c r="F335" s="274" t="s">
        <v>87</v>
      </c>
      <c r="G335" s="45"/>
      <c r="H335" s="47"/>
      <c r="I335" s="47"/>
      <c r="J335" s="27" t="s">
        <v>87</v>
      </c>
      <c r="K335" s="47"/>
      <c r="L335" s="47"/>
      <c r="M335" s="47"/>
      <c r="N335" s="276"/>
    </row>
    <row collapsed="false" customFormat="false" customHeight="true" hidden="true" ht="15.75" outlineLevel="0" r="336">
      <c r="A336" s="238"/>
      <c r="B336" s="38"/>
      <c r="C336" s="205"/>
      <c r="D336" s="205"/>
      <c r="E336" s="215"/>
      <c r="F336" s="274" t="s">
        <v>88</v>
      </c>
      <c r="G336" s="45"/>
      <c r="H336" s="47"/>
      <c r="I336" s="47"/>
      <c r="J336" s="27" t="s">
        <v>88</v>
      </c>
      <c r="K336" s="47"/>
      <c r="L336" s="47"/>
      <c r="M336" s="47"/>
      <c r="N336" s="276"/>
    </row>
    <row collapsed="false" customFormat="false" customHeight="false" hidden="true" ht="17.25" outlineLevel="0" r="337">
      <c r="A337" s="151"/>
      <c r="B337" s="267" t="s">
        <v>85</v>
      </c>
      <c r="C337" s="268"/>
      <c r="D337" s="268"/>
      <c r="E337" s="268"/>
      <c r="F337" s="278" t="e">
        <f aca="false">G337+H337+J337+N337</f>
        <v>#NAME?</v>
      </c>
      <c r="G337" s="279" t="n">
        <f aca="false">G329+G333+G327</f>
        <v>0</v>
      </c>
      <c r="H337" s="278" t="n">
        <f aca="false">H333+H329+H327</f>
        <v>0</v>
      </c>
      <c r="I337" s="278"/>
      <c r="J337" s="271" t="e">
        <f aca="false">#ref!+J333+J327</f>
        <v>#NAME?</v>
      </c>
      <c r="K337" s="271"/>
      <c r="L337" s="271"/>
      <c r="M337" s="271"/>
      <c r="N337" s="280"/>
    </row>
    <row collapsed="false" customFormat="false" customHeight="true" hidden="true" ht="15.75" outlineLevel="0" r="338">
      <c r="A338" s="281" t="s">
        <v>233</v>
      </c>
      <c r="B338" s="50" t="s">
        <v>234</v>
      </c>
      <c r="C338" s="205" t="s">
        <v>52</v>
      </c>
      <c r="D338" s="205" t="s">
        <v>235</v>
      </c>
      <c r="E338" s="206" t="s">
        <v>225</v>
      </c>
      <c r="F338" s="251"/>
      <c r="G338" s="255" t="n">
        <f aca="false">G339</f>
        <v>0</v>
      </c>
      <c r="H338" s="274" t="n">
        <f aca="false">H339</f>
        <v>0</v>
      </c>
      <c r="I338" s="274"/>
      <c r="J338" s="248" t="e">
        <f aca="false">#ref!</f>
        <v>#NAME?</v>
      </c>
      <c r="K338" s="248"/>
      <c r="L338" s="248"/>
      <c r="M338" s="248"/>
      <c r="N338" s="282" t="n">
        <f aca="false">N333+N329+N327</f>
        <v>0</v>
      </c>
    </row>
    <row collapsed="false" customFormat="false" customHeight="true" hidden="true" ht="45.75" outlineLevel="0" r="339">
      <c r="A339" s="281"/>
      <c r="B339" s="50" t="s">
        <v>236</v>
      </c>
      <c r="C339" s="205"/>
      <c r="D339" s="205"/>
      <c r="E339" s="194" t="s">
        <v>226</v>
      </c>
      <c r="F339" s="255" t="s">
        <v>88</v>
      </c>
      <c r="G339" s="41"/>
      <c r="H339" s="37"/>
      <c r="I339" s="37"/>
      <c r="J339" s="27" t="s">
        <v>88</v>
      </c>
      <c r="K339" s="47"/>
      <c r="L339" s="47"/>
      <c r="M339" s="47"/>
      <c r="N339" s="253"/>
    </row>
    <row collapsed="false" customFormat="false" customHeight="true" hidden="true" ht="147.75" outlineLevel="0" r="340">
      <c r="A340" s="281"/>
      <c r="B340" s="138"/>
      <c r="C340" s="205"/>
      <c r="D340" s="205" t="s">
        <v>237</v>
      </c>
      <c r="E340" s="206" t="s">
        <v>227</v>
      </c>
      <c r="F340" s="277"/>
      <c r="G340" s="255" t="n">
        <f aca="false">G341+G342+G343</f>
        <v>0</v>
      </c>
      <c r="H340" s="274" t="n">
        <f aca="false">I341+I342+I343</f>
        <v>0</v>
      </c>
      <c r="I340" s="274"/>
      <c r="J340" s="283"/>
      <c r="K340" s="284"/>
      <c r="L340" s="284"/>
      <c r="M340" s="284"/>
      <c r="N340" s="275" t="n">
        <f aca="false">N341+N342+N343</f>
        <v>0</v>
      </c>
    </row>
    <row collapsed="false" customFormat="false" customHeight="true" hidden="true" ht="15.75" outlineLevel="0" r="341">
      <c r="A341" s="281"/>
      <c r="B341" s="138"/>
      <c r="C341" s="205"/>
      <c r="D341" s="205"/>
      <c r="E341" s="206" t="s">
        <v>226</v>
      </c>
      <c r="F341" s="255" t="s">
        <v>86</v>
      </c>
      <c r="G341" s="45"/>
      <c r="H341" s="37"/>
      <c r="I341" s="285"/>
      <c r="J341" s="27" t="s">
        <v>86</v>
      </c>
      <c r="K341" s="47"/>
      <c r="L341" s="47"/>
      <c r="M341" s="47"/>
      <c r="N341" s="276"/>
    </row>
    <row collapsed="false" customFormat="false" customHeight="true" hidden="true" ht="15.75" outlineLevel="0" r="342">
      <c r="A342" s="281"/>
      <c r="B342" s="138"/>
      <c r="C342" s="205"/>
      <c r="D342" s="205"/>
      <c r="E342" s="214"/>
      <c r="F342" s="255" t="s">
        <v>87</v>
      </c>
      <c r="G342" s="45"/>
      <c r="H342" s="37"/>
      <c r="I342" s="285"/>
      <c r="J342" s="27" t="s">
        <v>87</v>
      </c>
      <c r="K342" s="47"/>
      <c r="L342" s="47"/>
      <c r="M342" s="47"/>
      <c r="N342" s="276"/>
    </row>
    <row collapsed="false" customFormat="false" customHeight="true" hidden="true" ht="15.75" outlineLevel="0" r="343">
      <c r="A343" s="281"/>
      <c r="B343" s="138"/>
      <c r="C343" s="205"/>
      <c r="D343" s="205"/>
      <c r="E343" s="215"/>
      <c r="F343" s="286" t="s">
        <v>88</v>
      </c>
      <c r="G343" s="45"/>
      <c r="H343" s="37"/>
      <c r="I343" s="287"/>
      <c r="J343" s="27" t="s">
        <v>88</v>
      </c>
      <c r="K343" s="47"/>
      <c r="L343" s="47"/>
      <c r="M343" s="47"/>
      <c r="N343" s="288"/>
    </row>
    <row collapsed="false" customFormat="false" customHeight="true" hidden="true" ht="192.75" outlineLevel="0" r="344">
      <c r="A344" s="281"/>
      <c r="B344" s="138"/>
      <c r="C344" s="205"/>
      <c r="D344" s="205" t="s">
        <v>238</v>
      </c>
      <c r="E344" s="206" t="s">
        <v>228</v>
      </c>
      <c r="F344" s="248"/>
      <c r="G344" s="261" t="n">
        <f aca="false">G345+G346+G347</f>
        <v>0</v>
      </c>
      <c r="H344" s="289"/>
      <c r="I344" s="251" t="n">
        <f aca="false">I345+I346+I347</f>
        <v>0</v>
      </c>
      <c r="J344" s="248"/>
      <c r="K344" s="248"/>
      <c r="L344" s="248"/>
      <c r="M344" s="248"/>
      <c r="N344" s="282" t="n">
        <f aca="false">N345+N346+N347</f>
        <v>0</v>
      </c>
    </row>
    <row collapsed="false" customFormat="false" customHeight="true" hidden="true" ht="15.75" outlineLevel="0" r="345">
      <c r="A345" s="281"/>
      <c r="B345" s="138"/>
      <c r="C345" s="205"/>
      <c r="D345" s="205"/>
      <c r="E345" s="206" t="s">
        <v>226</v>
      </c>
      <c r="F345" s="255" t="s">
        <v>86</v>
      </c>
      <c r="G345" s="37"/>
      <c r="H345" s="45" t="s">
        <v>86</v>
      </c>
      <c r="I345" s="37"/>
      <c r="J345" s="27" t="s">
        <v>86</v>
      </c>
      <c r="K345" s="47"/>
      <c r="L345" s="47"/>
      <c r="M345" s="47"/>
      <c r="N345" s="250"/>
    </row>
    <row collapsed="false" customFormat="false" customHeight="true" hidden="true" ht="15.75" outlineLevel="0" r="346">
      <c r="A346" s="281"/>
      <c r="B346" s="138"/>
      <c r="C346" s="205"/>
      <c r="D346" s="205"/>
      <c r="E346" s="214"/>
      <c r="F346" s="255" t="s">
        <v>87</v>
      </c>
      <c r="G346" s="246"/>
      <c r="H346" s="45" t="s">
        <v>87</v>
      </c>
      <c r="I346" s="37"/>
      <c r="J346" s="27" t="s">
        <v>87</v>
      </c>
      <c r="K346" s="47"/>
      <c r="L346" s="47"/>
      <c r="M346" s="47"/>
      <c r="N346" s="35"/>
    </row>
    <row collapsed="false" customFormat="false" customHeight="true" hidden="true" ht="15.75" outlineLevel="0" r="347">
      <c r="A347" s="281"/>
      <c r="B347" s="38"/>
      <c r="C347" s="205"/>
      <c r="D347" s="205"/>
      <c r="E347" s="215"/>
      <c r="F347" s="255" t="s">
        <v>88</v>
      </c>
      <c r="G347" s="37"/>
      <c r="H347" s="45" t="s">
        <v>88</v>
      </c>
      <c r="I347" s="37"/>
      <c r="J347" s="27" t="s">
        <v>88</v>
      </c>
      <c r="K347" s="47"/>
      <c r="L347" s="47"/>
      <c r="M347" s="47"/>
      <c r="N347" s="253"/>
    </row>
    <row collapsed="false" customFormat="false" customHeight="true" hidden="true" ht="15" outlineLevel="0" r="348">
      <c r="A348" s="180"/>
      <c r="B348" s="290" t="s">
        <v>85</v>
      </c>
      <c r="C348" s="291"/>
      <c r="D348" s="291"/>
      <c r="E348" s="291"/>
      <c r="F348" s="271" t="e">
        <f aca="false">H348+J348+N348+G348</f>
        <v>#NAME?</v>
      </c>
      <c r="G348" s="278" t="n">
        <f aca="false">G344+G340+G338</f>
        <v>0</v>
      </c>
      <c r="H348" s="278" t="n">
        <f aca="false">H338+H340+I344</f>
        <v>0</v>
      </c>
      <c r="I348" s="278"/>
      <c r="J348" s="271" t="e">
        <f aca="false">J338+#ref!+#ref!</f>
        <v>#NAME?</v>
      </c>
      <c r="K348" s="271"/>
      <c r="L348" s="271"/>
      <c r="M348" s="271"/>
      <c r="N348" s="291" t="n">
        <f aca="false">N344+N340+N338</f>
        <v>0</v>
      </c>
    </row>
    <row collapsed="false" customFormat="false" customHeight="false" hidden="true" ht="16.5" outlineLevel="0" r="349">
      <c r="A349" s="180"/>
      <c r="B349" s="290"/>
      <c r="C349" s="291"/>
      <c r="D349" s="291"/>
      <c r="E349" s="291"/>
      <c r="F349" s="271"/>
      <c r="G349" s="278"/>
      <c r="H349" s="278"/>
      <c r="I349" s="278"/>
      <c r="J349" s="271"/>
      <c r="K349" s="271"/>
      <c r="L349" s="271"/>
      <c r="M349" s="271"/>
      <c r="N349" s="291"/>
    </row>
    <row collapsed="false" customFormat="false" customHeight="true" hidden="true" ht="58.5" outlineLevel="0" r="350">
      <c r="A350" s="238" t="s">
        <v>239</v>
      </c>
      <c r="B350" s="138" t="s">
        <v>240</v>
      </c>
      <c r="C350" s="205" t="s">
        <v>52</v>
      </c>
      <c r="D350" s="205" t="s">
        <v>241</v>
      </c>
      <c r="E350" s="206" t="s">
        <v>225</v>
      </c>
      <c r="F350" s="248"/>
      <c r="G350" s="255" t="n">
        <f aca="false">G351+G352</f>
        <v>0</v>
      </c>
      <c r="H350" s="292" t="n">
        <f aca="false">I351+I352</f>
        <v>17193.04</v>
      </c>
      <c r="I350" s="292"/>
      <c r="J350" s="293" t="e">
        <f aca="false">#ref!+#ref!</f>
        <v>#NAME?</v>
      </c>
      <c r="K350" s="293"/>
      <c r="L350" s="293"/>
      <c r="M350" s="293"/>
      <c r="N350" s="275" t="n">
        <f aca="false">N351+N352</f>
        <v>0</v>
      </c>
    </row>
    <row collapsed="false" customFormat="false" customHeight="true" hidden="true" ht="45.75" outlineLevel="0" r="351">
      <c r="A351" s="238"/>
      <c r="B351" s="138" t="s">
        <v>242</v>
      </c>
      <c r="C351" s="205"/>
      <c r="D351" s="205"/>
      <c r="E351" s="206" t="s">
        <v>226</v>
      </c>
      <c r="F351" s="248" t="s">
        <v>86</v>
      </c>
      <c r="G351" s="294"/>
      <c r="H351" s="45" t="s">
        <v>86</v>
      </c>
      <c r="I351" s="295" t="n">
        <v>14079.15</v>
      </c>
      <c r="J351" s="27" t="s">
        <v>86</v>
      </c>
      <c r="K351" s="296"/>
      <c r="L351" s="296"/>
      <c r="M351" s="296"/>
      <c r="N351" s="276"/>
    </row>
    <row collapsed="false" customFormat="false" customHeight="true" hidden="true" ht="15.75" outlineLevel="0" r="352">
      <c r="A352" s="238"/>
      <c r="B352" s="138"/>
      <c r="C352" s="205"/>
      <c r="D352" s="205"/>
      <c r="E352" s="215"/>
      <c r="F352" s="248" t="s">
        <v>88</v>
      </c>
      <c r="G352" s="294"/>
      <c r="H352" s="45" t="s">
        <v>88</v>
      </c>
      <c r="I352" s="295" t="n">
        <v>3113.89</v>
      </c>
      <c r="J352" s="27" t="s">
        <v>88</v>
      </c>
      <c r="K352" s="296"/>
      <c r="L352" s="296"/>
      <c r="M352" s="296"/>
      <c r="N352" s="276"/>
    </row>
    <row collapsed="false" customFormat="false" customHeight="true" hidden="true" ht="87.75" outlineLevel="0" r="353">
      <c r="A353" s="238"/>
      <c r="B353" s="138"/>
      <c r="C353" s="205"/>
      <c r="D353" s="205" t="s">
        <v>243</v>
      </c>
      <c r="E353" s="206" t="s">
        <v>227</v>
      </c>
      <c r="F353" s="283"/>
      <c r="G353" s="255" t="n">
        <f aca="false">G354+G355</f>
        <v>0</v>
      </c>
      <c r="H353" s="42"/>
      <c r="I353" s="297" t="n">
        <f aca="false">I354+I355</f>
        <v>4780.39</v>
      </c>
      <c r="J353" s="172"/>
      <c r="K353" s="298"/>
      <c r="L353" s="298"/>
      <c r="M353" s="298"/>
      <c r="N353" s="275" t="n">
        <f aca="false">N354+N355</f>
        <v>0</v>
      </c>
    </row>
    <row collapsed="false" customFormat="false" customHeight="true" hidden="true" ht="16.5" outlineLevel="0" r="354">
      <c r="A354" s="238"/>
      <c r="B354" s="138"/>
      <c r="C354" s="205"/>
      <c r="D354" s="205"/>
      <c r="E354" s="206" t="s">
        <v>226</v>
      </c>
      <c r="F354" s="283" t="s">
        <v>87</v>
      </c>
      <c r="G354" s="45"/>
      <c r="H354" s="45" t="s">
        <v>87</v>
      </c>
      <c r="I354" s="295" t="n">
        <v>1156.4</v>
      </c>
      <c r="J354" s="31" t="s">
        <v>87</v>
      </c>
      <c r="K354" s="299"/>
      <c r="L354" s="299"/>
      <c r="M354" s="299"/>
      <c r="N354" s="136"/>
    </row>
    <row collapsed="false" customFormat="false" customHeight="true" hidden="true" ht="16.5" outlineLevel="0" r="355">
      <c r="A355" s="238"/>
      <c r="B355" s="138"/>
      <c r="C355" s="205"/>
      <c r="D355" s="205"/>
      <c r="E355" s="215"/>
      <c r="F355" s="283" t="s">
        <v>88</v>
      </c>
      <c r="G355" s="45"/>
      <c r="H355" s="45" t="s">
        <v>88</v>
      </c>
      <c r="I355" s="295" t="n">
        <v>3623.99</v>
      </c>
      <c r="J355" s="31" t="s">
        <v>88</v>
      </c>
      <c r="K355" s="299"/>
      <c r="L355" s="299"/>
      <c r="M355" s="299"/>
      <c r="N355" s="136"/>
    </row>
    <row collapsed="false" customFormat="false" customHeight="true" hidden="true" ht="15" outlineLevel="0" r="356">
      <c r="A356" s="238"/>
      <c r="B356" s="138"/>
      <c r="C356" s="205"/>
      <c r="D356" s="205"/>
      <c r="E356" s="206" t="s">
        <v>228</v>
      </c>
      <c r="F356" s="47" t="s">
        <v>165</v>
      </c>
      <c r="G356" s="47" t="n">
        <v>0</v>
      </c>
      <c r="H356" s="47"/>
      <c r="I356" s="47"/>
      <c r="J356" s="27"/>
      <c r="K356" s="27"/>
      <c r="L356" s="27"/>
      <c r="M356" s="27"/>
      <c r="N356" s="205" t="n">
        <v>0</v>
      </c>
    </row>
    <row collapsed="false" customFormat="false" customHeight="false" hidden="true" ht="16.5" outlineLevel="0" r="357">
      <c r="A357" s="238"/>
      <c r="B357" s="38"/>
      <c r="C357" s="205"/>
      <c r="D357" s="205"/>
      <c r="E357" s="194" t="s">
        <v>226</v>
      </c>
      <c r="F357" s="47"/>
      <c r="G357" s="47"/>
      <c r="H357" s="47"/>
      <c r="I357" s="47"/>
      <c r="J357" s="27"/>
      <c r="K357" s="27"/>
      <c r="L357" s="27"/>
      <c r="M357" s="27"/>
      <c r="N357" s="205"/>
    </row>
    <row collapsed="false" customFormat="false" customHeight="true" hidden="true" ht="29.85" outlineLevel="0" r="358">
      <c r="A358" s="300"/>
      <c r="B358" s="267" t="s">
        <v>85</v>
      </c>
      <c r="C358" s="268"/>
      <c r="D358" s="268"/>
      <c r="E358" s="268"/>
      <c r="F358" s="301" t="n">
        <f aca="false">"#ссыл!+#ссыл!"</f>
        <v>0</v>
      </c>
      <c r="G358" s="279" t="n">
        <f aca="false">G356+G353+G350</f>
        <v>0</v>
      </c>
      <c r="H358" s="301" t="n">
        <f aca="false">I353+H350</f>
        <v>21973.43</v>
      </c>
      <c r="I358" s="301"/>
      <c r="J358" s="302" t="n">
        <f aca="false">"#ссыл!+J257"</f>
        <v>0</v>
      </c>
      <c r="K358" s="302"/>
      <c r="L358" s="302"/>
      <c r="M358" s="302"/>
      <c r="N358" s="273" t="n">
        <f aca="false">N353+N350</f>
        <v>0</v>
      </c>
    </row>
    <row collapsed="false" customFormat="false" customHeight="true" hidden="true" ht="15" outlineLevel="0" r="359">
      <c r="A359" s="238" t="s">
        <v>244</v>
      </c>
      <c r="B359" s="138" t="s">
        <v>245</v>
      </c>
      <c r="C359" s="205" t="s">
        <v>52</v>
      </c>
      <c r="D359" s="205"/>
      <c r="E359" s="206" t="s">
        <v>225</v>
      </c>
      <c r="F359" s="47"/>
      <c r="G359" s="47"/>
      <c r="H359" s="47"/>
      <c r="I359" s="47"/>
      <c r="J359" s="27"/>
      <c r="K359" s="27"/>
      <c r="L359" s="27"/>
      <c r="M359" s="27"/>
      <c r="N359" s="205"/>
    </row>
    <row collapsed="false" customFormat="false" customHeight="false" hidden="true" ht="129" outlineLevel="0" r="360">
      <c r="A360" s="238"/>
      <c r="B360" s="138" t="s">
        <v>246</v>
      </c>
      <c r="C360" s="205"/>
      <c r="D360" s="205"/>
      <c r="E360" s="194" t="s">
        <v>226</v>
      </c>
      <c r="F360" s="47"/>
      <c r="G360" s="47"/>
      <c r="H360" s="47"/>
      <c r="I360" s="47"/>
      <c r="J360" s="27"/>
      <c r="K360" s="27"/>
      <c r="L360" s="27"/>
      <c r="M360" s="27"/>
      <c r="N360" s="205"/>
    </row>
    <row collapsed="false" customFormat="false" customHeight="true" hidden="true" ht="42.75" outlineLevel="0" r="361">
      <c r="A361" s="238"/>
      <c r="B361" s="138"/>
      <c r="C361" s="205"/>
      <c r="D361" s="205" t="s">
        <v>247</v>
      </c>
      <c r="E361" s="206" t="s">
        <v>227</v>
      </c>
      <c r="F361" s="303"/>
      <c r="G361" s="304" t="n">
        <f aca="false">G362+G363+G364</f>
        <v>0</v>
      </c>
      <c r="H361" s="305"/>
      <c r="I361" s="37" t="n">
        <f aca="false">I362+I363+I364</f>
        <v>0</v>
      </c>
      <c r="J361" s="27"/>
      <c r="K361" s="27"/>
      <c r="L361" s="27"/>
      <c r="M361" s="35" t="n">
        <f aca="false">M362+M363+M364</f>
        <v>34664.5</v>
      </c>
      <c r="N361" s="306" t="n">
        <f aca="false">N362+N363+N364</f>
        <v>0</v>
      </c>
    </row>
    <row collapsed="false" customFormat="false" customHeight="true" hidden="true" ht="15.75" outlineLevel="0" r="362">
      <c r="A362" s="238"/>
      <c r="B362" s="138"/>
      <c r="C362" s="205"/>
      <c r="D362" s="205"/>
      <c r="E362" s="206" t="s">
        <v>226</v>
      </c>
      <c r="F362" s="303" t="s">
        <v>86</v>
      </c>
      <c r="G362" s="37"/>
      <c r="H362" s="307" t="s">
        <v>248</v>
      </c>
      <c r="I362" s="304"/>
      <c r="J362" s="27" t="s">
        <v>86</v>
      </c>
      <c r="K362" s="27"/>
      <c r="L362" s="27"/>
      <c r="M362" s="164" t="n">
        <v>11493</v>
      </c>
      <c r="N362" s="308"/>
    </row>
    <row collapsed="false" customFormat="false" customHeight="true" hidden="true" ht="15.75" outlineLevel="0" r="363">
      <c r="A363" s="238"/>
      <c r="B363" s="138"/>
      <c r="C363" s="205"/>
      <c r="D363" s="205"/>
      <c r="E363" s="214"/>
      <c r="F363" s="303" t="s">
        <v>87</v>
      </c>
      <c r="G363" s="37"/>
      <c r="H363" s="309" t="s">
        <v>87</v>
      </c>
      <c r="I363" s="37"/>
      <c r="J363" s="27" t="s">
        <v>87</v>
      </c>
      <c r="K363" s="27"/>
      <c r="L363" s="27"/>
      <c r="M363" s="310" t="n">
        <v>10958.5</v>
      </c>
      <c r="N363" s="35"/>
    </row>
    <row collapsed="false" customFormat="false" customHeight="true" hidden="true" ht="15.75" outlineLevel="0" r="364">
      <c r="A364" s="238"/>
      <c r="B364" s="138"/>
      <c r="C364" s="205"/>
      <c r="D364" s="205"/>
      <c r="E364" s="215"/>
      <c r="F364" s="303" t="s">
        <v>88</v>
      </c>
      <c r="G364" s="136"/>
      <c r="H364" s="311" t="s">
        <v>88</v>
      </c>
      <c r="I364" s="136"/>
      <c r="J364" s="27" t="s">
        <v>88</v>
      </c>
      <c r="K364" s="27"/>
      <c r="L364" s="27"/>
      <c r="M364" s="310" t="n">
        <v>12213</v>
      </c>
      <c r="N364" s="253"/>
    </row>
    <row collapsed="false" customFormat="false" customHeight="true" hidden="true" ht="42.75" outlineLevel="0" r="365">
      <c r="A365" s="238"/>
      <c r="B365" s="138"/>
      <c r="C365" s="205"/>
      <c r="D365" s="205" t="s">
        <v>247</v>
      </c>
      <c r="E365" s="206" t="s">
        <v>228</v>
      </c>
      <c r="F365" s="312"/>
      <c r="G365" s="304" t="n">
        <f aca="false">G366+G367+G368</f>
        <v>0</v>
      </c>
      <c r="H365" s="305"/>
      <c r="I365" s="165" t="n">
        <f aca="false">I366+I367+I368</f>
        <v>0</v>
      </c>
      <c r="J365" s="27"/>
      <c r="K365" s="27"/>
      <c r="L365" s="27"/>
      <c r="M365" s="310" t="n">
        <f aca="false">M366+M367+M368</f>
        <v>36744.8</v>
      </c>
      <c r="N365" s="308" t="n">
        <f aca="false">N366+N367+N368</f>
        <v>0</v>
      </c>
    </row>
    <row collapsed="false" customFormat="false" customHeight="true" hidden="true" ht="15.75" outlineLevel="0" r="366">
      <c r="A366" s="238"/>
      <c r="B366" s="138"/>
      <c r="C366" s="205"/>
      <c r="D366" s="205"/>
      <c r="E366" s="206" t="s">
        <v>226</v>
      </c>
      <c r="F366" s="303" t="s">
        <v>86</v>
      </c>
      <c r="G366" s="37" t="n">
        <v>0</v>
      </c>
      <c r="H366" s="307" t="s">
        <v>248</v>
      </c>
      <c r="I366" s="304" t="n">
        <v>0</v>
      </c>
      <c r="J366" s="27" t="s">
        <v>86</v>
      </c>
      <c r="K366" s="27"/>
      <c r="L366" s="27"/>
      <c r="M366" s="310" t="n">
        <v>12183</v>
      </c>
      <c r="N366" s="35" t="n">
        <v>0</v>
      </c>
    </row>
    <row collapsed="false" customFormat="false" customHeight="true" hidden="true" ht="15.75" outlineLevel="0" r="367">
      <c r="A367" s="238"/>
      <c r="B367" s="138"/>
      <c r="C367" s="205"/>
      <c r="D367" s="205"/>
      <c r="E367" s="214"/>
      <c r="F367" s="303" t="s">
        <v>87</v>
      </c>
      <c r="G367" s="37" t="n">
        <v>0</v>
      </c>
      <c r="H367" s="309" t="s">
        <v>87</v>
      </c>
      <c r="I367" s="37" t="n">
        <v>0</v>
      </c>
      <c r="J367" s="27" t="s">
        <v>87</v>
      </c>
      <c r="K367" s="27"/>
      <c r="L367" s="27"/>
      <c r="M367" s="310" t="n">
        <v>11616</v>
      </c>
      <c r="N367" s="35" t="n">
        <v>0</v>
      </c>
    </row>
    <row collapsed="false" customFormat="false" customHeight="true" hidden="true" ht="15.75" outlineLevel="0" r="368">
      <c r="A368" s="238"/>
      <c r="B368" s="38"/>
      <c r="C368" s="205"/>
      <c r="D368" s="205"/>
      <c r="E368" s="215"/>
      <c r="F368" s="303" t="s">
        <v>88</v>
      </c>
      <c r="G368" s="136" t="n">
        <v>0</v>
      </c>
      <c r="H368" s="311" t="s">
        <v>88</v>
      </c>
      <c r="I368" s="136" t="n">
        <v>0</v>
      </c>
      <c r="J368" s="27" t="s">
        <v>88</v>
      </c>
      <c r="K368" s="27"/>
      <c r="L368" s="27"/>
      <c r="M368" s="310" t="n">
        <v>12945.8</v>
      </c>
      <c r="N368" s="35" t="n">
        <v>0</v>
      </c>
    </row>
    <row collapsed="false" customFormat="false" customHeight="true" hidden="true" ht="24" outlineLevel="0" r="369">
      <c r="A369" s="180"/>
      <c r="B369" s="290" t="s">
        <v>85</v>
      </c>
      <c r="C369" s="291"/>
      <c r="D369" s="291"/>
      <c r="E369" s="291"/>
      <c r="F369" s="313"/>
      <c r="G369" s="157" t="n">
        <f aca="false">G370+G371+G372</f>
        <v>0</v>
      </c>
      <c r="H369" s="269"/>
      <c r="I369" s="157" t="n">
        <f aca="false">I370+I371+I372</f>
        <v>0</v>
      </c>
      <c r="J369" s="271"/>
      <c r="K369" s="271"/>
      <c r="L369" s="271"/>
      <c r="M369" s="314" t="n">
        <f aca="false">M370+M371+M372</f>
        <v>71409.3</v>
      </c>
      <c r="N369" s="315" t="n">
        <f aca="false">N370+N371+N372</f>
        <v>0</v>
      </c>
    </row>
    <row collapsed="false" customFormat="false" customHeight="true" hidden="true" ht="15.75" outlineLevel="0" r="370">
      <c r="A370" s="180"/>
      <c r="B370" s="290"/>
      <c r="C370" s="291"/>
      <c r="D370" s="291"/>
      <c r="E370" s="291"/>
      <c r="F370" s="316" t="s">
        <v>86</v>
      </c>
      <c r="G370" s="157" t="n">
        <f aca="false">G362+G366</f>
        <v>0</v>
      </c>
      <c r="H370" s="269" t="s">
        <v>248</v>
      </c>
      <c r="I370" s="157" t="n">
        <f aca="false">I366+I362</f>
        <v>0</v>
      </c>
      <c r="J370" s="271" t="s">
        <v>86</v>
      </c>
      <c r="K370" s="271"/>
      <c r="L370" s="271"/>
      <c r="M370" s="317" t="n">
        <f aca="false">M362+M366</f>
        <v>23676</v>
      </c>
      <c r="N370" s="315" t="n">
        <f aca="false">N362+N366</f>
        <v>0</v>
      </c>
    </row>
    <row collapsed="false" customFormat="false" customHeight="true" hidden="true" ht="15.75" outlineLevel="0" r="371">
      <c r="A371" s="180"/>
      <c r="B371" s="290"/>
      <c r="C371" s="291"/>
      <c r="D371" s="291"/>
      <c r="E371" s="291"/>
      <c r="F371" s="316" t="s">
        <v>87</v>
      </c>
      <c r="G371" s="157" t="n">
        <f aca="false">G363+G367</f>
        <v>0</v>
      </c>
      <c r="H371" s="279" t="s">
        <v>87</v>
      </c>
      <c r="I371" s="157" t="n">
        <f aca="false">I367+I363</f>
        <v>0</v>
      </c>
      <c r="J371" s="271" t="s">
        <v>87</v>
      </c>
      <c r="K371" s="271"/>
      <c r="L371" s="271"/>
      <c r="M371" s="317" t="n">
        <f aca="false">M363+M367</f>
        <v>22574.5</v>
      </c>
      <c r="N371" s="315" t="n">
        <f aca="false">N363+N367</f>
        <v>0</v>
      </c>
    </row>
    <row collapsed="false" customFormat="false" customHeight="true" hidden="true" ht="15.75" outlineLevel="0" r="372">
      <c r="A372" s="180"/>
      <c r="B372" s="290"/>
      <c r="C372" s="291"/>
      <c r="D372" s="291"/>
      <c r="E372" s="291"/>
      <c r="F372" s="316" t="s">
        <v>88</v>
      </c>
      <c r="G372" s="157" t="n">
        <f aca="false">G364+G368</f>
        <v>0</v>
      </c>
      <c r="H372" s="279" t="s">
        <v>88</v>
      </c>
      <c r="I372" s="157" t="n">
        <f aca="false">I368+I364</f>
        <v>0</v>
      </c>
      <c r="J372" s="271" t="s">
        <v>88</v>
      </c>
      <c r="K372" s="271"/>
      <c r="L372" s="271"/>
      <c r="M372" s="317" t="n">
        <f aca="false">M368+M364</f>
        <v>25158.8</v>
      </c>
      <c r="N372" s="315" t="n">
        <f aca="false">N364+N368</f>
        <v>0</v>
      </c>
    </row>
    <row collapsed="false" customFormat="false" customHeight="true" hidden="true" ht="42" outlineLevel="0" r="373">
      <c r="A373" s="238" t="s">
        <v>20</v>
      </c>
      <c r="B373" s="204" t="s">
        <v>54</v>
      </c>
      <c r="C373" s="205" t="s">
        <v>223</v>
      </c>
      <c r="D373" s="205" t="s">
        <v>249</v>
      </c>
      <c r="E373" s="206" t="s">
        <v>225</v>
      </c>
      <c r="F373" s="312"/>
      <c r="G373" s="47"/>
      <c r="H373" s="47"/>
      <c r="I373" s="47"/>
      <c r="J373" s="27" t="n">
        <v>113.4</v>
      </c>
      <c r="K373" s="27"/>
      <c r="L373" s="27"/>
      <c r="M373" s="27"/>
      <c r="N373" s="205"/>
    </row>
    <row collapsed="false" customFormat="false" customHeight="false" hidden="true" ht="17.25" outlineLevel="0" r="374">
      <c r="A374" s="238"/>
      <c r="B374" s="204"/>
      <c r="C374" s="205"/>
      <c r="D374" s="205"/>
      <c r="E374" s="194" t="s">
        <v>226</v>
      </c>
      <c r="F374" s="318"/>
      <c r="G374" s="47"/>
      <c r="H374" s="47"/>
      <c r="I374" s="47"/>
      <c r="J374" s="27"/>
      <c r="K374" s="27"/>
      <c r="L374" s="27"/>
      <c r="M374" s="27"/>
      <c r="N374" s="205"/>
    </row>
    <row collapsed="false" customFormat="false" customHeight="true" hidden="true" ht="29.25" outlineLevel="0" r="375">
      <c r="A375" s="238"/>
      <c r="B375" s="204"/>
      <c r="C375" s="205"/>
      <c r="D375" s="205" t="s">
        <v>249</v>
      </c>
      <c r="E375" s="206" t="s">
        <v>227</v>
      </c>
      <c r="F375" s="319"/>
      <c r="G375" s="47"/>
      <c r="H375" s="47"/>
      <c r="I375" s="47"/>
      <c r="J375" s="27" t="n">
        <v>1096.49</v>
      </c>
      <c r="K375" s="27"/>
      <c r="L375" s="27"/>
      <c r="M375" s="27"/>
      <c r="N375" s="205"/>
    </row>
    <row collapsed="false" customFormat="false" customHeight="false" hidden="true" ht="17.25" outlineLevel="0" r="376">
      <c r="A376" s="238"/>
      <c r="B376" s="204"/>
      <c r="C376" s="205"/>
      <c r="D376" s="205"/>
      <c r="E376" s="194" t="s">
        <v>226</v>
      </c>
      <c r="F376" s="318"/>
      <c r="G376" s="47"/>
      <c r="H376" s="47"/>
      <c r="I376" s="47"/>
      <c r="J376" s="27"/>
      <c r="K376" s="27"/>
      <c r="L376" s="27"/>
      <c r="M376" s="27"/>
      <c r="N376" s="205"/>
    </row>
    <row collapsed="false" customFormat="false" customHeight="true" hidden="true" ht="15" outlineLevel="0" r="377">
      <c r="A377" s="238"/>
      <c r="B377" s="204"/>
      <c r="C377" s="205"/>
      <c r="D377" s="205" t="s">
        <v>249</v>
      </c>
      <c r="E377" s="206" t="s">
        <v>228</v>
      </c>
      <c r="F377" s="319"/>
      <c r="G377" s="47"/>
      <c r="H377" s="47"/>
      <c r="I377" s="47"/>
      <c r="J377" s="27" t="n">
        <v>214</v>
      </c>
      <c r="K377" s="27"/>
      <c r="L377" s="27"/>
      <c r="M377" s="27"/>
      <c r="N377" s="205"/>
    </row>
    <row collapsed="false" customFormat="false" customHeight="false" hidden="true" ht="17.25" outlineLevel="0" r="378">
      <c r="A378" s="238"/>
      <c r="B378" s="204"/>
      <c r="C378" s="205"/>
      <c r="D378" s="205"/>
      <c r="E378" s="206" t="s">
        <v>226</v>
      </c>
      <c r="F378" s="312"/>
      <c r="G378" s="47"/>
      <c r="H378" s="47"/>
      <c r="I378" s="47"/>
      <c r="J378" s="27"/>
      <c r="K378" s="27"/>
      <c r="L378" s="27"/>
      <c r="M378" s="27"/>
      <c r="N378" s="205"/>
    </row>
    <row collapsed="false" customFormat="false" customHeight="false" hidden="true" ht="17.25" outlineLevel="0" r="379">
      <c r="A379" s="238"/>
      <c r="B379" s="204"/>
      <c r="C379" s="205"/>
      <c r="D379" s="205"/>
      <c r="E379" s="206"/>
      <c r="F379" s="312"/>
      <c r="G379" s="47"/>
      <c r="H379" s="47"/>
      <c r="I379" s="47"/>
      <c r="J379" s="27"/>
      <c r="K379" s="27"/>
      <c r="L379" s="27"/>
      <c r="M379" s="27"/>
      <c r="N379" s="205"/>
    </row>
    <row collapsed="false" customFormat="false" customHeight="false" hidden="true" ht="17.25" outlineLevel="0" r="380">
      <c r="A380" s="238"/>
      <c r="B380" s="204"/>
      <c r="C380" s="205"/>
      <c r="D380" s="205"/>
      <c r="E380" s="206"/>
      <c r="F380" s="312"/>
      <c r="G380" s="47"/>
      <c r="H380" s="47"/>
      <c r="I380" s="47"/>
      <c r="J380" s="27"/>
      <c r="K380" s="27"/>
      <c r="L380" s="27"/>
      <c r="M380" s="27"/>
      <c r="N380" s="205"/>
    </row>
    <row collapsed="false" customFormat="false" customHeight="false" hidden="true" ht="17.25" outlineLevel="0" r="381">
      <c r="A381" s="238"/>
      <c r="B381" s="204"/>
      <c r="C381" s="205"/>
      <c r="D381" s="205"/>
      <c r="E381" s="206"/>
      <c r="F381" s="312"/>
      <c r="G381" s="47"/>
      <c r="H381" s="47"/>
      <c r="I381" s="47"/>
      <c r="J381" s="27"/>
      <c r="K381" s="27"/>
      <c r="L381" s="27"/>
      <c r="M381" s="27"/>
      <c r="N381" s="205"/>
    </row>
    <row collapsed="false" customFormat="false" customHeight="false" hidden="true" ht="17.25" outlineLevel="0" r="382">
      <c r="A382" s="238"/>
      <c r="B382" s="204"/>
      <c r="C382" s="205"/>
      <c r="D382" s="205"/>
      <c r="E382" s="206"/>
      <c r="F382" s="312"/>
      <c r="G382" s="47"/>
      <c r="H382" s="47"/>
      <c r="I382" s="47"/>
      <c r="J382" s="27"/>
      <c r="K382" s="27"/>
      <c r="L382" s="27"/>
      <c r="M382" s="27"/>
      <c r="N382" s="205"/>
    </row>
    <row collapsed="false" customFormat="false" customHeight="false" hidden="true" ht="17.25" outlineLevel="0" r="383">
      <c r="A383" s="238"/>
      <c r="B383" s="204"/>
      <c r="C383" s="205"/>
      <c r="D383" s="205"/>
      <c r="E383" s="206"/>
      <c r="F383" s="312"/>
      <c r="G383" s="47"/>
      <c r="H383" s="47"/>
      <c r="I383" s="47"/>
      <c r="J383" s="27"/>
      <c r="K383" s="27"/>
      <c r="L383" s="27"/>
      <c r="M383" s="27"/>
      <c r="N383" s="205"/>
    </row>
    <row collapsed="false" customFormat="false" customHeight="false" hidden="true" ht="17.25" outlineLevel="0" r="384">
      <c r="A384" s="238"/>
      <c r="B384" s="204"/>
      <c r="C384" s="205"/>
      <c r="D384" s="205"/>
      <c r="E384" s="206"/>
      <c r="F384" s="312"/>
      <c r="G384" s="47"/>
      <c r="H384" s="47"/>
      <c r="I384" s="47"/>
      <c r="J384" s="27"/>
      <c r="K384" s="27"/>
      <c r="L384" s="27"/>
      <c r="M384" s="27"/>
      <c r="N384" s="205"/>
    </row>
    <row collapsed="false" customFormat="false" customHeight="false" hidden="true" ht="17.25" outlineLevel="0" r="385">
      <c r="A385" s="238"/>
      <c r="B385" s="204"/>
      <c r="C385" s="205"/>
      <c r="D385" s="205"/>
      <c r="E385" s="206"/>
      <c r="F385" s="312"/>
      <c r="G385" s="47"/>
      <c r="H385" s="47"/>
      <c r="I385" s="47"/>
      <c r="J385" s="27"/>
      <c r="K385" s="27"/>
      <c r="L385" s="27"/>
      <c r="M385" s="27"/>
      <c r="N385" s="205"/>
    </row>
    <row collapsed="false" customFormat="false" customHeight="true" hidden="true" ht="8.25" outlineLevel="0" r="386">
      <c r="A386" s="238"/>
      <c r="B386" s="204"/>
      <c r="C386" s="205"/>
      <c r="D386" s="205"/>
      <c r="E386" s="194"/>
      <c r="F386" s="41"/>
      <c r="G386" s="47"/>
      <c r="H386" s="47"/>
      <c r="I386" s="47"/>
      <c r="J386" s="27"/>
      <c r="K386" s="27"/>
      <c r="L386" s="27"/>
      <c r="M386" s="27"/>
      <c r="N386" s="205"/>
    </row>
    <row collapsed="false" customFormat="true" customHeight="true" hidden="true" ht="15.6" outlineLevel="0" r="387" s="325">
      <c r="A387" s="320"/>
      <c r="B387" s="267" t="s">
        <v>85</v>
      </c>
      <c r="C387" s="268"/>
      <c r="D387" s="268"/>
      <c r="E387" s="268"/>
      <c r="F387" s="269"/>
      <c r="G387" s="279"/>
      <c r="H387" s="278"/>
      <c r="I387" s="278"/>
      <c r="J387" s="321" t="n">
        <v>599.2</v>
      </c>
      <c r="K387" s="322"/>
      <c r="L387" s="323"/>
      <c r="M387" s="324" t="n">
        <f aca="false">J377+J375+J373</f>
        <v>1423.89</v>
      </c>
      <c r="N387" s="273" t="s">
        <v>165</v>
      </c>
    </row>
    <row collapsed="false" customFormat="false" customHeight="false" hidden="true" ht="15.75" outlineLevel="0" r="388">
      <c r="A388" s="121"/>
      <c r="B388" s="122"/>
      <c r="C388" s="123"/>
      <c r="D388" s="123"/>
      <c r="E388" s="124"/>
      <c r="F388" s="123"/>
      <c r="G388" s="123"/>
      <c r="H388" s="123"/>
      <c r="I388" s="123"/>
      <c r="J388" s="125"/>
      <c r="K388" s="123"/>
      <c r="L388" s="123"/>
      <c r="M388" s="123"/>
      <c r="N388" s="123"/>
    </row>
    <row collapsed="false" customFormat="false" customHeight="false" hidden="true" ht="15" outlineLevel="0" r="389">
      <c r="A389" s="51"/>
    </row>
    <row collapsed="false" customFormat="false" customHeight="false" hidden="true" ht="15" outlineLevel="0" r="390">
      <c r="A390" s="18"/>
    </row>
    <row collapsed="false" customFormat="false" customHeight="false" hidden="true" ht="15" outlineLevel="0" r="391">
      <c r="A391" s="17" t="s">
        <v>250</v>
      </c>
    </row>
    <row collapsed="false" customFormat="false" customHeight="false" hidden="true" ht="15" outlineLevel="0" r="392">
      <c r="A392" s="54" t="s">
        <v>251</v>
      </c>
      <c r="B392" s="54"/>
      <c r="C392" s="54"/>
      <c r="D392" s="54"/>
      <c r="E392" s="54"/>
      <c r="F392" s="54"/>
    </row>
    <row collapsed="false" customFormat="false" customHeight="false" hidden="true" ht="15" outlineLevel="0" r="393">
      <c r="A393" s="18"/>
    </row>
    <row collapsed="false" customFormat="false" customHeight="true" hidden="true" ht="164.25" outlineLevel="0" r="394">
      <c r="A394" s="44" t="s">
        <v>171</v>
      </c>
      <c r="B394" s="25" t="s">
        <v>217</v>
      </c>
      <c r="C394" s="26" t="s">
        <v>72</v>
      </c>
      <c r="D394" s="26" t="s">
        <v>218</v>
      </c>
      <c r="E394" s="26" t="s">
        <v>74</v>
      </c>
      <c r="F394" s="27" t="s">
        <v>219</v>
      </c>
      <c r="G394" s="27"/>
      <c r="H394" s="27"/>
    </row>
    <row collapsed="false" customFormat="false" customHeight="false" hidden="true" ht="48.75" outlineLevel="0" r="395">
      <c r="A395" s="44"/>
      <c r="B395" s="25"/>
      <c r="C395" s="26"/>
      <c r="D395" s="26"/>
      <c r="E395" s="26"/>
      <c r="F395" s="31" t="s">
        <v>78</v>
      </c>
      <c r="G395" s="31" t="s">
        <v>221</v>
      </c>
      <c r="H395" s="326" t="s">
        <v>222</v>
      </c>
    </row>
    <row collapsed="false" customFormat="false" customHeight="false" hidden="true" ht="16.5" outlineLevel="0" r="396">
      <c r="A396" s="202" t="n">
        <v>1</v>
      </c>
      <c r="B396" s="203" t="n">
        <v>2</v>
      </c>
      <c r="C396" s="176" t="n">
        <v>3</v>
      </c>
      <c r="D396" s="176" t="n">
        <v>4</v>
      </c>
      <c r="E396" s="176" t="n">
        <v>5</v>
      </c>
      <c r="F396" s="177" t="n">
        <v>6</v>
      </c>
      <c r="G396" s="177" t="n">
        <v>9</v>
      </c>
      <c r="H396" s="326" t="n">
        <v>10</v>
      </c>
    </row>
    <row collapsed="false" customFormat="false" customHeight="true" hidden="true" ht="15" outlineLevel="0" r="397">
      <c r="A397" s="180" t="n">
        <v>2</v>
      </c>
      <c r="B397" s="138" t="s">
        <v>252</v>
      </c>
      <c r="C397" s="205" t="s">
        <v>253</v>
      </c>
      <c r="D397" s="35" t="s">
        <v>254</v>
      </c>
      <c r="E397" s="206" t="s">
        <v>225</v>
      </c>
      <c r="F397" s="327" t="str">
        <f aca="false">"#ссыл!++#ссыл!+G304+H304"</f>
        <v>#ссыл!++#ссыл!+G304+H304</v>
      </c>
      <c r="G397" s="327" t="n">
        <f aca="false">G410+G418</f>
        <v>141.8</v>
      </c>
      <c r="H397" s="327" t="n">
        <f aca="false">H410+H418</f>
        <v>0</v>
      </c>
    </row>
    <row collapsed="false" customFormat="false" customHeight="true" hidden="true" ht="60.75" outlineLevel="0" r="398">
      <c r="A398" s="180"/>
      <c r="B398" s="132" t="s">
        <v>58</v>
      </c>
      <c r="C398" s="205"/>
      <c r="D398" s="35"/>
      <c r="E398" s="194" t="s">
        <v>226</v>
      </c>
      <c r="F398" s="327"/>
      <c r="G398" s="327"/>
      <c r="H398" s="327"/>
    </row>
    <row collapsed="false" customFormat="false" customHeight="true" hidden="true" ht="58.5" outlineLevel="0" r="399">
      <c r="A399" s="180"/>
      <c r="B399" s="132"/>
      <c r="C399" s="328" t="s">
        <v>86</v>
      </c>
      <c r="D399" s="35"/>
      <c r="E399" s="183" t="s">
        <v>227</v>
      </c>
      <c r="F399" s="207" t="str">
        <f aca="false">"#ссыл!++#ссыл!+G306+H306"</f>
        <v>#ссыл!++#ссыл!+G306+H306</v>
      </c>
      <c r="G399" s="207" t="n">
        <f aca="false">G421</f>
        <v>278.2</v>
      </c>
      <c r="H399" s="207" t="n">
        <f aca="false">H421</f>
        <v>0</v>
      </c>
    </row>
    <row collapsed="false" customFormat="false" customHeight="true" hidden="true" ht="58.5" outlineLevel="0" r="400">
      <c r="A400" s="180"/>
      <c r="B400" s="132"/>
      <c r="C400" s="328" t="s">
        <v>87</v>
      </c>
      <c r="D400" s="35"/>
      <c r="E400" s="183"/>
      <c r="F400" s="207" t="str">
        <f aca="false">"#ссыл!++#ссыл!+G307+H307"</f>
        <v>#ссыл!++#ссыл!+G307+H307</v>
      </c>
      <c r="G400" s="207" t="n">
        <f aca="false">G422</f>
        <v>993.7</v>
      </c>
      <c r="H400" s="207" t="n">
        <f aca="false">H422</f>
        <v>0</v>
      </c>
    </row>
    <row collapsed="false" customFormat="false" customHeight="true" hidden="true" ht="58.5" outlineLevel="0" r="401">
      <c r="A401" s="180"/>
      <c r="B401" s="132"/>
      <c r="C401" s="328" t="s">
        <v>88</v>
      </c>
      <c r="D401" s="35"/>
      <c r="E401" s="183"/>
      <c r="F401" s="207" t="str">
        <f aca="false">"#ссыл!++#ссыл!+G308+H308"</f>
        <v>#ссыл!++#ссыл!+G308+H308</v>
      </c>
      <c r="G401" s="207" t="n">
        <f aca="false">G423</f>
        <v>200.9</v>
      </c>
      <c r="H401" s="207" t="n">
        <f aca="false">H423</f>
        <v>0</v>
      </c>
    </row>
    <row collapsed="false" customFormat="false" customHeight="true" hidden="true" ht="58.5" outlineLevel="0" r="402">
      <c r="A402" s="180"/>
      <c r="B402" s="131"/>
      <c r="C402" s="328" t="s">
        <v>255</v>
      </c>
      <c r="D402" s="35"/>
      <c r="E402" s="189"/>
      <c r="F402" s="207" t="str">
        <f aca="false">"#ссыл!++#ссыл!+G309+H309"</f>
        <v>#ссыл!++#ссыл!+G309+H309</v>
      </c>
      <c r="G402" s="211" t="n">
        <f aca="false">G412</f>
        <v>360.5</v>
      </c>
      <c r="H402" s="211" t="n">
        <f aca="false">H412</f>
        <v>0</v>
      </c>
    </row>
    <row collapsed="false" customFormat="false" customHeight="false" hidden="true" ht="17.25" outlineLevel="0" r="403">
      <c r="A403" s="180"/>
      <c r="B403" s="138"/>
      <c r="C403" s="250"/>
      <c r="D403" s="35"/>
      <c r="E403" s="268" t="s">
        <v>226</v>
      </c>
      <c r="F403" s="329" t="e">
        <f aca="false">F401+F400+F399+F402</f>
        <v>#VALUE!</v>
      </c>
      <c r="G403" s="329" t="n">
        <f aca="false">G401+G400+G399+G402</f>
        <v>1833.3</v>
      </c>
      <c r="H403" s="329" t="n">
        <f aca="false">H401+H400+H399+H402</f>
        <v>0</v>
      </c>
    </row>
    <row collapsed="false" customFormat="false" customHeight="false" hidden="true" ht="48.75" outlineLevel="0" r="404">
      <c r="A404" s="180"/>
      <c r="B404" s="138"/>
      <c r="C404" s="328" t="s">
        <v>86</v>
      </c>
      <c r="D404" s="35"/>
      <c r="E404" s="206" t="s">
        <v>228</v>
      </c>
      <c r="F404" s="207" t="str">
        <f aca="false">"#ссыл!++#ссыл!+G311+H311"</f>
        <v>#ссыл!++#ссыл!+G311+H311</v>
      </c>
      <c r="G404" s="207" t="n">
        <f aca="false">G426</f>
        <v>226</v>
      </c>
      <c r="H404" s="207" t="n">
        <f aca="false">H426</f>
        <v>0</v>
      </c>
    </row>
    <row collapsed="false" customFormat="false" customHeight="false" hidden="true" ht="48.75" outlineLevel="0" r="405">
      <c r="A405" s="180"/>
      <c r="B405" s="138"/>
      <c r="C405" s="328" t="s">
        <v>87</v>
      </c>
      <c r="D405" s="35"/>
      <c r="E405" s="206"/>
      <c r="F405" s="207" t="str">
        <f aca="false">"#ссыл!++#ссыл!+G312+H312"</f>
        <v>#ссыл!++#ссыл!+G312+H312</v>
      </c>
      <c r="G405" s="207" t="n">
        <f aca="false">G427</f>
        <v>818</v>
      </c>
      <c r="H405" s="207" t="n">
        <f aca="false">H427</f>
        <v>0</v>
      </c>
    </row>
    <row collapsed="false" customFormat="false" customHeight="false" hidden="true" ht="48.75" outlineLevel="0" r="406">
      <c r="A406" s="180"/>
      <c r="B406" s="138"/>
      <c r="C406" s="328" t="s">
        <v>88</v>
      </c>
      <c r="D406" s="35"/>
      <c r="E406" s="206"/>
      <c r="F406" s="207" t="str">
        <f aca="false">"#ссыл!++#ссыл!+G313+H313"</f>
        <v>#ссыл!++#ссыл!+G313+H313</v>
      </c>
      <c r="G406" s="207" t="n">
        <f aca="false">G428</f>
        <v>213.1</v>
      </c>
      <c r="H406" s="207" t="n">
        <f aca="false">H428</f>
        <v>0</v>
      </c>
    </row>
    <row collapsed="false" customFormat="false" customHeight="false" hidden="true" ht="48.75" outlineLevel="0" r="407">
      <c r="A407" s="180"/>
      <c r="B407" s="138"/>
      <c r="C407" s="328" t="s">
        <v>255</v>
      </c>
      <c r="D407" s="35"/>
      <c r="E407" s="206"/>
      <c r="F407" s="207" t="str">
        <f aca="false">"#ссыл!++#ссыл!+G314+H314"</f>
        <v>#ссыл!++#ссыл!+G314+H314</v>
      </c>
      <c r="G407" s="207" t="n">
        <f aca="false">G414</f>
        <v>282.2</v>
      </c>
      <c r="H407" s="207" t="n">
        <f aca="false">H414</f>
        <v>0</v>
      </c>
    </row>
    <row collapsed="false" customFormat="false" customHeight="false" hidden="true" ht="17.25" outlineLevel="0" r="408">
      <c r="A408" s="180"/>
      <c r="B408" s="38"/>
      <c r="C408" s="253"/>
      <c r="D408" s="35"/>
      <c r="E408" s="194" t="s">
        <v>226</v>
      </c>
      <c r="F408" s="330" t="e">
        <f aca="false">F406+F405+F404+F407</f>
        <v>#VALUE!</v>
      </c>
      <c r="G408" s="240" t="n">
        <f aca="false">G406+G405+G404+G407</f>
        <v>1539.3</v>
      </c>
      <c r="H408" s="240" t="n">
        <f aca="false">H406+H405+H404+H407</f>
        <v>0</v>
      </c>
    </row>
    <row collapsed="false" customFormat="false" customHeight="false" hidden="true" ht="17.25" outlineLevel="0" r="409">
      <c r="A409" s="320"/>
      <c r="B409" s="267" t="s">
        <v>85</v>
      </c>
      <c r="C409" s="331"/>
      <c r="D409" s="268"/>
      <c r="E409" s="268"/>
      <c r="F409" s="332" t="e">
        <f aca="false">F408+F403+F397</f>
        <v>#VALUE!</v>
      </c>
      <c r="G409" s="332" t="n">
        <f aca="false">G408+G403+G397</f>
        <v>3514.4</v>
      </c>
      <c r="H409" s="278" t="n">
        <f aca="false">H408+H403+H397</f>
        <v>0</v>
      </c>
    </row>
    <row collapsed="false" customFormat="false" customHeight="true" hidden="true" ht="15.75" outlineLevel="0" r="410">
      <c r="A410" s="333" t="s">
        <v>256</v>
      </c>
      <c r="B410" s="131" t="s">
        <v>257</v>
      </c>
      <c r="C410" s="205" t="s">
        <v>253</v>
      </c>
      <c r="D410" s="35" t="s">
        <v>258</v>
      </c>
      <c r="E410" s="206" t="s">
        <v>225</v>
      </c>
      <c r="F410" s="274" t="str">
        <f aca="false">"#ссыл!+#ссыл!+G317+H317"</f>
        <v>#ссыл!+#ссыл!+G317+H317</v>
      </c>
      <c r="G410" s="47" t="n">
        <v>141.8</v>
      </c>
      <c r="H410" s="27" t="n">
        <v>0</v>
      </c>
    </row>
    <row collapsed="false" customFormat="false" customHeight="false" hidden="true" ht="116.25" outlineLevel="0" r="411">
      <c r="A411" s="333"/>
      <c r="B411" s="131" t="s">
        <v>259</v>
      </c>
      <c r="C411" s="205"/>
      <c r="D411" s="35"/>
      <c r="E411" s="194" t="s">
        <v>226</v>
      </c>
      <c r="F411" s="274"/>
      <c r="G411" s="47"/>
      <c r="H411" s="27"/>
    </row>
    <row collapsed="false" customFormat="false" customHeight="true" hidden="true" ht="15.75" outlineLevel="0" r="412">
      <c r="A412" s="333"/>
      <c r="B412" s="138"/>
      <c r="C412" s="205"/>
      <c r="D412" s="35"/>
      <c r="E412" s="206" t="s">
        <v>227</v>
      </c>
      <c r="F412" s="274" t="str">
        <f aca="false">"#ссыл!+#ссыл!+G319+H319"</f>
        <v>#ссыл!+#ссыл!+G319+H319</v>
      </c>
      <c r="G412" s="47" t="n">
        <v>360.5</v>
      </c>
      <c r="H412" s="27" t="n">
        <v>0</v>
      </c>
    </row>
    <row collapsed="false" customFormat="false" customHeight="true" hidden="true" ht="15.75" outlineLevel="0" r="413">
      <c r="A413" s="333"/>
      <c r="B413" s="138"/>
      <c r="C413" s="205"/>
      <c r="D413" s="35"/>
      <c r="E413" s="194" t="s">
        <v>226</v>
      </c>
      <c r="F413" s="274"/>
      <c r="G413" s="47"/>
      <c r="H413" s="27"/>
    </row>
    <row collapsed="false" customFormat="false" customHeight="true" hidden="true" ht="15.75" outlineLevel="0" r="414">
      <c r="A414" s="333"/>
      <c r="B414" s="138"/>
      <c r="C414" s="205"/>
      <c r="D414" s="35"/>
      <c r="E414" s="206" t="s">
        <v>228</v>
      </c>
      <c r="F414" s="274" t="str">
        <f aca="false">"#ссыл!+#ссыл!+G321+H321"</f>
        <v>#ссыл!+#ссыл!+G321+H321</v>
      </c>
      <c r="G414" s="47" t="n">
        <v>282.2</v>
      </c>
      <c r="H414" s="27" t="n">
        <v>0</v>
      </c>
    </row>
    <row collapsed="false" customFormat="false" customHeight="true" hidden="true" ht="15.75" outlineLevel="0" r="415">
      <c r="A415" s="333"/>
      <c r="B415" s="38"/>
      <c r="C415" s="205"/>
      <c r="D415" s="35"/>
      <c r="E415" s="194" t="s">
        <v>226</v>
      </c>
      <c r="F415" s="274"/>
      <c r="G415" s="47"/>
      <c r="H415" s="27"/>
    </row>
    <row collapsed="false" customFormat="false" customHeight="false" hidden="true" ht="16.5" outlineLevel="0" r="416">
      <c r="A416" s="320"/>
      <c r="B416" s="267" t="s">
        <v>85</v>
      </c>
      <c r="C416" s="331"/>
      <c r="D416" s="334"/>
      <c r="E416" s="335"/>
      <c r="F416" s="336" t="e">
        <f aca="false">F414+F412+F410</f>
        <v>#VALUE!</v>
      </c>
      <c r="G416" s="336" t="n">
        <f aca="false">G414+G412+G410</f>
        <v>784.5</v>
      </c>
      <c r="H416" s="336" t="n">
        <f aca="false">H414+H412+H410</f>
        <v>0</v>
      </c>
    </row>
    <row collapsed="false" customFormat="false" customHeight="false" hidden="true" ht="15" outlineLevel="0" r="417">
      <c r="A417" s="51"/>
    </row>
    <row collapsed="false" customFormat="false" customHeight="true" hidden="true" ht="15.75" outlineLevel="0" r="418">
      <c r="A418" s="333" t="s">
        <v>32</v>
      </c>
      <c r="B418" s="25" t="s">
        <v>260</v>
      </c>
      <c r="C418" s="35"/>
      <c r="D418" s="35"/>
      <c r="E418" s="337" t="s">
        <v>225</v>
      </c>
      <c r="F418" s="27" t="n">
        <v>0</v>
      </c>
      <c r="G418" s="27" t="n">
        <v>0</v>
      </c>
      <c r="H418" s="27" t="n">
        <v>0</v>
      </c>
    </row>
    <row collapsed="false" customFormat="false" customHeight="true" hidden="true" ht="60.75" outlineLevel="0" r="419">
      <c r="A419" s="333"/>
      <c r="B419" s="25"/>
      <c r="C419" s="35"/>
      <c r="D419" s="35"/>
      <c r="E419" s="194" t="s">
        <v>226</v>
      </c>
      <c r="F419" s="27"/>
      <c r="G419" s="27"/>
      <c r="H419" s="27"/>
    </row>
    <row collapsed="false" customFormat="false" customHeight="true" hidden="true" ht="47.25" outlineLevel="0" r="420">
      <c r="A420" s="333"/>
      <c r="B420" s="25"/>
      <c r="C420" s="308"/>
      <c r="D420" s="183" t="s">
        <v>261</v>
      </c>
      <c r="E420" s="183" t="s">
        <v>227</v>
      </c>
      <c r="F420" s="240" t="e">
        <f aca="false">F421+F422+F423</f>
        <v>#VALUE!</v>
      </c>
      <c r="G420" s="240" t="n">
        <f aca="false">G421+G422+G423</f>
        <v>1472.8</v>
      </c>
      <c r="H420" s="240" t="n">
        <f aca="false">H421+H422+H423</f>
        <v>0</v>
      </c>
    </row>
    <row collapsed="false" customFormat="false" customHeight="true" hidden="true" ht="30" outlineLevel="0" r="421">
      <c r="A421" s="333"/>
      <c r="B421" s="25"/>
      <c r="C421" s="328" t="s">
        <v>86</v>
      </c>
      <c r="D421" s="183"/>
      <c r="E421" s="183"/>
      <c r="F421" s="256" t="str">
        <f aca="false">"#ссыл!+#ссыл!+G328+H328"</f>
        <v>#ссыл!+#ссыл!+G328+H328</v>
      </c>
      <c r="G421" s="246" t="n">
        <v>278.2</v>
      </c>
      <c r="H421" s="246" t="n">
        <v>0</v>
      </c>
    </row>
    <row collapsed="false" customFormat="false" customHeight="true" hidden="true" ht="30" outlineLevel="0" r="422">
      <c r="A422" s="333"/>
      <c r="B422" s="25"/>
      <c r="C422" s="328" t="s">
        <v>87</v>
      </c>
      <c r="D422" s="183"/>
      <c r="E422" s="183"/>
      <c r="F422" s="256" t="str">
        <f aca="false">"#ссыл!+#ссыл!+G329+H329"</f>
        <v>#ссыл!+#ссыл!+G329+H329</v>
      </c>
      <c r="G422" s="246" t="n">
        <v>993.7</v>
      </c>
      <c r="H422" s="246" t="n">
        <v>0</v>
      </c>
    </row>
    <row collapsed="false" customFormat="false" customHeight="true" hidden="true" ht="25.5" outlineLevel="0" r="423">
      <c r="A423" s="333"/>
      <c r="B423" s="25"/>
      <c r="C423" s="328" t="s">
        <v>88</v>
      </c>
      <c r="D423" s="183"/>
      <c r="E423" s="183"/>
      <c r="F423" s="256" t="str">
        <f aca="false">"#ссыл!+#ссыл!+G330+H330"</f>
        <v>#ссыл!+#ссыл!+G330+H330</v>
      </c>
      <c r="G423" s="246" t="n">
        <v>200.9</v>
      </c>
      <c r="H423" s="246" t="n">
        <v>0</v>
      </c>
    </row>
    <row collapsed="false" customFormat="false" customHeight="true" hidden="true" ht="15.75" outlineLevel="0" r="424">
      <c r="A424" s="333"/>
      <c r="B424" s="25"/>
      <c r="C424" s="250"/>
      <c r="D424" s="183"/>
      <c r="E424" s="194" t="s">
        <v>226</v>
      </c>
      <c r="F424" s="136"/>
      <c r="G424" s="136"/>
      <c r="H424" s="136"/>
    </row>
    <row collapsed="false" customFormat="false" customHeight="true" hidden="true" ht="15" outlineLevel="0" r="425">
      <c r="A425" s="333"/>
      <c r="B425" s="25"/>
      <c r="C425" s="308"/>
      <c r="D425" s="338"/>
      <c r="E425" s="206" t="s">
        <v>228</v>
      </c>
      <c r="F425" s="240" t="str">
        <f aca="false">"#ссыл!+#ссыл!+G332+H332"</f>
        <v>#ссыл!+#ссыл!+G332+H332</v>
      </c>
      <c r="G425" s="240" t="n">
        <f aca="false">G426+G427+G428</f>
        <v>1257.1</v>
      </c>
      <c r="H425" s="240" t="n">
        <f aca="false">H426+H427+H428</f>
        <v>0</v>
      </c>
    </row>
    <row collapsed="false" customFormat="false" customHeight="true" hidden="true" ht="15" outlineLevel="0" r="426">
      <c r="A426" s="333"/>
      <c r="B426" s="25"/>
      <c r="C426" s="328" t="s">
        <v>86</v>
      </c>
      <c r="D426" s="338"/>
      <c r="E426" s="206"/>
      <c r="F426" s="256" t="str">
        <f aca="false">"#ссыл!+#ссыл!+G333+H333"</f>
        <v>#ссыл!+#ссыл!+G333+H333</v>
      </c>
      <c r="G426" s="246" t="n">
        <v>226</v>
      </c>
      <c r="H426" s="246" t="n">
        <v>0</v>
      </c>
    </row>
    <row collapsed="false" customFormat="false" customHeight="true" hidden="true" ht="15" outlineLevel="0" r="427">
      <c r="A427" s="333"/>
      <c r="B427" s="25"/>
      <c r="C427" s="328" t="s">
        <v>87</v>
      </c>
      <c r="D427" s="338"/>
      <c r="E427" s="206"/>
      <c r="F427" s="256" t="str">
        <f aca="false">"#ссыл!+#ссыл!+G334+H334"</f>
        <v>#ссыл!+#ссыл!+G334+H334</v>
      </c>
      <c r="G427" s="246" t="n">
        <v>818</v>
      </c>
      <c r="H427" s="246" t="n">
        <v>0</v>
      </c>
    </row>
    <row collapsed="false" customFormat="false" customHeight="true" hidden="true" ht="15.75" outlineLevel="0" r="428">
      <c r="A428" s="333"/>
      <c r="B428" s="25"/>
      <c r="C428" s="339" t="s">
        <v>88</v>
      </c>
      <c r="D428" s="340"/>
      <c r="E428" s="194" t="s">
        <v>226</v>
      </c>
      <c r="F428" s="256" t="str">
        <f aca="false">"#ссыл!+#ссыл!+G335+H335"</f>
        <v>#ссыл!+#ссыл!+G335+H335</v>
      </c>
      <c r="G428" s="136" t="n">
        <v>213.1</v>
      </c>
      <c r="H428" s="136" t="n">
        <v>0</v>
      </c>
    </row>
    <row collapsed="false" customFormat="false" customHeight="false" hidden="true" ht="17.25" outlineLevel="0" r="429">
      <c r="A429" s="341"/>
      <c r="B429" s="342" t="s">
        <v>98</v>
      </c>
      <c r="C429" s="334"/>
      <c r="D429" s="334"/>
      <c r="E429" s="335"/>
      <c r="F429" s="271" t="e">
        <f aca="false">F425+F420+F418</f>
        <v>#VALUE!</v>
      </c>
      <c r="G429" s="336" t="n">
        <f aca="false">G425+G420+G418</f>
        <v>2729.9</v>
      </c>
      <c r="H429" s="336" t="n">
        <f aca="false">H425+H420+H418</f>
        <v>0</v>
      </c>
    </row>
    <row collapsed="false" customFormat="false" customHeight="false" hidden="true" ht="15" outlineLevel="0" r="430">
      <c r="A430" s="17"/>
    </row>
    <row collapsed="false" customFormat="false" customHeight="false" hidden="true" ht="15" outlineLevel="0" r="431">
      <c r="A431" s="17"/>
    </row>
    <row collapsed="false" customFormat="false" customHeight="false" hidden="true" ht="15" outlineLevel="0" r="432">
      <c r="A432" s="17"/>
    </row>
    <row collapsed="false" customFormat="false" customHeight="false" hidden="true" ht="15" outlineLevel="0" r="433">
      <c r="A433" s="17"/>
    </row>
    <row collapsed="false" customFormat="false" customHeight="false" hidden="true" ht="15" outlineLevel="0" r="434">
      <c r="A434" s="17"/>
    </row>
    <row collapsed="false" customFormat="false" customHeight="false" hidden="true" ht="15" outlineLevel="0" r="435">
      <c r="A435" s="17" t="s">
        <v>262</v>
      </c>
    </row>
    <row collapsed="false" customFormat="false" customHeight="false" hidden="true" ht="15" outlineLevel="0" r="436">
      <c r="A436" s="18"/>
    </row>
    <row collapsed="false" customFormat="false" customHeight="false" hidden="true" ht="15" outlineLevel="0" r="437">
      <c r="A437" s="54" t="s">
        <v>263</v>
      </c>
      <c r="B437" s="54"/>
      <c r="C437" s="54"/>
      <c r="D437" s="54"/>
      <c r="E437" s="54"/>
      <c r="F437" s="54"/>
    </row>
    <row collapsed="false" customFormat="false" customHeight="false" hidden="true" ht="15" outlineLevel="0" r="438">
      <c r="A438" s="18"/>
    </row>
    <row collapsed="false" customFormat="false" customHeight="true" hidden="true" ht="164.25" outlineLevel="0" r="439">
      <c r="A439" s="44" t="s">
        <v>171</v>
      </c>
      <c r="B439" s="25" t="s">
        <v>217</v>
      </c>
      <c r="C439" s="26" t="s">
        <v>72</v>
      </c>
      <c r="D439" s="26" t="s">
        <v>218</v>
      </c>
      <c r="E439" s="26" t="s">
        <v>74</v>
      </c>
      <c r="F439" s="27" t="s">
        <v>219</v>
      </c>
      <c r="G439" s="27"/>
      <c r="H439" s="27"/>
    </row>
    <row collapsed="false" customFormat="false" customHeight="false" hidden="true" ht="48.75" outlineLevel="0" r="440">
      <c r="A440" s="44"/>
      <c r="B440" s="25"/>
      <c r="C440" s="26"/>
      <c r="D440" s="26"/>
      <c r="E440" s="26"/>
      <c r="F440" s="31" t="s">
        <v>78</v>
      </c>
      <c r="G440" s="31" t="s">
        <v>221</v>
      </c>
      <c r="H440" s="326" t="s">
        <v>222</v>
      </c>
    </row>
    <row collapsed="false" customFormat="false" customHeight="false" hidden="true" ht="16.5" outlineLevel="0" r="441">
      <c r="A441" s="202" t="n">
        <v>1</v>
      </c>
      <c r="B441" s="203" t="n">
        <v>2</v>
      </c>
      <c r="C441" s="176" t="n">
        <v>3</v>
      </c>
      <c r="D441" s="176" t="n">
        <v>4</v>
      </c>
      <c r="E441" s="176" t="n">
        <v>5</v>
      </c>
      <c r="F441" s="177" t="n">
        <v>6</v>
      </c>
      <c r="G441" s="177" t="n">
        <v>9</v>
      </c>
      <c r="H441" s="326" t="n">
        <v>10</v>
      </c>
    </row>
    <row collapsed="false" customFormat="false" customHeight="true" hidden="true" ht="15" outlineLevel="0" r="442">
      <c r="A442" s="180" t="n">
        <v>3</v>
      </c>
      <c r="B442" s="138" t="s">
        <v>62</v>
      </c>
      <c r="C442" s="205" t="s">
        <v>264</v>
      </c>
      <c r="D442" s="205" t="s">
        <v>265</v>
      </c>
      <c r="E442" s="206" t="s">
        <v>225</v>
      </c>
      <c r="F442" s="343" t="n">
        <f aca="false">"#ссыл!+#ссыл!+G349+H349"</f>
        <v>0</v>
      </c>
      <c r="G442" s="343" t="n">
        <f aca="false">G449</f>
        <v>832.375</v>
      </c>
      <c r="H442" s="343" t="n">
        <f aca="false">H449</f>
        <v>0</v>
      </c>
    </row>
    <row collapsed="false" customFormat="false" customHeight="false" hidden="true" ht="103.5" outlineLevel="0" r="443">
      <c r="A443" s="180"/>
      <c r="B443" s="138" t="s">
        <v>64</v>
      </c>
      <c r="C443" s="205"/>
      <c r="D443" s="205"/>
      <c r="E443" s="194" t="s">
        <v>226</v>
      </c>
      <c r="F443" s="343"/>
      <c r="G443" s="343"/>
      <c r="H443" s="343"/>
    </row>
    <row collapsed="false" customFormat="false" customHeight="true" hidden="true" ht="15.75" outlineLevel="0" r="444">
      <c r="A444" s="180"/>
      <c r="B444" s="138"/>
      <c r="C444" s="205"/>
      <c r="D444" s="205"/>
      <c r="E444" s="206" t="s">
        <v>227</v>
      </c>
      <c r="F444" s="343" t="n">
        <f aca="false">"#ссыл!+#ссыл!+G351+H351"</f>
        <v>0</v>
      </c>
      <c r="G444" s="343" t="n">
        <f aca="false">G452</f>
        <v>1057.2</v>
      </c>
      <c r="H444" s="343" t="n">
        <f aca="false">H452</f>
        <v>0</v>
      </c>
    </row>
    <row collapsed="false" customFormat="false" customHeight="true" hidden="true" ht="15.75" outlineLevel="0" r="445">
      <c r="A445" s="180"/>
      <c r="B445" s="138"/>
      <c r="C445" s="205"/>
      <c r="D445" s="205"/>
      <c r="E445" s="194" t="s">
        <v>226</v>
      </c>
      <c r="F445" s="343"/>
      <c r="G445" s="343"/>
      <c r="H445" s="343"/>
    </row>
    <row collapsed="false" customFormat="false" customHeight="true" hidden="true" ht="15.75" outlineLevel="0" r="446">
      <c r="A446" s="180"/>
      <c r="B446" s="138"/>
      <c r="C446" s="205"/>
      <c r="D446" s="205"/>
      <c r="E446" s="206" t="s">
        <v>228</v>
      </c>
      <c r="F446" s="343" t="n">
        <f aca="false">"#ссыл!+#ссыл!+G353+H353"</f>
        <v>0</v>
      </c>
      <c r="G446" s="343" t="n">
        <f aca="false">G454</f>
        <v>1013.1</v>
      </c>
      <c r="H446" s="343" t="n">
        <f aca="false">H454</f>
        <v>0</v>
      </c>
    </row>
    <row collapsed="false" customFormat="false" customHeight="true" hidden="true" ht="15.75" outlineLevel="0" r="447">
      <c r="A447" s="180"/>
      <c r="B447" s="38"/>
      <c r="C447" s="205"/>
      <c r="D447" s="205"/>
      <c r="E447" s="194" t="s">
        <v>226</v>
      </c>
      <c r="F447" s="343"/>
      <c r="G447" s="343"/>
      <c r="H447" s="343"/>
    </row>
    <row collapsed="false" customFormat="false" customHeight="false" hidden="true" ht="16.5" outlineLevel="0" r="448">
      <c r="A448" s="151"/>
      <c r="B448" s="38" t="s">
        <v>85</v>
      </c>
      <c r="C448" s="29"/>
      <c r="D448" s="194"/>
      <c r="E448" s="29"/>
      <c r="F448" s="344" t="n">
        <f aca="false">F446+F444+F442</f>
        <v>0</v>
      </c>
      <c r="G448" s="344" t="n">
        <f aca="false">G446+G444+G442</f>
        <v>2902.675</v>
      </c>
      <c r="H448" s="344" t="n">
        <f aca="false">H446+H444+H442</f>
        <v>0</v>
      </c>
    </row>
    <row collapsed="false" customFormat="false" customHeight="true" hidden="true" ht="15" outlineLevel="0" r="449">
      <c r="A449" s="345" t="n">
        <v>41642</v>
      </c>
      <c r="B449" s="138" t="s">
        <v>266</v>
      </c>
      <c r="C449" s="205" t="s">
        <v>264</v>
      </c>
      <c r="D449" s="205" t="s">
        <v>267</v>
      </c>
      <c r="E449" s="206"/>
      <c r="F449" s="292" t="n">
        <f aca="false">"#ссыл!+#ссыл!+G356+H356"</f>
        <v>0</v>
      </c>
      <c r="G449" s="296" t="n">
        <v>832.375</v>
      </c>
      <c r="H449" s="346" t="n">
        <v>0</v>
      </c>
    </row>
    <row collapsed="false" customFormat="false" customHeight="false" hidden="true" ht="78" outlineLevel="0" r="450">
      <c r="A450" s="345"/>
      <c r="B450" s="138" t="s">
        <v>66</v>
      </c>
      <c r="C450" s="205"/>
      <c r="D450" s="205"/>
      <c r="E450" s="206" t="s">
        <v>225</v>
      </c>
      <c r="F450" s="292"/>
      <c r="G450" s="296"/>
      <c r="H450" s="346"/>
    </row>
    <row collapsed="false" customFormat="false" customHeight="false" hidden="true" ht="16.5" outlineLevel="0" r="451">
      <c r="A451" s="345"/>
      <c r="B451" s="138"/>
      <c r="C451" s="205"/>
      <c r="D451" s="205"/>
      <c r="E451" s="194" t="s">
        <v>226</v>
      </c>
      <c r="F451" s="292"/>
      <c r="G451" s="296"/>
      <c r="H451" s="346"/>
    </row>
    <row collapsed="false" customFormat="false" customHeight="true" hidden="true" ht="15.75" outlineLevel="0" r="452">
      <c r="A452" s="345"/>
      <c r="B452" s="138"/>
      <c r="C452" s="205"/>
      <c r="D452" s="205"/>
      <c r="E452" s="206" t="s">
        <v>227</v>
      </c>
      <c r="F452" s="292" t="n">
        <f aca="false">"#ссыл!+#ссыл!+G359+H359"</f>
        <v>0</v>
      </c>
      <c r="G452" s="296" t="n">
        <v>1057.2</v>
      </c>
      <c r="H452" s="347" t="n">
        <v>0</v>
      </c>
    </row>
    <row collapsed="false" customFormat="false" customHeight="true" hidden="true" ht="15.75" outlineLevel="0" r="453">
      <c r="A453" s="345"/>
      <c r="B453" s="138"/>
      <c r="C453" s="205"/>
      <c r="D453" s="205"/>
      <c r="E453" s="194" t="s">
        <v>226</v>
      </c>
      <c r="F453" s="292"/>
      <c r="G453" s="296"/>
      <c r="H453" s="347"/>
    </row>
    <row collapsed="false" customFormat="false" customHeight="false" hidden="true" ht="16.5" outlineLevel="0" r="454">
      <c r="A454" s="345"/>
      <c r="B454" s="138"/>
      <c r="C454" s="205"/>
      <c r="D454" s="205"/>
      <c r="E454" s="206" t="s">
        <v>228</v>
      </c>
      <c r="F454" s="292" t="n">
        <f aca="false">"#ссыл!+#ссыл!+G361+H361"</f>
        <v>0</v>
      </c>
      <c r="G454" s="296" t="n">
        <v>1013.1</v>
      </c>
      <c r="H454" s="346" t="n">
        <v>0</v>
      </c>
    </row>
    <row collapsed="false" customFormat="false" customHeight="false" hidden="true" ht="16.5" outlineLevel="0" r="455">
      <c r="A455" s="345"/>
      <c r="B455" s="38"/>
      <c r="C455" s="205"/>
      <c r="D455" s="205"/>
      <c r="E455" s="194" t="s">
        <v>226</v>
      </c>
      <c r="F455" s="292"/>
      <c r="G455" s="296"/>
      <c r="H455" s="346"/>
    </row>
    <row collapsed="false" customFormat="false" customHeight="false" hidden="true" ht="16.5" outlineLevel="0" r="456">
      <c r="A456" s="348"/>
      <c r="B456" s="38" t="s">
        <v>85</v>
      </c>
      <c r="C456" s="29"/>
      <c r="D456" s="194"/>
      <c r="E456" s="29"/>
      <c r="F456" s="270" t="n">
        <f aca="false">F454+F452+F449</f>
        <v>0</v>
      </c>
      <c r="G456" s="270" t="n">
        <f aca="false">G454+G452+G449</f>
        <v>2902.675</v>
      </c>
      <c r="H456" s="270" t="n">
        <f aca="false">H454+H452+H449</f>
        <v>0</v>
      </c>
    </row>
    <row collapsed="false" customFormat="false" customHeight="false" hidden="true" ht="15" outlineLevel="0" r="457">
      <c r="A457" s="17"/>
    </row>
    <row collapsed="false" customFormat="false" customHeight="false" hidden="true" ht="15" outlineLevel="0" r="458">
      <c r="A458" s="17" t="s">
        <v>268</v>
      </c>
    </row>
    <row collapsed="false" customFormat="false" customHeight="false" hidden="true" ht="15" outlineLevel="0" r="459">
      <c r="A459" s="54" t="s">
        <v>168</v>
      </c>
      <c r="B459" s="54"/>
      <c r="C459" s="54"/>
      <c r="D459" s="54"/>
      <c r="E459" s="54"/>
      <c r="F459" s="54"/>
      <c r="G459" s="54"/>
      <c r="H459" s="54"/>
      <c r="I459" s="54"/>
    </row>
    <row collapsed="false" customFormat="false" customHeight="false" hidden="true" ht="15" outlineLevel="0" r="460">
      <c r="A460" s="54" t="s">
        <v>269</v>
      </c>
      <c r="B460" s="54"/>
      <c r="C460" s="54"/>
      <c r="D460" s="54"/>
      <c r="E460" s="54"/>
      <c r="F460" s="54"/>
    </row>
    <row collapsed="false" customFormat="false" customHeight="false" hidden="true" ht="15" outlineLevel="0" r="461">
      <c r="A461" s="54" t="s">
        <v>270</v>
      </c>
      <c r="B461" s="54"/>
      <c r="C461" s="54"/>
      <c r="D461" s="54"/>
      <c r="E461" s="54"/>
      <c r="F461" s="54"/>
      <c r="G461" s="54"/>
      <c r="H461" s="54"/>
      <c r="I461" s="54"/>
    </row>
    <row collapsed="false" customFormat="false" customHeight="false" hidden="true" ht="15" outlineLevel="0" r="462">
      <c r="A462" s="23"/>
    </row>
    <row collapsed="false" customFormat="false" customHeight="true" hidden="true" ht="131.25" outlineLevel="0" r="463">
      <c r="A463" s="24" t="s">
        <v>171</v>
      </c>
      <c r="B463" s="25" t="s">
        <v>271</v>
      </c>
      <c r="C463" s="25" t="s">
        <v>272</v>
      </c>
      <c r="D463" s="25" t="s">
        <v>273</v>
      </c>
      <c r="E463" s="26" t="s">
        <v>274</v>
      </c>
      <c r="F463" s="27" t="s">
        <v>275</v>
      </c>
      <c r="G463" s="27"/>
      <c r="H463" s="27" t="s">
        <v>276</v>
      </c>
      <c r="I463" s="27" t="s">
        <v>277</v>
      </c>
    </row>
    <row collapsed="false" customFormat="false" customHeight="false" hidden="true" ht="17.25" outlineLevel="0" r="464">
      <c r="A464" s="28" t="s">
        <v>9</v>
      </c>
      <c r="B464" s="25"/>
      <c r="C464" s="25"/>
      <c r="D464" s="25"/>
      <c r="E464" s="26"/>
      <c r="F464" s="27"/>
      <c r="G464" s="27"/>
      <c r="H464" s="27"/>
      <c r="I464" s="27"/>
    </row>
    <row collapsed="false" customFormat="false" customHeight="false" hidden="true" ht="17.25" outlineLevel="0" r="465">
      <c r="A465" s="202" t="n">
        <v>1</v>
      </c>
      <c r="B465" s="203" t="n">
        <v>2</v>
      </c>
      <c r="C465" s="203" t="n">
        <v>3</v>
      </c>
      <c r="D465" s="203" t="n">
        <v>4</v>
      </c>
      <c r="E465" s="176" t="n">
        <v>5</v>
      </c>
      <c r="F465" s="177" t="n">
        <v>6</v>
      </c>
      <c r="G465" s="178"/>
      <c r="H465" s="177" t="n">
        <v>9</v>
      </c>
      <c r="I465" s="326" t="n">
        <v>10</v>
      </c>
    </row>
    <row collapsed="false" customFormat="false" customHeight="true" hidden="true" ht="120.75" outlineLevel="0" r="466">
      <c r="A466" s="28" t="n">
        <v>1</v>
      </c>
      <c r="B466" s="48" t="s">
        <v>278</v>
      </c>
      <c r="C466" s="29" t="s">
        <v>184</v>
      </c>
      <c r="D466" s="29" t="s">
        <v>279</v>
      </c>
      <c r="E466" s="29" t="s">
        <v>280</v>
      </c>
      <c r="F466" s="31" t="s">
        <v>165</v>
      </c>
      <c r="G466" s="37"/>
      <c r="H466" s="41" t="s">
        <v>281</v>
      </c>
      <c r="I466" s="136" t="s">
        <v>282</v>
      </c>
    </row>
    <row collapsed="false" customFormat="false" customHeight="true" hidden="true" ht="15" outlineLevel="0" r="467">
      <c r="A467" s="44" t="n">
        <v>2</v>
      </c>
      <c r="B467" s="43" t="s">
        <v>283</v>
      </c>
      <c r="C467" s="35" t="s">
        <v>186</v>
      </c>
      <c r="D467" s="35" t="s">
        <v>284</v>
      </c>
      <c r="E467" s="35" t="s">
        <v>280</v>
      </c>
      <c r="F467" s="190" t="s">
        <v>285</v>
      </c>
      <c r="G467" s="37"/>
      <c r="H467" s="37" t="s">
        <v>281</v>
      </c>
      <c r="I467" s="37" t="s">
        <v>282</v>
      </c>
    </row>
    <row collapsed="false" customFormat="false" customHeight="false" hidden="true" ht="253.5" outlineLevel="0" r="468">
      <c r="A468" s="44"/>
      <c r="B468" s="43"/>
      <c r="C468" s="35"/>
      <c r="D468" s="35"/>
      <c r="E468" s="35"/>
      <c r="F468" s="31" t="s">
        <v>286</v>
      </c>
      <c r="G468" s="37"/>
      <c r="H468" s="37"/>
      <c r="I468" s="37"/>
    </row>
    <row collapsed="false" customFormat="false" customHeight="true" hidden="true" ht="135.75" outlineLevel="0" r="469">
      <c r="A469" s="28" t="n">
        <v>3</v>
      </c>
      <c r="B469" s="48" t="s">
        <v>287</v>
      </c>
      <c r="C469" s="29" t="s">
        <v>186</v>
      </c>
      <c r="D469" s="29" t="s">
        <v>288</v>
      </c>
      <c r="E469" s="29" t="s">
        <v>280</v>
      </c>
      <c r="F469" s="31" t="s">
        <v>289</v>
      </c>
      <c r="G469" s="37"/>
      <c r="H469" s="41" t="s">
        <v>102</v>
      </c>
      <c r="I469" s="136" t="s">
        <v>282</v>
      </c>
    </row>
    <row collapsed="false" customFormat="false" customHeight="true" hidden="true" ht="120.75" outlineLevel="0" r="470">
      <c r="A470" s="28" t="n">
        <v>4</v>
      </c>
      <c r="B470" s="48" t="s">
        <v>290</v>
      </c>
      <c r="C470" s="29" t="s">
        <v>184</v>
      </c>
      <c r="D470" s="29" t="s">
        <v>291</v>
      </c>
      <c r="E470" s="29" t="s">
        <v>280</v>
      </c>
      <c r="F470" s="41" t="s">
        <v>165</v>
      </c>
      <c r="G470" s="37"/>
      <c r="H470" s="41" t="s">
        <v>292</v>
      </c>
      <c r="I470" s="136" t="s">
        <v>282</v>
      </c>
    </row>
    <row collapsed="false" customFormat="false" customHeight="true" hidden="true" ht="150.75" outlineLevel="0" r="471">
      <c r="A471" s="28" t="n">
        <v>5</v>
      </c>
      <c r="B471" s="48" t="s">
        <v>293</v>
      </c>
      <c r="C471" s="29" t="s">
        <v>294</v>
      </c>
      <c r="D471" s="194" t="s">
        <v>295</v>
      </c>
      <c r="E471" s="29" t="s">
        <v>280</v>
      </c>
      <c r="F471" s="41" t="s">
        <v>165</v>
      </c>
      <c r="G471" s="37"/>
      <c r="H471" s="41" t="s">
        <v>55</v>
      </c>
      <c r="I471" s="136" t="s">
        <v>282</v>
      </c>
    </row>
    <row collapsed="false" customFormat="false" customHeight="true" hidden="true" ht="150.75" outlineLevel="0" r="472">
      <c r="A472" s="28" t="n">
        <v>6</v>
      </c>
      <c r="B472" s="48" t="s">
        <v>296</v>
      </c>
      <c r="C472" s="29" t="s">
        <v>190</v>
      </c>
      <c r="D472" s="29" t="s">
        <v>297</v>
      </c>
      <c r="E472" s="29" t="s">
        <v>280</v>
      </c>
      <c r="F472" s="41" t="s">
        <v>165</v>
      </c>
      <c r="G472" s="37"/>
      <c r="H472" s="41" t="s">
        <v>292</v>
      </c>
      <c r="I472" s="136" t="s">
        <v>282</v>
      </c>
    </row>
    <row collapsed="false" customFormat="false" customHeight="true" hidden="true" ht="15" outlineLevel="0" r="473">
      <c r="A473" s="44" t="n">
        <v>7</v>
      </c>
      <c r="B473" s="43" t="s">
        <v>298</v>
      </c>
      <c r="C473" s="35" t="s">
        <v>186</v>
      </c>
      <c r="D473" s="35" t="s">
        <v>299</v>
      </c>
      <c r="E473" s="35" t="s">
        <v>280</v>
      </c>
      <c r="F473" s="190" t="s">
        <v>300</v>
      </c>
      <c r="G473" s="37"/>
      <c r="H473" s="37" t="s">
        <v>102</v>
      </c>
      <c r="I473" s="37" t="s">
        <v>282</v>
      </c>
    </row>
    <row collapsed="false" customFormat="false" customHeight="false" hidden="true" ht="17.25" outlineLevel="0" r="474">
      <c r="A474" s="44"/>
      <c r="B474" s="43"/>
      <c r="C474" s="35"/>
      <c r="D474" s="35"/>
      <c r="E474" s="35"/>
      <c r="F474" s="190"/>
      <c r="G474" s="37"/>
      <c r="H474" s="37"/>
      <c r="I474" s="37"/>
    </row>
    <row collapsed="false" customFormat="false" customHeight="false" hidden="true" ht="222" outlineLevel="0" r="475">
      <c r="A475" s="44"/>
      <c r="B475" s="43"/>
      <c r="C475" s="35"/>
      <c r="D475" s="35"/>
      <c r="E475" s="35"/>
      <c r="F475" s="31" t="s">
        <v>301</v>
      </c>
      <c r="G475" s="37"/>
      <c r="H475" s="37"/>
      <c r="I475" s="37"/>
    </row>
    <row collapsed="false" customFormat="false" customHeight="true" hidden="true" ht="15" outlineLevel="0" r="476">
      <c r="A476" s="44" t="n">
        <v>8</v>
      </c>
      <c r="B476" s="204" t="s">
        <v>302</v>
      </c>
      <c r="C476" s="35" t="s">
        <v>186</v>
      </c>
      <c r="D476" s="35" t="s">
        <v>303</v>
      </c>
      <c r="E476" s="35" t="s">
        <v>280</v>
      </c>
      <c r="F476" s="190" t="s">
        <v>304</v>
      </c>
      <c r="G476" s="37"/>
      <c r="H476" s="37" t="s">
        <v>102</v>
      </c>
      <c r="I476" s="37" t="s">
        <v>282</v>
      </c>
    </row>
    <row collapsed="false" customFormat="false" customHeight="false" hidden="true" ht="17.25" outlineLevel="0" r="477">
      <c r="A477" s="44"/>
      <c r="B477" s="204"/>
      <c r="C477" s="35"/>
      <c r="D477" s="35"/>
      <c r="E477" s="35"/>
      <c r="F477" s="190"/>
      <c r="G477" s="37"/>
      <c r="H477" s="37"/>
      <c r="I477" s="37"/>
    </row>
    <row collapsed="false" customFormat="false" customHeight="false" hidden="true" ht="222" outlineLevel="0" r="478">
      <c r="A478" s="44"/>
      <c r="B478" s="204"/>
      <c r="C478" s="35"/>
      <c r="D478" s="35"/>
      <c r="E478" s="35"/>
      <c r="F478" s="31" t="s">
        <v>305</v>
      </c>
      <c r="G478" s="37"/>
      <c r="H478" s="37"/>
      <c r="I478" s="37"/>
    </row>
    <row collapsed="false" customFormat="false" customHeight="true" hidden="true" ht="105.75" outlineLevel="0" r="479">
      <c r="A479" s="28" t="n">
        <v>9</v>
      </c>
      <c r="B479" s="38" t="s">
        <v>306</v>
      </c>
      <c r="C479" s="29" t="s">
        <v>194</v>
      </c>
      <c r="D479" s="29" t="s">
        <v>307</v>
      </c>
      <c r="E479" s="29" t="s">
        <v>280</v>
      </c>
      <c r="F479" s="41" t="s">
        <v>165</v>
      </c>
      <c r="G479" s="37"/>
      <c r="H479" s="41" t="s">
        <v>308</v>
      </c>
      <c r="I479" s="136" t="s">
        <v>282</v>
      </c>
    </row>
    <row collapsed="false" customFormat="false" customHeight="true" hidden="true" ht="135.75" outlineLevel="0" r="480">
      <c r="A480" s="28" t="n">
        <v>10</v>
      </c>
      <c r="B480" s="48" t="s">
        <v>309</v>
      </c>
      <c r="C480" s="29" t="s">
        <v>194</v>
      </c>
      <c r="D480" s="194" t="s">
        <v>310</v>
      </c>
      <c r="E480" s="29" t="s">
        <v>280</v>
      </c>
      <c r="F480" s="41" t="s">
        <v>165</v>
      </c>
      <c r="G480" s="37"/>
      <c r="H480" s="41" t="s">
        <v>102</v>
      </c>
      <c r="I480" s="136" t="s">
        <v>282</v>
      </c>
    </row>
    <row collapsed="false" customFormat="false" customHeight="true" hidden="true" ht="150.75" outlineLevel="0" r="481">
      <c r="A481" s="28" t="n">
        <v>11</v>
      </c>
      <c r="B481" s="48" t="s">
        <v>311</v>
      </c>
      <c r="C481" s="29" t="s">
        <v>186</v>
      </c>
      <c r="D481" s="29" t="s">
        <v>312</v>
      </c>
      <c r="E481" s="29" t="s">
        <v>313</v>
      </c>
      <c r="F481" s="31" t="s">
        <v>314</v>
      </c>
      <c r="G481" s="37"/>
      <c r="H481" s="41" t="s">
        <v>102</v>
      </c>
      <c r="I481" s="136" t="s">
        <v>282</v>
      </c>
    </row>
    <row collapsed="false" customFormat="false" customHeight="true" hidden="true" ht="15" outlineLevel="0" r="482">
      <c r="A482" s="44" t="n">
        <v>12</v>
      </c>
      <c r="B482" s="43" t="s">
        <v>315</v>
      </c>
      <c r="C482" s="35" t="s">
        <v>186</v>
      </c>
      <c r="D482" s="35" t="s">
        <v>316</v>
      </c>
      <c r="E482" s="35" t="s">
        <v>280</v>
      </c>
      <c r="F482" s="190" t="s">
        <v>317</v>
      </c>
      <c r="G482" s="37"/>
      <c r="H482" s="37" t="s">
        <v>102</v>
      </c>
      <c r="I482" s="37" t="s">
        <v>282</v>
      </c>
    </row>
    <row collapsed="false" customFormat="false" customHeight="false" hidden="true" ht="348" outlineLevel="0" r="483">
      <c r="A483" s="44"/>
      <c r="B483" s="43"/>
      <c r="C483" s="35"/>
      <c r="D483" s="35"/>
      <c r="E483" s="35"/>
      <c r="F483" s="31" t="s">
        <v>318</v>
      </c>
      <c r="G483" s="37"/>
      <c r="H483" s="37"/>
      <c r="I483" s="37"/>
    </row>
    <row collapsed="false" customFormat="false" customHeight="true" hidden="true" ht="15" outlineLevel="0" r="484">
      <c r="A484" s="44" t="n">
        <v>13</v>
      </c>
      <c r="B484" s="204" t="s">
        <v>319</v>
      </c>
      <c r="C484" s="35" t="s">
        <v>186</v>
      </c>
      <c r="D484" s="35" t="s">
        <v>320</v>
      </c>
      <c r="E484" s="35" t="s">
        <v>321</v>
      </c>
      <c r="F484" s="190" t="s">
        <v>322</v>
      </c>
      <c r="G484" s="37" t="s">
        <v>323</v>
      </c>
      <c r="H484" s="37"/>
      <c r="I484" s="37" t="s">
        <v>282</v>
      </c>
    </row>
    <row collapsed="false" customFormat="false" customHeight="false" hidden="true" ht="316.5" outlineLevel="0" r="485">
      <c r="A485" s="44"/>
      <c r="B485" s="204"/>
      <c r="C485" s="35"/>
      <c r="D485" s="35"/>
      <c r="E485" s="35"/>
      <c r="F485" s="31" t="s">
        <v>324</v>
      </c>
      <c r="G485" s="37"/>
      <c r="H485" s="37"/>
      <c r="I485" s="37"/>
    </row>
    <row collapsed="false" customFormat="false" customHeight="true" hidden="true" ht="120.75" outlineLevel="0" r="486">
      <c r="A486" s="28" t="n">
        <v>14</v>
      </c>
      <c r="B486" s="38" t="s">
        <v>325</v>
      </c>
      <c r="C486" s="29" t="s">
        <v>205</v>
      </c>
      <c r="D486" s="29" t="s">
        <v>326</v>
      </c>
      <c r="E486" s="29" t="s">
        <v>321</v>
      </c>
      <c r="F486" s="41" t="s">
        <v>165</v>
      </c>
      <c r="G486" s="37" t="s">
        <v>327</v>
      </c>
      <c r="H486" s="37"/>
      <c r="I486" s="136" t="s">
        <v>282</v>
      </c>
    </row>
    <row collapsed="false" customFormat="false" customHeight="true" hidden="true" ht="120.75" outlineLevel="0" r="487">
      <c r="A487" s="28" t="n">
        <v>15</v>
      </c>
      <c r="B487" s="38" t="s">
        <v>328</v>
      </c>
      <c r="C487" s="29" t="s">
        <v>205</v>
      </c>
      <c r="D487" s="29" t="s">
        <v>329</v>
      </c>
      <c r="E487" s="29" t="s">
        <v>321</v>
      </c>
      <c r="F487" s="41" t="s">
        <v>165</v>
      </c>
      <c r="G487" s="37" t="s">
        <v>330</v>
      </c>
      <c r="H487" s="37"/>
      <c r="I487" s="136" t="s">
        <v>282</v>
      </c>
    </row>
    <row collapsed="false" customFormat="false" customHeight="true" hidden="true" ht="15" outlineLevel="0" r="488">
      <c r="A488" s="44" t="n">
        <v>16</v>
      </c>
      <c r="B488" s="43" t="s">
        <v>331</v>
      </c>
      <c r="C488" s="35" t="s">
        <v>186</v>
      </c>
      <c r="D488" s="205" t="s">
        <v>332</v>
      </c>
      <c r="E488" s="35" t="s">
        <v>321</v>
      </c>
      <c r="F488" s="190" t="s">
        <v>285</v>
      </c>
      <c r="G488" s="37" t="s">
        <v>55</v>
      </c>
      <c r="H488" s="37"/>
      <c r="I488" s="37" t="s">
        <v>282</v>
      </c>
    </row>
    <row collapsed="false" customFormat="false" customHeight="false" hidden="true" ht="253.5" outlineLevel="0" r="489">
      <c r="A489" s="44"/>
      <c r="B489" s="43"/>
      <c r="C489" s="35"/>
      <c r="D489" s="205"/>
      <c r="E489" s="35"/>
      <c r="F489" s="31" t="s">
        <v>333</v>
      </c>
      <c r="G489" s="37"/>
      <c r="H489" s="37"/>
      <c r="I489" s="37"/>
    </row>
    <row collapsed="false" customFormat="false" customHeight="true" hidden="true" ht="105.75" outlineLevel="0" r="490">
      <c r="A490" s="28" t="n">
        <v>17</v>
      </c>
      <c r="B490" s="48" t="s">
        <v>334</v>
      </c>
      <c r="C490" s="29" t="s">
        <v>205</v>
      </c>
      <c r="D490" s="29" t="s">
        <v>335</v>
      </c>
      <c r="E490" s="29" t="s">
        <v>321</v>
      </c>
      <c r="F490" s="41" t="s">
        <v>165</v>
      </c>
      <c r="G490" s="37" t="s">
        <v>55</v>
      </c>
      <c r="H490" s="37"/>
      <c r="I490" s="136" t="s">
        <v>282</v>
      </c>
    </row>
    <row collapsed="false" customFormat="false" customHeight="false" hidden="true" ht="15.75" outlineLevel="0" r="491">
      <c r="A491" s="121"/>
      <c r="B491" s="122"/>
      <c r="C491" s="123"/>
      <c r="D491" s="123"/>
      <c r="E491" s="124"/>
      <c r="F491" s="123"/>
      <c r="G491" s="123"/>
      <c r="H491" s="123"/>
      <c r="I491" s="123"/>
    </row>
    <row collapsed="false" customFormat="false" customHeight="false" hidden="true" ht="15" outlineLevel="0" r="492">
      <c r="A492" s="23"/>
    </row>
    <row collapsed="false" customFormat="false" customHeight="false" hidden="true" ht="15" outlineLevel="0" r="493">
      <c r="A493" s="23" t="s">
        <v>67</v>
      </c>
    </row>
    <row collapsed="false" customFormat="false" customHeight="false" hidden="true" ht="15" outlineLevel="0" r="494">
      <c r="A494" s="51" t="s">
        <v>336</v>
      </c>
    </row>
    <row collapsed="false" customFormat="false" customHeight="false" hidden="true" ht="15" outlineLevel="0" r="495">
      <c r="A495" s="51" t="s">
        <v>337</v>
      </c>
    </row>
    <row collapsed="false" customFormat="false" customHeight="false" hidden="true" ht="15" outlineLevel="0" r="496">
      <c r="A496" s="51" t="s">
        <v>338</v>
      </c>
    </row>
    <row collapsed="false" customFormat="false" customHeight="false" hidden="true" ht="15" outlineLevel="0" r="497">
      <c r="A497" s="51" t="s">
        <v>339</v>
      </c>
    </row>
    <row collapsed="false" customFormat="false" customHeight="false" hidden="true" ht="15" outlineLevel="0" r="498">
      <c r="A498" s="51" t="s">
        <v>340</v>
      </c>
    </row>
    <row collapsed="false" customFormat="false" customHeight="false" hidden="true" ht="15" outlineLevel="0" r="499">
      <c r="A499" s="51" t="s">
        <v>341</v>
      </c>
    </row>
    <row collapsed="false" customFormat="false" customHeight="false" hidden="true" ht="15" outlineLevel="0" r="500">
      <c r="A500" s="17"/>
    </row>
    <row collapsed="false" customFormat="false" customHeight="false" hidden="true" ht="15" outlineLevel="0" r="501">
      <c r="A501" s="17" t="s">
        <v>342</v>
      </c>
    </row>
    <row collapsed="false" customFormat="false" customHeight="false" hidden="true" ht="15" outlineLevel="0" r="502">
      <c r="A502" s="126"/>
    </row>
    <row collapsed="false" customFormat="false" customHeight="false" hidden="true" ht="15" outlineLevel="0" r="503">
      <c r="A503" s="349"/>
    </row>
    <row collapsed="false" customFormat="false" customHeight="false" hidden="true" ht="15" outlineLevel="0" r="504">
      <c r="A504" s="54" t="s">
        <v>343</v>
      </c>
      <c r="B504" s="54"/>
      <c r="C504" s="54"/>
      <c r="D504" s="54"/>
      <c r="E504" s="54"/>
      <c r="F504" s="54"/>
    </row>
    <row collapsed="false" customFormat="false" customHeight="false" hidden="true" ht="22.5" outlineLevel="0" r="505">
      <c r="A505" s="54" t="s">
        <v>344</v>
      </c>
      <c r="B505" s="54"/>
      <c r="C505" s="54"/>
      <c r="D505" s="54"/>
      <c r="E505" s="54"/>
      <c r="F505" s="54"/>
    </row>
    <row collapsed="false" customFormat="false" customHeight="false" hidden="true" ht="15" outlineLevel="0" r="506">
      <c r="A506" s="23"/>
    </row>
    <row collapsed="false" customFormat="false" customHeight="false" hidden="true" ht="15" outlineLevel="0" r="507">
      <c r="A507" s="51" t="s">
        <v>345</v>
      </c>
    </row>
    <row collapsed="false" customFormat="false" customHeight="false" hidden="true" ht="15" outlineLevel="0" r="508">
      <c r="A508" s="51" t="s">
        <v>346</v>
      </c>
    </row>
    <row collapsed="false" customFormat="false" customHeight="false" hidden="true" ht="15" outlineLevel="0" r="509">
      <c r="A509" s="51"/>
    </row>
    <row collapsed="false" customFormat="false" customHeight="true" hidden="true" ht="177.75" outlineLevel="0" r="510">
      <c r="A510" s="44" t="s">
        <v>347</v>
      </c>
      <c r="B510" s="25" t="s">
        <v>348</v>
      </c>
      <c r="C510" s="25" t="s">
        <v>349</v>
      </c>
      <c r="D510" s="25" t="s">
        <v>350</v>
      </c>
      <c r="E510" s="26" t="s">
        <v>351</v>
      </c>
      <c r="F510" s="27" t="s">
        <v>352</v>
      </c>
      <c r="G510" s="27"/>
      <c r="H510" s="27" t="s">
        <v>353</v>
      </c>
      <c r="I510" s="27"/>
      <c r="J510" s="27"/>
      <c r="K510" s="27"/>
      <c r="L510" s="27"/>
      <c r="M510" s="27"/>
    </row>
    <row collapsed="false" customFormat="false" customHeight="false" hidden="true" ht="48.75" outlineLevel="0" r="511">
      <c r="A511" s="44"/>
      <c r="B511" s="25"/>
      <c r="C511" s="25"/>
      <c r="D511" s="25"/>
      <c r="E511" s="26"/>
      <c r="F511" s="31" t="s">
        <v>79</v>
      </c>
      <c r="G511" s="31" t="s">
        <v>354</v>
      </c>
      <c r="H511" s="31" t="s">
        <v>79</v>
      </c>
      <c r="I511" s="31" t="s">
        <v>80</v>
      </c>
      <c r="J511" s="31" t="s">
        <v>355</v>
      </c>
      <c r="K511" s="31" t="s">
        <v>80</v>
      </c>
      <c r="L511" s="30" t="s">
        <v>355</v>
      </c>
      <c r="M511" s="137" t="s">
        <v>354</v>
      </c>
    </row>
    <row collapsed="false" customFormat="false" customHeight="false" hidden="true" ht="16.5" outlineLevel="0" r="512">
      <c r="A512" s="202" t="n">
        <v>1</v>
      </c>
      <c r="B512" s="203" t="n">
        <v>2</v>
      </c>
      <c r="C512" s="203" t="n">
        <v>3</v>
      </c>
      <c r="D512" s="203" t="n">
        <v>4</v>
      </c>
      <c r="E512" s="176" t="n">
        <v>5</v>
      </c>
      <c r="F512" s="177" t="n">
        <v>6</v>
      </c>
      <c r="G512" s="177" t="n">
        <v>9</v>
      </c>
      <c r="H512" s="177" t="n">
        <v>10</v>
      </c>
      <c r="I512" s="177" t="n">
        <v>11</v>
      </c>
      <c r="J512" s="177" t="n">
        <v>12</v>
      </c>
      <c r="K512" s="177" t="n">
        <v>15</v>
      </c>
      <c r="L512" s="203" t="n">
        <v>16</v>
      </c>
      <c r="M512" s="350" t="n">
        <v>17</v>
      </c>
    </row>
    <row collapsed="false" customFormat="false" customHeight="true" hidden="true" ht="15.75" outlineLevel="0" r="513">
      <c r="A513" s="28" t="n">
        <v>1</v>
      </c>
      <c r="B513" s="351" t="s">
        <v>356</v>
      </c>
      <c r="C513" s="351"/>
      <c r="D513" s="351"/>
      <c r="E513" s="351"/>
      <c r="F513" s="351"/>
      <c r="G513" s="351"/>
      <c r="H513" s="351"/>
      <c r="I513" s="351"/>
      <c r="J513" s="351"/>
      <c r="K513" s="351"/>
      <c r="L513" s="351"/>
      <c r="M513" s="351"/>
    </row>
    <row collapsed="false" customFormat="false" customHeight="false" hidden="true" ht="90" outlineLevel="0" r="514">
      <c r="A514" s="39" t="s">
        <v>15</v>
      </c>
      <c r="B514" s="38" t="s">
        <v>51</v>
      </c>
      <c r="C514" s="38"/>
      <c r="D514" s="38"/>
      <c r="E514" s="29"/>
      <c r="F514" s="41"/>
      <c r="G514" s="41"/>
      <c r="H514" s="41"/>
      <c r="I514" s="41"/>
      <c r="J514" s="31"/>
      <c r="K514" s="41"/>
      <c r="L514" s="38"/>
      <c r="M514" s="352"/>
    </row>
    <row collapsed="false" customFormat="false" customHeight="false" hidden="true" ht="77.25" outlineLevel="0" r="515">
      <c r="A515" s="39" t="s">
        <v>20</v>
      </c>
      <c r="B515" s="38" t="s">
        <v>54</v>
      </c>
      <c r="C515" s="38"/>
      <c r="D515" s="38"/>
      <c r="E515" s="29"/>
      <c r="F515" s="41"/>
      <c r="G515" s="41"/>
      <c r="H515" s="41"/>
      <c r="I515" s="41"/>
      <c r="J515" s="31"/>
      <c r="K515" s="41"/>
      <c r="L515" s="38"/>
      <c r="M515" s="352"/>
    </row>
    <row collapsed="false" customFormat="false" customHeight="true" hidden="true" ht="15.75" outlineLevel="0" r="516">
      <c r="A516" s="28" t="n">
        <v>2</v>
      </c>
      <c r="B516" s="351" t="s">
        <v>95</v>
      </c>
      <c r="C516" s="351"/>
      <c r="D516" s="351"/>
      <c r="E516" s="351"/>
      <c r="F516" s="351"/>
      <c r="G516" s="351"/>
      <c r="H516" s="351"/>
      <c r="I516" s="351"/>
      <c r="J516" s="351"/>
      <c r="K516" s="351"/>
      <c r="L516" s="351"/>
      <c r="M516" s="351"/>
    </row>
    <row collapsed="false" customFormat="false" customHeight="false" hidden="true" ht="141" outlineLevel="0" r="517">
      <c r="A517" s="39" t="s">
        <v>256</v>
      </c>
      <c r="B517" s="38" t="s">
        <v>202</v>
      </c>
      <c r="C517" s="38"/>
      <c r="D517" s="38"/>
      <c r="E517" s="29"/>
      <c r="F517" s="41"/>
      <c r="G517" s="41"/>
      <c r="H517" s="41"/>
      <c r="I517" s="41"/>
      <c r="J517" s="31"/>
      <c r="K517" s="41"/>
      <c r="L517" s="38"/>
      <c r="M517" s="352"/>
    </row>
    <row collapsed="false" customFormat="false" customHeight="false" hidden="true" ht="128.25" outlineLevel="0" r="518">
      <c r="A518" s="39" t="s">
        <v>32</v>
      </c>
      <c r="B518" s="38" t="s">
        <v>206</v>
      </c>
      <c r="C518" s="38"/>
      <c r="D518" s="38"/>
      <c r="E518" s="29"/>
      <c r="F518" s="41"/>
      <c r="G518" s="41"/>
      <c r="H518" s="41"/>
      <c r="I518" s="41"/>
      <c r="J518" s="31"/>
      <c r="K518" s="41"/>
      <c r="L518" s="38"/>
      <c r="M518" s="352"/>
    </row>
    <row collapsed="false" customFormat="false" customHeight="true" hidden="true" ht="15.75" outlineLevel="0" r="519">
      <c r="A519" s="39" t="n">
        <v>3</v>
      </c>
      <c r="B519" s="351" t="s">
        <v>357</v>
      </c>
      <c r="C519" s="351"/>
      <c r="D519" s="351"/>
      <c r="E519" s="351"/>
      <c r="F519" s="351"/>
      <c r="G519" s="351"/>
      <c r="H519" s="351"/>
      <c r="I519" s="351"/>
      <c r="J519" s="351"/>
      <c r="K519" s="351"/>
      <c r="L519" s="351"/>
      <c r="M519" s="351"/>
    </row>
    <row collapsed="false" customFormat="false" customHeight="false" hidden="true" ht="116.25" outlineLevel="0" r="520">
      <c r="A520" s="39" t="s">
        <v>38</v>
      </c>
      <c r="B520" s="38" t="s">
        <v>358</v>
      </c>
      <c r="C520" s="38"/>
      <c r="D520" s="38"/>
      <c r="E520" s="29"/>
      <c r="F520" s="41"/>
      <c r="G520" s="41"/>
      <c r="H520" s="41"/>
      <c r="I520" s="41"/>
      <c r="J520" s="31"/>
      <c r="K520" s="41"/>
      <c r="L520" s="38"/>
      <c r="M520" s="352"/>
    </row>
    <row collapsed="false" customFormat="false" customHeight="false" hidden="true" ht="15" outlineLevel="0" r="521">
      <c r="A521" s="51"/>
    </row>
    <row collapsed="false" customFormat="false" customHeight="false" hidden="true" ht="15" outlineLevel="0" r="522">
      <c r="A522" s="23" t="s">
        <v>67</v>
      </c>
    </row>
    <row collapsed="false" customFormat="false" customHeight="false" hidden="true" ht="15" outlineLevel="0" r="523">
      <c r="A523" s="199" t="s">
        <v>359</v>
      </c>
      <c r="B523" s="199"/>
      <c r="C523" s="199"/>
      <c r="D523" s="199"/>
      <c r="E523" s="199"/>
      <c r="F523" s="199"/>
      <c r="G523" s="199"/>
      <c r="H523" s="199"/>
      <c r="I523" s="199"/>
      <c r="J523" s="199"/>
      <c r="K523" s="199"/>
      <c r="L523" s="199"/>
      <c r="M523" s="199"/>
    </row>
    <row collapsed="false" customFormat="false" customHeight="false" hidden="true" ht="15" outlineLevel="0" r="524">
      <c r="A524" s="23"/>
    </row>
    <row collapsed="false" customFormat="false" customHeight="false" hidden="true" ht="15" outlineLevel="0" r="525">
      <c r="A525" s="126"/>
    </row>
    <row collapsed="false" customFormat="false" customHeight="false" hidden="true" ht="15" outlineLevel="0" r="526">
      <c r="A526" s="17" t="s">
        <v>360</v>
      </c>
    </row>
    <row collapsed="false" customFormat="false" customHeight="false" hidden="true" ht="15" outlineLevel="0" r="527">
      <c r="A527" s="126"/>
    </row>
    <row collapsed="false" customFormat="false" customHeight="false" hidden="true" ht="15" outlineLevel="0" r="528">
      <c r="A528" s="54" t="s">
        <v>168</v>
      </c>
      <c r="B528" s="54"/>
      <c r="C528" s="54"/>
      <c r="D528" s="54"/>
      <c r="E528" s="54"/>
      <c r="F528" s="54"/>
    </row>
    <row collapsed="false" customFormat="false" customHeight="false" hidden="true" ht="15" outlineLevel="0" r="529">
      <c r="A529" s="54" t="s">
        <v>361</v>
      </c>
      <c r="B529" s="54"/>
      <c r="C529" s="54"/>
      <c r="D529" s="54"/>
      <c r="E529" s="54"/>
      <c r="F529" s="54"/>
    </row>
    <row collapsed="false" customFormat="false" customHeight="false" hidden="true" ht="15.75" outlineLevel="0" r="530">
      <c r="A530" s="19" t="s">
        <v>362</v>
      </c>
      <c r="B530" s="20"/>
      <c r="C530" s="21"/>
      <c r="D530" s="21"/>
      <c r="E530" s="22"/>
      <c r="F530" s="21"/>
    </row>
    <row collapsed="false" customFormat="false" customHeight="false" hidden="true" ht="15" outlineLevel="0" r="531">
      <c r="A531" s="18"/>
    </row>
    <row collapsed="false" customFormat="false" customHeight="true" hidden="true" ht="90" outlineLevel="0" r="532">
      <c r="A532" s="44" t="s">
        <v>347</v>
      </c>
      <c r="B532" s="25" t="s">
        <v>111</v>
      </c>
      <c r="C532" s="353" t="s">
        <v>363</v>
      </c>
      <c r="D532" s="26" t="s">
        <v>364</v>
      </c>
      <c r="E532" s="26"/>
      <c r="F532" s="26"/>
    </row>
    <row collapsed="false" customFormat="false" customHeight="true" hidden="true" ht="15.75" outlineLevel="0" r="533">
      <c r="A533" s="44"/>
      <c r="B533" s="25"/>
      <c r="C533" s="189" t="s">
        <v>365</v>
      </c>
      <c r="D533" s="26" t="s">
        <v>366</v>
      </c>
      <c r="E533" s="26" t="s">
        <v>367</v>
      </c>
      <c r="F533" s="26"/>
    </row>
    <row collapsed="false" customFormat="false" customHeight="false" hidden="true" ht="17.25" outlineLevel="0" r="534">
      <c r="A534" s="44"/>
      <c r="B534" s="25"/>
      <c r="C534" s="191"/>
      <c r="D534" s="26"/>
      <c r="E534" s="32" t="s">
        <v>69</v>
      </c>
      <c r="F534" s="31" t="s">
        <v>368</v>
      </c>
    </row>
    <row collapsed="false" customFormat="false" customHeight="false" hidden="true" ht="16.5" outlineLevel="0" r="535">
      <c r="A535" s="202" t="n">
        <v>1</v>
      </c>
      <c r="B535" s="203" t="n">
        <v>2</v>
      </c>
      <c r="C535" s="176" t="n">
        <v>3</v>
      </c>
      <c r="D535" s="176" t="n">
        <v>4</v>
      </c>
      <c r="E535" s="176" t="n">
        <v>5</v>
      </c>
      <c r="F535" s="177" t="n">
        <v>6</v>
      </c>
    </row>
    <row collapsed="false" customFormat="false" customHeight="true" hidden="true" ht="31.5" outlineLevel="0" r="536">
      <c r="A536" s="28" t="n">
        <v>1</v>
      </c>
      <c r="B536" s="25" t="s">
        <v>369</v>
      </c>
      <c r="C536" s="25"/>
      <c r="D536" s="25"/>
      <c r="E536" s="25"/>
      <c r="F536" s="25"/>
    </row>
    <row collapsed="false" customFormat="false" customHeight="false" hidden="true" ht="90" outlineLevel="0" r="537">
      <c r="A537" s="39" t="s">
        <v>15</v>
      </c>
      <c r="B537" s="38" t="s">
        <v>370</v>
      </c>
      <c r="C537" s="29" t="s">
        <v>184</v>
      </c>
      <c r="D537" s="29" t="n">
        <v>73.5</v>
      </c>
      <c r="E537" s="29"/>
      <c r="F537" s="41"/>
    </row>
    <row collapsed="false" customFormat="false" customHeight="false" hidden="true" ht="141" outlineLevel="0" r="538">
      <c r="A538" s="39" t="s">
        <v>20</v>
      </c>
      <c r="B538" s="38" t="s">
        <v>371</v>
      </c>
      <c r="C538" s="29" t="s">
        <v>186</v>
      </c>
      <c r="D538" s="29" t="n">
        <v>1.7</v>
      </c>
      <c r="E538" s="29"/>
      <c r="F538" s="41"/>
    </row>
    <row collapsed="false" customFormat="false" customHeight="false" hidden="true" ht="179.25" outlineLevel="0" r="539">
      <c r="A539" s="39" t="s">
        <v>23</v>
      </c>
      <c r="B539" s="48" t="s">
        <v>372</v>
      </c>
      <c r="C539" s="29" t="s">
        <v>186</v>
      </c>
      <c r="D539" s="29" t="n">
        <v>10</v>
      </c>
      <c r="E539" s="29"/>
      <c r="F539" s="41"/>
    </row>
    <row collapsed="false" customFormat="false" customHeight="false" hidden="true" ht="64.5" outlineLevel="0" r="540">
      <c r="A540" s="39" t="s">
        <v>373</v>
      </c>
      <c r="B540" s="38" t="s">
        <v>374</v>
      </c>
      <c r="C540" s="29" t="s">
        <v>184</v>
      </c>
      <c r="D540" s="29" t="n">
        <v>91</v>
      </c>
      <c r="E540" s="29"/>
      <c r="F540" s="41"/>
    </row>
    <row collapsed="false" customFormat="false" customHeight="false" hidden="true" ht="102.75" outlineLevel="0" r="541">
      <c r="A541" s="39" t="s">
        <v>375</v>
      </c>
      <c r="B541" s="38" t="s">
        <v>376</v>
      </c>
      <c r="C541" s="29" t="s">
        <v>294</v>
      </c>
      <c r="D541" s="29" t="n">
        <v>165</v>
      </c>
      <c r="E541" s="29"/>
      <c r="F541" s="41"/>
    </row>
    <row collapsed="false" customFormat="false" customHeight="false" hidden="true" ht="141" outlineLevel="0" r="542">
      <c r="A542" s="39" t="s">
        <v>377</v>
      </c>
      <c r="B542" s="38" t="s">
        <v>378</v>
      </c>
      <c r="C542" s="29" t="s">
        <v>190</v>
      </c>
      <c r="D542" s="29" t="n">
        <v>13.4</v>
      </c>
      <c r="E542" s="29"/>
      <c r="F542" s="41"/>
    </row>
    <row collapsed="false" customFormat="false" customHeight="false" hidden="true" ht="179.25" outlineLevel="0" r="543">
      <c r="A543" s="39" t="s">
        <v>379</v>
      </c>
      <c r="B543" s="38" t="s">
        <v>380</v>
      </c>
      <c r="C543" s="29" t="s">
        <v>186</v>
      </c>
      <c r="D543" s="29" t="n">
        <v>100</v>
      </c>
      <c r="E543" s="29"/>
      <c r="F543" s="41"/>
    </row>
    <row collapsed="false" customFormat="false" customHeight="false" hidden="true" ht="179.25" outlineLevel="0" r="544">
      <c r="A544" s="39" t="s">
        <v>381</v>
      </c>
      <c r="B544" s="38" t="s">
        <v>382</v>
      </c>
      <c r="C544" s="29" t="s">
        <v>186</v>
      </c>
      <c r="D544" s="29" t="n">
        <v>100</v>
      </c>
      <c r="E544" s="29"/>
      <c r="F544" s="41"/>
    </row>
    <row collapsed="false" customFormat="false" customHeight="false" hidden="true" ht="102.75" outlineLevel="0" r="545">
      <c r="A545" s="39" t="s">
        <v>383</v>
      </c>
      <c r="B545" s="38" t="s">
        <v>384</v>
      </c>
      <c r="C545" s="29" t="s">
        <v>194</v>
      </c>
      <c r="D545" s="29" t="n">
        <v>17</v>
      </c>
      <c r="E545" s="29"/>
      <c r="F545" s="41"/>
    </row>
    <row collapsed="false" customFormat="false" customHeight="false" hidden="true" ht="141" outlineLevel="0" r="546">
      <c r="A546" s="39" t="s">
        <v>385</v>
      </c>
      <c r="B546" s="38" t="s">
        <v>386</v>
      </c>
      <c r="C546" s="29" t="s">
        <v>194</v>
      </c>
      <c r="D546" s="29" t="n">
        <v>1</v>
      </c>
      <c r="E546" s="29"/>
      <c r="F546" s="41"/>
    </row>
    <row collapsed="false" customFormat="false" customHeight="false" hidden="true" ht="243" outlineLevel="0" r="547">
      <c r="A547" s="39" t="s">
        <v>387</v>
      </c>
      <c r="B547" s="38" t="s">
        <v>388</v>
      </c>
      <c r="C547" s="29" t="s">
        <v>186</v>
      </c>
      <c r="D547" s="29" t="n">
        <v>55.7</v>
      </c>
      <c r="E547" s="29"/>
      <c r="F547" s="41"/>
    </row>
    <row collapsed="false" customFormat="false" customHeight="false" hidden="true" ht="64.5" outlineLevel="0" r="548">
      <c r="A548" s="39" t="s">
        <v>389</v>
      </c>
      <c r="B548" s="38" t="s">
        <v>390</v>
      </c>
      <c r="C548" s="29" t="s">
        <v>186</v>
      </c>
      <c r="D548" s="29" t="n">
        <v>29.6</v>
      </c>
      <c r="E548" s="29"/>
      <c r="F548" s="41"/>
    </row>
    <row collapsed="false" customFormat="false" customHeight="true" hidden="true" ht="30" outlineLevel="0" r="549">
      <c r="A549" s="28" t="n">
        <v>2</v>
      </c>
      <c r="B549" s="351" t="s">
        <v>95</v>
      </c>
      <c r="C549" s="351"/>
      <c r="D549" s="351"/>
      <c r="E549" s="351"/>
      <c r="F549" s="351"/>
    </row>
    <row collapsed="false" customFormat="false" customHeight="false" hidden="true" ht="192" outlineLevel="0" r="550">
      <c r="A550" s="39" t="s">
        <v>256</v>
      </c>
      <c r="B550" s="38" t="s">
        <v>391</v>
      </c>
      <c r="C550" s="29" t="s">
        <v>186</v>
      </c>
      <c r="D550" s="29" t="n">
        <v>12.4</v>
      </c>
      <c r="E550" s="29"/>
      <c r="F550" s="41"/>
    </row>
    <row collapsed="false" customFormat="false" customHeight="false" hidden="true" ht="77.25" outlineLevel="0" r="551">
      <c r="A551" s="39" t="s">
        <v>32</v>
      </c>
      <c r="B551" s="38" t="s">
        <v>392</v>
      </c>
      <c r="C551" s="29" t="s">
        <v>205</v>
      </c>
      <c r="D551" s="29" t="n">
        <v>850</v>
      </c>
      <c r="E551" s="29"/>
      <c r="F551" s="41"/>
    </row>
    <row collapsed="false" customFormat="false" customHeight="false" hidden="true" ht="128.25" outlineLevel="0" r="552">
      <c r="A552" s="39" t="s">
        <v>393</v>
      </c>
      <c r="B552" s="38" t="s">
        <v>394</v>
      </c>
      <c r="C552" s="29" t="s">
        <v>205</v>
      </c>
      <c r="D552" s="29" t="n">
        <v>95</v>
      </c>
      <c r="E552" s="29"/>
      <c r="F552" s="41"/>
    </row>
    <row collapsed="false" customFormat="false" customHeight="true" hidden="true" ht="45" outlineLevel="0" r="553">
      <c r="A553" s="28" t="n">
        <v>3</v>
      </c>
      <c r="B553" s="351" t="s">
        <v>36</v>
      </c>
      <c r="C553" s="351"/>
      <c r="D553" s="351"/>
      <c r="E553" s="351"/>
      <c r="F553" s="351"/>
    </row>
    <row collapsed="false" customFormat="false" customHeight="true" hidden="true" ht="31.5" outlineLevel="0" r="554">
      <c r="A554" s="333" t="s">
        <v>38</v>
      </c>
      <c r="B554" s="50" t="s">
        <v>395</v>
      </c>
      <c r="C554" s="35" t="s">
        <v>186</v>
      </c>
      <c r="D554" s="35" t="n">
        <v>7.7</v>
      </c>
      <c r="E554" s="35"/>
      <c r="F554" s="37"/>
    </row>
    <row collapsed="false" customFormat="false" customHeight="false" hidden="true" ht="78" outlineLevel="0" r="555">
      <c r="A555" s="333"/>
      <c r="B555" s="48" t="s">
        <v>396</v>
      </c>
      <c r="C555" s="35"/>
      <c r="D555" s="35"/>
      <c r="E555" s="35"/>
      <c r="F555" s="37"/>
    </row>
    <row collapsed="false" customFormat="false" customHeight="true" hidden="true" ht="31.5" outlineLevel="0" r="556">
      <c r="A556" s="333" t="s">
        <v>397</v>
      </c>
      <c r="B556" s="50" t="s">
        <v>398</v>
      </c>
      <c r="C556" s="35" t="s">
        <v>205</v>
      </c>
      <c r="D556" s="35" t="n">
        <v>3890</v>
      </c>
      <c r="E556" s="35"/>
      <c r="F556" s="37"/>
    </row>
    <row collapsed="false" customFormat="false" customHeight="false" hidden="true" ht="52.5" outlineLevel="0" r="557">
      <c r="A557" s="333"/>
      <c r="B557" s="48" t="s">
        <v>334</v>
      </c>
      <c r="C557" s="35"/>
      <c r="D557" s="35"/>
      <c r="E557" s="35"/>
      <c r="F557" s="37"/>
    </row>
    <row collapsed="false" customFormat="false" customHeight="false" hidden="true" ht="15" outlineLevel="0" r="558">
      <c r="A558" s="51"/>
    </row>
    <row collapsed="false" customFormat="false" customHeight="false" hidden="true" ht="15" outlineLevel="0" r="559">
      <c r="A559" s="23" t="s">
        <v>67</v>
      </c>
    </row>
    <row collapsed="false" customFormat="false" customHeight="false" hidden="true" ht="15" outlineLevel="0" r="560">
      <c r="A560" s="199" t="s">
        <v>399</v>
      </c>
      <c r="B560" s="199"/>
      <c r="C560" s="199"/>
      <c r="D560" s="199"/>
      <c r="E560" s="199"/>
      <c r="F560" s="199"/>
    </row>
    <row collapsed="false" customFormat="false" customHeight="false" hidden="true" ht="15" outlineLevel="0" r="562">
      <c r="A562" s="17" t="s">
        <v>400</v>
      </c>
    </row>
    <row collapsed="false" customFormat="false" customHeight="false" hidden="true" ht="15" outlineLevel="0" r="563">
      <c r="A563" s="54" t="s">
        <v>343</v>
      </c>
      <c r="B563" s="54"/>
      <c r="C563" s="54"/>
      <c r="D563" s="54"/>
      <c r="E563" s="54"/>
      <c r="F563" s="54"/>
    </row>
    <row collapsed="false" customFormat="false" customHeight="false" hidden="true" ht="15" outlineLevel="0" r="564">
      <c r="A564" s="54" t="s">
        <v>401</v>
      </c>
      <c r="B564" s="54"/>
      <c r="C564" s="54"/>
      <c r="D564" s="54"/>
      <c r="E564" s="54"/>
      <c r="F564" s="54"/>
    </row>
    <row collapsed="false" customFormat="false" customHeight="false" hidden="true" ht="15" outlineLevel="0" r="565">
      <c r="A565" s="54" t="s">
        <v>402</v>
      </c>
      <c r="B565" s="54"/>
      <c r="C565" s="54"/>
      <c r="D565" s="54"/>
      <c r="E565" s="54"/>
      <c r="F565" s="54"/>
    </row>
    <row collapsed="false" customFormat="false" customHeight="false" hidden="true" ht="15" outlineLevel="0" r="566">
      <c r="A566" s="126"/>
    </row>
    <row collapsed="false" customFormat="false" customHeight="false" hidden="true" ht="15" outlineLevel="0" r="567">
      <c r="A567" s="126"/>
    </row>
    <row collapsed="false" customFormat="false" customHeight="true" hidden="true" ht="16.5" outlineLevel="0" r="568">
      <c r="A568" s="44" t="s">
        <v>403</v>
      </c>
      <c r="B568" s="44"/>
      <c r="C568" s="44"/>
      <c r="D568" s="27" t="s">
        <v>404</v>
      </c>
      <c r="E568" s="27"/>
      <c r="F568" s="27"/>
      <c r="G568" s="27"/>
      <c r="H568" s="27"/>
      <c r="I568" s="27" t="s">
        <v>405</v>
      </c>
      <c r="J568" s="27"/>
    </row>
    <row collapsed="false" customFormat="false" customHeight="false" hidden="true" ht="17.25" outlineLevel="0" r="569">
      <c r="A569" s="33" t="n">
        <v>1</v>
      </c>
      <c r="B569" s="33"/>
      <c r="C569" s="33"/>
      <c r="D569" s="178" t="n">
        <v>2</v>
      </c>
      <c r="E569" s="178"/>
      <c r="F569" s="178"/>
      <c r="G569" s="178"/>
      <c r="H569" s="178"/>
      <c r="I569" s="178" t="n">
        <v>5</v>
      </c>
      <c r="J569" s="178"/>
    </row>
    <row collapsed="false" customFormat="false" customHeight="true" hidden="true" ht="60" outlineLevel="0" r="570">
      <c r="A570" s="180" t="s">
        <v>406</v>
      </c>
      <c r="B570" s="180"/>
      <c r="C570" s="180"/>
      <c r="D570" s="37"/>
      <c r="E570" s="37"/>
      <c r="F570" s="37"/>
      <c r="G570" s="37"/>
      <c r="H570" s="37"/>
      <c r="I570" s="37"/>
      <c r="J570" s="37"/>
    </row>
    <row collapsed="false" customFormat="false" customHeight="true" hidden="true" ht="90" outlineLevel="0" r="571">
      <c r="A571" s="180" t="s">
        <v>407</v>
      </c>
      <c r="B571" s="180"/>
      <c r="C571" s="180"/>
      <c r="D571" s="37"/>
      <c r="E571" s="37"/>
      <c r="F571" s="37"/>
      <c r="G571" s="37"/>
      <c r="H571" s="37"/>
      <c r="I571" s="37"/>
      <c r="J571" s="37"/>
    </row>
    <row collapsed="false" customFormat="false" customHeight="true" hidden="true" ht="105" outlineLevel="0" r="572">
      <c r="A572" s="354" t="s">
        <v>408</v>
      </c>
      <c r="B572" s="354"/>
      <c r="C572" s="354"/>
      <c r="D572" s="37"/>
      <c r="E572" s="37"/>
      <c r="F572" s="37"/>
      <c r="G572" s="37"/>
      <c r="H572" s="37"/>
      <c r="I572" s="37"/>
      <c r="J572" s="37"/>
    </row>
    <row collapsed="false" customFormat="false" customHeight="true" hidden="true" ht="45" outlineLevel="0" r="573">
      <c r="A573" s="180" t="s">
        <v>409</v>
      </c>
      <c r="B573" s="180"/>
      <c r="C573" s="180"/>
      <c r="D573" s="37"/>
      <c r="E573" s="37"/>
      <c r="F573" s="37"/>
      <c r="G573" s="37"/>
      <c r="H573" s="37"/>
      <c r="I573" s="37"/>
      <c r="J573" s="37"/>
    </row>
    <row collapsed="false" customFormat="false" customHeight="true" hidden="true" ht="60" outlineLevel="0" r="574">
      <c r="A574" s="180" t="s">
        <v>410</v>
      </c>
      <c r="B574" s="180"/>
      <c r="C574" s="180"/>
      <c r="D574" s="37"/>
      <c r="E574" s="37"/>
      <c r="F574" s="37"/>
      <c r="G574" s="37"/>
      <c r="H574" s="37"/>
      <c r="I574" s="37"/>
      <c r="J574" s="37"/>
    </row>
    <row collapsed="false" customFormat="false" customHeight="true" hidden="true" ht="75" outlineLevel="0" r="575">
      <c r="A575" s="180" t="s">
        <v>411</v>
      </c>
      <c r="B575" s="180"/>
      <c r="C575" s="180"/>
      <c r="D575" s="37"/>
      <c r="E575" s="37"/>
      <c r="F575" s="37"/>
      <c r="G575" s="37"/>
      <c r="H575" s="37"/>
      <c r="I575" s="37"/>
      <c r="J575" s="37"/>
    </row>
    <row collapsed="false" customFormat="false" customHeight="true" hidden="true" ht="105" outlineLevel="0" r="576">
      <c r="A576" s="180" t="s">
        <v>412</v>
      </c>
      <c r="B576" s="180"/>
      <c r="C576" s="180"/>
      <c r="D576" s="37"/>
      <c r="E576" s="37"/>
      <c r="F576" s="37"/>
      <c r="G576" s="37"/>
      <c r="H576" s="37"/>
      <c r="I576" s="37"/>
      <c r="J576" s="37"/>
    </row>
    <row collapsed="false" customFormat="false" customHeight="true" hidden="true" ht="105" outlineLevel="0" r="577">
      <c r="A577" s="180" t="s">
        <v>413</v>
      </c>
      <c r="B577" s="180"/>
      <c r="C577" s="180"/>
      <c r="D577" s="37"/>
      <c r="E577" s="37"/>
      <c r="F577" s="37"/>
      <c r="G577" s="37"/>
      <c r="H577" s="37"/>
      <c r="I577" s="37"/>
      <c r="J577" s="37"/>
    </row>
    <row collapsed="false" customFormat="false" customHeight="true" hidden="true" ht="60" outlineLevel="0" r="578">
      <c r="A578" s="180" t="s">
        <v>414</v>
      </c>
      <c r="B578" s="180"/>
      <c r="C578" s="180"/>
      <c r="D578" s="37"/>
      <c r="E578" s="37"/>
      <c r="F578" s="37"/>
      <c r="G578" s="37"/>
      <c r="H578" s="37"/>
      <c r="I578" s="37"/>
      <c r="J578" s="37"/>
    </row>
    <row collapsed="false" customFormat="false" customHeight="true" hidden="true" ht="75" outlineLevel="0" r="579">
      <c r="A579" s="180" t="s">
        <v>415</v>
      </c>
      <c r="B579" s="180"/>
      <c r="C579" s="180"/>
      <c r="D579" s="37"/>
      <c r="E579" s="37"/>
      <c r="F579" s="37"/>
      <c r="G579" s="37"/>
      <c r="H579" s="37"/>
      <c r="I579" s="37"/>
      <c r="J579" s="37"/>
    </row>
    <row collapsed="false" customFormat="false" customHeight="true" hidden="true" ht="120" outlineLevel="0" r="580">
      <c r="A580" s="180" t="s">
        <v>416</v>
      </c>
      <c r="B580" s="180"/>
      <c r="C580" s="180"/>
      <c r="D580" s="37"/>
      <c r="E580" s="37"/>
      <c r="F580" s="37"/>
      <c r="G580" s="37"/>
      <c r="H580" s="37"/>
      <c r="I580" s="37"/>
      <c r="J580" s="37"/>
    </row>
    <row collapsed="false" customFormat="false" customHeight="true" hidden="true" ht="30" outlineLevel="0" r="581">
      <c r="A581" s="180" t="s">
        <v>417</v>
      </c>
      <c r="B581" s="180"/>
      <c r="C581" s="180"/>
      <c r="D581" s="37"/>
      <c r="E581" s="37"/>
      <c r="F581" s="37"/>
      <c r="G581" s="37"/>
      <c r="H581" s="37"/>
      <c r="I581" s="37"/>
      <c r="J581" s="37"/>
    </row>
    <row collapsed="false" customFormat="false" customHeight="true" hidden="true" ht="135" outlineLevel="0" r="582">
      <c r="A582" s="180" t="s">
        <v>418</v>
      </c>
      <c r="B582" s="180"/>
      <c r="C582" s="180"/>
      <c r="D582" s="37"/>
      <c r="E582" s="37"/>
      <c r="F582" s="37"/>
      <c r="G582" s="37"/>
      <c r="H582" s="37"/>
      <c r="I582" s="37"/>
      <c r="J582" s="37"/>
    </row>
    <row collapsed="false" customFormat="false" customHeight="true" hidden="true" ht="45" outlineLevel="0" r="583">
      <c r="A583" s="180" t="s">
        <v>419</v>
      </c>
      <c r="B583" s="180"/>
      <c r="C583" s="180"/>
      <c r="D583" s="37"/>
      <c r="E583" s="37"/>
      <c r="F583" s="37"/>
      <c r="G583" s="37"/>
      <c r="H583" s="37"/>
      <c r="I583" s="37"/>
      <c r="J583" s="37"/>
    </row>
    <row collapsed="false" customFormat="false" customHeight="true" hidden="true" ht="75" outlineLevel="0" r="584">
      <c r="A584" s="180" t="s">
        <v>420</v>
      </c>
      <c r="B584" s="180"/>
      <c r="C584" s="180"/>
      <c r="D584" s="37"/>
      <c r="E584" s="37"/>
      <c r="F584" s="37"/>
      <c r="G584" s="37"/>
      <c r="H584" s="37"/>
      <c r="I584" s="37"/>
      <c r="J584" s="37"/>
    </row>
    <row collapsed="false" customFormat="false" customHeight="true" hidden="true" ht="75" outlineLevel="0" r="585">
      <c r="A585" s="354" t="s">
        <v>421</v>
      </c>
      <c r="B585" s="354"/>
      <c r="C585" s="354"/>
      <c r="D585" s="37"/>
      <c r="E585" s="37"/>
      <c r="F585" s="37"/>
      <c r="G585" s="37"/>
      <c r="H585" s="37"/>
      <c r="I585" s="37"/>
      <c r="J585" s="37"/>
    </row>
    <row collapsed="false" customFormat="false" customHeight="true" hidden="true" ht="45" outlineLevel="0" r="586">
      <c r="A586" s="354" t="s">
        <v>422</v>
      </c>
      <c r="B586" s="354"/>
      <c r="C586" s="354"/>
      <c r="D586" s="37"/>
      <c r="E586" s="37"/>
      <c r="F586" s="37"/>
      <c r="G586" s="37"/>
      <c r="H586" s="37"/>
      <c r="I586" s="37"/>
      <c r="J586" s="37"/>
    </row>
    <row collapsed="false" customFormat="false" customHeight="false" hidden="true" ht="16.5" outlineLevel="0" r="587">
      <c r="A587" s="121"/>
      <c r="B587" s="355"/>
      <c r="C587" s="208"/>
      <c r="D587" s="208"/>
      <c r="E587" s="356"/>
      <c r="F587" s="208"/>
      <c r="G587" s="162"/>
      <c r="H587" s="208"/>
      <c r="I587" s="208"/>
      <c r="J587" s="168"/>
    </row>
    <row collapsed="false" customFormat="false" customHeight="false" hidden="true" ht="16.5" outlineLevel="0" r="588">
      <c r="A588" s="121"/>
      <c r="B588" s="355"/>
      <c r="C588" s="208"/>
      <c r="D588" s="208"/>
      <c r="E588" s="356"/>
      <c r="F588" s="208"/>
      <c r="G588" s="162"/>
      <c r="H588" s="162"/>
      <c r="I588" s="208"/>
      <c r="J588" s="168"/>
    </row>
    <row collapsed="false" customFormat="false" customHeight="false" hidden="true" ht="30" outlineLevel="0" r="589">
      <c r="A589" s="121" t="s">
        <v>131</v>
      </c>
      <c r="B589" s="355"/>
      <c r="C589" s="208"/>
      <c r="D589" s="208"/>
      <c r="E589" s="356"/>
      <c r="F589" s="208"/>
      <c r="G589" s="162"/>
      <c r="H589" s="208"/>
      <c r="I589" s="208"/>
      <c r="J589" s="168"/>
    </row>
    <row collapsed="false" customFormat="false" customHeight="true" hidden="true" ht="31.5" outlineLevel="0" r="590">
      <c r="A590" s="121"/>
      <c r="B590" s="122"/>
      <c r="C590" s="168" t="s">
        <v>423</v>
      </c>
      <c r="D590" s="168"/>
      <c r="E590" s="124"/>
      <c r="F590" s="168" t="s">
        <v>133</v>
      </c>
      <c r="G590" s="123"/>
      <c r="H590" s="168" t="s">
        <v>134</v>
      </c>
      <c r="I590" s="168"/>
      <c r="J590" s="125"/>
    </row>
  </sheetData>
  <mergeCells count="783">
    <mergeCell ref="B5:B6"/>
    <mergeCell ref="C5:C6"/>
    <mergeCell ref="D5:E5"/>
    <mergeCell ref="F5:F6"/>
    <mergeCell ref="A8:A9"/>
    <mergeCell ref="C8:C9"/>
    <mergeCell ref="D8:D9"/>
    <mergeCell ref="E8:E9"/>
    <mergeCell ref="F8:F9"/>
    <mergeCell ref="B12:F12"/>
    <mergeCell ref="A13:A14"/>
    <mergeCell ref="C13:C14"/>
    <mergeCell ref="D13:D14"/>
    <mergeCell ref="E13:E14"/>
    <mergeCell ref="F13:F1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5:K25"/>
    <mergeCell ref="A26:K26"/>
    <mergeCell ref="A27:K27"/>
    <mergeCell ref="A29:A30"/>
    <mergeCell ref="B29:B30"/>
    <mergeCell ref="C29:D29"/>
    <mergeCell ref="E29:E30"/>
    <mergeCell ref="F29:K29"/>
    <mergeCell ref="F30:G30"/>
    <mergeCell ref="F31:G31"/>
    <mergeCell ref="A32:A46"/>
    <mergeCell ref="B32:B46"/>
    <mergeCell ref="C32:C36"/>
    <mergeCell ref="D32:D36"/>
    <mergeCell ref="E32:E36"/>
    <mergeCell ref="C37:C41"/>
    <mergeCell ref="D37:D41"/>
    <mergeCell ref="E37:E41"/>
    <mergeCell ref="C42:C46"/>
    <mergeCell ref="D42:D46"/>
    <mergeCell ref="E42:E46"/>
    <mergeCell ref="A47:A51"/>
    <mergeCell ref="B47:B51"/>
    <mergeCell ref="C47:C51"/>
    <mergeCell ref="D47:D51"/>
    <mergeCell ref="E47:E51"/>
    <mergeCell ref="A52:A63"/>
    <mergeCell ref="B52:B63"/>
    <mergeCell ref="C52:C55"/>
    <mergeCell ref="D52:D55"/>
    <mergeCell ref="E52:E55"/>
    <mergeCell ref="C56:C59"/>
    <mergeCell ref="D56:D59"/>
    <mergeCell ref="E56:E59"/>
    <mergeCell ref="C60:C63"/>
    <mergeCell ref="D60:D63"/>
    <mergeCell ref="E60:E63"/>
    <mergeCell ref="A64:A67"/>
    <mergeCell ref="B64:B67"/>
    <mergeCell ref="C64:C67"/>
    <mergeCell ref="D64:D67"/>
    <mergeCell ref="E64:E67"/>
    <mergeCell ref="A68:A79"/>
    <mergeCell ref="B68:B79"/>
    <mergeCell ref="C68:C71"/>
    <mergeCell ref="D68:D71"/>
    <mergeCell ref="E68:E71"/>
    <mergeCell ref="C72:C75"/>
    <mergeCell ref="D72:D75"/>
    <mergeCell ref="E72:E75"/>
    <mergeCell ref="C76:C79"/>
    <mergeCell ref="D76:D79"/>
    <mergeCell ref="E76:E79"/>
    <mergeCell ref="A81:A104"/>
    <mergeCell ref="B81:B104"/>
    <mergeCell ref="C81:C84"/>
    <mergeCell ref="D81:D84"/>
    <mergeCell ref="E81:E84"/>
    <mergeCell ref="C85:C88"/>
    <mergeCell ref="D85:D88"/>
    <mergeCell ref="E85:E88"/>
    <mergeCell ref="C89:C101"/>
    <mergeCell ref="D89:D101"/>
    <mergeCell ref="E89:E104"/>
    <mergeCell ref="F92:F104"/>
    <mergeCell ref="G92:G104"/>
    <mergeCell ref="H92:H104"/>
    <mergeCell ref="I92:I104"/>
    <mergeCell ref="J92:J104"/>
    <mergeCell ref="K92:K104"/>
    <mergeCell ref="A106:A117"/>
    <mergeCell ref="B106:B117"/>
    <mergeCell ref="C106:C109"/>
    <mergeCell ref="D106:D109"/>
    <mergeCell ref="E106:E109"/>
    <mergeCell ref="C110:C113"/>
    <mergeCell ref="D110:D113"/>
    <mergeCell ref="E110:E113"/>
    <mergeCell ref="C114:C117"/>
    <mergeCell ref="D114:D117"/>
    <mergeCell ref="E114:E117"/>
    <mergeCell ref="A119:A130"/>
    <mergeCell ref="B119:B130"/>
    <mergeCell ref="C119:C122"/>
    <mergeCell ref="D119:D122"/>
    <mergeCell ref="E119:E122"/>
    <mergeCell ref="C123:C126"/>
    <mergeCell ref="D123:D126"/>
    <mergeCell ref="E123:E126"/>
    <mergeCell ref="C127:C130"/>
    <mergeCell ref="D127:D130"/>
    <mergeCell ref="E127:E130"/>
    <mergeCell ref="A131:A134"/>
    <mergeCell ref="B131:B134"/>
    <mergeCell ref="C131:C134"/>
    <mergeCell ref="D131:D134"/>
    <mergeCell ref="E131:E134"/>
    <mergeCell ref="A135:A146"/>
    <mergeCell ref="B135:B146"/>
    <mergeCell ref="C135:C138"/>
    <mergeCell ref="D135:D138"/>
    <mergeCell ref="E135:E138"/>
    <mergeCell ref="C139:C142"/>
    <mergeCell ref="D139:D142"/>
    <mergeCell ref="E139:E142"/>
    <mergeCell ref="C143:C146"/>
    <mergeCell ref="D143:D146"/>
    <mergeCell ref="E143:E146"/>
    <mergeCell ref="A148:A160"/>
    <mergeCell ref="B148:B160"/>
    <mergeCell ref="C148:C151"/>
    <mergeCell ref="D148:D151"/>
    <mergeCell ref="E148:E151"/>
    <mergeCell ref="C152:C155"/>
    <mergeCell ref="D152:D155"/>
    <mergeCell ref="E152:E155"/>
    <mergeCell ref="C156:C160"/>
    <mergeCell ref="D156:D160"/>
    <mergeCell ref="E156:E160"/>
    <mergeCell ref="F159:F160"/>
    <mergeCell ref="G159:G160"/>
    <mergeCell ref="H159:H160"/>
    <mergeCell ref="I159:I160"/>
    <mergeCell ref="J159:J160"/>
    <mergeCell ref="K159:K160"/>
    <mergeCell ref="A162:A167"/>
    <mergeCell ref="B162:B167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A170:A179"/>
    <mergeCell ref="B170:B179"/>
    <mergeCell ref="C170:C174"/>
    <mergeCell ref="D170:D174"/>
    <mergeCell ref="E170:E175"/>
    <mergeCell ref="F170:F175"/>
    <mergeCell ref="G170:G172"/>
    <mergeCell ref="H170:H172"/>
    <mergeCell ref="I170:I172"/>
    <mergeCell ref="J170:J172"/>
    <mergeCell ref="K170:K172"/>
    <mergeCell ref="G173:G175"/>
    <mergeCell ref="H173:H175"/>
    <mergeCell ref="I173:I175"/>
    <mergeCell ref="J173:J175"/>
    <mergeCell ref="K173:K175"/>
    <mergeCell ref="E176:E177"/>
    <mergeCell ref="F176:F177"/>
    <mergeCell ref="G176:G177"/>
    <mergeCell ref="H176:H177"/>
    <mergeCell ref="I176:I177"/>
    <mergeCell ref="J176:J177"/>
    <mergeCell ref="K176:K177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A187:F187"/>
    <mergeCell ref="A188:F188"/>
    <mergeCell ref="A189:G189"/>
    <mergeCell ref="C192:F192"/>
    <mergeCell ref="G192:K192"/>
    <mergeCell ref="L192:R192"/>
    <mergeCell ref="C193:F193"/>
    <mergeCell ref="G193:K193"/>
    <mergeCell ref="L193:R193"/>
    <mergeCell ref="C194:F194"/>
    <mergeCell ref="G194:K194"/>
    <mergeCell ref="L194:R194"/>
    <mergeCell ref="C195:F196"/>
    <mergeCell ref="G195:K196"/>
    <mergeCell ref="L195:R195"/>
    <mergeCell ref="L196:R196"/>
    <mergeCell ref="C197:C198"/>
    <mergeCell ref="D197:E198"/>
    <mergeCell ref="F197:F198"/>
    <mergeCell ref="G197:H198"/>
    <mergeCell ref="I197:I198"/>
    <mergeCell ref="J197:J198"/>
    <mergeCell ref="K197:K198"/>
    <mergeCell ref="M197:N198"/>
    <mergeCell ref="O197:O198"/>
    <mergeCell ref="P197:P198"/>
    <mergeCell ref="Q197:R198"/>
    <mergeCell ref="D199:E199"/>
    <mergeCell ref="G199:H199"/>
    <mergeCell ref="M199:N199"/>
    <mergeCell ref="Q199:R199"/>
    <mergeCell ref="D200:E200"/>
    <mergeCell ref="G200:H200"/>
    <mergeCell ref="M200:N200"/>
    <mergeCell ref="Q200:R200"/>
    <mergeCell ref="D201:E201"/>
    <mergeCell ref="G201:H201"/>
    <mergeCell ref="M201:N201"/>
    <mergeCell ref="Q201:R201"/>
    <mergeCell ref="D202:E202"/>
    <mergeCell ref="G202:H202"/>
    <mergeCell ref="M202:N202"/>
    <mergeCell ref="Q202:R202"/>
    <mergeCell ref="D203:E203"/>
    <mergeCell ref="G203:H203"/>
    <mergeCell ref="M203:N203"/>
    <mergeCell ref="Q203:R203"/>
    <mergeCell ref="A204:E204"/>
    <mergeCell ref="F204:Q204"/>
    <mergeCell ref="A205:C205"/>
    <mergeCell ref="E205:F205"/>
    <mergeCell ref="H205:J205"/>
    <mergeCell ref="K205:M205"/>
    <mergeCell ref="N205:Q205"/>
    <mergeCell ref="A206:C206"/>
    <mergeCell ref="E206:F206"/>
    <mergeCell ref="H206:J206"/>
    <mergeCell ref="K206:M206"/>
    <mergeCell ref="N206:Q206"/>
    <mergeCell ref="A209:F209"/>
    <mergeCell ref="A212:F212"/>
    <mergeCell ref="A213:F213"/>
    <mergeCell ref="A215:F215"/>
    <mergeCell ref="A216:F216"/>
    <mergeCell ref="A217:F217"/>
    <mergeCell ref="A218:A219"/>
    <mergeCell ref="B218:B219"/>
    <mergeCell ref="C218:C219"/>
    <mergeCell ref="D218:D219"/>
    <mergeCell ref="E218:F218"/>
    <mergeCell ref="A222:A223"/>
    <mergeCell ref="C222:C223"/>
    <mergeCell ref="D222:D223"/>
    <mergeCell ref="A227:F227"/>
    <mergeCell ref="A229:F229"/>
    <mergeCell ref="A230:F230"/>
    <mergeCell ref="A232:F232"/>
    <mergeCell ref="A233:F233"/>
    <mergeCell ref="A234:F234"/>
    <mergeCell ref="A235:A237"/>
    <mergeCell ref="B235:B237"/>
    <mergeCell ref="C235:F235"/>
    <mergeCell ref="C236:F236"/>
    <mergeCell ref="A240:A241"/>
    <mergeCell ref="A246:F246"/>
    <mergeCell ref="A248:F248"/>
    <mergeCell ref="A249:F249"/>
    <mergeCell ref="A250:F250"/>
    <mergeCell ref="B252:B255"/>
    <mergeCell ref="C252:C255"/>
    <mergeCell ref="D252:F252"/>
    <mergeCell ref="A256:F256"/>
    <mergeCell ref="A257:F257"/>
    <mergeCell ref="A258:F258"/>
    <mergeCell ref="A270:F270"/>
    <mergeCell ref="A272:F272"/>
    <mergeCell ref="A273:F273"/>
    <mergeCell ref="A276:F276"/>
    <mergeCell ref="A278:F278"/>
    <mergeCell ref="A279:F279"/>
    <mergeCell ref="A284:F284"/>
    <mergeCell ref="A285:F285"/>
    <mergeCell ref="A286:G286"/>
    <mergeCell ref="A287:F287"/>
    <mergeCell ref="A288:F288"/>
    <mergeCell ref="A289:F289"/>
    <mergeCell ref="A291:A292"/>
    <mergeCell ref="B291:B292"/>
    <mergeCell ref="C291:C292"/>
    <mergeCell ref="D291:D292"/>
    <mergeCell ref="E291:E292"/>
    <mergeCell ref="F291:N291"/>
    <mergeCell ref="H292:I292"/>
    <mergeCell ref="J292:M292"/>
    <mergeCell ref="H293:I293"/>
    <mergeCell ref="J293:M293"/>
    <mergeCell ref="A294:A308"/>
    <mergeCell ref="B294:B308"/>
    <mergeCell ref="C294:C308"/>
    <mergeCell ref="D294:D308"/>
    <mergeCell ref="H294:I294"/>
    <mergeCell ref="L294:M294"/>
    <mergeCell ref="H295:I295"/>
    <mergeCell ref="J295:K295"/>
    <mergeCell ref="L295:M295"/>
    <mergeCell ref="H296:I296"/>
    <mergeCell ref="J296:K296"/>
    <mergeCell ref="L296:M296"/>
    <mergeCell ref="H297:I297"/>
    <mergeCell ref="J297:K297"/>
    <mergeCell ref="L297:M297"/>
    <mergeCell ref="H298:I298"/>
    <mergeCell ref="J298:K298"/>
    <mergeCell ref="L298:M298"/>
    <mergeCell ref="H299:I299"/>
    <mergeCell ref="J299:K299"/>
    <mergeCell ref="L299:M299"/>
    <mergeCell ref="H300:I300"/>
    <mergeCell ref="J300:K300"/>
    <mergeCell ref="L300:M300"/>
    <mergeCell ref="H301:I301"/>
    <mergeCell ref="J301:K301"/>
    <mergeCell ref="L301:M301"/>
    <mergeCell ref="H302:I302"/>
    <mergeCell ref="J302:K302"/>
    <mergeCell ref="L302:M302"/>
    <mergeCell ref="H303:I303"/>
    <mergeCell ref="J303:K303"/>
    <mergeCell ref="L303:M303"/>
    <mergeCell ref="J304:K304"/>
    <mergeCell ref="L304:M304"/>
    <mergeCell ref="J305:K305"/>
    <mergeCell ref="L305:M305"/>
    <mergeCell ref="J306:K306"/>
    <mergeCell ref="L306:M306"/>
    <mergeCell ref="J307:K307"/>
    <mergeCell ref="L307:M307"/>
    <mergeCell ref="J308:K308"/>
    <mergeCell ref="L308:M308"/>
    <mergeCell ref="A309:A313"/>
    <mergeCell ref="B309:B313"/>
    <mergeCell ref="C309:C313"/>
    <mergeCell ref="D309:D313"/>
    <mergeCell ref="E309:E313"/>
    <mergeCell ref="H309:I309"/>
    <mergeCell ref="J309:K309"/>
    <mergeCell ref="L309:M309"/>
    <mergeCell ref="H310:I310"/>
    <mergeCell ref="J310:K310"/>
    <mergeCell ref="L310:M310"/>
    <mergeCell ref="H311:I311"/>
    <mergeCell ref="J311:K311"/>
    <mergeCell ref="L311:M311"/>
    <mergeCell ref="H312:I312"/>
    <mergeCell ref="J312:K312"/>
    <mergeCell ref="L312:M312"/>
    <mergeCell ref="H313:I313"/>
    <mergeCell ref="J313:K313"/>
    <mergeCell ref="L313:M313"/>
    <mergeCell ref="A314:A325"/>
    <mergeCell ref="B314:B325"/>
    <mergeCell ref="C314:C325"/>
    <mergeCell ref="D314:D325"/>
    <mergeCell ref="E314:E317"/>
    <mergeCell ref="H314:I314"/>
    <mergeCell ref="J314:K314"/>
    <mergeCell ref="L314:M314"/>
    <mergeCell ref="H315:I315"/>
    <mergeCell ref="J315:K315"/>
    <mergeCell ref="L315:M315"/>
    <mergeCell ref="H316:I316"/>
    <mergeCell ref="J316:K316"/>
    <mergeCell ref="L316:M316"/>
    <mergeCell ref="H317:I317"/>
    <mergeCell ref="J317:K317"/>
    <mergeCell ref="L317:M317"/>
    <mergeCell ref="H318:I318"/>
    <mergeCell ref="J318:K318"/>
    <mergeCell ref="L318:M318"/>
    <mergeCell ref="H319:I319"/>
    <mergeCell ref="J319:K319"/>
    <mergeCell ref="L319:M319"/>
    <mergeCell ref="H320:I320"/>
    <mergeCell ref="J320:K320"/>
    <mergeCell ref="L320:M320"/>
    <mergeCell ref="H321:I321"/>
    <mergeCell ref="J321:K321"/>
    <mergeCell ref="L321:M321"/>
    <mergeCell ref="J322:K322"/>
    <mergeCell ref="L322:M322"/>
    <mergeCell ref="J323:K323"/>
    <mergeCell ref="L323:M323"/>
    <mergeCell ref="J324:K324"/>
    <mergeCell ref="L324:M324"/>
    <mergeCell ref="J325:K325"/>
    <mergeCell ref="L325:M325"/>
    <mergeCell ref="H326:I326"/>
    <mergeCell ref="J326:K326"/>
    <mergeCell ref="L326:M326"/>
    <mergeCell ref="A327:A336"/>
    <mergeCell ref="C327:C336"/>
    <mergeCell ref="D327:D336"/>
    <mergeCell ref="F327:F328"/>
    <mergeCell ref="G327:G328"/>
    <mergeCell ref="H327:I328"/>
    <mergeCell ref="J327:M328"/>
    <mergeCell ref="N327:N328"/>
    <mergeCell ref="H329:I329"/>
    <mergeCell ref="K329:M329"/>
    <mergeCell ref="H330:I330"/>
    <mergeCell ref="K330:M330"/>
    <mergeCell ref="H331:I331"/>
    <mergeCell ref="K331:M331"/>
    <mergeCell ref="H332:I332"/>
    <mergeCell ref="K332:M332"/>
    <mergeCell ref="H333:I333"/>
    <mergeCell ref="J333:M333"/>
    <mergeCell ref="H334:I334"/>
    <mergeCell ref="K334:M334"/>
    <mergeCell ref="H335:I335"/>
    <mergeCell ref="K335:M335"/>
    <mergeCell ref="H336:I336"/>
    <mergeCell ref="K336:M336"/>
    <mergeCell ref="H337:I337"/>
    <mergeCell ref="J337:M337"/>
    <mergeCell ref="A338:A347"/>
    <mergeCell ref="C338:C347"/>
    <mergeCell ref="D338:D339"/>
    <mergeCell ref="H338:I338"/>
    <mergeCell ref="J338:M338"/>
    <mergeCell ref="H339:I339"/>
    <mergeCell ref="K339:M339"/>
    <mergeCell ref="D340:D343"/>
    <mergeCell ref="H340:I340"/>
    <mergeCell ref="K340:M340"/>
    <mergeCell ref="K341:M341"/>
    <mergeCell ref="K342:M342"/>
    <mergeCell ref="K343:M343"/>
    <mergeCell ref="D344:D347"/>
    <mergeCell ref="K344:M344"/>
    <mergeCell ref="K345:M345"/>
    <mergeCell ref="K346:M346"/>
    <mergeCell ref="K347:M347"/>
    <mergeCell ref="A348:A349"/>
    <mergeCell ref="B348:B349"/>
    <mergeCell ref="C348:C349"/>
    <mergeCell ref="D348:D349"/>
    <mergeCell ref="E348:E349"/>
    <mergeCell ref="F348:F349"/>
    <mergeCell ref="G348:G349"/>
    <mergeCell ref="H348:I349"/>
    <mergeCell ref="J348:M349"/>
    <mergeCell ref="N348:N349"/>
    <mergeCell ref="A350:A357"/>
    <mergeCell ref="C350:C357"/>
    <mergeCell ref="D350:D352"/>
    <mergeCell ref="H350:I350"/>
    <mergeCell ref="J350:M350"/>
    <mergeCell ref="K351:M351"/>
    <mergeCell ref="K352:M352"/>
    <mergeCell ref="D353:D355"/>
    <mergeCell ref="D356:D357"/>
    <mergeCell ref="F356:F357"/>
    <mergeCell ref="G356:G357"/>
    <mergeCell ref="H356:I357"/>
    <mergeCell ref="J356:M357"/>
    <mergeCell ref="N356:N357"/>
    <mergeCell ref="H358:I358"/>
    <mergeCell ref="J358:M358"/>
    <mergeCell ref="A359:A368"/>
    <mergeCell ref="C359:C368"/>
    <mergeCell ref="D359:D360"/>
    <mergeCell ref="F359:F360"/>
    <mergeCell ref="G359:G360"/>
    <mergeCell ref="H359:I360"/>
    <mergeCell ref="J359:M360"/>
    <mergeCell ref="N359:N360"/>
    <mergeCell ref="D361:D364"/>
    <mergeCell ref="J361:L361"/>
    <mergeCell ref="J362:L362"/>
    <mergeCell ref="J363:L363"/>
    <mergeCell ref="J364:L364"/>
    <mergeCell ref="D365:D368"/>
    <mergeCell ref="J365:L365"/>
    <mergeCell ref="J366:L366"/>
    <mergeCell ref="J367:L367"/>
    <mergeCell ref="J368:L368"/>
    <mergeCell ref="A369:A372"/>
    <mergeCell ref="B369:B372"/>
    <mergeCell ref="C369:C372"/>
    <mergeCell ref="D369:D372"/>
    <mergeCell ref="E369:E372"/>
    <mergeCell ref="J369:L369"/>
    <mergeCell ref="J370:L370"/>
    <mergeCell ref="J371:L371"/>
    <mergeCell ref="J372:L372"/>
    <mergeCell ref="A373:A386"/>
    <mergeCell ref="B373:B386"/>
    <mergeCell ref="C373:C386"/>
    <mergeCell ref="D373:D374"/>
    <mergeCell ref="G373:G374"/>
    <mergeCell ref="H373:I374"/>
    <mergeCell ref="J373:M374"/>
    <mergeCell ref="N373:N374"/>
    <mergeCell ref="D375:D376"/>
    <mergeCell ref="G375:G376"/>
    <mergeCell ref="H375:I376"/>
    <mergeCell ref="J375:M376"/>
    <mergeCell ref="N375:N376"/>
    <mergeCell ref="D377:D386"/>
    <mergeCell ref="G377:G386"/>
    <mergeCell ref="H377:I386"/>
    <mergeCell ref="J377:M386"/>
    <mergeCell ref="N377:N386"/>
    <mergeCell ref="H387:I387"/>
    <mergeCell ref="A392:F392"/>
    <mergeCell ref="A394:A395"/>
    <mergeCell ref="B394:B395"/>
    <mergeCell ref="C394:C395"/>
    <mergeCell ref="D394:D395"/>
    <mergeCell ref="E394:E395"/>
    <mergeCell ref="F394:H394"/>
    <mergeCell ref="A397:A408"/>
    <mergeCell ref="C397:C398"/>
    <mergeCell ref="D397:D408"/>
    <mergeCell ref="F397:F398"/>
    <mergeCell ref="G397:G398"/>
    <mergeCell ref="H397:H398"/>
    <mergeCell ref="B398:B401"/>
    <mergeCell ref="E399:E401"/>
    <mergeCell ref="A410:A415"/>
    <mergeCell ref="C410:C415"/>
    <mergeCell ref="D410:D415"/>
    <mergeCell ref="F410:F411"/>
    <mergeCell ref="G410:G411"/>
    <mergeCell ref="H410:H411"/>
    <mergeCell ref="F412:F413"/>
    <mergeCell ref="G412:G413"/>
    <mergeCell ref="H412:H413"/>
    <mergeCell ref="F414:F415"/>
    <mergeCell ref="G414:G415"/>
    <mergeCell ref="H414:H415"/>
    <mergeCell ref="A418:A428"/>
    <mergeCell ref="B418:B428"/>
    <mergeCell ref="C418:C419"/>
    <mergeCell ref="D418:D419"/>
    <mergeCell ref="F418:F419"/>
    <mergeCell ref="G418:G419"/>
    <mergeCell ref="H418:H419"/>
    <mergeCell ref="D420:D424"/>
    <mergeCell ref="E420:E423"/>
    <mergeCell ref="A437:F437"/>
    <mergeCell ref="A439:A440"/>
    <mergeCell ref="B439:B440"/>
    <mergeCell ref="C439:C440"/>
    <mergeCell ref="D439:D440"/>
    <mergeCell ref="E439:E440"/>
    <mergeCell ref="F439:H439"/>
    <mergeCell ref="A442:A447"/>
    <mergeCell ref="C442:C447"/>
    <mergeCell ref="D442:D447"/>
    <mergeCell ref="F442:F443"/>
    <mergeCell ref="G442:G443"/>
    <mergeCell ref="H442:H443"/>
    <mergeCell ref="F444:F445"/>
    <mergeCell ref="G444:G445"/>
    <mergeCell ref="H444:H445"/>
    <mergeCell ref="F446:F447"/>
    <mergeCell ref="G446:G447"/>
    <mergeCell ref="H446:H447"/>
    <mergeCell ref="A449:A455"/>
    <mergeCell ref="C449:C455"/>
    <mergeCell ref="D449:D455"/>
    <mergeCell ref="F449:F451"/>
    <mergeCell ref="G449:G451"/>
    <mergeCell ref="H449:H451"/>
    <mergeCell ref="F452:F453"/>
    <mergeCell ref="G452:G453"/>
    <mergeCell ref="H452:H453"/>
    <mergeCell ref="F454:F455"/>
    <mergeCell ref="G454:G455"/>
    <mergeCell ref="H454:H455"/>
    <mergeCell ref="A459:I459"/>
    <mergeCell ref="A460:F460"/>
    <mergeCell ref="A461:I461"/>
    <mergeCell ref="B463:B464"/>
    <mergeCell ref="C463:C464"/>
    <mergeCell ref="D463:D464"/>
    <mergeCell ref="E463:E464"/>
    <mergeCell ref="F463:F464"/>
    <mergeCell ref="H463:H464"/>
    <mergeCell ref="I463:I464"/>
    <mergeCell ref="A467:A468"/>
    <mergeCell ref="B467:B468"/>
    <mergeCell ref="C467:C468"/>
    <mergeCell ref="D467:D468"/>
    <mergeCell ref="E467:E468"/>
    <mergeCell ref="H467:H468"/>
    <mergeCell ref="I467:I468"/>
    <mergeCell ref="A473:A475"/>
    <mergeCell ref="B473:B475"/>
    <mergeCell ref="C473:C475"/>
    <mergeCell ref="D473:D475"/>
    <mergeCell ref="E473:E475"/>
    <mergeCell ref="H473:H475"/>
    <mergeCell ref="I473:I475"/>
    <mergeCell ref="A476:A478"/>
    <mergeCell ref="B476:B478"/>
    <mergeCell ref="C476:C478"/>
    <mergeCell ref="D476:D478"/>
    <mergeCell ref="E476:E478"/>
    <mergeCell ref="H476:H478"/>
    <mergeCell ref="I476:I478"/>
    <mergeCell ref="A482:A483"/>
    <mergeCell ref="B482:B483"/>
    <mergeCell ref="C482:C483"/>
    <mergeCell ref="D482:D483"/>
    <mergeCell ref="E482:E483"/>
    <mergeCell ref="H482:H483"/>
    <mergeCell ref="I482:I483"/>
    <mergeCell ref="A484:A485"/>
    <mergeCell ref="B484:B485"/>
    <mergeCell ref="C484:C485"/>
    <mergeCell ref="D484:D485"/>
    <mergeCell ref="E484:E485"/>
    <mergeCell ref="G484:H485"/>
    <mergeCell ref="I484:I485"/>
    <mergeCell ref="G486:H486"/>
    <mergeCell ref="G487:H487"/>
    <mergeCell ref="A488:A489"/>
    <mergeCell ref="B488:B489"/>
    <mergeCell ref="C488:C489"/>
    <mergeCell ref="D488:D489"/>
    <mergeCell ref="E488:E489"/>
    <mergeCell ref="G488:H489"/>
    <mergeCell ref="I488:I489"/>
    <mergeCell ref="G490:H490"/>
    <mergeCell ref="A504:F504"/>
    <mergeCell ref="A505:F505"/>
    <mergeCell ref="A510:A511"/>
    <mergeCell ref="B510:B511"/>
    <mergeCell ref="C510:C511"/>
    <mergeCell ref="D510:D511"/>
    <mergeCell ref="E510:E511"/>
    <mergeCell ref="F510:G510"/>
    <mergeCell ref="H510:J510"/>
    <mergeCell ref="K510:M510"/>
    <mergeCell ref="B513:M513"/>
    <mergeCell ref="B516:M516"/>
    <mergeCell ref="B519:M519"/>
    <mergeCell ref="A523:M523"/>
    <mergeCell ref="A528:F528"/>
    <mergeCell ref="A529:F529"/>
    <mergeCell ref="A532:A534"/>
    <mergeCell ref="B532:B534"/>
    <mergeCell ref="D532:F532"/>
    <mergeCell ref="D533:D534"/>
    <mergeCell ref="E533:F533"/>
    <mergeCell ref="B536:F536"/>
    <mergeCell ref="B549:F549"/>
    <mergeCell ref="B553:F553"/>
    <mergeCell ref="A554:A555"/>
    <mergeCell ref="C554:C555"/>
    <mergeCell ref="D554:D555"/>
    <mergeCell ref="E554:E555"/>
    <mergeCell ref="F554:F555"/>
    <mergeCell ref="A556:A557"/>
    <mergeCell ref="C556:C557"/>
    <mergeCell ref="D556:D557"/>
    <mergeCell ref="E556:E557"/>
    <mergeCell ref="F556:F557"/>
    <mergeCell ref="A560:F560"/>
    <mergeCell ref="A563:F563"/>
    <mergeCell ref="A564:F564"/>
    <mergeCell ref="A565:F565"/>
    <mergeCell ref="A568:C568"/>
    <mergeCell ref="D568:F568"/>
    <mergeCell ref="I568:J568"/>
    <mergeCell ref="A569:C569"/>
    <mergeCell ref="D569:F569"/>
    <mergeCell ref="I569:J569"/>
    <mergeCell ref="A570:C570"/>
    <mergeCell ref="D570:F570"/>
    <mergeCell ref="I570:J570"/>
    <mergeCell ref="A571:C571"/>
    <mergeCell ref="D571:F571"/>
    <mergeCell ref="I571:J571"/>
    <mergeCell ref="A572:C572"/>
    <mergeCell ref="D572:F572"/>
    <mergeCell ref="I572:J572"/>
    <mergeCell ref="A573:C573"/>
    <mergeCell ref="D573:F573"/>
    <mergeCell ref="I573:J573"/>
    <mergeCell ref="A574:C574"/>
    <mergeCell ref="D574:F574"/>
    <mergeCell ref="I574:J574"/>
    <mergeCell ref="A575:C575"/>
    <mergeCell ref="D575:F575"/>
    <mergeCell ref="I575:J575"/>
    <mergeCell ref="A576:C576"/>
    <mergeCell ref="D576:F576"/>
    <mergeCell ref="I576:J576"/>
    <mergeCell ref="A577:C577"/>
    <mergeCell ref="D577:F577"/>
    <mergeCell ref="I577:J577"/>
    <mergeCell ref="A578:C578"/>
    <mergeCell ref="D578:F578"/>
    <mergeCell ref="I578:J578"/>
    <mergeCell ref="A579:C579"/>
    <mergeCell ref="D579:F579"/>
    <mergeCell ref="I579:J579"/>
    <mergeCell ref="A580:C580"/>
    <mergeCell ref="D580:F580"/>
    <mergeCell ref="I580:J580"/>
    <mergeCell ref="A581:C581"/>
    <mergeCell ref="D581:F581"/>
    <mergeCell ref="I581:J581"/>
    <mergeCell ref="A582:C582"/>
    <mergeCell ref="D582:F582"/>
    <mergeCell ref="I582:J582"/>
    <mergeCell ref="A583:C583"/>
    <mergeCell ref="D583:F583"/>
    <mergeCell ref="I583:J583"/>
    <mergeCell ref="A584:C584"/>
    <mergeCell ref="D584:F584"/>
    <mergeCell ref="I584:J584"/>
    <mergeCell ref="A585:C585"/>
    <mergeCell ref="D585:F585"/>
    <mergeCell ref="I585:J585"/>
    <mergeCell ref="A586:C586"/>
    <mergeCell ref="D586:F586"/>
    <mergeCell ref="I586:J586"/>
    <mergeCell ref="B587:B589"/>
    <mergeCell ref="C587:D589"/>
    <mergeCell ref="E587:E589"/>
    <mergeCell ref="F587:F589"/>
    <mergeCell ref="G587:G589"/>
    <mergeCell ref="H587:I589"/>
    <mergeCell ref="J587:J589"/>
    <mergeCell ref="C590:D590"/>
    <mergeCell ref="H590:I590"/>
  </mergeCells>
  <printOptions headings="false" gridLines="false" gridLinesSet="true" horizontalCentered="true" verticalCentered="false"/>
  <pageMargins left="0.590277777777778" right="0.590277777777778" top="0.7875" bottom="0.590277777777778" header="0.511805555555555" footer="0.511805555555555"/>
  <pageSetup blackAndWhite="false" cellComments="none" copies="1" draft="false" firstPageNumber="0" fitToHeight="5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2" manualBreakCount="2">
    <brk id="51" man="true" max="16383" min="0"/>
    <brk id="55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546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20" zoomScaleNormal="120" zoomScalePageLayoutView="100">
      <pane activePane="bottomLeft" state="frozen" topLeftCell="A153" xSplit="0" ySplit="152"/>
      <selection activeCell="A1" activeCellId="0" pane="topLeft" sqref="A1"/>
      <selection activeCell="A159" activeCellId="0" pane="bottomLeft" sqref="A159"/>
    </sheetView>
  </sheetViews>
  <sheetFormatPr defaultRowHeight="15"/>
  <cols>
    <col collapsed="false" hidden="false" max="1" min="1" style="0" width="6.3469387755102"/>
    <col collapsed="false" hidden="false" max="2" min="2" style="0" width="19.4183673469388"/>
    <col collapsed="false" hidden="false" max="3" min="3" style="0" width="13.5714285714286"/>
    <col collapsed="false" hidden="false" max="4" min="4" style="0" width="11.4183673469388"/>
    <col collapsed="false" hidden="false" max="5" min="5" style="0" width="13.5714285714286"/>
    <col collapsed="false" hidden="false" max="6" min="6" style="0" width="14.1479591836735"/>
    <col collapsed="false" hidden="false" max="7" min="7" style="0" width="12.5714285714286"/>
    <col collapsed="false" hidden="false" max="8" min="8" style="0" width="13.1377551020408"/>
    <col collapsed="false" hidden="false" max="9" min="9" style="0" width="13.5714285714286"/>
    <col collapsed="false" hidden="false" max="11" min="10" style="0" width="13.0051020408163"/>
    <col collapsed="false" hidden="false" max="12" min="12" style="0" width="8.70918367346939"/>
    <col collapsed="false" hidden="false" max="13" min="13" style="0" width="13.5714285714286"/>
    <col collapsed="false" hidden="false" max="14" min="14" style="0" width="10.1428571428571"/>
    <col collapsed="false" hidden="false" max="15" min="15" style="0" width="10.8520408163265"/>
    <col collapsed="false" hidden="false" max="16" min="16" style="0" width="12.7091836734694"/>
    <col collapsed="false" hidden="false" max="17" min="17" style="0" width="7.71428571428571"/>
    <col collapsed="false" hidden="false" max="1025" min="18" style="0" width="8.70918367346939"/>
  </cols>
  <sheetData>
    <row collapsed="false" customFormat="false" customHeight="false" hidden="true" ht="15.25" outlineLevel="0" r="1">
      <c r="A1" s="357" t="s">
        <v>0</v>
      </c>
    </row>
    <row collapsed="false" customFormat="false" customHeight="false" hidden="true" ht="15.75" outlineLevel="0" r="2">
      <c r="A2" s="358" t="s">
        <v>1</v>
      </c>
    </row>
    <row collapsed="false" customFormat="false" customHeight="false" hidden="true" ht="15.75" outlineLevel="0" r="3">
      <c r="A3" s="21" t="s">
        <v>43</v>
      </c>
      <c r="B3" s="21"/>
      <c r="C3" s="21"/>
      <c r="D3" s="21"/>
      <c r="E3" s="21"/>
      <c r="F3" s="21"/>
    </row>
    <row collapsed="false" customFormat="false" customHeight="false" hidden="true" ht="15.75" outlineLevel="0" r="4">
      <c r="A4" s="5"/>
    </row>
    <row collapsed="false" customFormat="false" customHeight="true" hidden="true" ht="164.25" outlineLevel="0" r="5">
      <c r="A5" s="353" t="s">
        <v>3</v>
      </c>
      <c r="B5" s="26" t="s">
        <v>44</v>
      </c>
      <c r="C5" s="26" t="s">
        <v>45</v>
      </c>
      <c r="D5" s="26" t="s">
        <v>6</v>
      </c>
      <c r="E5" s="26" t="s">
        <v>46</v>
      </c>
      <c r="F5" s="26" t="s">
        <v>424</v>
      </c>
    </row>
    <row collapsed="false" customFormat="false" customHeight="false" hidden="true" ht="45" outlineLevel="0" r="6">
      <c r="A6" s="32" t="s">
        <v>9</v>
      </c>
      <c r="B6" s="26"/>
      <c r="C6" s="26"/>
      <c r="D6" s="29" t="s">
        <v>47</v>
      </c>
      <c r="E6" s="26"/>
      <c r="F6" s="26"/>
    </row>
    <row collapsed="false" customFormat="false" customHeight="true" hidden="true" ht="34.5" outlineLevel="0" r="7">
      <c r="A7" s="31" t="n">
        <v>1</v>
      </c>
      <c r="B7" s="31" t="n">
        <v>2</v>
      </c>
      <c r="C7" s="31" t="n">
        <v>3</v>
      </c>
      <c r="D7" s="31" t="n">
        <v>4</v>
      </c>
      <c r="E7" s="31" t="n">
        <v>6</v>
      </c>
      <c r="F7" s="359" t="n">
        <v>7</v>
      </c>
    </row>
    <row collapsed="false" customFormat="false" customHeight="true" hidden="true" ht="15" outlineLevel="0" r="8">
      <c r="A8" s="360" t="s">
        <v>12</v>
      </c>
      <c r="B8" s="361" t="s">
        <v>49</v>
      </c>
      <c r="C8" s="35"/>
      <c r="D8" s="36" t="n">
        <v>41640</v>
      </c>
      <c r="E8" s="35"/>
      <c r="F8" s="35"/>
    </row>
    <row collapsed="false" customFormat="false" customHeight="false" hidden="true" ht="75" outlineLevel="0" r="9">
      <c r="A9" s="360"/>
      <c r="B9" s="29" t="s">
        <v>50</v>
      </c>
      <c r="C9" s="35"/>
      <c r="D9" s="36"/>
      <c r="E9" s="35"/>
      <c r="F9" s="35"/>
    </row>
    <row collapsed="false" customFormat="false" customHeight="false" hidden="true" ht="105" outlineLevel="0" r="10">
      <c r="A10" s="362" t="s">
        <v>15</v>
      </c>
      <c r="B10" s="29" t="s">
        <v>51</v>
      </c>
      <c r="C10" s="29" t="s">
        <v>52</v>
      </c>
      <c r="D10" s="40" t="n">
        <v>41640</v>
      </c>
      <c r="E10" s="29" t="s">
        <v>53</v>
      </c>
      <c r="F10" s="253" t="s">
        <v>425</v>
      </c>
    </row>
    <row collapsed="false" customFormat="false" customHeight="false" hidden="true" ht="300" outlineLevel="0" r="11">
      <c r="A11" s="362" t="s">
        <v>20</v>
      </c>
      <c r="B11" s="29" t="s">
        <v>54</v>
      </c>
      <c r="C11" s="29" t="s">
        <v>55</v>
      </c>
      <c r="D11" s="40" t="n">
        <v>41640</v>
      </c>
      <c r="E11" s="29" t="s">
        <v>56</v>
      </c>
      <c r="F11" s="35" t="s">
        <v>426</v>
      </c>
    </row>
    <row collapsed="false" customFormat="false" customHeight="true" hidden="true" ht="14.1" outlineLevel="0" r="12">
      <c r="A12" s="32"/>
      <c r="B12" s="205"/>
      <c r="C12" s="205"/>
      <c r="D12" s="205"/>
      <c r="E12" s="205"/>
      <c r="F12" s="205"/>
    </row>
    <row collapsed="false" customFormat="false" customHeight="true" hidden="true" ht="15" outlineLevel="0" r="13">
      <c r="A13" s="26" t="s">
        <v>26</v>
      </c>
      <c r="B13" s="361" t="s">
        <v>57</v>
      </c>
      <c r="C13" s="35"/>
      <c r="D13" s="36" t="n">
        <v>41640</v>
      </c>
      <c r="E13" s="35"/>
      <c r="F13" s="35"/>
    </row>
    <row collapsed="false" customFormat="false" customHeight="false" hidden="true" ht="105" outlineLevel="0" r="14">
      <c r="A14" s="26"/>
      <c r="B14" s="29" t="s">
        <v>58</v>
      </c>
      <c r="C14" s="35"/>
      <c r="D14" s="36"/>
      <c r="E14" s="35"/>
      <c r="F14" s="35"/>
    </row>
    <row collapsed="false" customFormat="false" customHeight="false" hidden="true" ht="165" outlineLevel="0" r="15">
      <c r="A15" s="32" t="s">
        <v>28</v>
      </c>
      <c r="B15" s="29" t="s">
        <v>59</v>
      </c>
      <c r="C15" s="29" t="s">
        <v>60</v>
      </c>
      <c r="D15" s="40" t="n">
        <v>41640</v>
      </c>
      <c r="E15" s="29" t="s">
        <v>30</v>
      </c>
      <c r="F15" s="276" t="s">
        <v>427</v>
      </c>
    </row>
    <row collapsed="false" customFormat="false" customHeight="false" hidden="true" ht="120" outlineLevel="0" r="16">
      <c r="A16" s="362" t="s">
        <v>32</v>
      </c>
      <c r="B16" s="29" t="s">
        <v>61</v>
      </c>
      <c r="C16" s="29" t="s">
        <v>60</v>
      </c>
      <c r="D16" s="40" t="n">
        <v>41640</v>
      </c>
      <c r="E16" s="194" t="s">
        <v>34</v>
      </c>
      <c r="F16" s="205" t="s">
        <v>428</v>
      </c>
    </row>
    <row collapsed="false" customFormat="false" customHeight="true" hidden="true" ht="15" outlineLevel="0" r="17">
      <c r="A17" s="26" t="n">
        <v>3</v>
      </c>
      <c r="B17" s="363" t="s">
        <v>62</v>
      </c>
      <c r="C17" s="35" t="s">
        <v>63</v>
      </c>
      <c r="D17" s="36" t="n">
        <v>41640</v>
      </c>
      <c r="E17" s="205"/>
      <c r="F17" s="35"/>
    </row>
    <row collapsed="false" customFormat="false" customHeight="true" hidden="true" ht="133.5" outlineLevel="0" r="18">
      <c r="A18" s="26"/>
      <c r="B18" s="194" t="s">
        <v>64</v>
      </c>
      <c r="C18" s="35"/>
      <c r="D18" s="36"/>
      <c r="E18" s="205"/>
      <c r="F18" s="35"/>
    </row>
    <row collapsed="false" customFormat="false" customHeight="true" hidden="true" ht="74.25" outlineLevel="0" r="19">
      <c r="A19" s="364" t="n">
        <v>41642</v>
      </c>
      <c r="B19" s="206" t="s">
        <v>65</v>
      </c>
      <c r="C19" s="35" t="s">
        <v>63</v>
      </c>
      <c r="D19" s="36" t="n">
        <v>41640</v>
      </c>
      <c r="E19" s="35" t="s">
        <v>40</v>
      </c>
      <c r="F19" s="205" t="s">
        <v>429</v>
      </c>
    </row>
    <row collapsed="false" customFormat="false" customHeight="true" hidden="true" ht="102" outlineLevel="0" r="20">
      <c r="A20" s="364"/>
      <c r="B20" s="194" t="s">
        <v>66</v>
      </c>
      <c r="C20" s="35"/>
      <c r="D20" s="36"/>
      <c r="E20" s="35"/>
      <c r="F20" s="205"/>
    </row>
    <row collapsed="false" customFormat="false" customHeight="false" hidden="true" ht="15" outlineLevel="0" r="21">
      <c r="A21" s="365"/>
    </row>
    <row collapsed="false" customFormat="false" customHeight="false" hidden="true" ht="15.75" outlineLevel="0" r="22">
      <c r="A22" s="366" t="s">
        <v>67</v>
      </c>
    </row>
    <row collapsed="false" customFormat="false" customHeight="false" hidden="true" ht="15.75" outlineLevel="0" r="23">
      <c r="A23" s="366" t="s">
        <v>42</v>
      </c>
    </row>
    <row collapsed="false" customFormat="false" customHeight="false" hidden="true" ht="15.75" outlineLevel="0" r="24">
      <c r="A24" s="357"/>
    </row>
    <row collapsed="false" customFormat="false" customHeight="false" hidden="true" ht="15.75" outlineLevel="0" r="25">
      <c r="A25" s="357" t="s">
        <v>68</v>
      </c>
    </row>
    <row collapsed="false" customFormat="false" customHeight="false" hidden="true" ht="15.75" outlineLevel="0" r="26">
      <c r="A26" s="3" t="s">
        <v>69</v>
      </c>
      <c r="B26" s="3"/>
      <c r="C26" s="3"/>
      <c r="D26" s="3"/>
      <c r="E26" s="3"/>
      <c r="F26" s="3"/>
    </row>
    <row collapsed="false" customFormat="false" customHeight="false" hidden="true" ht="15.75" outlineLevel="0" r="27">
      <c r="A27" s="3" t="s">
        <v>430</v>
      </c>
      <c r="B27" s="3"/>
      <c r="C27" s="3"/>
      <c r="D27" s="3"/>
      <c r="E27" s="3"/>
      <c r="F27" s="3"/>
    </row>
    <row collapsed="false" customFormat="false" customHeight="false" hidden="true" ht="15.75" outlineLevel="0" r="28">
      <c r="A28" s="367"/>
    </row>
    <row collapsed="false" customFormat="false" customHeight="true" hidden="true" ht="172.5" outlineLevel="0" r="29">
      <c r="A29" s="37" t="s">
        <v>71</v>
      </c>
      <c r="B29" s="37" t="s">
        <v>72</v>
      </c>
      <c r="C29" s="37" t="s">
        <v>73</v>
      </c>
      <c r="D29" s="37"/>
      <c r="E29" s="304" t="s">
        <v>75</v>
      </c>
      <c r="F29" s="304"/>
      <c r="G29" s="304"/>
      <c r="H29" s="304"/>
      <c r="I29" s="304"/>
      <c r="J29" s="304"/>
      <c r="K29" s="304"/>
      <c r="L29" s="304"/>
    </row>
    <row collapsed="false" customFormat="false" customHeight="true" hidden="true" ht="30.75" outlineLevel="0" r="30">
      <c r="A30" s="37"/>
      <c r="B30" s="37"/>
      <c r="C30" s="37" t="s">
        <v>76</v>
      </c>
      <c r="D30" s="37" t="s">
        <v>77</v>
      </c>
      <c r="E30" s="27"/>
      <c r="F30" s="27"/>
      <c r="G30" s="27"/>
      <c r="H30" s="27" t="s">
        <v>78</v>
      </c>
      <c r="I30" s="37" t="s">
        <v>80</v>
      </c>
      <c r="J30" s="265" t="s">
        <v>431</v>
      </c>
      <c r="K30" s="37" t="s">
        <v>82</v>
      </c>
      <c r="L30" s="37"/>
    </row>
    <row collapsed="false" customFormat="false" customHeight="false" hidden="true" ht="15.75" outlineLevel="0" r="31">
      <c r="A31" s="37"/>
      <c r="B31" s="37"/>
      <c r="C31" s="37"/>
      <c r="D31" s="37"/>
      <c r="E31" s="27"/>
      <c r="F31" s="27"/>
      <c r="G31" s="27"/>
      <c r="H31" s="27"/>
      <c r="I31" s="37"/>
      <c r="J31" s="41" t="s">
        <v>432</v>
      </c>
      <c r="K31" s="37"/>
      <c r="L31" s="37"/>
    </row>
    <row collapsed="false" customFormat="false" customHeight="false" hidden="true" ht="15.75" outlineLevel="0" r="32">
      <c r="A32" s="41" t="n">
        <v>1</v>
      </c>
      <c r="B32" s="41" t="n">
        <v>2</v>
      </c>
      <c r="C32" s="41" t="n">
        <v>3</v>
      </c>
      <c r="D32" s="41" t="n">
        <v>4</v>
      </c>
      <c r="E32" s="37" t="n">
        <v>6</v>
      </c>
      <c r="F32" s="37"/>
      <c r="G32" s="37"/>
      <c r="H32" s="37"/>
      <c r="I32" s="41" t="n">
        <v>8</v>
      </c>
      <c r="J32" s="41" t="n">
        <v>9</v>
      </c>
      <c r="K32" s="37" t="n">
        <v>10</v>
      </c>
      <c r="L32" s="37"/>
    </row>
    <row collapsed="false" customFormat="false" customHeight="true" hidden="true" ht="47.25" outlineLevel="0" r="33">
      <c r="A33" s="204" t="s">
        <v>180</v>
      </c>
      <c r="B33" s="37" t="s">
        <v>433</v>
      </c>
      <c r="C33" s="368" t="n">
        <v>41640</v>
      </c>
      <c r="D33" s="368" t="n">
        <v>42004</v>
      </c>
      <c r="E33" s="369"/>
      <c r="F33" s="369"/>
      <c r="G33" s="369"/>
      <c r="H33" s="370" t="n">
        <f aca="false">H34+H36+H37</f>
        <v>0</v>
      </c>
      <c r="I33" s="370" t="n">
        <f aca="false">I34+I36+I37</f>
        <v>17193.04</v>
      </c>
      <c r="J33" s="370" t="n">
        <f aca="false">J34+J36+J37</f>
        <v>0</v>
      </c>
      <c r="K33" s="371" t="n">
        <f aca="false">"#ссыл!+#ссыл!+#ссыл!+#ссыл!"</f>
        <v>0</v>
      </c>
      <c r="L33" s="371"/>
    </row>
    <row collapsed="false" customFormat="false" customHeight="true" hidden="true" ht="19.5" outlineLevel="0" r="34">
      <c r="A34" s="204"/>
      <c r="B34" s="37"/>
      <c r="C34" s="368"/>
      <c r="D34" s="368"/>
      <c r="E34" s="372" t="s">
        <v>86</v>
      </c>
      <c r="F34" s="372"/>
      <c r="G34" s="372"/>
      <c r="H34" s="373" t="n">
        <f aca="false">"#ссыл!+I34+J34+#ссыл!"</f>
        <v>0</v>
      </c>
      <c r="I34" s="374" t="n">
        <f aca="false">I54</f>
        <v>14079.15</v>
      </c>
      <c r="J34" s="375" t="n">
        <f aca="false">J54</f>
        <v>0</v>
      </c>
      <c r="K34" s="372" t="s">
        <v>86</v>
      </c>
      <c r="L34" s="372"/>
    </row>
    <row collapsed="false" customFormat="false" customHeight="true" hidden="true" ht="19.5" outlineLevel="0" r="35">
      <c r="A35" s="204"/>
      <c r="B35" s="37"/>
      <c r="C35" s="368"/>
      <c r="D35" s="368"/>
      <c r="E35" s="372" t="s">
        <v>87</v>
      </c>
      <c r="F35" s="372"/>
      <c r="G35" s="372"/>
      <c r="H35" s="373" t="n">
        <f aca="false">"#ссыл!+I35+J35+#ссыл!"</f>
        <v>0</v>
      </c>
      <c r="I35" s="374" t="n">
        <f aca="false">I55</f>
        <v>0</v>
      </c>
      <c r="J35" s="375" t="n">
        <f aca="false">J55</f>
        <v>0</v>
      </c>
      <c r="K35" s="372" t="s">
        <v>87</v>
      </c>
      <c r="L35" s="372"/>
    </row>
    <row collapsed="false" customFormat="false" customHeight="true" hidden="true" ht="19.5" outlineLevel="0" r="36">
      <c r="A36" s="204"/>
      <c r="B36" s="37"/>
      <c r="C36" s="368"/>
      <c r="D36" s="368"/>
      <c r="E36" s="372" t="s">
        <v>88</v>
      </c>
      <c r="F36" s="372"/>
      <c r="G36" s="372"/>
      <c r="H36" s="373" t="n">
        <f aca="false">"#ссыл!+I36+J36+#ссыл!"</f>
        <v>0</v>
      </c>
      <c r="I36" s="374" t="n">
        <f aca="false">I56</f>
        <v>3113.89</v>
      </c>
      <c r="J36" s="375" t="n">
        <f aca="false">J56</f>
        <v>0</v>
      </c>
      <c r="K36" s="372" t="s">
        <v>88</v>
      </c>
      <c r="L36" s="372"/>
    </row>
    <row collapsed="false" customFormat="false" customHeight="true" hidden="true" ht="19.5" outlineLevel="0" r="37">
      <c r="A37" s="204"/>
      <c r="B37" s="37"/>
      <c r="C37" s="368"/>
      <c r="D37" s="368"/>
      <c r="E37" s="372" t="s">
        <v>55</v>
      </c>
      <c r="F37" s="372"/>
      <c r="G37" s="372"/>
      <c r="H37" s="373" t="n">
        <f aca="false">"#ссыл!+I37+J37+#ссыл!"</f>
        <v>0</v>
      </c>
      <c r="I37" s="374" t="n">
        <f aca="false">I57+I93+I126</f>
        <v>0</v>
      </c>
      <c r="J37" s="376" t="n">
        <f aca="false">J57+J93+J126</f>
        <v>0</v>
      </c>
      <c r="K37" s="372" t="s">
        <v>55</v>
      </c>
      <c r="L37" s="372"/>
    </row>
    <row collapsed="false" customFormat="false" customHeight="false" hidden="true" ht="18.75" outlineLevel="0" r="38">
      <c r="A38" s="204"/>
      <c r="B38" s="37"/>
      <c r="C38" s="368" t="n">
        <v>42005</v>
      </c>
      <c r="D38" s="368" t="n">
        <v>42369</v>
      </c>
      <c r="E38" s="377"/>
      <c r="F38" s="378"/>
      <c r="G38" s="378"/>
      <c r="H38" s="370" t="n">
        <f aca="false">H39+H40+H41+H42</f>
        <v>0</v>
      </c>
      <c r="I38" s="370" t="n">
        <f aca="false">I39+I40+I41+I42</f>
        <v>4780.39</v>
      </c>
      <c r="J38" s="370" t="n">
        <f aca="false">J39+J40+J41+J42</f>
        <v>0</v>
      </c>
      <c r="K38" s="371" t="n">
        <f aca="false">"#ссыл!+#ссыл!+#ссыл!+#ссыл!"</f>
        <v>0</v>
      </c>
      <c r="L38" s="371"/>
    </row>
    <row collapsed="false" customFormat="false" customHeight="true" hidden="true" ht="19.5" outlineLevel="0" r="39">
      <c r="A39" s="204"/>
      <c r="B39" s="37"/>
      <c r="C39" s="368"/>
      <c r="D39" s="368"/>
      <c r="E39" s="372" t="s">
        <v>86</v>
      </c>
      <c r="F39" s="372"/>
      <c r="G39" s="372"/>
      <c r="H39" s="373" t="n">
        <f aca="false">"#ссыл!+I39+J39+#ссыл!"</f>
        <v>0</v>
      </c>
      <c r="I39" s="374" t="n">
        <f aca="false">I59+I96</f>
        <v>0</v>
      </c>
      <c r="J39" s="374" t="n">
        <f aca="false">J59+J96</f>
        <v>0</v>
      </c>
      <c r="K39" s="372" t="s">
        <v>86</v>
      </c>
      <c r="L39" s="372"/>
    </row>
    <row collapsed="false" customFormat="false" customHeight="true" hidden="true" ht="19.5" outlineLevel="0" r="40">
      <c r="A40" s="204"/>
      <c r="B40" s="37"/>
      <c r="C40" s="368"/>
      <c r="D40" s="368"/>
      <c r="E40" s="372" t="s">
        <v>87</v>
      </c>
      <c r="F40" s="372"/>
      <c r="G40" s="372"/>
      <c r="H40" s="373" t="n">
        <f aca="false">"#ссыл!+I40+J40+#ссыл!"</f>
        <v>0</v>
      </c>
      <c r="I40" s="374" t="n">
        <f aca="false">I60+I97</f>
        <v>1156.4</v>
      </c>
      <c r="J40" s="374" t="n">
        <f aca="false">J60+J97</f>
        <v>0</v>
      </c>
      <c r="K40" s="372" t="s">
        <v>87</v>
      </c>
      <c r="L40" s="372"/>
    </row>
    <row collapsed="false" customFormat="false" customHeight="true" hidden="true" ht="19.5" outlineLevel="0" r="41">
      <c r="A41" s="204"/>
      <c r="B41" s="37"/>
      <c r="C41" s="368"/>
      <c r="D41" s="368"/>
      <c r="E41" s="372" t="s">
        <v>88</v>
      </c>
      <c r="F41" s="372"/>
      <c r="G41" s="372"/>
      <c r="H41" s="373" t="n">
        <f aca="false">"#ссыл!+I41+J41+#ссыл!"</f>
        <v>0</v>
      </c>
      <c r="I41" s="374" t="n">
        <f aca="false">I61+I98</f>
        <v>3623.99</v>
      </c>
      <c r="J41" s="374" t="n">
        <f aca="false">J61+J98</f>
        <v>0</v>
      </c>
      <c r="K41" s="372" t="s">
        <v>88</v>
      </c>
      <c r="L41" s="372"/>
    </row>
    <row collapsed="false" customFormat="false" customHeight="true" hidden="true" ht="19.5" outlineLevel="0" r="42">
      <c r="A42" s="204"/>
      <c r="B42" s="37"/>
      <c r="C42" s="368"/>
      <c r="D42" s="368"/>
      <c r="E42" s="372" t="s">
        <v>55</v>
      </c>
      <c r="F42" s="372"/>
      <c r="G42" s="372"/>
      <c r="H42" s="373" t="n">
        <f aca="false">"#ссыл!+I42+J42+#ссыл!"</f>
        <v>0</v>
      </c>
      <c r="I42" s="374" t="n">
        <f aca="false">I62+I99+I128</f>
        <v>0</v>
      </c>
      <c r="J42" s="374" t="n">
        <f aca="false">J62+J99+J128</f>
        <v>0</v>
      </c>
      <c r="K42" s="372" t="s">
        <v>55</v>
      </c>
      <c r="L42" s="372"/>
    </row>
    <row collapsed="false" customFormat="false" customHeight="true" hidden="true" ht="18.6" outlineLevel="0" r="43">
      <c r="A43" s="204"/>
      <c r="B43" s="37"/>
      <c r="C43" s="368" t="n">
        <v>42370</v>
      </c>
      <c r="D43" s="368" t="n">
        <v>42735</v>
      </c>
      <c r="E43" s="371" t="n">
        <f aca="false">H44+H45+H46+H47</f>
        <v>0</v>
      </c>
      <c r="F43" s="371"/>
      <c r="G43" s="371"/>
      <c r="H43" s="371"/>
      <c r="I43" s="379" t="n">
        <f aca="false">I44+I45+I46+I47</f>
        <v>0</v>
      </c>
      <c r="J43" s="380" t="n">
        <f aca="false">J44+J45+J46+J47</f>
        <v>0</v>
      </c>
      <c r="K43" s="371" t="n">
        <f aca="false">"#ссыл!+#ссыл!+#ссыл!+#ссыл!"</f>
        <v>0</v>
      </c>
      <c r="L43" s="371"/>
    </row>
    <row collapsed="false" customFormat="false" customHeight="true" hidden="true" ht="19.5" outlineLevel="0" r="44">
      <c r="A44" s="204"/>
      <c r="B44" s="37"/>
      <c r="C44" s="368"/>
      <c r="D44" s="368"/>
      <c r="E44" s="372" t="s">
        <v>86</v>
      </c>
      <c r="F44" s="372"/>
      <c r="G44" s="372"/>
      <c r="H44" s="373" t="n">
        <f aca="false">"#ссыл!+I44+J44+#ссыл!"</f>
        <v>0</v>
      </c>
      <c r="I44" s="375" t="n">
        <f aca="false">I64+I101</f>
        <v>0</v>
      </c>
      <c r="J44" s="375" t="n">
        <f aca="false">J64+J101</f>
        <v>0</v>
      </c>
      <c r="K44" s="372" t="s">
        <v>86</v>
      </c>
      <c r="L44" s="372"/>
    </row>
    <row collapsed="false" customFormat="false" customHeight="true" hidden="true" ht="19.5" outlineLevel="0" r="45">
      <c r="A45" s="204"/>
      <c r="B45" s="37"/>
      <c r="C45" s="368"/>
      <c r="D45" s="368"/>
      <c r="E45" s="372" t="s">
        <v>87</v>
      </c>
      <c r="F45" s="372"/>
      <c r="G45" s="372"/>
      <c r="H45" s="373" t="n">
        <f aca="false">"#ссыл!+I45+J45+#ссыл!"</f>
        <v>0</v>
      </c>
      <c r="I45" s="375" t="n">
        <f aca="false">I65+I102</f>
        <v>0</v>
      </c>
      <c r="J45" s="375" t="n">
        <f aca="false">J65+J102</f>
        <v>0</v>
      </c>
      <c r="K45" s="372" t="s">
        <v>87</v>
      </c>
      <c r="L45" s="372"/>
    </row>
    <row collapsed="false" customFormat="false" customHeight="true" hidden="true" ht="19.5" outlineLevel="0" r="46">
      <c r="A46" s="204"/>
      <c r="B46" s="37"/>
      <c r="C46" s="368"/>
      <c r="D46" s="368"/>
      <c r="E46" s="372" t="s">
        <v>88</v>
      </c>
      <c r="F46" s="372"/>
      <c r="G46" s="372"/>
      <c r="H46" s="373" t="n">
        <f aca="false">"#ссыл!+I46+J46+#ссыл!"</f>
        <v>0</v>
      </c>
      <c r="I46" s="375" t="n">
        <f aca="false">I66+I103</f>
        <v>0</v>
      </c>
      <c r="J46" s="375" t="n">
        <f aca="false">J66+J103</f>
        <v>0</v>
      </c>
      <c r="K46" s="372" t="s">
        <v>88</v>
      </c>
      <c r="L46" s="372"/>
    </row>
    <row collapsed="false" customFormat="false" customHeight="true" hidden="true" ht="19.5" outlineLevel="0" r="47">
      <c r="A47" s="204"/>
      <c r="B47" s="37"/>
      <c r="C47" s="368"/>
      <c r="D47" s="368"/>
      <c r="E47" s="372" t="s">
        <v>55</v>
      </c>
      <c r="F47" s="372"/>
      <c r="G47" s="372"/>
      <c r="H47" s="373" t="n">
        <f aca="false">"#ссыл!+I47+J47+#ссыл!"</f>
        <v>0</v>
      </c>
      <c r="I47" s="376" t="n">
        <f aca="false">I67+I104+I130</f>
        <v>0</v>
      </c>
      <c r="J47" s="376" t="n">
        <f aca="false">J67+J104+J130</f>
        <v>0</v>
      </c>
      <c r="K47" s="372" t="s">
        <v>55</v>
      </c>
      <c r="L47" s="372"/>
    </row>
    <row collapsed="false" customFormat="false" customHeight="true" hidden="true" ht="19.5" outlineLevel="0" r="48">
      <c r="A48" s="37" t="s">
        <v>85</v>
      </c>
      <c r="B48" s="37"/>
      <c r="C48" s="368" t="n">
        <v>41640</v>
      </c>
      <c r="D48" s="368" t="n">
        <v>42735</v>
      </c>
      <c r="E48" s="371" t="n">
        <f aca="false">H49+H50+H51+H52</f>
        <v>0</v>
      </c>
      <c r="F48" s="371"/>
      <c r="G48" s="371"/>
      <c r="H48" s="371"/>
      <c r="I48" s="381" t="n">
        <f aca="false">I49+I50+I51+I52</f>
        <v>21973.43</v>
      </c>
      <c r="J48" s="381" t="n">
        <f aca="false">J49+J50+J51+J52</f>
        <v>0</v>
      </c>
      <c r="K48" s="371" t="n">
        <f aca="false">"#ссыл!+#ссыл!+#ссыл!+#ссыл!"</f>
        <v>0</v>
      </c>
      <c r="L48" s="371"/>
    </row>
    <row collapsed="false" customFormat="false" customHeight="true" hidden="true" ht="19.5" outlineLevel="0" r="49">
      <c r="A49" s="37"/>
      <c r="B49" s="37"/>
      <c r="C49" s="368"/>
      <c r="D49" s="368"/>
      <c r="E49" s="372" t="s">
        <v>86</v>
      </c>
      <c r="F49" s="372"/>
      <c r="G49" s="372"/>
      <c r="H49" s="382" t="n">
        <f aca="false">"#ссыл!+I49+#ссыл!+J49"</f>
        <v>0</v>
      </c>
      <c r="I49" s="383" t="n">
        <f aca="false">I34+I39+I44</f>
        <v>14079.15</v>
      </c>
      <c r="J49" s="383" t="n">
        <f aca="false">J34+J39+J44</f>
        <v>0</v>
      </c>
      <c r="K49" s="372" t="s">
        <v>86</v>
      </c>
      <c r="L49" s="372"/>
    </row>
    <row collapsed="false" customFormat="false" customHeight="true" hidden="true" ht="19.5" outlineLevel="0" r="50">
      <c r="A50" s="37"/>
      <c r="B50" s="37"/>
      <c r="C50" s="368"/>
      <c r="D50" s="368"/>
      <c r="E50" s="372" t="s">
        <v>87</v>
      </c>
      <c r="F50" s="372"/>
      <c r="G50" s="372"/>
      <c r="H50" s="382" t="n">
        <f aca="false">"#ссыл!+I50+#ссыл!+J50"</f>
        <v>0</v>
      </c>
      <c r="I50" s="383" t="n">
        <f aca="false">I35+I40+I45</f>
        <v>1156.4</v>
      </c>
      <c r="J50" s="383" t="n">
        <f aca="false">J35+J40+J45</f>
        <v>0</v>
      </c>
      <c r="K50" s="372" t="s">
        <v>87</v>
      </c>
      <c r="L50" s="372"/>
    </row>
    <row collapsed="false" customFormat="false" customHeight="true" hidden="true" ht="19.5" outlineLevel="0" r="51">
      <c r="A51" s="37"/>
      <c r="B51" s="37"/>
      <c r="C51" s="368"/>
      <c r="D51" s="368"/>
      <c r="E51" s="372" t="s">
        <v>88</v>
      </c>
      <c r="F51" s="372"/>
      <c r="G51" s="372"/>
      <c r="H51" s="382" t="n">
        <f aca="false">"#ссыл!+I51+#ссыл!+J51"</f>
        <v>0</v>
      </c>
      <c r="I51" s="383" t="n">
        <f aca="false">I46+I41+I36</f>
        <v>6737.88</v>
      </c>
      <c r="J51" s="383" t="n">
        <f aca="false">J36+J41+J46</f>
        <v>0</v>
      </c>
      <c r="K51" s="372" t="s">
        <v>88</v>
      </c>
      <c r="L51" s="372"/>
    </row>
    <row collapsed="false" customFormat="false" customHeight="true" hidden="true" ht="19.5" outlineLevel="0" r="52">
      <c r="A52" s="37"/>
      <c r="B52" s="37"/>
      <c r="C52" s="368"/>
      <c r="D52" s="368"/>
      <c r="E52" s="372" t="s">
        <v>55</v>
      </c>
      <c r="F52" s="372"/>
      <c r="G52" s="372"/>
      <c r="H52" s="382" t="n">
        <f aca="false">"#ссыл!+I52+#ссыл!+J52"</f>
        <v>0</v>
      </c>
      <c r="I52" s="383" t="n">
        <f aca="false">I47+I42+I37</f>
        <v>0</v>
      </c>
      <c r="J52" s="383" t="n">
        <f aca="false">J37+J42+J47</f>
        <v>0</v>
      </c>
      <c r="K52" s="372" t="s">
        <v>55</v>
      </c>
      <c r="L52" s="372"/>
    </row>
    <row collapsed="false" customFormat="false" customHeight="true" hidden="true" ht="36.75" outlineLevel="0" r="53">
      <c r="A53" s="37" t="s">
        <v>90</v>
      </c>
      <c r="B53" s="37" t="s">
        <v>223</v>
      </c>
      <c r="C53" s="368" t="n">
        <v>41640</v>
      </c>
      <c r="D53" s="368" t="n">
        <v>42004</v>
      </c>
      <c r="E53" s="384"/>
      <c r="F53" s="384"/>
      <c r="G53" s="384"/>
      <c r="H53" s="385" t="e">
        <f aca="false">H54+H55+H56+H57</f>
        <v>#VALUE!</v>
      </c>
      <c r="I53" s="386" t="n">
        <f aca="false">I54+I55+I56+I57</f>
        <v>17193.04</v>
      </c>
      <c r="J53" s="386" t="n">
        <f aca="false">J54+J55+J56+J57</f>
        <v>0</v>
      </c>
      <c r="K53" s="371" t="n">
        <f aca="false">"#ссыл!+#ссыл!+#ссыл!+#ссыл!"</f>
        <v>0</v>
      </c>
      <c r="L53" s="371"/>
    </row>
    <row collapsed="false" customFormat="false" customHeight="true" hidden="true" ht="19.5" outlineLevel="0" r="54">
      <c r="A54" s="37"/>
      <c r="B54" s="37"/>
      <c r="C54" s="368"/>
      <c r="D54" s="368"/>
      <c r="E54" s="387" t="s">
        <v>86</v>
      </c>
      <c r="F54" s="387"/>
      <c r="G54" s="387"/>
      <c r="H54" s="388" t="e">
        <f aca="false">I54+"#ссыл!+J54+#ссыл!"</f>
        <v>#VALUE!</v>
      </c>
      <c r="I54" s="389" t="n">
        <f aca="false">I74</f>
        <v>14079.15</v>
      </c>
      <c r="J54" s="390" t="n">
        <f aca="false">J74</f>
        <v>0</v>
      </c>
      <c r="K54" s="391" t="s">
        <v>86</v>
      </c>
      <c r="L54" s="391"/>
    </row>
    <row collapsed="false" customFormat="false" customHeight="true" hidden="true" ht="19.5" outlineLevel="0" r="55">
      <c r="A55" s="37"/>
      <c r="B55" s="37"/>
      <c r="C55" s="368"/>
      <c r="D55" s="368"/>
      <c r="E55" s="387" t="s">
        <v>87</v>
      </c>
      <c r="F55" s="387"/>
      <c r="G55" s="387"/>
      <c r="H55" s="388" t="e">
        <f aca="false">I55+"#ссыл!+J55+#ссыл!"</f>
        <v>#VALUE!</v>
      </c>
      <c r="I55" s="389" t="n">
        <f aca="false">I75</f>
        <v>0</v>
      </c>
      <c r="J55" s="390" t="n">
        <f aca="false">J75</f>
        <v>0</v>
      </c>
      <c r="K55" s="391" t="s">
        <v>87</v>
      </c>
      <c r="L55" s="391"/>
    </row>
    <row collapsed="false" customFormat="false" customHeight="true" hidden="true" ht="19.5" outlineLevel="0" r="56">
      <c r="A56" s="37"/>
      <c r="B56" s="37"/>
      <c r="C56" s="368"/>
      <c r="D56" s="368"/>
      <c r="E56" s="387" t="s">
        <v>88</v>
      </c>
      <c r="F56" s="387"/>
      <c r="G56" s="387"/>
      <c r="H56" s="388" t="e">
        <f aca="false">I56+"#ссыл!+J56+#ссыл!"</f>
        <v>#VALUE!</v>
      </c>
      <c r="I56" s="389" t="n">
        <f aca="false">I76</f>
        <v>3113.89</v>
      </c>
      <c r="J56" s="390" t="n">
        <f aca="false">J76</f>
        <v>0</v>
      </c>
      <c r="K56" s="391" t="s">
        <v>88</v>
      </c>
      <c r="L56" s="391"/>
    </row>
    <row collapsed="false" customFormat="false" customHeight="true" hidden="true" ht="19.5" outlineLevel="0" r="57">
      <c r="A57" s="37"/>
      <c r="B57" s="37"/>
      <c r="C57" s="368"/>
      <c r="D57" s="368"/>
      <c r="E57" s="387" t="s">
        <v>55</v>
      </c>
      <c r="F57" s="387"/>
      <c r="G57" s="387"/>
      <c r="H57" s="388" t="e">
        <f aca="false">I57+"#ссыл!+J57+#ссыл!"</f>
        <v>#VALUE!</v>
      </c>
      <c r="I57" s="389" t="n">
        <f aca="false">I86</f>
        <v>0</v>
      </c>
      <c r="J57" s="390" t="n">
        <f aca="false">J86</f>
        <v>0</v>
      </c>
      <c r="K57" s="391" t="s">
        <v>55</v>
      </c>
      <c r="L57" s="391"/>
    </row>
    <row collapsed="false" customFormat="false" customHeight="false" hidden="true" ht="18.75" outlineLevel="0" r="58">
      <c r="A58" s="37"/>
      <c r="B58" s="37"/>
      <c r="C58" s="368" t="n">
        <v>42005</v>
      </c>
      <c r="D58" s="368" t="n">
        <v>42369</v>
      </c>
      <c r="E58" s="392"/>
      <c r="F58" s="393"/>
      <c r="G58" s="393"/>
      <c r="H58" s="394" t="n">
        <f aca="false">H59+H60+H61+H62</f>
        <v>0</v>
      </c>
      <c r="I58" s="395" t="n">
        <f aca="false">I59+I60+I61+I62</f>
        <v>4780.39</v>
      </c>
      <c r="J58" s="395" t="n">
        <f aca="false">J59+J60+J61+J62</f>
        <v>0</v>
      </c>
      <c r="K58" s="392"/>
      <c r="L58" s="393"/>
    </row>
    <row collapsed="false" customFormat="false" customHeight="true" hidden="true" ht="19.5" outlineLevel="0" r="59">
      <c r="A59" s="37"/>
      <c r="B59" s="37"/>
      <c r="C59" s="368"/>
      <c r="D59" s="368"/>
      <c r="E59" s="387" t="s">
        <v>86</v>
      </c>
      <c r="F59" s="387"/>
      <c r="G59" s="387"/>
      <c r="H59" s="388" t="n">
        <f aca="false">"#ссыл!+I59+J59+#ссыл!"</f>
        <v>0</v>
      </c>
      <c r="I59" s="389" t="n">
        <f aca="false">I78</f>
        <v>0</v>
      </c>
      <c r="J59" s="390" t="n">
        <f aca="false">J78</f>
        <v>0</v>
      </c>
      <c r="K59" s="391" t="s">
        <v>86</v>
      </c>
      <c r="L59" s="391"/>
    </row>
    <row collapsed="false" customFormat="false" customHeight="true" hidden="true" ht="19.5" outlineLevel="0" r="60">
      <c r="A60" s="37"/>
      <c r="B60" s="37"/>
      <c r="C60" s="368"/>
      <c r="D60" s="368"/>
      <c r="E60" s="387" t="s">
        <v>87</v>
      </c>
      <c r="F60" s="387"/>
      <c r="G60" s="387"/>
      <c r="H60" s="388" t="n">
        <f aca="false">"#ссыл!+I60+J60+#ссыл!"</f>
        <v>0</v>
      </c>
      <c r="I60" s="389" t="n">
        <f aca="false">I79</f>
        <v>1156.4</v>
      </c>
      <c r="J60" s="390" t="n">
        <f aca="false">J79</f>
        <v>0</v>
      </c>
      <c r="K60" s="391" t="s">
        <v>87</v>
      </c>
      <c r="L60" s="391"/>
    </row>
    <row collapsed="false" customFormat="false" customHeight="true" hidden="true" ht="19.5" outlineLevel="0" r="61">
      <c r="A61" s="37"/>
      <c r="B61" s="37"/>
      <c r="C61" s="368"/>
      <c r="D61" s="368"/>
      <c r="E61" s="387" t="s">
        <v>88</v>
      </c>
      <c r="F61" s="387"/>
      <c r="G61" s="387"/>
      <c r="H61" s="388" t="n">
        <f aca="false">"#ссыл!+I61+J61+#ссыл!"</f>
        <v>0</v>
      </c>
      <c r="I61" s="389" t="n">
        <f aca="false">I80</f>
        <v>3623.99</v>
      </c>
      <c r="J61" s="390" t="n">
        <f aca="false">J80</f>
        <v>0</v>
      </c>
      <c r="K61" s="391" t="s">
        <v>88</v>
      </c>
      <c r="L61" s="391"/>
    </row>
    <row collapsed="false" customFormat="false" customHeight="true" hidden="true" ht="19.5" outlineLevel="0" r="62">
      <c r="A62" s="37"/>
      <c r="B62" s="37"/>
      <c r="C62" s="368"/>
      <c r="D62" s="368"/>
      <c r="E62" s="387" t="s">
        <v>55</v>
      </c>
      <c r="F62" s="387"/>
      <c r="G62" s="387"/>
      <c r="H62" s="388" t="n">
        <f aca="false">"#ссыл!+I62+J62+#ссыл!"</f>
        <v>0</v>
      </c>
      <c r="I62" s="389" t="n">
        <f aca="false">I88</f>
        <v>0</v>
      </c>
      <c r="J62" s="390" t="n">
        <f aca="false">J88</f>
        <v>0</v>
      </c>
      <c r="K62" s="391" t="s">
        <v>55</v>
      </c>
      <c r="L62" s="391"/>
    </row>
    <row collapsed="false" customFormat="false" customHeight="false" hidden="true" ht="18.75" outlineLevel="0" r="63">
      <c r="A63" s="37"/>
      <c r="B63" s="37"/>
      <c r="C63" s="368" t="n">
        <v>42370</v>
      </c>
      <c r="D63" s="368" t="n">
        <v>42735</v>
      </c>
      <c r="E63" s="381"/>
      <c r="F63" s="396"/>
      <c r="G63" s="396"/>
      <c r="H63" s="397" t="n">
        <f aca="false">H64+H65+H66+H67</f>
        <v>0</v>
      </c>
      <c r="I63" s="395" t="n">
        <f aca="false">I64+I65+I66+I67</f>
        <v>0</v>
      </c>
      <c r="J63" s="395" t="n">
        <f aca="false">J64+J65+J66+J67</f>
        <v>0</v>
      </c>
      <c r="K63" s="392"/>
      <c r="L63" s="398"/>
    </row>
    <row collapsed="false" customFormat="false" customHeight="true" hidden="true" ht="19.5" outlineLevel="0" r="64">
      <c r="A64" s="37"/>
      <c r="B64" s="37"/>
      <c r="C64" s="368"/>
      <c r="D64" s="368"/>
      <c r="E64" s="387" t="s">
        <v>86</v>
      </c>
      <c r="F64" s="387"/>
      <c r="G64" s="387"/>
      <c r="H64" s="388" t="n">
        <f aca="false">"#ссыл!+I64+J64+#ссыл!"</f>
        <v>0</v>
      </c>
      <c r="I64" s="389" t="n">
        <f aca="false">I82</f>
        <v>0</v>
      </c>
      <c r="J64" s="390" t="n">
        <f aca="false">J82</f>
        <v>0</v>
      </c>
      <c r="K64" s="391" t="s">
        <v>86</v>
      </c>
      <c r="L64" s="391"/>
    </row>
    <row collapsed="false" customFormat="false" customHeight="true" hidden="true" ht="19.5" outlineLevel="0" r="65">
      <c r="A65" s="37"/>
      <c r="B65" s="37"/>
      <c r="C65" s="368"/>
      <c r="D65" s="368"/>
      <c r="E65" s="387" t="s">
        <v>87</v>
      </c>
      <c r="F65" s="387"/>
      <c r="G65" s="387"/>
      <c r="H65" s="388" t="n">
        <f aca="false">"#ссыл!+I65+J65+#ссыл!"</f>
        <v>0</v>
      </c>
      <c r="I65" s="389" t="n">
        <f aca="false">I83</f>
        <v>0</v>
      </c>
      <c r="J65" s="390" t="n">
        <f aca="false">J83</f>
        <v>0</v>
      </c>
      <c r="K65" s="391" t="s">
        <v>87</v>
      </c>
      <c r="L65" s="391"/>
    </row>
    <row collapsed="false" customFormat="false" customHeight="true" hidden="true" ht="19.5" outlineLevel="0" r="66">
      <c r="A66" s="37"/>
      <c r="B66" s="37"/>
      <c r="C66" s="368"/>
      <c r="D66" s="368"/>
      <c r="E66" s="387" t="s">
        <v>88</v>
      </c>
      <c r="F66" s="387"/>
      <c r="G66" s="387"/>
      <c r="H66" s="388" t="n">
        <f aca="false">"#ссыл!+I66+J66+#ссыл!"</f>
        <v>0</v>
      </c>
      <c r="I66" s="389" t="n">
        <f aca="false">I84</f>
        <v>0</v>
      </c>
      <c r="J66" s="390" t="n">
        <f aca="false">J84</f>
        <v>0</v>
      </c>
      <c r="K66" s="391" t="s">
        <v>88</v>
      </c>
      <c r="L66" s="391"/>
    </row>
    <row collapsed="false" customFormat="false" customHeight="true" hidden="true" ht="19.5" outlineLevel="0" r="67">
      <c r="A67" s="37"/>
      <c r="B67" s="37"/>
      <c r="C67" s="368"/>
      <c r="D67" s="368"/>
      <c r="E67" s="387" t="s">
        <v>55</v>
      </c>
      <c r="F67" s="387"/>
      <c r="G67" s="387"/>
      <c r="H67" s="388" t="n">
        <f aca="false">"#ссыл!+I67+J67+#ссыл!"</f>
        <v>0</v>
      </c>
      <c r="I67" s="389" t="n">
        <f aca="false">I90</f>
        <v>0</v>
      </c>
      <c r="J67" s="390" t="n">
        <f aca="false">J90</f>
        <v>0</v>
      </c>
      <c r="K67" s="391" t="s">
        <v>55</v>
      </c>
      <c r="L67" s="391"/>
    </row>
    <row collapsed="false" customFormat="false" customHeight="true" hidden="true" ht="19.5" outlineLevel="0" r="68">
      <c r="A68" s="37" t="s">
        <v>85</v>
      </c>
      <c r="B68" s="37"/>
      <c r="C68" s="368" t="n">
        <v>41640</v>
      </c>
      <c r="D68" s="368" t="n">
        <v>42735</v>
      </c>
      <c r="E68" s="381"/>
      <c r="F68" s="396"/>
      <c r="G68" s="396"/>
      <c r="H68" s="397" t="n">
        <f aca="false">H69+H70+H71+H72</f>
        <v>0</v>
      </c>
      <c r="I68" s="399" t="n">
        <f aca="false">I69+I70+I71+I72</f>
        <v>21973.43</v>
      </c>
      <c r="J68" s="399" t="n">
        <f aca="false">J69+J70+J71+J72</f>
        <v>0</v>
      </c>
      <c r="K68" s="392"/>
      <c r="L68" s="393"/>
    </row>
    <row collapsed="false" customFormat="false" customHeight="true" hidden="true" ht="19.5" outlineLevel="0" r="69">
      <c r="A69" s="37"/>
      <c r="B69" s="37"/>
      <c r="C69" s="368"/>
      <c r="D69" s="368"/>
      <c r="E69" s="387" t="s">
        <v>86</v>
      </c>
      <c r="F69" s="387"/>
      <c r="G69" s="387"/>
      <c r="H69" s="400" t="n">
        <f aca="false">"#ссыл!+I69+J69+#ссыл!"</f>
        <v>0</v>
      </c>
      <c r="I69" s="401" t="n">
        <f aca="false">I54+I59+I64</f>
        <v>14079.15</v>
      </c>
      <c r="J69" s="390" t="n">
        <f aca="false">J54+J59+J64</f>
        <v>0</v>
      </c>
      <c r="K69" s="402" t="s">
        <v>86</v>
      </c>
      <c r="L69" s="402"/>
    </row>
    <row collapsed="false" customFormat="false" customHeight="true" hidden="true" ht="19.5" outlineLevel="0" r="70">
      <c r="A70" s="37"/>
      <c r="B70" s="37"/>
      <c r="C70" s="368"/>
      <c r="D70" s="368"/>
      <c r="E70" s="387" t="s">
        <v>87</v>
      </c>
      <c r="F70" s="387"/>
      <c r="G70" s="387"/>
      <c r="H70" s="400" t="n">
        <f aca="false">"#ссыл!+I70+J70+#ссыл!"</f>
        <v>0</v>
      </c>
      <c r="I70" s="401" t="n">
        <f aca="false">I55+I60+I65</f>
        <v>1156.4</v>
      </c>
      <c r="J70" s="390" t="n">
        <f aca="false">J55+J60+J65</f>
        <v>0</v>
      </c>
      <c r="K70" s="402" t="s">
        <v>87</v>
      </c>
      <c r="L70" s="402"/>
    </row>
    <row collapsed="false" customFormat="false" customHeight="true" hidden="true" ht="19.5" outlineLevel="0" r="71">
      <c r="A71" s="37"/>
      <c r="B71" s="37"/>
      <c r="C71" s="368"/>
      <c r="D71" s="368"/>
      <c r="E71" s="387" t="s">
        <v>88</v>
      </c>
      <c r="F71" s="387"/>
      <c r="G71" s="387"/>
      <c r="H71" s="400" t="n">
        <f aca="false">"#ссыл!+I71+J71+#ссыл!"</f>
        <v>0</v>
      </c>
      <c r="I71" s="401" t="n">
        <f aca="false">I56+I61+I66</f>
        <v>6737.88</v>
      </c>
      <c r="J71" s="390" t="n">
        <f aca="false">J56+J61+J66</f>
        <v>0</v>
      </c>
      <c r="K71" s="402" t="s">
        <v>88</v>
      </c>
      <c r="L71" s="402"/>
    </row>
    <row collapsed="false" customFormat="false" customHeight="true" hidden="true" ht="19.5" outlineLevel="0" r="72">
      <c r="A72" s="37"/>
      <c r="B72" s="37"/>
      <c r="C72" s="368"/>
      <c r="D72" s="368"/>
      <c r="E72" s="387" t="s">
        <v>55</v>
      </c>
      <c r="F72" s="387"/>
      <c r="G72" s="387"/>
      <c r="H72" s="400" t="n">
        <f aca="false">"#ссыл!+I72+J72+#ссыл!"</f>
        <v>0</v>
      </c>
      <c r="I72" s="401" t="n">
        <f aca="false">I57+I62+I67</f>
        <v>0</v>
      </c>
      <c r="J72" s="390" t="n">
        <f aca="false">J57+J62+J67</f>
        <v>0</v>
      </c>
      <c r="K72" s="402" t="s">
        <v>55</v>
      </c>
      <c r="L72" s="402"/>
    </row>
    <row collapsed="false" customFormat="false" customHeight="true" hidden="true" ht="24" outlineLevel="0" r="73">
      <c r="A73" s="37" t="s">
        <v>51</v>
      </c>
      <c r="B73" s="37" t="s">
        <v>52</v>
      </c>
      <c r="C73" s="368" t="n">
        <v>41640</v>
      </c>
      <c r="D73" s="368" t="n">
        <v>42004</v>
      </c>
      <c r="E73" s="369" t="s">
        <v>434</v>
      </c>
      <c r="F73" s="369"/>
      <c r="G73" s="369"/>
      <c r="H73" s="403" t="n">
        <f aca="false">H74+H75+H76</f>
        <v>0</v>
      </c>
      <c r="I73" s="404" t="n">
        <f aca="false">I74+I75+I76</f>
        <v>17193.04</v>
      </c>
      <c r="J73" s="404" t="n">
        <f aca="false">J74+J75+J76</f>
        <v>0</v>
      </c>
      <c r="K73" s="377"/>
      <c r="L73" s="405" t="n">
        <f aca="false">L74+L75+L76</f>
        <v>1941.889</v>
      </c>
    </row>
    <row collapsed="false" customFormat="false" customHeight="true" hidden="true" ht="19.5" outlineLevel="0" r="74">
      <c r="A74" s="37"/>
      <c r="B74" s="37"/>
      <c r="C74" s="368"/>
      <c r="D74" s="368"/>
      <c r="E74" s="406" t="s">
        <v>86</v>
      </c>
      <c r="F74" s="406"/>
      <c r="G74" s="406"/>
      <c r="H74" s="407" t="n">
        <f aca="false">"#ссыл!+I74+J74+L74"</f>
        <v>0</v>
      </c>
      <c r="I74" s="408" t="n">
        <v>14079.15</v>
      </c>
      <c r="J74" s="409" t="n">
        <v>0</v>
      </c>
      <c r="K74" s="410" t="s">
        <v>86</v>
      </c>
      <c r="L74" s="411" t="n">
        <v>1408</v>
      </c>
    </row>
    <row collapsed="false" customFormat="false" customHeight="true" hidden="true" ht="19.5" outlineLevel="0" r="75">
      <c r="A75" s="37"/>
      <c r="B75" s="37"/>
      <c r="C75" s="368"/>
      <c r="D75" s="368"/>
      <c r="E75" s="406" t="s">
        <v>87</v>
      </c>
      <c r="F75" s="406"/>
      <c r="G75" s="406"/>
      <c r="H75" s="412" t="n">
        <f aca="false">"#ссыл!+I75+J75+L75"</f>
        <v>0</v>
      </c>
      <c r="I75" s="408" t="n">
        <v>0</v>
      </c>
      <c r="J75" s="409" t="n">
        <v>0</v>
      </c>
      <c r="K75" s="410" t="s">
        <v>87</v>
      </c>
      <c r="L75" s="411"/>
    </row>
    <row collapsed="false" customFormat="false" customHeight="true" hidden="true" ht="19.5" outlineLevel="0" r="76">
      <c r="A76" s="37"/>
      <c r="B76" s="37"/>
      <c r="C76" s="368"/>
      <c r="D76" s="368"/>
      <c r="E76" s="406" t="s">
        <v>88</v>
      </c>
      <c r="F76" s="406"/>
      <c r="G76" s="406"/>
      <c r="H76" s="412" t="n">
        <f aca="false">"#ссыл!+I76+J76+L76"</f>
        <v>0</v>
      </c>
      <c r="I76" s="408" t="n">
        <v>3113.89</v>
      </c>
      <c r="J76" s="409" t="n">
        <v>0</v>
      </c>
      <c r="K76" s="410" t="s">
        <v>88</v>
      </c>
      <c r="L76" s="411" t="n">
        <v>533.889</v>
      </c>
    </row>
    <row collapsed="false" customFormat="false" customHeight="true" hidden="true" ht="16.5" outlineLevel="0" r="77">
      <c r="A77" s="37"/>
      <c r="B77" s="37"/>
      <c r="C77" s="368" t="n">
        <v>42005</v>
      </c>
      <c r="D77" s="368" t="n">
        <v>42369</v>
      </c>
      <c r="E77" s="369" t="s">
        <v>434</v>
      </c>
      <c r="F77" s="369"/>
      <c r="G77" s="369"/>
      <c r="H77" s="403" t="n">
        <f aca="false">H78+H79+H80</f>
        <v>0</v>
      </c>
      <c r="I77" s="403" t="n">
        <f aca="false">I78+I79+I80</f>
        <v>4780.39</v>
      </c>
      <c r="J77" s="403" t="n">
        <f aca="false">J78+J79+J80</f>
        <v>0</v>
      </c>
      <c r="K77" s="377"/>
      <c r="L77" s="405" t="n">
        <f aca="false">L78+L79+L80</f>
        <v>52266.54</v>
      </c>
    </row>
    <row collapsed="false" customFormat="false" customHeight="true" hidden="true" ht="19.5" outlineLevel="0" r="78">
      <c r="A78" s="37"/>
      <c r="B78" s="37"/>
      <c r="C78" s="368"/>
      <c r="D78" s="368"/>
      <c r="E78" s="406" t="s">
        <v>86</v>
      </c>
      <c r="F78" s="406"/>
      <c r="G78" s="406"/>
      <c r="H78" s="412" t="n">
        <f aca="false">"#ссыл!+I78+L78+J78"</f>
        <v>0</v>
      </c>
      <c r="I78" s="408" t="n">
        <v>0</v>
      </c>
      <c r="J78" s="409" t="n">
        <v>0</v>
      </c>
      <c r="K78" s="410" t="s">
        <v>86</v>
      </c>
      <c r="L78" s="411" t="n">
        <v>18791</v>
      </c>
    </row>
    <row collapsed="false" customFormat="false" customHeight="true" hidden="true" ht="19.5" outlineLevel="0" r="79">
      <c r="A79" s="37"/>
      <c r="B79" s="37"/>
      <c r="C79" s="368"/>
      <c r="D79" s="368"/>
      <c r="E79" s="406" t="s">
        <v>87</v>
      </c>
      <c r="F79" s="406"/>
      <c r="G79" s="406"/>
      <c r="H79" s="412" t="n">
        <f aca="false">"#ссыл!+I79+L79+J79"</f>
        <v>0</v>
      </c>
      <c r="I79" s="408" t="n">
        <v>1156.4</v>
      </c>
      <c r="J79" s="409" t="n">
        <v>0</v>
      </c>
      <c r="K79" s="410" t="s">
        <v>87</v>
      </c>
      <c r="L79" s="411" t="n">
        <v>16821.14</v>
      </c>
    </row>
    <row collapsed="false" customFormat="false" customHeight="true" hidden="true" ht="19.5" outlineLevel="0" r="80">
      <c r="A80" s="37"/>
      <c r="B80" s="37"/>
      <c r="C80" s="368"/>
      <c r="D80" s="368"/>
      <c r="E80" s="406" t="s">
        <v>88</v>
      </c>
      <c r="F80" s="406"/>
      <c r="G80" s="406"/>
      <c r="H80" s="412" t="n">
        <f aca="false">"#ссыл!+I80+L80+J80"</f>
        <v>0</v>
      </c>
      <c r="I80" s="408" t="n">
        <v>3623.99</v>
      </c>
      <c r="J80" s="409" t="n">
        <v>0</v>
      </c>
      <c r="K80" s="410" t="s">
        <v>88</v>
      </c>
      <c r="L80" s="411" t="n">
        <v>16654.4</v>
      </c>
    </row>
    <row collapsed="false" customFormat="false" customHeight="true" hidden="true" ht="16.5" outlineLevel="0" r="81">
      <c r="A81" s="37"/>
      <c r="B81" s="37"/>
      <c r="C81" s="368" t="n">
        <v>42370</v>
      </c>
      <c r="D81" s="368" t="n">
        <v>42735</v>
      </c>
      <c r="E81" s="369" t="s">
        <v>434</v>
      </c>
      <c r="F81" s="369"/>
      <c r="G81" s="369"/>
      <c r="H81" s="403" t="n">
        <f aca="false">H82+H83+H84</f>
        <v>0</v>
      </c>
      <c r="I81" s="413" t="n">
        <f aca="false">I82+I83+I84</f>
        <v>0</v>
      </c>
      <c r="J81" s="413" t="n">
        <f aca="false">J82+J83+J84</f>
        <v>0</v>
      </c>
      <c r="K81" s="377"/>
      <c r="L81" s="414" t="n">
        <f aca="false">L82+L83+L84</f>
        <v>54641</v>
      </c>
    </row>
    <row collapsed="false" customFormat="false" customHeight="true" hidden="true" ht="19.5" outlineLevel="0" r="82">
      <c r="A82" s="37"/>
      <c r="B82" s="37"/>
      <c r="C82" s="368"/>
      <c r="D82" s="368"/>
      <c r="E82" s="406" t="s">
        <v>86</v>
      </c>
      <c r="F82" s="406"/>
      <c r="G82" s="406"/>
      <c r="H82" s="415" t="n">
        <f aca="false">"#ссыл!+I82+J82+L82"</f>
        <v>0</v>
      </c>
      <c r="I82" s="408" t="n">
        <v>0</v>
      </c>
      <c r="J82" s="409" t="n">
        <v>0</v>
      </c>
      <c r="K82" s="410" t="s">
        <v>86</v>
      </c>
      <c r="L82" s="411" t="n">
        <v>18488</v>
      </c>
    </row>
    <row collapsed="false" customFormat="false" customHeight="true" hidden="true" ht="19.5" outlineLevel="0" r="83">
      <c r="A83" s="37"/>
      <c r="B83" s="37"/>
      <c r="C83" s="368"/>
      <c r="D83" s="368"/>
      <c r="E83" s="406" t="s">
        <v>87</v>
      </c>
      <c r="F83" s="406"/>
      <c r="G83" s="406"/>
      <c r="H83" s="415" t="n">
        <f aca="false">"#ссыл!+I83+J83+L83"</f>
        <v>0</v>
      </c>
      <c r="I83" s="408" t="n">
        <v>0</v>
      </c>
      <c r="J83" s="409" t="n">
        <v>0</v>
      </c>
      <c r="K83" s="410" t="s">
        <v>87</v>
      </c>
      <c r="L83" s="411" t="n">
        <v>17648</v>
      </c>
    </row>
    <row collapsed="false" customFormat="false" customHeight="true" hidden="true" ht="19.5" outlineLevel="0" r="84">
      <c r="A84" s="37"/>
      <c r="B84" s="37"/>
      <c r="C84" s="368"/>
      <c r="D84" s="368"/>
      <c r="E84" s="406" t="s">
        <v>88</v>
      </c>
      <c r="F84" s="406"/>
      <c r="G84" s="406"/>
      <c r="H84" s="412" t="n">
        <f aca="false">"#ссыл!+I84+J84+L84"</f>
        <v>0</v>
      </c>
      <c r="I84" s="408" t="n">
        <v>0</v>
      </c>
      <c r="J84" s="409" t="n">
        <v>0</v>
      </c>
      <c r="K84" s="410" t="s">
        <v>88</v>
      </c>
      <c r="L84" s="411" t="n">
        <v>18505</v>
      </c>
    </row>
    <row collapsed="false" customFormat="false" customHeight="false" hidden="true" ht="18.75" outlineLevel="0" r="85">
      <c r="A85" s="41" t="s">
        <v>85</v>
      </c>
      <c r="B85" s="41"/>
      <c r="C85" s="416" t="n">
        <v>41640</v>
      </c>
      <c r="D85" s="416" t="n">
        <v>42735</v>
      </c>
      <c r="E85" s="417"/>
      <c r="F85" s="398"/>
      <c r="G85" s="398"/>
      <c r="H85" s="370" t="n">
        <f aca="false">H81+H77+H73</f>
        <v>0</v>
      </c>
      <c r="I85" s="370" t="n">
        <f aca="false">I81+I77+I73</f>
        <v>21973.43</v>
      </c>
      <c r="J85" s="370" t="n">
        <f aca="false">J81+J77+J73</f>
        <v>0</v>
      </c>
      <c r="K85" s="418"/>
      <c r="L85" s="419" t="n">
        <f aca="false">L81+L77+L73</f>
        <v>108849.429</v>
      </c>
    </row>
    <row collapsed="false" customFormat="false" customHeight="true" hidden="true" ht="249.75" outlineLevel="0" r="86">
      <c r="A86" s="37" t="s">
        <v>54</v>
      </c>
      <c r="B86" s="37" t="s">
        <v>223</v>
      </c>
      <c r="C86" s="368" t="n">
        <v>41640</v>
      </c>
      <c r="D86" s="368" t="n">
        <v>42004</v>
      </c>
      <c r="E86" s="415" t="n">
        <f aca="false">"#ссыл!+I86+J86+K86"</f>
        <v>0</v>
      </c>
      <c r="F86" s="415"/>
      <c r="G86" s="415"/>
      <c r="H86" s="415"/>
      <c r="I86" s="420" t="n">
        <v>0</v>
      </c>
      <c r="J86" s="420" t="n">
        <v>0</v>
      </c>
      <c r="K86" s="420" t="n">
        <v>113.4</v>
      </c>
      <c r="L86" s="420"/>
    </row>
    <row collapsed="false" customFormat="false" customHeight="false" hidden="true" ht="15" outlineLevel="0" r="87">
      <c r="A87" s="37"/>
      <c r="B87" s="37"/>
      <c r="C87" s="368"/>
      <c r="D87" s="368"/>
      <c r="E87" s="415"/>
      <c r="F87" s="415"/>
      <c r="G87" s="415"/>
      <c r="H87" s="415"/>
      <c r="I87" s="420"/>
      <c r="J87" s="420"/>
      <c r="K87" s="420"/>
      <c r="L87" s="420"/>
    </row>
    <row collapsed="false" customFormat="false" customHeight="true" hidden="true" ht="16.5" outlineLevel="0" r="88">
      <c r="A88" s="37"/>
      <c r="B88" s="37"/>
      <c r="C88" s="368" t="n">
        <v>42005</v>
      </c>
      <c r="D88" s="368" t="n">
        <v>42369</v>
      </c>
      <c r="E88" s="415" t="n">
        <f aca="false">"#ссыл!+I88+J88+K88"</f>
        <v>0</v>
      </c>
      <c r="F88" s="415"/>
      <c r="G88" s="415"/>
      <c r="H88" s="415"/>
      <c r="I88" s="420" t="n">
        <v>0</v>
      </c>
      <c r="J88" s="420" t="n">
        <v>0</v>
      </c>
      <c r="K88" s="420" t="n">
        <v>1096.49</v>
      </c>
      <c r="L88" s="420"/>
    </row>
    <row collapsed="false" customFormat="false" customHeight="false" hidden="true" ht="15" outlineLevel="0" r="89">
      <c r="A89" s="37"/>
      <c r="B89" s="37"/>
      <c r="C89" s="368"/>
      <c r="D89" s="368"/>
      <c r="E89" s="415"/>
      <c r="F89" s="415"/>
      <c r="G89" s="415"/>
      <c r="H89" s="415"/>
      <c r="I89" s="420"/>
      <c r="J89" s="420"/>
      <c r="K89" s="420"/>
      <c r="L89" s="420"/>
    </row>
    <row collapsed="false" customFormat="false" customHeight="true" hidden="true" ht="16.5" outlineLevel="0" r="90">
      <c r="A90" s="37"/>
      <c r="B90" s="37"/>
      <c r="C90" s="368" t="n">
        <v>42370</v>
      </c>
      <c r="D90" s="368" t="n">
        <v>42735</v>
      </c>
      <c r="E90" s="415" t="n">
        <f aca="false">"#ссыл!+I90+J90+K90"</f>
        <v>0</v>
      </c>
      <c r="F90" s="415"/>
      <c r="G90" s="415"/>
      <c r="H90" s="415"/>
      <c r="I90" s="420" t="n">
        <v>0</v>
      </c>
      <c r="J90" s="420" t="n">
        <v>0</v>
      </c>
      <c r="K90" s="420" t="n">
        <v>214</v>
      </c>
      <c r="L90" s="420"/>
    </row>
    <row collapsed="false" customFormat="false" customHeight="false" hidden="true" ht="15" outlineLevel="0" r="91">
      <c r="A91" s="37"/>
      <c r="B91" s="37"/>
      <c r="C91" s="368"/>
      <c r="D91" s="368"/>
      <c r="E91" s="415"/>
      <c r="F91" s="415"/>
      <c r="G91" s="415"/>
      <c r="H91" s="415"/>
      <c r="I91" s="420"/>
      <c r="J91" s="420"/>
      <c r="K91" s="420"/>
      <c r="L91" s="420"/>
    </row>
    <row collapsed="false" customFormat="false" customHeight="true" hidden="true" ht="23.85" outlineLevel="0" r="92">
      <c r="A92" s="41" t="s">
        <v>98</v>
      </c>
      <c r="B92" s="41"/>
      <c r="C92" s="416" t="n">
        <v>41640</v>
      </c>
      <c r="D92" s="416" t="n">
        <v>42735</v>
      </c>
      <c r="E92" s="403" t="n">
        <f aca="false">SUM(E86:E91)</f>
        <v>0</v>
      </c>
      <c r="F92" s="403"/>
      <c r="G92" s="403"/>
      <c r="H92" s="403"/>
      <c r="I92" s="404" t="n">
        <f aca="false">SUM(I86:I91)</f>
        <v>0</v>
      </c>
      <c r="J92" s="404" t="n">
        <f aca="false">SUM(J86:J91)</f>
        <v>0</v>
      </c>
      <c r="K92" s="403" t="n">
        <f aca="false">SUM(K86:K91)</f>
        <v>1423.89</v>
      </c>
      <c r="L92" s="403"/>
    </row>
    <row collapsed="false" customFormat="false" customHeight="true" hidden="true" ht="36" outlineLevel="0" r="93">
      <c r="A93" s="265" t="s">
        <v>57</v>
      </c>
      <c r="B93" s="37" t="s">
        <v>60</v>
      </c>
      <c r="C93" s="368" t="n">
        <v>41640</v>
      </c>
      <c r="D93" s="368" t="n">
        <v>42004</v>
      </c>
      <c r="E93" s="403" t="n">
        <f aca="false">"#ссыл!+I93+J93+K93"</f>
        <v>0</v>
      </c>
      <c r="F93" s="403"/>
      <c r="G93" s="403"/>
      <c r="H93" s="403"/>
      <c r="I93" s="403" t="n">
        <f aca="false">I106+I113</f>
        <v>0</v>
      </c>
      <c r="J93" s="403" t="n">
        <f aca="false">J106+J113</f>
        <v>0</v>
      </c>
      <c r="K93" s="403" t="n">
        <f aca="false">K106+K113</f>
        <v>141.8</v>
      </c>
      <c r="L93" s="403"/>
    </row>
    <row collapsed="false" customFormat="false" customHeight="true" hidden="true" ht="15.75" outlineLevel="0" r="94">
      <c r="A94" s="359" t="s">
        <v>259</v>
      </c>
      <c r="B94" s="37"/>
      <c r="C94" s="368"/>
      <c r="D94" s="368"/>
      <c r="E94" s="403"/>
      <c r="F94" s="403"/>
      <c r="G94" s="403"/>
      <c r="H94" s="403"/>
      <c r="I94" s="403"/>
      <c r="J94" s="403"/>
      <c r="K94" s="403"/>
      <c r="L94" s="403"/>
    </row>
    <row collapsed="false" customFormat="false" customHeight="true" hidden="true" ht="35.25" outlineLevel="0" r="95">
      <c r="A95" s="359"/>
      <c r="B95" s="37"/>
      <c r="C95" s="368" t="n">
        <v>41640</v>
      </c>
      <c r="D95" s="368" t="n">
        <v>42004</v>
      </c>
      <c r="E95" s="421" t="s">
        <v>434</v>
      </c>
      <c r="F95" s="421"/>
      <c r="G95" s="421"/>
      <c r="H95" s="403" t="n">
        <f aca="false">H96+H97+H98+H99</f>
        <v>0</v>
      </c>
      <c r="I95" s="422" t="n">
        <f aca="false">I96+I97+I98+I99</f>
        <v>0</v>
      </c>
      <c r="J95" s="422" t="n">
        <f aca="false">J96+J97+J98+J99</f>
        <v>0</v>
      </c>
      <c r="K95" s="423"/>
      <c r="L95" s="424"/>
    </row>
    <row collapsed="false" customFormat="false" customHeight="true" hidden="true" ht="26.25" outlineLevel="0" r="96">
      <c r="A96" s="359"/>
      <c r="B96" s="37"/>
      <c r="C96" s="368"/>
      <c r="D96" s="368"/>
      <c r="E96" s="387" t="s">
        <v>86</v>
      </c>
      <c r="F96" s="387"/>
      <c r="G96" s="387"/>
      <c r="H96" s="388" t="n">
        <f aca="false">"#ссыл!+I96+J96+#ссыл!"</f>
        <v>0</v>
      </c>
      <c r="I96" s="388" t="n">
        <f aca="false">I116</f>
        <v>0</v>
      </c>
      <c r="J96" s="388" t="n">
        <f aca="false">J116</f>
        <v>0</v>
      </c>
      <c r="K96" s="425"/>
      <c r="L96" s="426"/>
    </row>
    <row collapsed="false" customFormat="false" customHeight="true" hidden="true" ht="26.25" outlineLevel="0" r="97">
      <c r="A97" s="359"/>
      <c r="B97" s="37"/>
      <c r="C97" s="368"/>
      <c r="D97" s="368"/>
      <c r="E97" s="387" t="s">
        <v>87</v>
      </c>
      <c r="F97" s="387"/>
      <c r="G97" s="387"/>
      <c r="H97" s="388" t="n">
        <f aca="false">"#ссыл!+I97+J97+#ссыл!"</f>
        <v>0</v>
      </c>
      <c r="I97" s="388" t="n">
        <f aca="false">I117</f>
        <v>0</v>
      </c>
      <c r="J97" s="388" t="n">
        <f aca="false">J117</f>
        <v>0</v>
      </c>
      <c r="K97" s="427"/>
      <c r="L97" s="428"/>
    </row>
    <row collapsed="false" customFormat="false" customHeight="true" hidden="true" ht="21.75" outlineLevel="0" r="98">
      <c r="A98" s="359"/>
      <c r="B98" s="37"/>
      <c r="C98" s="368"/>
      <c r="D98" s="368"/>
      <c r="E98" s="387" t="s">
        <v>88</v>
      </c>
      <c r="F98" s="387"/>
      <c r="G98" s="387"/>
      <c r="H98" s="388" t="n">
        <f aca="false">"#ссыл!+I98+J98+#ссыл!"</f>
        <v>0</v>
      </c>
      <c r="I98" s="388" t="n">
        <f aca="false">I118</f>
        <v>0</v>
      </c>
      <c r="J98" s="388" t="n">
        <f aca="false">J118</f>
        <v>0</v>
      </c>
      <c r="K98" s="425"/>
      <c r="L98" s="426"/>
    </row>
    <row collapsed="false" customFormat="false" customHeight="true" hidden="true" ht="33" outlineLevel="0" r="99">
      <c r="A99" s="359"/>
      <c r="B99" s="37"/>
      <c r="C99" s="368"/>
      <c r="D99" s="368"/>
      <c r="E99" s="429" t="s">
        <v>55</v>
      </c>
      <c r="F99" s="429"/>
      <c r="G99" s="429"/>
      <c r="H99" s="388" t="n">
        <f aca="false">"#ссыл!+I99+J99+#ссыл!"</f>
        <v>0</v>
      </c>
      <c r="I99" s="388" t="n">
        <f aca="false">I119</f>
        <v>0</v>
      </c>
      <c r="J99" s="388" t="n">
        <f aca="false">J119</f>
        <v>0</v>
      </c>
      <c r="K99" s="430"/>
      <c r="L99" s="431"/>
    </row>
    <row collapsed="false" customFormat="false" customHeight="true" hidden="true" ht="33" outlineLevel="0" r="100">
      <c r="A100" s="359"/>
      <c r="B100" s="37"/>
      <c r="C100" s="432"/>
      <c r="D100" s="432"/>
      <c r="E100" s="423"/>
      <c r="F100" s="424" t="s">
        <v>434</v>
      </c>
      <c r="G100" s="424"/>
      <c r="H100" s="403" t="n">
        <f aca="false">H101+H102+H103+H104</f>
        <v>0</v>
      </c>
      <c r="I100" s="422" t="n">
        <f aca="false">I101+I102+I103+I104</f>
        <v>0</v>
      </c>
      <c r="J100" s="422" t="n">
        <f aca="false">J101+J102+J103+J104</f>
        <v>0</v>
      </c>
      <c r="K100" s="423"/>
      <c r="L100" s="424"/>
    </row>
    <row collapsed="false" customFormat="false" customHeight="true" hidden="true" ht="33" outlineLevel="0" r="101">
      <c r="A101" s="359"/>
      <c r="B101" s="37"/>
      <c r="C101" s="432"/>
      <c r="D101" s="432"/>
      <c r="E101" s="387" t="s">
        <v>86</v>
      </c>
      <c r="F101" s="387"/>
      <c r="G101" s="387"/>
      <c r="H101" s="388" t="n">
        <f aca="false">"#ссыл!+I101+J101+#ссыл!"</f>
        <v>0</v>
      </c>
      <c r="I101" s="388" t="n">
        <f aca="false">I121</f>
        <v>0</v>
      </c>
      <c r="J101" s="388" t="n">
        <f aca="false">J121</f>
        <v>0</v>
      </c>
      <c r="K101" s="425"/>
      <c r="L101" s="426"/>
    </row>
    <row collapsed="false" customFormat="false" customHeight="true" hidden="true" ht="33" outlineLevel="0" r="102">
      <c r="A102" s="359"/>
      <c r="B102" s="37"/>
      <c r="C102" s="432"/>
      <c r="D102" s="432"/>
      <c r="E102" s="387" t="s">
        <v>87</v>
      </c>
      <c r="F102" s="387"/>
      <c r="G102" s="387"/>
      <c r="H102" s="388" t="n">
        <f aca="false">"#ссыл!+I102+J102+#ссыл!"</f>
        <v>0</v>
      </c>
      <c r="I102" s="388" t="n">
        <f aca="false">I122</f>
        <v>0</v>
      </c>
      <c r="J102" s="388" t="n">
        <f aca="false">J122</f>
        <v>0</v>
      </c>
      <c r="K102" s="427"/>
      <c r="L102" s="428"/>
    </row>
    <row collapsed="false" customFormat="false" customHeight="true" hidden="true" ht="19.5" outlineLevel="0" r="103">
      <c r="A103" s="359"/>
      <c r="B103" s="37"/>
      <c r="C103" s="368" t="n">
        <v>41640</v>
      </c>
      <c r="D103" s="368" t="n">
        <v>42004</v>
      </c>
      <c r="E103" s="387" t="s">
        <v>88</v>
      </c>
      <c r="F103" s="387"/>
      <c r="G103" s="387"/>
      <c r="H103" s="388" t="n">
        <f aca="false">"#ссыл!+I103+J103+#ссыл!"</f>
        <v>0</v>
      </c>
      <c r="I103" s="388" t="n">
        <f aca="false">I123</f>
        <v>0</v>
      </c>
      <c r="J103" s="388" t="n">
        <f aca="false">J123</f>
        <v>0</v>
      </c>
      <c r="K103" s="425"/>
      <c r="L103" s="426"/>
    </row>
    <row collapsed="false" customFormat="false" customHeight="true" hidden="true" ht="19.5" outlineLevel="0" r="104">
      <c r="A104" s="359"/>
      <c r="B104" s="37"/>
      <c r="C104" s="368"/>
      <c r="D104" s="368"/>
      <c r="E104" s="429" t="s">
        <v>55</v>
      </c>
      <c r="F104" s="429"/>
      <c r="G104" s="429"/>
      <c r="H104" s="388" t="n">
        <f aca="false">"#ссыл!+I104+J104+#ссыл!"</f>
        <v>0</v>
      </c>
      <c r="I104" s="388" t="n">
        <f aca="false">I124</f>
        <v>0</v>
      </c>
      <c r="J104" s="388" t="n">
        <f aca="false">J124</f>
        <v>0</v>
      </c>
      <c r="K104" s="430"/>
      <c r="L104" s="431"/>
    </row>
    <row collapsed="false" customFormat="false" customHeight="true" hidden="true" ht="23.85" outlineLevel="0" r="105">
      <c r="A105" s="433" t="s">
        <v>98</v>
      </c>
      <c r="B105" s="433"/>
      <c r="C105" s="434" t="n">
        <v>41640</v>
      </c>
      <c r="D105" s="434" t="n">
        <v>42735</v>
      </c>
      <c r="E105" s="403" t="n">
        <f aca="false">H100+H95++++++E93</f>
        <v>0</v>
      </c>
      <c r="F105" s="403"/>
      <c r="G105" s="403"/>
      <c r="H105" s="403"/>
      <c r="I105" s="404" t="n">
        <f aca="false">I100+I95+I93</f>
        <v>0</v>
      </c>
      <c r="J105" s="404" t="n">
        <f aca="false">J100+J95+J93</f>
        <v>0</v>
      </c>
      <c r="K105" s="403" t="n">
        <f aca="false">"#ссыл!+#ссыл!+K93"</f>
        <v>0</v>
      </c>
      <c r="L105" s="403"/>
    </row>
    <row collapsed="false" customFormat="false" customHeight="true" hidden="true" ht="15.75" outlineLevel="0" r="106">
      <c r="A106" s="265" t="s">
        <v>257</v>
      </c>
      <c r="B106" s="37" t="s">
        <v>60</v>
      </c>
      <c r="C106" s="368" t="n">
        <v>41640</v>
      </c>
      <c r="D106" s="368" t="n">
        <v>42004</v>
      </c>
      <c r="E106" s="415" t="n">
        <f aca="false">"#ссыл!+I106+J106+K106"</f>
        <v>0</v>
      </c>
      <c r="F106" s="415"/>
      <c r="G106" s="415"/>
      <c r="H106" s="415"/>
      <c r="I106" s="420" t="n">
        <v>0</v>
      </c>
      <c r="J106" s="420" t="n">
        <v>0</v>
      </c>
      <c r="K106" s="420" t="n">
        <v>141.8</v>
      </c>
      <c r="L106" s="420"/>
    </row>
    <row collapsed="false" customFormat="false" customHeight="false" hidden="true" ht="330.75" outlineLevel="0" r="107">
      <c r="A107" s="265" t="s">
        <v>259</v>
      </c>
      <c r="B107" s="37"/>
      <c r="C107" s="368"/>
      <c r="D107" s="368"/>
      <c r="E107" s="415"/>
      <c r="F107" s="415"/>
      <c r="G107" s="415"/>
      <c r="H107" s="415"/>
      <c r="I107" s="420"/>
      <c r="J107" s="420"/>
      <c r="K107" s="420"/>
      <c r="L107" s="420"/>
    </row>
    <row collapsed="false" customFormat="false" customHeight="true" hidden="true" ht="16.5" outlineLevel="0" r="108">
      <c r="A108" s="435"/>
      <c r="B108" s="37"/>
      <c r="C108" s="368" t="n">
        <v>41640</v>
      </c>
      <c r="D108" s="368" t="n">
        <v>42004</v>
      </c>
      <c r="E108" s="415" t="n">
        <f aca="false">"#ссыл!+I108+J108+K108"</f>
        <v>0</v>
      </c>
      <c r="F108" s="415"/>
      <c r="G108" s="415"/>
      <c r="H108" s="415"/>
      <c r="I108" s="420" t="n">
        <v>0</v>
      </c>
      <c r="J108" s="420" t="n">
        <v>0</v>
      </c>
      <c r="K108" s="420" t="n">
        <v>360.5</v>
      </c>
      <c r="L108" s="420"/>
    </row>
    <row collapsed="false" customFormat="false" customHeight="false" hidden="true" ht="15" outlineLevel="0" r="109">
      <c r="A109" s="435"/>
      <c r="B109" s="37"/>
      <c r="C109" s="368"/>
      <c r="D109" s="368"/>
      <c r="E109" s="415"/>
      <c r="F109" s="415"/>
      <c r="G109" s="415"/>
      <c r="H109" s="415"/>
      <c r="I109" s="420"/>
      <c r="J109" s="420"/>
      <c r="K109" s="420"/>
      <c r="L109" s="420"/>
    </row>
    <row collapsed="false" customFormat="false" customHeight="true" hidden="true" ht="16.5" outlineLevel="0" r="110">
      <c r="A110" s="435"/>
      <c r="B110" s="37"/>
      <c r="C110" s="368" t="n">
        <v>41640</v>
      </c>
      <c r="D110" s="368" t="n">
        <v>42004</v>
      </c>
      <c r="E110" s="415" t="n">
        <f aca="false">"#ссыл!+I110+J110+K110"</f>
        <v>0</v>
      </c>
      <c r="F110" s="415"/>
      <c r="G110" s="415"/>
      <c r="H110" s="415"/>
      <c r="I110" s="420" t="n">
        <v>0</v>
      </c>
      <c r="J110" s="420" t="n">
        <v>0</v>
      </c>
      <c r="K110" s="420" t="n">
        <v>282.2</v>
      </c>
      <c r="L110" s="420"/>
    </row>
    <row collapsed="false" customFormat="false" customHeight="false" hidden="true" ht="15" outlineLevel="0" r="111">
      <c r="A111" s="191"/>
      <c r="B111" s="37"/>
      <c r="C111" s="368"/>
      <c r="D111" s="368"/>
      <c r="E111" s="415"/>
      <c r="F111" s="415"/>
      <c r="G111" s="415"/>
      <c r="H111" s="415"/>
      <c r="I111" s="420"/>
      <c r="J111" s="420"/>
      <c r="K111" s="420"/>
      <c r="L111" s="420"/>
    </row>
    <row collapsed="false" customFormat="false" customHeight="true" hidden="true" ht="23.85" outlineLevel="0" r="112">
      <c r="A112" s="41" t="s">
        <v>98</v>
      </c>
      <c r="B112" s="41"/>
      <c r="C112" s="416" t="n">
        <v>41640</v>
      </c>
      <c r="D112" s="416" t="n">
        <v>42735</v>
      </c>
      <c r="E112" s="403" t="n">
        <f aca="false">SUM(E106:E111)</f>
        <v>0</v>
      </c>
      <c r="F112" s="403"/>
      <c r="G112" s="403"/>
      <c r="H112" s="403"/>
      <c r="I112" s="404" t="n">
        <f aca="false">SUM(I106:I111)</f>
        <v>0</v>
      </c>
      <c r="J112" s="404" t="n">
        <f aca="false">SUM(J106:J111)</f>
        <v>0</v>
      </c>
      <c r="K112" s="403" t="n">
        <f aca="false">SUM(K106:K111)</f>
        <v>784.5</v>
      </c>
      <c r="L112" s="403"/>
    </row>
    <row collapsed="false" customFormat="false" customHeight="false" hidden="true" ht="47.25" outlineLevel="0" r="113">
      <c r="A113" s="265" t="s">
        <v>435</v>
      </c>
      <c r="B113" s="37"/>
      <c r="C113" s="368" t="n">
        <v>41640</v>
      </c>
      <c r="D113" s="368" t="n">
        <v>42004</v>
      </c>
      <c r="E113" s="415" t="n">
        <f aca="false">"#ссыл!+I113+J113+K113"</f>
        <v>0</v>
      </c>
      <c r="F113" s="415"/>
      <c r="G113" s="415"/>
      <c r="H113" s="415"/>
      <c r="I113" s="420" t="n">
        <v>0</v>
      </c>
      <c r="J113" s="420" t="n">
        <v>0</v>
      </c>
      <c r="K113" s="420" t="n">
        <v>0</v>
      </c>
      <c r="L113" s="420"/>
    </row>
    <row collapsed="false" customFormat="false" customHeight="true" hidden="true" ht="85.5" outlineLevel="0" r="114">
      <c r="A114" s="265" t="s">
        <v>436</v>
      </c>
      <c r="B114" s="37"/>
      <c r="C114" s="368"/>
      <c r="D114" s="368"/>
      <c r="E114" s="415"/>
      <c r="F114" s="415"/>
      <c r="G114" s="415"/>
      <c r="H114" s="415"/>
      <c r="I114" s="420"/>
      <c r="J114" s="420"/>
      <c r="K114" s="420"/>
      <c r="L114" s="420"/>
    </row>
    <row collapsed="false" customFormat="false" customHeight="true" hidden="true" ht="19.5" outlineLevel="0" r="115">
      <c r="A115" s="435"/>
      <c r="B115" s="37" t="s">
        <v>102</v>
      </c>
      <c r="C115" s="368" t="n">
        <v>41640</v>
      </c>
      <c r="D115" s="368" t="n">
        <v>42004</v>
      </c>
      <c r="E115" s="423"/>
      <c r="F115" s="424" t="s">
        <v>434</v>
      </c>
      <c r="G115" s="424"/>
      <c r="H115" s="403" t="n">
        <f aca="false">H116+H117+H118+H119</f>
        <v>0</v>
      </c>
      <c r="I115" s="422" t="n">
        <v>0</v>
      </c>
      <c r="J115" s="423" t="n">
        <v>0</v>
      </c>
      <c r="K115" s="436"/>
      <c r="L115" s="437"/>
    </row>
    <row collapsed="false" customFormat="false" customHeight="true" hidden="true" ht="19.5" outlineLevel="0" r="116">
      <c r="A116" s="435"/>
      <c r="B116" s="37"/>
      <c r="C116" s="368"/>
      <c r="D116" s="368"/>
      <c r="E116" s="406" t="s">
        <v>86</v>
      </c>
      <c r="F116" s="406"/>
      <c r="G116" s="406"/>
      <c r="H116" s="438" t="n">
        <f aca="false">"#ссыл!+I116++J116+#ссыл!"</f>
        <v>0</v>
      </c>
      <c r="I116" s="420" t="n">
        <v>0</v>
      </c>
      <c r="J116" s="420" t="n">
        <v>0</v>
      </c>
      <c r="K116" s="439" t="s">
        <v>86</v>
      </c>
      <c r="L116" s="440"/>
    </row>
    <row collapsed="false" customFormat="false" customHeight="true" hidden="true" ht="19.5" outlineLevel="0" r="117">
      <c r="A117" s="435"/>
      <c r="B117" s="37"/>
      <c r="C117" s="368"/>
      <c r="D117" s="368"/>
      <c r="E117" s="406" t="s">
        <v>87</v>
      </c>
      <c r="F117" s="406"/>
      <c r="G117" s="406"/>
      <c r="H117" s="415" t="n">
        <f aca="false">"#ссыл!+I117++J117+#ссыл!"</f>
        <v>0</v>
      </c>
      <c r="I117" s="420" t="n">
        <v>0</v>
      </c>
      <c r="J117" s="420" t="n">
        <v>0</v>
      </c>
      <c r="K117" s="441" t="s">
        <v>87</v>
      </c>
      <c r="L117" s="420"/>
    </row>
    <row collapsed="false" customFormat="false" customHeight="true" hidden="true" ht="19.5" outlineLevel="0" r="118">
      <c r="A118" s="435"/>
      <c r="B118" s="37"/>
      <c r="C118" s="368"/>
      <c r="D118" s="368"/>
      <c r="E118" s="406" t="s">
        <v>88</v>
      </c>
      <c r="F118" s="406"/>
      <c r="G118" s="406"/>
      <c r="H118" s="438" t="n">
        <f aca="false">"#ссыл!+I118++J118+#ссыл!"</f>
        <v>0</v>
      </c>
      <c r="I118" s="420" t="n">
        <v>0</v>
      </c>
      <c r="J118" s="420" t="n">
        <v>0</v>
      </c>
      <c r="K118" s="441" t="s">
        <v>88</v>
      </c>
      <c r="L118" s="420"/>
    </row>
    <row collapsed="false" customFormat="false" customHeight="true" hidden="true" ht="19.5" outlineLevel="0" r="119">
      <c r="A119" s="435"/>
      <c r="B119" s="37"/>
      <c r="C119" s="368"/>
      <c r="D119" s="368"/>
      <c r="E119" s="442" t="s">
        <v>55</v>
      </c>
      <c r="F119" s="442"/>
      <c r="G119" s="442"/>
      <c r="H119" s="415" t="n">
        <f aca="false">"#ссыл!+I119++J119+#ссыл!"</f>
        <v>0</v>
      </c>
      <c r="I119" s="443" t="n">
        <v>0</v>
      </c>
      <c r="J119" s="443" t="n">
        <v>0</v>
      </c>
      <c r="K119" s="444" t="s">
        <v>55</v>
      </c>
      <c r="L119" s="443"/>
    </row>
    <row collapsed="false" customFormat="false" customHeight="true" hidden="true" ht="19.5" outlineLevel="0" r="120">
      <c r="A120" s="435"/>
      <c r="B120" s="37"/>
      <c r="C120" s="432"/>
      <c r="D120" s="432"/>
      <c r="E120" s="445" t="s">
        <v>434</v>
      </c>
      <c r="F120" s="445"/>
      <c r="G120" s="445"/>
      <c r="H120" s="403" t="n">
        <f aca="false">H121+H122+H123+H124</f>
        <v>0</v>
      </c>
      <c r="I120" s="403" t="n">
        <f aca="false">I121+I122+I123</f>
        <v>0</v>
      </c>
      <c r="J120" s="403" t="n">
        <f aca="false">J121+J122+J123</f>
        <v>0</v>
      </c>
      <c r="K120" s="437"/>
      <c r="L120" s="437"/>
    </row>
    <row collapsed="false" customFormat="false" customHeight="true" hidden="true" ht="19.5" outlineLevel="0" r="121">
      <c r="A121" s="435"/>
      <c r="B121" s="37"/>
      <c r="C121" s="432"/>
      <c r="D121" s="432"/>
      <c r="E121" s="406" t="s">
        <v>86</v>
      </c>
      <c r="F121" s="406"/>
      <c r="G121" s="406"/>
      <c r="H121" s="446" t="n">
        <f aca="false">"#ссыл!+I121+J121++#ссыл!"</f>
        <v>0</v>
      </c>
      <c r="I121" s="443" t="n">
        <v>0</v>
      </c>
      <c r="J121" s="443" t="n">
        <v>0</v>
      </c>
      <c r="K121" s="441" t="s">
        <v>86</v>
      </c>
      <c r="L121" s="420"/>
    </row>
    <row collapsed="false" customFormat="false" customHeight="true" hidden="true" ht="19.5" outlineLevel="0" r="122">
      <c r="A122" s="435"/>
      <c r="B122" s="37"/>
      <c r="C122" s="432"/>
      <c r="D122" s="432"/>
      <c r="E122" s="406" t="s">
        <v>87</v>
      </c>
      <c r="F122" s="406"/>
      <c r="G122" s="406"/>
      <c r="H122" s="438" t="n">
        <f aca="false">"#ссыл!+I122+J122++#ссыл!"</f>
        <v>0</v>
      </c>
      <c r="I122" s="420" t="n">
        <v>0</v>
      </c>
      <c r="J122" s="420" t="n">
        <v>0</v>
      </c>
      <c r="K122" s="441" t="s">
        <v>87</v>
      </c>
      <c r="L122" s="420"/>
    </row>
    <row collapsed="false" customFormat="false" customHeight="true" hidden="true" ht="19.5" outlineLevel="0" r="123">
      <c r="A123" s="435"/>
      <c r="B123" s="37"/>
      <c r="C123" s="368" t="n">
        <v>41640</v>
      </c>
      <c r="D123" s="368" t="n">
        <v>42004</v>
      </c>
      <c r="E123" s="406" t="s">
        <v>88</v>
      </c>
      <c r="F123" s="406"/>
      <c r="G123" s="406"/>
      <c r="H123" s="446" t="n">
        <f aca="false">"#ссыл!+I123+J123++#ссыл!"</f>
        <v>0</v>
      </c>
      <c r="I123" s="420" t="n">
        <v>0</v>
      </c>
      <c r="J123" s="420" t="n">
        <v>0</v>
      </c>
      <c r="K123" s="441" t="s">
        <v>88</v>
      </c>
      <c r="L123" s="420"/>
    </row>
    <row collapsed="false" customFormat="false" customHeight="true" hidden="true" ht="19.5" outlineLevel="0" r="124">
      <c r="A124" s="435"/>
      <c r="B124" s="37"/>
      <c r="C124" s="368"/>
      <c r="D124" s="368"/>
      <c r="E124" s="442" t="s">
        <v>55</v>
      </c>
      <c r="F124" s="442"/>
      <c r="G124" s="442"/>
      <c r="H124" s="438" t="n">
        <f aca="false">"#ссыл!+I124+J124++#ссыл!"</f>
        <v>0</v>
      </c>
      <c r="I124" s="440" t="n">
        <v>0</v>
      </c>
      <c r="J124" s="440" t="n">
        <v>0</v>
      </c>
      <c r="K124" s="441" t="s">
        <v>55</v>
      </c>
      <c r="L124" s="420"/>
    </row>
    <row collapsed="false" customFormat="false" customHeight="true" hidden="true" ht="23.85" outlineLevel="0" r="125">
      <c r="A125" s="42" t="s">
        <v>98</v>
      </c>
      <c r="B125" s="41"/>
      <c r="C125" s="416" t="n">
        <v>41640</v>
      </c>
      <c r="D125" s="416" t="n">
        <v>42735</v>
      </c>
      <c r="E125" s="403" t="n">
        <f aca="false">H120+H115+E113</f>
        <v>0</v>
      </c>
      <c r="F125" s="403"/>
      <c r="G125" s="403"/>
      <c r="H125" s="403"/>
      <c r="I125" s="404" t="n">
        <f aca="false">I113+I115+I120</f>
        <v>0</v>
      </c>
      <c r="J125" s="404" t="n">
        <f aca="false">J113+J115+J120</f>
        <v>0</v>
      </c>
      <c r="K125" s="403" t="n">
        <f aca="false">"#ссыл!+#ссыл!+K113"</f>
        <v>0</v>
      </c>
      <c r="L125" s="403"/>
    </row>
    <row collapsed="false" customFormat="false" customHeight="true" hidden="true" ht="15.75" outlineLevel="0" r="126">
      <c r="A126" s="265" t="s">
        <v>62</v>
      </c>
      <c r="B126" s="37" t="s">
        <v>437</v>
      </c>
      <c r="C126" s="368" t="n">
        <v>41640</v>
      </c>
      <c r="D126" s="368" t="n">
        <v>42004</v>
      </c>
      <c r="E126" s="388" t="n">
        <f aca="false">E133</f>
        <v>0</v>
      </c>
      <c r="F126" s="388"/>
      <c r="G126" s="388"/>
      <c r="H126" s="388"/>
      <c r="I126" s="388" t="n">
        <f aca="false">I133</f>
        <v>0</v>
      </c>
      <c r="J126" s="388" t="n">
        <f aca="false">J133</f>
        <v>0</v>
      </c>
      <c r="K126" s="388" t="n">
        <f aca="false">K133</f>
        <v>832.375</v>
      </c>
      <c r="L126" s="388"/>
    </row>
    <row collapsed="false" customFormat="false" customHeight="true" hidden="true" ht="79.5" outlineLevel="0" r="127">
      <c r="A127" s="133" t="s">
        <v>64</v>
      </c>
      <c r="B127" s="37"/>
      <c r="C127" s="368"/>
      <c r="D127" s="368"/>
      <c r="E127" s="388"/>
      <c r="F127" s="388"/>
      <c r="G127" s="388"/>
      <c r="H127" s="388"/>
      <c r="I127" s="388"/>
      <c r="J127" s="388"/>
      <c r="K127" s="388"/>
      <c r="L127" s="388"/>
    </row>
    <row collapsed="false" customFormat="false" customHeight="true" hidden="true" ht="16.5" outlineLevel="0" r="128">
      <c r="A128" s="133"/>
      <c r="B128" s="37"/>
      <c r="C128" s="368" t="n">
        <v>41640</v>
      </c>
      <c r="D128" s="368" t="n">
        <v>42004</v>
      </c>
      <c r="E128" s="388" t="n">
        <f aca="false">E135</f>
        <v>0</v>
      </c>
      <c r="F128" s="388"/>
      <c r="G128" s="388"/>
      <c r="H128" s="388"/>
      <c r="I128" s="388" t="n">
        <f aca="false">I135</f>
        <v>0</v>
      </c>
      <c r="J128" s="388" t="n">
        <f aca="false">J135</f>
        <v>0</v>
      </c>
      <c r="K128" s="388" t="n">
        <f aca="false">K135</f>
        <v>1057.2</v>
      </c>
      <c r="L128" s="388"/>
    </row>
    <row collapsed="false" customFormat="false" customHeight="false" hidden="true" ht="15" outlineLevel="0" r="129">
      <c r="A129" s="133"/>
      <c r="B129" s="37"/>
      <c r="C129" s="368"/>
      <c r="D129" s="368"/>
      <c r="E129" s="388"/>
      <c r="F129" s="388"/>
      <c r="G129" s="388"/>
      <c r="H129" s="388"/>
      <c r="I129" s="388"/>
      <c r="J129" s="388"/>
      <c r="K129" s="388"/>
      <c r="L129" s="388"/>
    </row>
    <row collapsed="false" customFormat="false" customHeight="true" hidden="true" ht="16.5" outlineLevel="0" r="130">
      <c r="A130" s="133"/>
      <c r="B130" s="37"/>
      <c r="C130" s="368" t="n">
        <v>41640</v>
      </c>
      <c r="D130" s="368" t="n">
        <v>42004</v>
      </c>
      <c r="E130" s="388" t="n">
        <f aca="false">E137</f>
        <v>0</v>
      </c>
      <c r="F130" s="388"/>
      <c r="G130" s="388"/>
      <c r="H130" s="388"/>
      <c r="I130" s="388" t="n">
        <f aca="false">I137</f>
        <v>0</v>
      </c>
      <c r="J130" s="388" t="n">
        <f aca="false">J137</f>
        <v>0</v>
      </c>
      <c r="K130" s="388" t="n">
        <f aca="false">K137</f>
        <v>1013.1</v>
      </c>
      <c r="L130" s="388"/>
    </row>
    <row collapsed="false" customFormat="false" customHeight="false" hidden="true" ht="15" outlineLevel="0" r="131">
      <c r="A131" s="191"/>
      <c r="B131" s="37"/>
      <c r="C131" s="368"/>
      <c r="D131" s="368"/>
      <c r="E131" s="388"/>
      <c r="F131" s="388"/>
      <c r="G131" s="388"/>
      <c r="H131" s="388"/>
      <c r="I131" s="388"/>
      <c r="J131" s="388"/>
      <c r="K131" s="388"/>
      <c r="L131" s="388"/>
    </row>
    <row collapsed="false" customFormat="false" customHeight="true" hidden="true" ht="23.85" outlineLevel="0" r="132">
      <c r="A132" s="41" t="s">
        <v>85</v>
      </c>
      <c r="B132" s="41"/>
      <c r="C132" s="416" t="n">
        <v>41640</v>
      </c>
      <c r="D132" s="416" t="n">
        <v>42735</v>
      </c>
      <c r="E132" s="403" t="n">
        <f aca="false">SUM(E126:E131)</f>
        <v>0</v>
      </c>
      <c r="F132" s="403"/>
      <c r="G132" s="403"/>
      <c r="H132" s="403"/>
      <c r="I132" s="404" t="n">
        <f aca="false">SUM(I126:I131)</f>
        <v>0</v>
      </c>
      <c r="J132" s="404" t="n">
        <f aca="false">SUM(J126:J131)</f>
        <v>0</v>
      </c>
      <c r="K132" s="403" t="n">
        <f aca="false">SUM(K126:K131)</f>
        <v>2902.675</v>
      </c>
      <c r="L132" s="403"/>
    </row>
    <row collapsed="false" customFormat="false" customHeight="true" hidden="true" ht="31.5" outlineLevel="0" r="133">
      <c r="A133" s="265" t="s">
        <v>65</v>
      </c>
      <c r="B133" s="37" t="s">
        <v>437</v>
      </c>
      <c r="C133" s="368" t="n">
        <v>41640</v>
      </c>
      <c r="D133" s="368" t="n">
        <v>42004</v>
      </c>
      <c r="E133" s="415" t="n">
        <f aca="false">"#ссыл!+I133+J133+K133"</f>
        <v>0</v>
      </c>
      <c r="F133" s="415"/>
      <c r="G133" s="415"/>
      <c r="H133" s="415"/>
      <c r="I133" s="447" t="n">
        <v>0</v>
      </c>
      <c r="J133" s="447" t="n">
        <v>0</v>
      </c>
      <c r="K133" s="420" t="n">
        <v>832.375</v>
      </c>
      <c r="L133" s="420"/>
    </row>
    <row collapsed="false" customFormat="false" customHeight="false" hidden="true" ht="189" outlineLevel="0" r="134">
      <c r="A134" s="265" t="s">
        <v>438</v>
      </c>
      <c r="B134" s="37"/>
      <c r="C134" s="368"/>
      <c r="D134" s="368"/>
      <c r="E134" s="415"/>
      <c r="F134" s="415"/>
      <c r="G134" s="415"/>
      <c r="H134" s="415"/>
      <c r="I134" s="447"/>
      <c r="J134" s="447"/>
      <c r="K134" s="420"/>
      <c r="L134" s="420"/>
    </row>
    <row collapsed="false" customFormat="false" customHeight="true" hidden="true" ht="16.5" outlineLevel="0" r="135">
      <c r="A135" s="435"/>
      <c r="B135" s="37"/>
      <c r="C135" s="368" t="n">
        <v>41640</v>
      </c>
      <c r="D135" s="368" t="n">
        <v>42004</v>
      </c>
      <c r="E135" s="415" t="n">
        <f aca="false">"#ссыл!+I135+J135+K135"</f>
        <v>0</v>
      </c>
      <c r="F135" s="415"/>
      <c r="G135" s="415"/>
      <c r="H135" s="415"/>
      <c r="I135" s="447" t="n">
        <v>0</v>
      </c>
      <c r="J135" s="447" t="n">
        <v>0</v>
      </c>
      <c r="K135" s="420" t="n">
        <v>1057.2</v>
      </c>
      <c r="L135" s="420"/>
    </row>
    <row collapsed="false" customFormat="false" customHeight="false" hidden="true" ht="15" outlineLevel="0" r="136">
      <c r="A136" s="435"/>
      <c r="B136" s="37"/>
      <c r="C136" s="368"/>
      <c r="D136" s="368"/>
      <c r="E136" s="415"/>
      <c r="F136" s="415"/>
      <c r="G136" s="415"/>
      <c r="H136" s="415"/>
      <c r="I136" s="447"/>
      <c r="J136" s="447"/>
      <c r="K136" s="420"/>
      <c r="L136" s="420"/>
    </row>
    <row collapsed="false" customFormat="false" customHeight="true" hidden="true" ht="16.5" outlineLevel="0" r="137">
      <c r="A137" s="435"/>
      <c r="B137" s="37"/>
      <c r="C137" s="368" t="n">
        <v>41640</v>
      </c>
      <c r="D137" s="368" t="n">
        <v>42004</v>
      </c>
      <c r="E137" s="415" t="n">
        <f aca="false">"#ссыл!+I137+J137+K137"</f>
        <v>0</v>
      </c>
      <c r="F137" s="415"/>
      <c r="G137" s="415"/>
      <c r="H137" s="415"/>
      <c r="I137" s="447" t="n">
        <v>0</v>
      </c>
      <c r="J137" s="447" t="n">
        <v>0</v>
      </c>
      <c r="K137" s="420" t="n">
        <v>1013.1</v>
      </c>
      <c r="L137" s="420"/>
    </row>
    <row collapsed="false" customFormat="false" customHeight="false" hidden="true" ht="15" outlineLevel="0" r="138">
      <c r="A138" s="191"/>
      <c r="B138" s="37"/>
      <c r="C138" s="368"/>
      <c r="D138" s="368"/>
      <c r="E138" s="415"/>
      <c r="F138" s="415"/>
      <c r="G138" s="415"/>
      <c r="H138" s="415"/>
      <c r="I138" s="447"/>
      <c r="J138" s="447"/>
      <c r="K138" s="420"/>
      <c r="L138" s="420"/>
    </row>
    <row collapsed="false" customFormat="false" customHeight="true" hidden="true" ht="23.85" outlineLevel="0" r="139">
      <c r="A139" s="41" t="s">
        <v>85</v>
      </c>
      <c r="B139" s="41"/>
      <c r="C139" s="416" t="n">
        <v>41640</v>
      </c>
      <c r="D139" s="416" t="n">
        <v>42735</v>
      </c>
      <c r="E139" s="403" t="n">
        <f aca="false">SUM(E133:E138)</f>
        <v>0</v>
      </c>
      <c r="F139" s="403"/>
      <c r="G139" s="403"/>
      <c r="H139" s="403"/>
      <c r="I139" s="404"/>
      <c r="J139" s="404"/>
      <c r="K139" s="403" t="n">
        <f aca="false">SUM(K133:K138)</f>
        <v>2902.675</v>
      </c>
      <c r="L139" s="403"/>
    </row>
    <row collapsed="false" customFormat="false" customHeight="false" hidden="true" ht="15.75" outlineLevel="0" r="140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</row>
    <row collapsed="false" customFormat="false" customHeight="false" hidden="true" ht="15.75" outlineLevel="0" r="141">
      <c r="A141" s="5"/>
    </row>
    <row collapsed="false" customFormat="false" customHeight="false" hidden="false" ht="15.75" outlineLevel="0" r="142">
      <c r="A142" s="3" t="s">
        <v>106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collapsed="false" customFormat="false" customHeight="false" hidden="false" ht="15.75" outlineLevel="0" r="143">
      <c r="A143" s="3" t="s">
        <v>107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collapsed="false" customFormat="false" customHeight="false" hidden="false" ht="15.75" outlineLevel="0" r="144">
      <c r="A144" s="3" t="s">
        <v>439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collapsed="false" customFormat="false" customHeight="false" hidden="false" ht="15" outlineLevel="0" r="145">
      <c r="A145" s="448" t="s">
        <v>109</v>
      </c>
      <c r="B145" s="448"/>
      <c r="C145" s="448"/>
      <c r="D145" s="448"/>
      <c r="E145" s="448"/>
      <c r="F145" s="448"/>
      <c r="G145" s="448"/>
      <c r="H145" s="448"/>
      <c r="I145" s="448"/>
      <c r="J145" s="448"/>
      <c r="K145" s="448"/>
      <c r="L145" s="448"/>
      <c r="M145" s="448"/>
      <c r="N145" s="448"/>
      <c r="O145" s="448"/>
      <c r="P145" s="448"/>
      <c r="Q145" s="448"/>
    </row>
    <row collapsed="false" customFormat="false" customHeight="false" hidden="false" ht="15" outlineLevel="0" r="146">
      <c r="A146" s="448" t="s">
        <v>110</v>
      </c>
      <c r="B146" s="448"/>
      <c r="C146" s="448"/>
      <c r="D146" s="448"/>
      <c r="E146" s="448"/>
      <c r="F146" s="448"/>
      <c r="G146" s="448"/>
      <c r="H146" s="448"/>
      <c r="I146" s="448"/>
      <c r="J146" s="448"/>
      <c r="K146" s="448"/>
      <c r="L146" s="448"/>
      <c r="M146" s="448"/>
      <c r="N146" s="448"/>
      <c r="O146" s="448"/>
      <c r="P146" s="448"/>
      <c r="Q146" s="448"/>
    </row>
    <row collapsed="false" customFormat="false" customHeight="true" hidden="false" ht="15" outlineLevel="0" r="147">
      <c r="A147" s="449" t="s">
        <v>440</v>
      </c>
      <c r="B147" s="449" t="s">
        <v>441</v>
      </c>
      <c r="C147" s="449" t="s">
        <v>112</v>
      </c>
      <c r="D147" s="449"/>
      <c r="E147" s="449"/>
      <c r="F147" s="449"/>
      <c r="G147" s="449"/>
      <c r="H147" s="449" t="s">
        <v>113</v>
      </c>
      <c r="I147" s="449"/>
      <c r="J147" s="449"/>
      <c r="K147" s="449"/>
      <c r="L147" s="449"/>
      <c r="M147" s="449" t="s">
        <v>117</v>
      </c>
      <c r="N147" s="449"/>
      <c r="O147" s="449"/>
      <c r="P147" s="449"/>
      <c r="Q147" s="449"/>
    </row>
    <row collapsed="false" customFormat="false" customHeight="true" hidden="false" ht="15" outlineLevel="0" r="148">
      <c r="A148" s="449"/>
      <c r="B148" s="449"/>
      <c r="C148" s="449" t="s">
        <v>442</v>
      </c>
      <c r="D148" s="449"/>
      <c r="E148" s="449"/>
      <c r="F148" s="449"/>
      <c r="G148" s="449"/>
      <c r="H148" s="449" t="s">
        <v>443</v>
      </c>
      <c r="I148" s="449"/>
      <c r="J148" s="449"/>
      <c r="K148" s="449"/>
      <c r="L148" s="449"/>
      <c r="M148" s="449" t="s">
        <v>444</v>
      </c>
      <c r="N148" s="449"/>
      <c r="O148" s="449"/>
      <c r="P148" s="449"/>
      <c r="Q148" s="449"/>
    </row>
    <row collapsed="false" customFormat="false" customHeight="true" hidden="false" ht="15" outlineLevel="0" r="149">
      <c r="A149" s="449"/>
      <c r="B149" s="449"/>
      <c r="C149" s="449" t="s">
        <v>120</v>
      </c>
      <c r="D149" s="449"/>
      <c r="E149" s="449"/>
      <c r="F149" s="449"/>
      <c r="G149" s="449"/>
      <c r="H149" s="449" t="s">
        <v>120</v>
      </c>
      <c r="I149" s="449"/>
      <c r="J149" s="449"/>
      <c r="K149" s="449"/>
      <c r="L149" s="449"/>
      <c r="M149" s="449"/>
      <c r="N149" s="449"/>
      <c r="O149" s="449"/>
      <c r="P149" s="449"/>
      <c r="Q149" s="449"/>
    </row>
    <row collapsed="false" customFormat="false" customHeight="true" hidden="false" ht="15.75" outlineLevel="0" r="150">
      <c r="A150" s="449"/>
      <c r="B150" s="449"/>
      <c r="C150" s="449"/>
      <c r="D150" s="449"/>
      <c r="E150" s="449"/>
      <c r="F150" s="449"/>
      <c r="G150" s="449"/>
      <c r="H150" s="449"/>
      <c r="I150" s="449"/>
      <c r="J150" s="449"/>
      <c r="K150" s="449"/>
      <c r="L150" s="449"/>
      <c r="M150" s="449" t="s">
        <v>120</v>
      </c>
      <c r="N150" s="449"/>
      <c r="O150" s="449"/>
      <c r="P150" s="449"/>
      <c r="Q150" s="449"/>
    </row>
    <row collapsed="false" customFormat="false" customHeight="true" hidden="false" ht="15" outlineLevel="0" r="151">
      <c r="A151" s="449"/>
      <c r="B151" s="449"/>
      <c r="C151" s="449" t="s">
        <v>160</v>
      </c>
      <c r="D151" s="449" t="s">
        <v>161</v>
      </c>
      <c r="E151" s="449" t="s">
        <v>162</v>
      </c>
      <c r="F151" s="449" t="s">
        <v>445</v>
      </c>
      <c r="G151" s="449" t="s">
        <v>446</v>
      </c>
      <c r="H151" s="449" t="s">
        <v>160</v>
      </c>
      <c r="I151" s="449" t="s">
        <v>161</v>
      </c>
      <c r="J151" s="449" t="s">
        <v>162</v>
      </c>
      <c r="K151" s="449" t="s">
        <v>445</v>
      </c>
      <c r="L151" s="449" t="s">
        <v>446</v>
      </c>
      <c r="M151" s="449" t="s">
        <v>160</v>
      </c>
      <c r="N151" s="449" t="s">
        <v>161</v>
      </c>
      <c r="O151" s="449" t="s">
        <v>162</v>
      </c>
      <c r="P151" s="449" t="s">
        <v>445</v>
      </c>
      <c r="Q151" s="449" t="s">
        <v>446</v>
      </c>
    </row>
    <row collapsed="false" customFormat="false" customHeight="false" hidden="false" ht="12.85" outlineLevel="0" r="152">
      <c r="A152" s="449"/>
      <c r="B152" s="449"/>
      <c r="C152" s="449"/>
      <c r="D152" s="449"/>
      <c r="E152" s="449"/>
      <c r="F152" s="449"/>
      <c r="G152" s="449"/>
      <c r="H152" s="449"/>
      <c r="I152" s="449"/>
      <c r="J152" s="449"/>
      <c r="K152" s="449"/>
      <c r="L152" s="449"/>
      <c r="M152" s="449"/>
      <c r="N152" s="449"/>
      <c r="O152" s="449"/>
      <c r="P152" s="449"/>
      <c r="Q152" s="449"/>
    </row>
    <row collapsed="false" customFormat="false" customHeight="true" hidden="false" ht="97" outlineLevel="0" r="153">
      <c r="A153" s="450" t="n">
        <v>1</v>
      </c>
      <c r="B153" s="451" t="s">
        <v>447</v>
      </c>
      <c r="C153" s="452" t="n">
        <v>0</v>
      </c>
      <c r="D153" s="452" t="n">
        <v>0</v>
      </c>
      <c r="E153" s="452" t="n">
        <v>0</v>
      </c>
      <c r="F153" s="453" t="n">
        <f aca="false">'2'!G36</f>
        <v>914.7</v>
      </c>
      <c r="G153" s="452" t="n">
        <v>0</v>
      </c>
      <c r="H153" s="452" t="n">
        <v>0</v>
      </c>
      <c r="I153" s="452" t="n">
        <v>0</v>
      </c>
      <c r="J153" s="452" t="n">
        <v>0</v>
      </c>
      <c r="K153" s="453" t="n">
        <f aca="false">'2'!G41</f>
        <v>963.2</v>
      </c>
      <c r="L153" s="452" t="n">
        <v>0</v>
      </c>
      <c r="M153" s="452" t="n">
        <v>0</v>
      </c>
      <c r="N153" s="452" t="n">
        <v>0</v>
      </c>
      <c r="O153" s="452" t="n">
        <v>0</v>
      </c>
      <c r="P153" s="453" t="n">
        <f aca="false">'2'!G46</f>
        <v>1013.3</v>
      </c>
      <c r="Q153" s="452" t="n">
        <v>0</v>
      </c>
    </row>
    <row collapsed="false" customFormat="false" customHeight="true" hidden="false" ht="88.45" outlineLevel="0" r="154">
      <c r="A154" s="450" t="s">
        <v>26</v>
      </c>
      <c r="B154" s="451" t="s">
        <v>128</v>
      </c>
      <c r="C154" s="452" t="n">
        <v>0</v>
      </c>
      <c r="D154" s="453" t="n">
        <f aca="false">'2'!I33</f>
        <v>3284.1</v>
      </c>
      <c r="E154" s="452" t="n">
        <f aca="false">'2'!J33</f>
        <v>3284.1</v>
      </c>
      <c r="F154" s="454" t="n">
        <f aca="false">'2'!K33</f>
        <v>21156.94069</v>
      </c>
      <c r="G154" s="452" t="n">
        <v>0</v>
      </c>
      <c r="H154" s="452" t="n">
        <v>0</v>
      </c>
      <c r="I154" s="452" t="n">
        <f aca="false">'2'!I38</f>
        <v>6424.8</v>
      </c>
      <c r="J154" s="452" t="n">
        <v>0</v>
      </c>
      <c r="K154" s="453" t="n">
        <f aca="false">'2'!K38</f>
        <v>28621.3</v>
      </c>
      <c r="L154" s="452" t="n">
        <v>0</v>
      </c>
      <c r="M154" s="452" t="n">
        <v>0</v>
      </c>
      <c r="N154" s="452" t="n">
        <f aca="false">'2'!I43</f>
        <v>6424.8</v>
      </c>
      <c r="O154" s="452" t="n">
        <v>0</v>
      </c>
      <c r="P154" s="453" t="n">
        <f aca="false">'2'!K43</f>
        <v>29775.5</v>
      </c>
      <c r="Q154" s="452" t="n">
        <v>0</v>
      </c>
    </row>
    <row collapsed="false" customFormat="false" customHeight="false" hidden="false" ht="80.35" outlineLevel="0" r="155">
      <c r="A155" s="450" t="n">
        <v>3</v>
      </c>
      <c r="B155" s="451" t="s">
        <v>129</v>
      </c>
      <c r="C155" s="452" t="n">
        <v>0</v>
      </c>
      <c r="D155" s="452" t="n">
        <f aca="false">'2'!I34</f>
        <v>3089.4</v>
      </c>
      <c r="E155" s="452" t="n">
        <f aca="false">'2'!J34</f>
        <v>3089.4</v>
      </c>
      <c r="F155" s="454" t="n">
        <f aca="false">'2'!K34</f>
        <v>18753.80724</v>
      </c>
      <c r="G155" s="452" t="n">
        <v>0</v>
      </c>
      <c r="H155" s="452" t="n">
        <v>0</v>
      </c>
      <c r="I155" s="452" t="n">
        <v>0</v>
      </c>
      <c r="J155" s="452" t="n">
        <v>0</v>
      </c>
      <c r="K155" s="453" t="n">
        <f aca="false">'2'!G39</f>
        <v>21215.6</v>
      </c>
      <c r="L155" s="452" t="n">
        <v>0</v>
      </c>
      <c r="M155" s="452" t="n">
        <v>0</v>
      </c>
      <c r="N155" s="452" t="n">
        <v>0</v>
      </c>
      <c r="O155" s="452" t="n">
        <v>0</v>
      </c>
      <c r="P155" s="453" t="n">
        <f aca="false">'2'!G44</f>
        <v>22318.8</v>
      </c>
      <c r="Q155" s="452" t="n">
        <v>0</v>
      </c>
    </row>
    <row collapsed="false" customFormat="false" customHeight="false" hidden="false" ht="115" outlineLevel="0" r="156">
      <c r="A156" s="450" t="n">
        <v>4</v>
      </c>
      <c r="B156" s="451" t="s">
        <v>130</v>
      </c>
      <c r="C156" s="452" t="n">
        <v>0</v>
      </c>
      <c r="D156" s="452" t="n">
        <f aca="false">'2'!I35</f>
        <v>4036.5</v>
      </c>
      <c r="E156" s="452" t="n">
        <f aca="false">'2'!J35</f>
        <v>4036.5</v>
      </c>
      <c r="F156" s="452" t="n">
        <f aca="false">'2'!K35</f>
        <v>19140.74594</v>
      </c>
      <c r="G156" s="452" t="n">
        <v>0</v>
      </c>
      <c r="H156" s="452" t="n">
        <v>0</v>
      </c>
      <c r="I156" s="452" t="n">
        <v>0</v>
      </c>
      <c r="J156" s="452" t="n">
        <v>0</v>
      </c>
      <c r="K156" s="453" t="n">
        <f aca="false">'2'!G40</f>
        <v>20727.6</v>
      </c>
      <c r="L156" s="452" t="n">
        <v>0</v>
      </c>
      <c r="M156" s="452" t="n">
        <v>0</v>
      </c>
      <c r="N156" s="452" t="n">
        <v>0</v>
      </c>
      <c r="O156" s="452" t="n">
        <v>0</v>
      </c>
      <c r="P156" s="453" t="n">
        <f aca="false">'2'!G45</f>
        <v>21805.5</v>
      </c>
      <c r="Q156" s="452" t="n">
        <v>0</v>
      </c>
    </row>
    <row collapsed="false" customFormat="false" customHeight="false" hidden="false" ht="15.45" outlineLevel="0" r="157">
      <c r="A157" s="455"/>
      <c r="B157" s="456" t="s">
        <v>85</v>
      </c>
      <c r="C157" s="457" t="n">
        <f aca="false">SUM(C153:C156)</f>
        <v>0</v>
      </c>
      <c r="D157" s="458" t="n">
        <f aca="false">SUM(D153:D156)</f>
        <v>10410</v>
      </c>
      <c r="E157" s="458" t="n">
        <f aca="false">SUM(E153:E156)</f>
        <v>10410</v>
      </c>
      <c r="F157" s="459" t="n">
        <f aca="false">SUM(F153:F156)</f>
        <v>59966.19387</v>
      </c>
      <c r="G157" s="457" t="n">
        <f aca="false">SUM(G153:G156)</f>
        <v>0</v>
      </c>
      <c r="H157" s="457" t="n">
        <f aca="false">SUM(H153:H156)</f>
        <v>0</v>
      </c>
      <c r="I157" s="457" t="n">
        <f aca="false">SUM(I153:I156)</f>
        <v>6424.8</v>
      </c>
      <c r="J157" s="457" t="n">
        <f aca="false">SUM(J153:J156)</f>
        <v>0</v>
      </c>
      <c r="K157" s="458" t="n">
        <f aca="false">SUM(K153:K156)</f>
        <v>71527.7</v>
      </c>
      <c r="L157" s="457" t="n">
        <f aca="false">SUM(L153:L156)</f>
        <v>0</v>
      </c>
      <c r="M157" s="457" t="n">
        <f aca="false">SUM(M153:M156)</f>
        <v>0</v>
      </c>
      <c r="N157" s="457" t="n">
        <f aca="false">SUM(N153:N156)</f>
        <v>6424.8</v>
      </c>
      <c r="O157" s="457" t="n">
        <f aca="false">SUM(O153:O156)</f>
        <v>0</v>
      </c>
      <c r="P157" s="458" t="n">
        <f aca="false">SUM(P153:P156)</f>
        <v>74913.1</v>
      </c>
      <c r="Q157" s="457" t="n">
        <f aca="false">SUM(Q153:Q156)</f>
        <v>0</v>
      </c>
    </row>
    <row collapsed="false" customFormat="false" customHeight="false" hidden="false" ht="15.75" outlineLevel="0" r="158">
      <c r="A158" s="165"/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</row>
    <row collapsed="false" customFormat="false" customHeight="true" hidden="false" ht="16.5" outlineLevel="0" r="159">
      <c r="A159" s="16"/>
      <c r="B159" s="16"/>
      <c r="C159" s="16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</row>
    <row collapsed="false" customFormat="false" customHeight="true" hidden="false" ht="15.75" outlineLevel="0" r="160">
      <c r="A160" s="165"/>
      <c r="B160" s="165"/>
      <c r="C160" s="165"/>
      <c r="D160" s="165"/>
      <c r="E160" s="460"/>
      <c r="F160" s="460"/>
      <c r="G160" s="165"/>
      <c r="H160" s="165"/>
      <c r="I160" s="460"/>
      <c r="J160" s="460"/>
      <c r="K160" s="165"/>
      <c r="L160" s="165"/>
      <c r="M160" s="460"/>
      <c r="N160" s="460"/>
      <c r="O160" s="460"/>
      <c r="P160" s="460"/>
      <c r="Q160" s="460"/>
    </row>
    <row collapsed="false" customFormat="false" customHeight="false" hidden="false" ht="15.75" outlineLevel="0" r="161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collapsed="false" customFormat="false" customHeight="false" hidden="true" ht="15.75" outlineLevel="0" r="162">
      <c r="A162" s="461"/>
    </row>
    <row collapsed="false" customFormat="false" customHeight="false" hidden="true" ht="15.75" outlineLevel="0" r="163">
      <c r="A163" s="3" t="s">
        <v>135</v>
      </c>
      <c r="B163" s="3"/>
      <c r="C163" s="3"/>
      <c r="D163" s="3"/>
      <c r="E163" s="3"/>
      <c r="F163" s="3"/>
    </row>
    <row collapsed="false" customFormat="false" customHeight="false" hidden="true" ht="15.75" outlineLevel="0" r="164">
      <c r="A164" s="461"/>
    </row>
    <row collapsed="false" customFormat="false" customHeight="false" hidden="true" ht="15.75" outlineLevel="0" r="165">
      <c r="A165" s="366"/>
    </row>
    <row collapsed="false" customFormat="false" customHeight="false" hidden="true" ht="15.75" outlineLevel="0" r="166">
      <c r="A166" s="3" t="s">
        <v>1</v>
      </c>
      <c r="B166" s="3"/>
      <c r="C166" s="3"/>
      <c r="D166" s="3"/>
      <c r="E166" s="3"/>
      <c r="F166" s="3"/>
    </row>
    <row collapsed="false" customFormat="false" customHeight="false" hidden="true" ht="15.75" outlineLevel="0" r="167">
      <c r="A167" s="3" t="s">
        <v>136</v>
      </c>
      <c r="B167" s="3"/>
      <c r="C167" s="3"/>
      <c r="D167" s="3"/>
      <c r="E167" s="3"/>
      <c r="F167" s="3"/>
    </row>
    <row collapsed="false" customFormat="false" customHeight="false" hidden="true" ht="15.75" outlineLevel="0" r="168">
      <c r="A168" s="366"/>
    </row>
    <row collapsed="false" customFormat="false" customHeight="true" hidden="true" ht="31.5" outlineLevel="0" r="169">
      <c r="A169" s="462" t="s">
        <v>137</v>
      </c>
      <c r="B169" s="462"/>
      <c r="C169" s="462"/>
      <c r="D169" s="462"/>
      <c r="E169" s="462"/>
      <c r="F169" s="462"/>
      <c r="G169" s="462"/>
      <c r="H169" s="123"/>
    </row>
    <row collapsed="false" customFormat="false" customHeight="false" hidden="true" ht="15.75" outlineLevel="0" r="170">
      <c r="A170" s="168"/>
      <c r="B170" s="168"/>
      <c r="C170" s="168"/>
      <c r="D170" s="168"/>
      <c r="E170" s="168"/>
      <c r="F170" s="168"/>
      <c r="G170" s="168"/>
      <c r="H170" s="123"/>
    </row>
    <row collapsed="false" customFormat="false" customHeight="true" hidden="true" ht="16.5" outlineLevel="0" r="171">
      <c r="A171" s="463" t="s">
        <v>138</v>
      </c>
      <c r="B171" s="463"/>
      <c r="C171" s="463"/>
      <c r="D171" s="463"/>
      <c r="E171" s="463"/>
      <c r="F171" s="463"/>
      <c r="G171" s="463"/>
      <c r="H171" s="123"/>
    </row>
    <row collapsed="false" customFormat="false" customHeight="true" hidden="true" ht="119.25" outlineLevel="0" r="172">
      <c r="A172" s="26" t="s">
        <v>139</v>
      </c>
      <c r="B172" s="26" t="s">
        <v>140</v>
      </c>
      <c r="C172" s="26" t="s">
        <v>141</v>
      </c>
      <c r="D172" s="26" t="s">
        <v>142</v>
      </c>
      <c r="E172" s="26"/>
      <c r="F172" s="26" t="s">
        <v>448</v>
      </c>
      <c r="G172" s="26"/>
      <c r="H172" s="26"/>
    </row>
    <row collapsed="false" customFormat="false" customHeight="true" hidden="true" ht="45.75" outlineLevel="0" r="173">
      <c r="A173" s="26"/>
      <c r="B173" s="26"/>
      <c r="C173" s="26"/>
      <c r="D173" s="26"/>
      <c r="E173" s="185" t="s">
        <v>145</v>
      </c>
      <c r="F173" s="32" t="s">
        <v>144</v>
      </c>
      <c r="G173" s="26" t="s">
        <v>449</v>
      </c>
      <c r="H173" s="26"/>
    </row>
    <row collapsed="false" customFormat="false" customHeight="true" hidden="true" ht="14.85" outlineLevel="0" r="174">
      <c r="A174" s="175" t="n">
        <v>1</v>
      </c>
      <c r="B174" s="175" t="n">
        <v>2</v>
      </c>
      <c r="C174" s="175" t="n">
        <v>3</v>
      </c>
      <c r="D174" s="175" t="n">
        <v>4</v>
      </c>
      <c r="E174" s="176" t="n">
        <v>6</v>
      </c>
      <c r="F174" s="176" t="n">
        <v>7</v>
      </c>
      <c r="G174" s="360" t="n">
        <v>8</v>
      </c>
      <c r="H174" s="360"/>
    </row>
    <row collapsed="false" customFormat="false" customHeight="false" hidden="true" ht="150" outlineLevel="0" r="175">
      <c r="A175" s="29" t="s">
        <v>146</v>
      </c>
      <c r="B175" s="29" t="n">
        <v>2014</v>
      </c>
      <c r="C175" s="179" t="s">
        <v>147</v>
      </c>
      <c r="D175" s="29" t="s">
        <v>148</v>
      </c>
      <c r="E175" s="29" t="n">
        <v>28158.3</v>
      </c>
      <c r="F175" s="29" t="n">
        <v>28158.3</v>
      </c>
      <c r="G175" s="35" t="n">
        <v>28158.3</v>
      </c>
      <c r="H175" s="35"/>
    </row>
    <row collapsed="false" customFormat="false" customHeight="true" hidden="true" ht="224.25" outlineLevel="0" r="176">
      <c r="A176" s="35" t="s">
        <v>149</v>
      </c>
      <c r="B176" s="29" t="n">
        <v>2014</v>
      </c>
      <c r="C176" s="181" t="s">
        <v>150</v>
      </c>
      <c r="D176" s="35" t="s">
        <v>148</v>
      </c>
      <c r="E176" s="29" t="n">
        <v>6227.78</v>
      </c>
      <c r="F176" s="29" t="n">
        <v>6227.78</v>
      </c>
      <c r="G176" s="35" t="n">
        <v>6227.78</v>
      </c>
      <c r="H176" s="35"/>
    </row>
    <row collapsed="false" customFormat="false" customHeight="false" hidden="true" ht="15" outlineLevel="0" r="177">
      <c r="A177" s="35"/>
      <c r="B177" s="29" t="n">
        <v>2015</v>
      </c>
      <c r="C177" s="181"/>
      <c r="D177" s="35"/>
      <c r="E177" s="29" t="n">
        <v>775.54</v>
      </c>
      <c r="F177" s="29" t="n">
        <v>775.54</v>
      </c>
      <c r="G177" s="35" t="n">
        <v>775.54</v>
      </c>
      <c r="H177" s="35"/>
    </row>
    <row collapsed="false" customFormat="false" customHeight="true" hidden="true" ht="162.6" outlineLevel="0" r="178">
      <c r="A178" s="29" t="s">
        <v>151</v>
      </c>
      <c r="B178" s="29" t="n">
        <v>2015</v>
      </c>
      <c r="C178" s="29" t="s">
        <v>152</v>
      </c>
      <c r="D178" s="29" t="s">
        <v>148</v>
      </c>
      <c r="E178" s="29" t="n">
        <v>2312.8</v>
      </c>
      <c r="F178" s="29" t="n">
        <v>2312.8</v>
      </c>
      <c r="G178" s="35" t="n">
        <v>2312.8</v>
      </c>
      <c r="H178" s="35"/>
    </row>
    <row collapsed="false" customFormat="false" customHeight="false" hidden="true" ht="15.75" outlineLevel="0" r="179">
      <c r="A179" s="123"/>
      <c r="B179" s="123"/>
      <c r="C179" s="123"/>
      <c r="D179" s="123"/>
      <c r="E179" s="123"/>
      <c r="F179" s="123"/>
      <c r="G179" s="123"/>
      <c r="H179" s="123"/>
    </row>
    <row collapsed="false" customFormat="false" customHeight="false" hidden="true" ht="15.75" outlineLevel="0" r="180">
      <c r="A180" s="357"/>
    </row>
    <row collapsed="false" customFormat="false" customHeight="false" hidden="true" ht="15.75" outlineLevel="0" r="181">
      <c r="A181" s="3" t="s">
        <v>153</v>
      </c>
      <c r="B181" s="3"/>
      <c r="C181" s="3"/>
      <c r="D181" s="3"/>
      <c r="E181" s="3"/>
      <c r="F181" s="3"/>
    </row>
    <row collapsed="false" customFormat="false" customHeight="false" hidden="true" ht="15.75" outlineLevel="0" r="182">
      <c r="A182" s="461"/>
    </row>
    <row collapsed="false" customFormat="false" customHeight="false" hidden="true" ht="15.75" outlineLevel="0" r="183">
      <c r="A183" s="3" t="s">
        <v>154</v>
      </c>
      <c r="B183" s="3"/>
      <c r="C183" s="3"/>
      <c r="D183" s="3"/>
      <c r="E183" s="3"/>
      <c r="F183" s="3"/>
    </row>
    <row collapsed="false" customFormat="false" customHeight="false" hidden="true" ht="15.75" outlineLevel="0" r="184">
      <c r="A184" s="3" t="s">
        <v>155</v>
      </c>
      <c r="B184" s="3"/>
      <c r="C184" s="3"/>
      <c r="D184" s="3"/>
      <c r="E184" s="3"/>
      <c r="F184" s="3"/>
    </row>
    <row collapsed="false" customFormat="false" customHeight="false" hidden="true" ht="15.75" outlineLevel="0" r="185">
      <c r="A185" s="366"/>
    </row>
    <row collapsed="false" customFormat="false" customHeight="true" hidden="true" ht="31.5" outlineLevel="0" r="186">
      <c r="A186" s="462" t="s">
        <v>137</v>
      </c>
      <c r="B186" s="462"/>
      <c r="C186" s="462"/>
      <c r="D186" s="462"/>
      <c r="E186" s="462"/>
      <c r="F186" s="462"/>
      <c r="G186" s="462"/>
      <c r="H186" s="123"/>
    </row>
    <row collapsed="false" customFormat="false" customHeight="true" hidden="true" ht="15.2" outlineLevel="0" r="187">
      <c r="A187" s="168"/>
      <c r="B187" s="168"/>
      <c r="C187" s="168"/>
      <c r="D187" s="168"/>
      <c r="E187" s="168"/>
      <c r="F187" s="168"/>
      <c r="G187" s="168"/>
      <c r="H187" s="123"/>
    </row>
    <row collapsed="false" customFormat="false" customHeight="false" hidden="true" ht="15.75" outlineLevel="0" r="188">
      <c r="A188" s="166"/>
      <c r="B188" s="166"/>
      <c r="C188" s="166"/>
      <c r="D188" s="166"/>
      <c r="E188" s="166"/>
      <c r="F188" s="166"/>
      <c r="G188" s="166"/>
      <c r="H188" s="123"/>
    </row>
    <row collapsed="false" customFormat="false" customHeight="true" hidden="true" ht="88.5" outlineLevel="0" r="189">
      <c r="A189" s="26" t="s">
        <v>156</v>
      </c>
      <c r="B189" s="26" t="s">
        <v>157</v>
      </c>
      <c r="C189" s="183" t="s">
        <v>158</v>
      </c>
      <c r="D189" s="183"/>
      <c r="E189" s="183"/>
      <c r="F189" s="183"/>
      <c r="G189" s="26" t="s">
        <v>450</v>
      </c>
      <c r="H189" s="26"/>
    </row>
    <row collapsed="false" customFormat="false" customHeight="true" hidden="true" ht="30" outlineLevel="0" r="190">
      <c r="A190" s="26"/>
      <c r="B190" s="26"/>
      <c r="C190" s="184" t="s">
        <v>159</v>
      </c>
      <c r="D190" s="184"/>
      <c r="E190" s="184"/>
      <c r="F190" s="184"/>
      <c r="G190" s="26"/>
      <c r="H190" s="26"/>
    </row>
    <row collapsed="false" customFormat="false" customHeight="false" hidden="true" ht="30" outlineLevel="0" r="191">
      <c r="A191" s="26"/>
      <c r="B191" s="26"/>
      <c r="C191" s="32" t="s">
        <v>160</v>
      </c>
      <c r="D191" s="185" t="s">
        <v>161</v>
      </c>
      <c r="E191" s="185" t="s">
        <v>163</v>
      </c>
      <c r="F191" s="185" t="s">
        <v>446</v>
      </c>
      <c r="G191" s="26"/>
      <c r="H191" s="26"/>
    </row>
    <row collapsed="false" customFormat="false" customHeight="false" hidden="true" ht="15" outlineLevel="0" r="192">
      <c r="A192" s="185" t="n">
        <v>1</v>
      </c>
      <c r="B192" s="185" t="n">
        <v>2</v>
      </c>
      <c r="C192" s="32" t="n">
        <v>3</v>
      </c>
      <c r="D192" s="32"/>
      <c r="E192" s="32" t="n">
        <v>5</v>
      </c>
      <c r="F192" s="32" t="n">
        <v>6</v>
      </c>
      <c r="G192" s="26" t="n">
        <v>7</v>
      </c>
      <c r="H192" s="26"/>
    </row>
    <row collapsed="false" customFormat="false" customHeight="true" hidden="true" ht="45.75" outlineLevel="0" r="193">
      <c r="A193" s="29" t="s">
        <v>164</v>
      </c>
      <c r="B193" s="29" t="n">
        <v>2014</v>
      </c>
      <c r="C193" s="29" t="s">
        <v>165</v>
      </c>
      <c r="D193" s="187" t="n">
        <v>14079.15</v>
      </c>
      <c r="E193" s="187" t="n">
        <v>1408</v>
      </c>
      <c r="F193" s="29" t="s">
        <v>165</v>
      </c>
      <c r="G193" s="35" t="s">
        <v>451</v>
      </c>
      <c r="H193" s="35"/>
    </row>
    <row collapsed="false" customFormat="false" customHeight="true" hidden="true" ht="224.25" outlineLevel="0" r="194">
      <c r="A194" s="35" t="s">
        <v>149</v>
      </c>
      <c r="B194" s="29" t="n">
        <v>2014</v>
      </c>
      <c r="C194" s="29" t="s">
        <v>165</v>
      </c>
      <c r="D194" s="187" t="n">
        <v>3113.89</v>
      </c>
      <c r="E194" s="187" t="n">
        <v>311.389</v>
      </c>
      <c r="F194" s="29" t="s">
        <v>165</v>
      </c>
      <c r="G194" s="35" t="s">
        <v>451</v>
      </c>
      <c r="H194" s="35"/>
    </row>
    <row collapsed="false" customFormat="false" customHeight="false" hidden="true" ht="15" outlineLevel="0" r="195">
      <c r="A195" s="35"/>
      <c r="B195" s="29" t="n">
        <v>2015</v>
      </c>
      <c r="C195" s="29" t="s">
        <v>165</v>
      </c>
      <c r="D195" s="187" t="n">
        <v>3623.99</v>
      </c>
      <c r="E195" s="187" t="n">
        <v>362.4</v>
      </c>
      <c r="F195" s="29" t="s">
        <v>165</v>
      </c>
      <c r="G195" s="35"/>
      <c r="H195" s="35"/>
    </row>
    <row collapsed="false" customFormat="false" customHeight="true" hidden="true" ht="60.75" outlineLevel="0" r="196">
      <c r="A196" s="29" t="s">
        <v>151</v>
      </c>
      <c r="B196" s="29" t="n">
        <v>2015</v>
      </c>
      <c r="C196" s="29" t="s">
        <v>165</v>
      </c>
      <c r="D196" s="187" t="n">
        <v>1156.4</v>
      </c>
      <c r="E196" s="187" t="n">
        <v>115.64</v>
      </c>
      <c r="F196" s="29" t="s">
        <v>165</v>
      </c>
      <c r="G196" s="35" t="s">
        <v>451</v>
      </c>
      <c r="H196" s="35"/>
    </row>
    <row collapsed="false" customFormat="false" customHeight="false" hidden="true" ht="15.75" outlineLevel="0" r="197">
      <c r="A197" s="123"/>
      <c r="B197" s="123"/>
      <c r="C197" s="123"/>
      <c r="D197" s="123"/>
      <c r="E197" s="123"/>
      <c r="F197" s="123"/>
      <c r="G197" s="123"/>
      <c r="H197" s="123"/>
    </row>
    <row collapsed="false" customFormat="false" customHeight="false" hidden="true" ht="15.75" outlineLevel="0" r="198">
      <c r="A198" s="461"/>
    </row>
    <row collapsed="false" customFormat="false" customHeight="false" hidden="true" ht="15.75" outlineLevel="0" r="199">
      <c r="A199" s="357"/>
    </row>
    <row collapsed="false" customFormat="false" customHeight="false" hidden="true" ht="15.75" outlineLevel="0" r="200">
      <c r="A200" s="3" t="s">
        <v>166</v>
      </c>
      <c r="B200" s="3"/>
      <c r="C200" s="3"/>
      <c r="D200" s="3"/>
      <c r="E200" s="3"/>
    </row>
    <row collapsed="false" customFormat="false" customHeight="false" hidden="true" ht="15.75" outlineLevel="0" r="201">
      <c r="A201" s="461"/>
    </row>
    <row collapsed="false" customFormat="false" customHeight="false" hidden="true" ht="15.75" outlineLevel="0" r="202">
      <c r="A202" s="3" t="s">
        <v>168</v>
      </c>
      <c r="B202" s="3"/>
      <c r="C202" s="3"/>
      <c r="D202" s="3"/>
      <c r="E202" s="3"/>
    </row>
    <row collapsed="false" customFormat="false" customHeight="false" hidden="true" ht="15.75" outlineLevel="0" r="203">
      <c r="A203" s="3" t="s">
        <v>169</v>
      </c>
      <c r="B203" s="3"/>
      <c r="C203" s="3"/>
      <c r="D203" s="3"/>
      <c r="E203" s="3"/>
    </row>
    <row collapsed="false" customFormat="false" customHeight="false" hidden="true" ht="15.75" outlineLevel="0" r="204">
      <c r="A204" s="3" t="s">
        <v>170</v>
      </c>
      <c r="B204" s="3"/>
      <c r="C204" s="3"/>
      <c r="D204" s="3"/>
      <c r="E204" s="3"/>
    </row>
    <row collapsed="false" customFormat="false" customHeight="false" hidden="true" ht="15.75" outlineLevel="0" r="205">
      <c r="A205" s="5"/>
    </row>
    <row collapsed="false" customFormat="false" customHeight="true" hidden="true" ht="18" outlineLevel="0" r="206">
      <c r="A206" s="353" t="s">
        <v>171</v>
      </c>
      <c r="B206" s="26" t="s">
        <v>172</v>
      </c>
      <c r="C206" s="26" t="s">
        <v>173</v>
      </c>
      <c r="D206" s="26" t="s">
        <v>174</v>
      </c>
      <c r="E206" s="26"/>
      <c r="F206" s="26"/>
    </row>
    <row collapsed="false" customFormat="false" customHeight="false" hidden="true" ht="30" outlineLevel="0" r="207">
      <c r="A207" s="189" t="s">
        <v>9</v>
      </c>
      <c r="B207" s="26"/>
      <c r="C207" s="26"/>
      <c r="D207" s="189" t="s">
        <v>175</v>
      </c>
      <c r="E207" s="189" t="s">
        <v>177</v>
      </c>
      <c r="F207" s="464"/>
    </row>
    <row collapsed="false" customFormat="false" customHeight="false" hidden="true" ht="45" outlineLevel="0" r="208">
      <c r="A208" s="435"/>
      <c r="B208" s="26"/>
      <c r="C208" s="26"/>
      <c r="D208" s="189" t="s">
        <v>178</v>
      </c>
      <c r="E208" s="189" t="s">
        <v>179</v>
      </c>
      <c r="F208" s="464" t="s">
        <v>452</v>
      </c>
    </row>
    <row collapsed="false" customFormat="false" customHeight="false" hidden="true" ht="15" outlineLevel="0" r="209">
      <c r="A209" s="191"/>
      <c r="B209" s="26"/>
      <c r="C209" s="26"/>
      <c r="D209" s="191"/>
      <c r="E209" s="191"/>
      <c r="F209" s="184" t="s">
        <v>453</v>
      </c>
    </row>
    <row collapsed="false" customFormat="false" customHeight="true" hidden="true" ht="42.75" outlineLevel="0" r="210">
      <c r="A210" s="465" t="s">
        <v>180</v>
      </c>
      <c r="B210" s="465"/>
      <c r="C210" s="465"/>
      <c r="D210" s="465"/>
      <c r="E210" s="465"/>
      <c r="F210" s="465"/>
    </row>
    <row collapsed="false" customFormat="false" customHeight="true" hidden="true" ht="30" outlineLevel="0" r="211">
      <c r="A211" s="466" t="s">
        <v>181</v>
      </c>
      <c r="B211" s="466"/>
      <c r="C211" s="466"/>
      <c r="D211" s="466"/>
      <c r="E211" s="466"/>
      <c r="F211" s="466"/>
    </row>
    <row collapsed="false" customFormat="false" customHeight="true" hidden="true" ht="30" outlineLevel="0" r="212">
      <c r="A212" s="466" t="s">
        <v>182</v>
      </c>
      <c r="B212" s="466"/>
      <c r="C212" s="466"/>
      <c r="D212" s="466"/>
      <c r="E212" s="466"/>
      <c r="F212" s="466"/>
    </row>
    <row collapsed="false" customFormat="false" customHeight="false" hidden="true" ht="105" outlineLevel="0" r="213">
      <c r="A213" s="32" t="n">
        <v>1</v>
      </c>
      <c r="B213" s="194" t="s">
        <v>183</v>
      </c>
      <c r="C213" s="194" t="s">
        <v>184</v>
      </c>
      <c r="D213" s="194" t="n">
        <v>73.5</v>
      </c>
      <c r="E213" s="194" t="n">
        <v>73.7</v>
      </c>
      <c r="F213" s="276" t="n">
        <v>73.8</v>
      </c>
    </row>
    <row collapsed="false" customFormat="false" customHeight="false" hidden="true" ht="150" outlineLevel="0" r="214">
      <c r="A214" s="32" t="n">
        <v>2</v>
      </c>
      <c r="B214" s="194" t="s">
        <v>185</v>
      </c>
      <c r="C214" s="194" t="s">
        <v>186</v>
      </c>
      <c r="D214" s="194" t="n">
        <v>1.7</v>
      </c>
      <c r="E214" s="194" t="n">
        <v>1.7</v>
      </c>
      <c r="F214" s="276" t="n">
        <v>1.7</v>
      </c>
    </row>
    <row collapsed="false" customFormat="false" customHeight="false" hidden="true" ht="195" outlineLevel="0" r="215">
      <c r="A215" s="32" t="n">
        <v>3</v>
      </c>
      <c r="B215" s="194" t="s">
        <v>187</v>
      </c>
      <c r="C215" s="194" t="s">
        <v>186</v>
      </c>
      <c r="D215" s="194" t="n">
        <v>10</v>
      </c>
      <c r="E215" s="194" t="n">
        <v>10</v>
      </c>
      <c r="F215" s="276" t="n">
        <v>10</v>
      </c>
    </row>
    <row collapsed="false" customFormat="false" customHeight="false" hidden="true" ht="75" outlineLevel="0" r="216">
      <c r="A216" s="32" t="n">
        <v>4</v>
      </c>
      <c r="B216" s="194" t="s">
        <v>188</v>
      </c>
      <c r="C216" s="194" t="s">
        <v>184</v>
      </c>
      <c r="D216" s="194" t="n">
        <v>91</v>
      </c>
      <c r="E216" s="194" t="n">
        <v>91.2</v>
      </c>
      <c r="F216" s="276" t="n">
        <v>91.3</v>
      </c>
    </row>
    <row collapsed="false" customFormat="false" customHeight="false" hidden="true" ht="135" outlineLevel="0" r="217">
      <c r="A217" s="32" t="n">
        <v>5</v>
      </c>
      <c r="B217" s="194" t="s">
        <v>189</v>
      </c>
      <c r="C217" s="194" t="s">
        <v>190</v>
      </c>
      <c r="D217" s="194" t="n">
        <v>13.4</v>
      </c>
      <c r="E217" s="194" t="n">
        <v>15.7</v>
      </c>
      <c r="F217" s="276" t="n">
        <v>17.1</v>
      </c>
    </row>
    <row collapsed="false" customFormat="false" customHeight="false" hidden="true" ht="180" outlineLevel="0" r="218">
      <c r="A218" s="32" t="n">
        <v>6</v>
      </c>
      <c r="B218" s="194" t="s">
        <v>191</v>
      </c>
      <c r="C218" s="194" t="s">
        <v>186</v>
      </c>
      <c r="D218" s="194" t="n">
        <v>100</v>
      </c>
      <c r="E218" s="194" t="n">
        <v>100</v>
      </c>
      <c r="F218" s="276" t="n">
        <v>100</v>
      </c>
    </row>
    <row collapsed="false" customFormat="false" customHeight="false" hidden="true" ht="180" outlineLevel="0" r="219">
      <c r="A219" s="32" t="n">
        <v>7</v>
      </c>
      <c r="B219" s="194" t="s">
        <v>192</v>
      </c>
      <c r="C219" s="194" t="s">
        <v>186</v>
      </c>
      <c r="D219" s="194" t="n">
        <v>100</v>
      </c>
      <c r="E219" s="194" t="n">
        <v>100</v>
      </c>
      <c r="F219" s="276" t="n">
        <v>100</v>
      </c>
    </row>
    <row collapsed="false" customFormat="false" customHeight="false" hidden="true" ht="90" outlineLevel="0" r="220">
      <c r="A220" s="32" t="n">
        <v>8</v>
      </c>
      <c r="B220" s="194" t="s">
        <v>193</v>
      </c>
      <c r="C220" s="194" t="s">
        <v>194</v>
      </c>
      <c r="D220" s="194" t="n">
        <v>17</v>
      </c>
      <c r="E220" s="194" t="n">
        <v>18</v>
      </c>
      <c r="F220" s="276" t="n">
        <v>19</v>
      </c>
    </row>
    <row collapsed="false" customFormat="false" customHeight="false" hidden="true" ht="150" outlineLevel="0" r="221">
      <c r="A221" s="32" t="n">
        <v>9</v>
      </c>
      <c r="B221" s="194" t="s">
        <v>195</v>
      </c>
      <c r="C221" s="194" t="s">
        <v>194</v>
      </c>
      <c r="D221" s="194" t="n">
        <v>1</v>
      </c>
      <c r="E221" s="194" t="n">
        <v>3</v>
      </c>
      <c r="F221" s="276" t="n">
        <v>1</v>
      </c>
    </row>
    <row collapsed="false" customFormat="false" customHeight="false" hidden="true" ht="180" outlineLevel="0" r="222">
      <c r="A222" s="32" t="n">
        <v>10</v>
      </c>
      <c r="B222" s="194" t="s">
        <v>196</v>
      </c>
      <c r="C222" s="194" t="s">
        <v>186</v>
      </c>
      <c r="D222" s="194" t="n">
        <v>55.7</v>
      </c>
      <c r="E222" s="194" t="n">
        <v>84</v>
      </c>
      <c r="F222" s="276" t="n">
        <v>90</v>
      </c>
    </row>
    <row collapsed="false" customFormat="false" customHeight="false" hidden="true" ht="60" outlineLevel="0" r="223">
      <c r="A223" s="32" t="n">
        <v>11</v>
      </c>
      <c r="B223" s="194" t="s">
        <v>197</v>
      </c>
      <c r="C223" s="194" t="s">
        <v>186</v>
      </c>
      <c r="D223" s="194" t="n">
        <v>29.6</v>
      </c>
      <c r="E223" s="194" t="n">
        <v>25</v>
      </c>
      <c r="F223" s="276" t="n">
        <v>20</v>
      </c>
    </row>
    <row collapsed="false" customFormat="false" customHeight="true" hidden="true" ht="30" outlineLevel="0" r="224">
      <c r="A224" s="466" t="s">
        <v>198</v>
      </c>
      <c r="B224" s="466"/>
      <c r="C224" s="466"/>
      <c r="D224" s="466"/>
      <c r="E224" s="466"/>
      <c r="F224" s="466"/>
    </row>
    <row collapsed="false" customFormat="false" customHeight="false" hidden="true" ht="105" outlineLevel="0" r="225">
      <c r="A225" s="32" t="n">
        <v>12</v>
      </c>
      <c r="B225" s="194" t="s">
        <v>199</v>
      </c>
      <c r="C225" s="194" t="s">
        <v>200</v>
      </c>
      <c r="D225" s="194" t="n">
        <v>165</v>
      </c>
      <c r="E225" s="194" t="n">
        <v>202</v>
      </c>
      <c r="F225" s="276" t="n">
        <v>214</v>
      </c>
    </row>
    <row collapsed="false" customFormat="false" customHeight="true" hidden="true" ht="30" outlineLevel="0" r="226">
      <c r="A226" s="466" t="s">
        <v>201</v>
      </c>
      <c r="B226" s="466"/>
      <c r="C226" s="466"/>
      <c r="D226" s="466"/>
      <c r="E226" s="466"/>
      <c r="F226" s="466"/>
    </row>
    <row collapsed="false" customFormat="false" customHeight="true" hidden="true" ht="45" outlineLevel="0" r="227">
      <c r="A227" s="466" t="s">
        <v>202</v>
      </c>
      <c r="B227" s="466"/>
      <c r="C227" s="466"/>
      <c r="D227" s="466"/>
      <c r="E227" s="466"/>
      <c r="F227" s="466"/>
    </row>
    <row collapsed="false" customFormat="false" customHeight="false" hidden="true" ht="195" outlineLevel="0" r="228">
      <c r="A228" s="32" t="n">
        <v>13</v>
      </c>
      <c r="B228" s="29" t="s">
        <v>203</v>
      </c>
      <c r="C228" s="29" t="s">
        <v>186</v>
      </c>
      <c r="D228" s="29" t="n">
        <v>12.4</v>
      </c>
      <c r="E228" s="29" t="n">
        <v>13</v>
      </c>
      <c r="F228" s="276" t="n">
        <v>14</v>
      </c>
    </row>
    <row collapsed="false" customFormat="false" customHeight="false" hidden="true" ht="90" outlineLevel="0" r="229">
      <c r="A229" s="32" t="n">
        <v>14</v>
      </c>
      <c r="B229" s="29" t="s">
        <v>204</v>
      </c>
      <c r="C229" s="29" t="s">
        <v>205</v>
      </c>
      <c r="D229" s="29" t="n">
        <v>800</v>
      </c>
      <c r="E229" s="29" t="n">
        <v>1050</v>
      </c>
      <c r="F229" s="253" t="n">
        <v>1200</v>
      </c>
    </row>
    <row collapsed="false" customFormat="false" customHeight="true" hidden="true" ht="45" outlineLevel="0" r="230">
      <c r="A230" s="466" t="s">
        <v>206</v>
      </c>
      <c r="B230" s="466"/>
      <c r="C230" s="466"/>
      <c r="D230" s="466"/>
      <c r="E230" s="466"/>
      <c r="F230" s="466"/>
    </row>
    <row collapsed="false" customFormat="false" customHeight="false" hidden="true" ht="120" outlineLevel="0" r="231">
      <c r="A231" s="185" t="n">
        <v>15</v>
      </c>
      <c r="B231" s="467" t="s">
        <v>207</v>
      </c>
      <c r="C231" s="35" t="s">
        <v>205</v>
      </c>
      <c r="D231" s="195" t="s">
        <v>208</v>
      </c>
      <c r="E231" s="196" t="s">
        <v>208</v>
      </c>
      <c r="F231" s="205" t="s">
        <v>208</v>
      </c>
    </row>
    <row collapsed="false" customFormat="false" customHeight="true" hidden="true" ht="30" outlineLevel="0" r="232">
      <c r="A232" s="466" t="s">
        <v>209</v>
      </c>
      <c r="B232" s="466"/>
      <c r="C232" s="466"/>
      <c r="D232" s="466"/>
      <c r="E232" s="466"/>
      <c r="F232" s="466"/>
    </row>
    <row collapsed="false" customFormat="false" customHeight="true" hidden="true" ht="30" outlineLevel="0" r="233">
      <c r="A233" s="466" t="s">
        <v>210</v>
      </c>
      <c r="B233" s="466"/>
      <c r="C233" s="466"/>
      <c r="D233" s="466"/>
      <c r="E233" s="466"/>
      <c r="F233" s="466"/>
    </row>
    <row collapsed="false" customFormat="false" customHeight="false" hidden="true" ht="90" outlineLevel="0" r="234">
      <c r="A234" s="194" t="n">
        <v>16</v>
      </c>
      <c r="B234" s="194" t="s">
        <v>211</v>
      </c>
      <c r="C234" s="194" t="s">
        <v>205</v>
      </c>
      <c r="D234" s="194" t="n">
        <v>3890</v>
      </c>
      <c r="E234" s="194" t="n">
        <v>4000</v>
      </c>
      <c r="F234" s="276" t="n">
        <v>4050</v>
      </c>
    </row>
    <row collapsed="false" customFormat="false" customHeight="false" hidden="true" ht="120" outlineLevel="0" r="235">
      <c r="A235" s="194" t="n">
        <v>17</v>
      </c>
      <c r="B235" s="194" t="s">
        <v>212</v>
      </c>
      <c r="C235" s="194" t="s">
        <v>186</v>
      </c>
      <c r="D235" s="194" t="n">
        <v>7.7</v>
      </c>
      <c r="E235" s="194" t="n">
        <v>7.7</v>
      </c>
      <c r="F235" s="276" t="n">
        <v>7.7</v>
      </c>
    </row>
    <row collapsed="false" customFormat="false" customHeight="false" hidden="true" ht="15.75" outlineLevel="0" r="236">
      <c r="A236" s="366"/>
    </row>
    <row collapsed="false" customFormat="false" customHeight="false" hidden="true" ht="47.25" outlineLevel="0" r="237">
      <c r="A237" s="5" t="s">
        <v>67</v>
      </c>
    </row>
    <row collapsed="false" customFormat="false" customHeight="false" hidden="true" ht="15.75" outlineLevel="0" r="238">
      <c r="A238" s="468" t="s">
        <v>213</v>
      </c>
      <c r="B238" s="468"/>
      <c r="C238" s="468"/>
      <c r="D238" s="468"/>
      <c r="E238" s="468"/>
      <c r="F238" s="468"/>
    </row>
    <row collapsed="false" customFormat="false" customHeight="false" hidden="true" ht="15.75" outlineLevel="0" r="239">
      <c r="A239" s="468" t="s">
        <v>214</v>
      </c>
      <c r="B239" s="468"/>
      <c r="C239" s="468"/>
      <c r="D239" s="468"/>
      <c r="E239" s="468"/>
      <c r="F239" s="468"/>
    </row>
    <row collapsed="false" customFormat="false" customHeight="false" hidden="true" ht="15.75" outlineLevel="0" r="240">
      <c r="A240" s="3" t="s">
        <v>215</v>
      </c>
      <c r="B240" s="3"/>
      <c r="C240" s="3"/>
      <c r="D240" s="3"/>
      <c r="E240" s="3"/>
      <c r="F240" s="3"/>
      <c r="G240" s="3"/>
      <c r="H240" s="3"/>
    </row>
    <row collapsed="false" customFormat="false" customHeight="false" hidden="true" ht="15.75" outlineLevel="0" r="241">
      <c r="A241" s="3" t="s">
        <v>69</v>
      </c>
      <c r="B241" s="3"/>
      <c r="C241" s="3"/>
      <c r="D241" s="3"/>
      <c r="E241" s="3"/>
      <c r="F241" s="3"/>
      <c r="G241" s="3"/>
    </row>
    <row collapsed="false" customFormat="false" customHeight="false" hidden="true" ht="15.75" outlineLevel="0" r="242">
      <c r="A242" s="3" t="s">
        <v>216</v>
      </c>
      <c r="B242" s="3"/>
      <c r="C242" s="3"/>
      <c r="D242" s="3"/>
      <c r="E242" s="3"/>
      <c r="F242" s="3"/>
      <c r="G242" s="3"/>
    </row>
    <row collapsed="false" customFormat="false" customHeight="false" hidden="true" ht="15.75" outlineLevel="0" r="243">
      <c r="A243" s="3" t="s">
        <v>90</v>
      </c>
      <c r="B243" s="3"/>
      <c r="C243" s="3"/>
      <c r="D243" s="3"/>
      <c r="E243" s="3"/>
      <c r="F243" s="3"/>
    </row>
    <row collapsed="false" customFormat="false" customHeight="false" hidden="true" ht="15.75" outlineLevel="0" r="244">
      <c r="A244" s="469"/>
    </row>
    <row collapsed="false" customFormat="false" customHeight="true" hidden="true" ht="164.25" outlineLevel="0" r="245">
      <c r="A245" s="26" t="s">
        <v>171</v>
      </c>
      <c r="B245" s="26" t="s">
        <v>217</v>
      </c>
      <c r="C245" s="26" t="s">
        <v>72</v>
      </c>
      <c r="D245" s="26" t="s">
        <v>218</v>
      </c>
      <c r="E245" s="26" t="s">
        <v>219</v>
      </c>
      <c r="F245" s="26"/>
      <c r="G245" s="26"/>
      <c r="H245" s="26"/>
      <c r="I245" s="26"/>
      <c r="J245" s="26"/>
      <c r="K245" s="26"/>
      <c r="L245" s="26"/>
      <c r="M245" s="26"/>
      <c r="N245" s="26"/>
    </row>
    <row collapsed="false" customFormat="false" customHeight="true" hidden="true" ht="45.75" outlineLevel="0" r="246">
      <c r="A246" s="26"/>
      <c r="B246" s="26"/>
      <c r="C246" s="26"/>
      <c r="D246" s="26"/>
      <c r="E246" s="26" t="s">
        <v>78</v>
      </c>
      <c r="F246" s="26"/>
      <c r="G246" s="26"/>
      <c r="H246" s="470" t="s">
        <v>220</v>
      </c>
      <c r="I246" s="26"/>
      <c r="J246" s="26" t="s">
        <v>221</v>
      </c>
      <c r="K246" s="26"/>
      <c r="L246" s="26"/>
      <c r="M246" s="26"/>
      <c r="N246" s="26"/>
    </row>
    <row collapsed="false" customFormat="false" customHeight="false" hidden="true" ht="15" outlineLevel="0" r="247">
      <c r="A247" s="176" t="n">
        <v>1</v>
      </c>
      <c r="B247" s="176" t="n">
        <v>2</v>
      </c>
      <c r="C247" s="176" t="n">
        <v>3</v>
      </c>
      <c r="D247" s="176" t="n">
        <v>4</v>
      </c>
      <c r="E247" s="360" t="n">
        <v>6</v>
      </c>
      <c r="F247" s="360"/>
      <c r="G247" s="360"/>
      <c r="H247" s="176" t="n">
        <v>7</v>
      </c>
      <c r="I247" s="360"/>
      <c r="J247" s="360" t="n">
        <v>9</v>
      </c>
      <c r="K247" s="360"/>
      <c r="L247" s="360"/>
      <c r="M247" s="360"/>
      <c r="N247" s="360"/>
    </row>
    <row collapsed="false" customFormat="false" customHeight="true" hidden="true" ht="74.25" outlineLevel="0" r="248">
      <c r="A248" s="35" t="n">
        <v>1</v>
      </c>
      <c r="B248" s="35" t="s">
        <v>90</v>
      </c>
      <c r="C248" s="205" t="s">
        <v>223</v>
      </c>
      <c r="D248" s="205" t="s">
        <v>224</v>
      </c>
      <c r="E248" s="467"/>
      <c r="F248" s="310"/>
      <c r="G248" s="471" t="e">
        <f aca="false">G249+++G250+G251+G252</f>
        <v>#VALUE!</v>
      </c>
      <c r="H248" s="210" t="n">
        <f aca="false">H249+H250+H251+H252</f>
        <v>0</v>
      </c>
      <c r="I248" s="145"/>
      <c r="J248" s="467"/>
      <c r="K248" s="310"/>
      <c r="L248" s="310"/>
      <c r="M248" s="209" t="n">
        <f aca="false">M249+M250+M251+M252</f>
        <v>2055.289</v>
      </c>
      <c r="N248" s="209"/>
    </row>
    <row collapsed="false" customFormat="false" customHeight="true" hidden="true" ht="16.5" outlineLevel="0" r="249">
      <c r="A249" s="35"/>
      <c r="B249" s="35"/>
      <c r="C249" s="205"/>
      <c r="D249" s="205"/>
      <c r="E249" s="194" t="s">
        <v>86</v>
      </c>
      <c r="F249" s="467"/>
      <c r="G249" s="471" t="e">
        <f aca="false">H249+"#ссыл!++M249+#ссыл!"</f>
        <v>#VALUE!</v>
      </c>
      <c r="H249" s="213" t="n">
        <f aca="false">H269</f>
        <v>0</v>
      </c>
      <c r="I249" s="142"/>
      <c r="J249" s="205" t="s">
        <v>86</v>
      </c>
      <c r="K249" s="205"/>
      <c r="L249" s="205"/>
      <c r="M249" s="212" t="n">
        <f aca="false">M269</f>
        <v>1408</v>
      </c>
      <c r="N249" s="212"/>
    </row>
    <row collapsed="false" customFormat="false" customHeight="true" hidden="true" ht="16.5" outlineLevel="0" r="250">
      <c r="A250" s="35"/>
      <c r="B250" s="35"/>
      <c r="C250" s="205"/>
      <c r="D250" s="205"/>
      <c r="E250" s="194" t="s">
        <v>87</v>
      </c>
      <c r="F250" s="467"/>
      <c r="G250" s="472" t="e">
        <f aca="false">H250+"#ссыл!++M250+#ссыл!"</f>
        <v>#VALUE!</v>
      </c>
      <c r="H250" s="213" t="n">
        <f aca="false">H270</f>
        <v>0</v>
      </c>
      <c r="I250" s="142"/>
      <c r="J250" s="205" t="s">
        <v>87</v>
      </c>
      <c r="K250" s="205"/>
      <c r="L250" s="205"/>
      <c r="M250" s="212" t="n">
        <f aca="false">M270</f>
        <v>0</v>
      </c>
      <c r="N250" s="212"/>
    </row>
    <row collapsed="false" customFormat="false" customHeight="true" hidden="true" ht="16.5" outlineLevel="0" r="251">
      <c r="A251" s="35"/>
      <c r="B251" s="35"/>
      <c r="C251" s="205"/>
      <c r="D251" s="205"/>
      <c r="E251" s="194" t="s">
        <v>88</v>
      </c>
      <c r="F251" s="467"/>
      <c r="G251" s="471" t="e">
        <f aca="false">H251+"#ссыл!++M251+#ссыл!"</f>
        <v>#VALUE!</v>
      </c>
      <c r="H251" s="213" t="n">
        <f aca="false">H271</f>
        <v>0</v>
      </c>
      <c r="I251" s="142"/>
      <c r="J251" s="205" t="s">
        <v>88</v>
      </c>
      <c r="K251" s="205"/>
      <c r="L251" s="205"/>
      <c r="M251" s="212" t="n">
        <f aca="false">M271</f>
        <v>533.889</v>
      </c>
      <c r="N251" s="212"/>
    </row>
    <row collapsed="false" customFormat="false" customHeight="true" hidden="true" ht="16.5" outlineLevel="0" r="252">
      <c r="A252" s="35"/>
      <c r="B252" s="35"/>
      <c r="C252" s="205"/>
      <c r="D252" s="205"/>
      <c r="E252" s="194" t="s">
        <v>55</v>
      </c>
      <c r="F252" s="467"/>
      <c r="G252" s="472" t="e">
        <f aca="false">H252+"#ссыл!++M252+#ссыл!"</f>
        <v>#VALUE!</v>
      </c>
      <c r="H252" s="218" t="n">
        <f aca="false">H327</f>
        <v>0</v>
      </c>
      <c r="I252" s="145"/>
      <c r="J252" s="205" t="s">
        <v>55</v>
      </c>
      <c r="K252" s="205"/>
      <c r="L252" s="205"/>
      <c r="M252" s="217" t="n">
        <f aca="false">J327</f>
        <v>113.4</v>
      </c>
      <c r="N252" s="217"/>
    </row>
    <row collapsed="false" customFormat="false" customHeight="true" hidden="true" ht="16.5" outlineLevel="0" r="253">
      <c r="A253" s="35"/>
      <c r="B253" s="35"/>
      <c r="C253" s="205"/>
      <c r="D253" s="205"/>
      <c r="E253" s="467"/>
      <c r="F253" s="310"/>
      <c r="G253" s="471" t="e">
        <f aca="false">G254+G255+G256+G257</f>
        <v>#VALUE!</v>
      </c>
      <c r="H253" s="210" t="n">
        <f aca="false">H254+H255++H256+H257</f>
        <v>0</v>
      </c>
      <c r="I253" s="142"/>
      <c r="J253" s="185"/>
      <c r="K253" s="185"/>
      <c r="L253" s="185"/>
      <c r="M253" s="219" t="n">
        <f aca="false">M254+M255+M256+M257</f>
        <v>53363.03</v>
      </c>
      <c r="N253" s="219"/>
    </row>
    <row collapsed="false" customFormat="false" customHeight="true" hidden="true" ht="16.5" outlineLevel="0" r="254">
      <c r="A254" s="35"/>
      <c r="B254" s="35"/>
      <c r="C254" s="205"/>
      <c r="D254" s="205"/>
      <c r="E254" s="194" t="s">
        <v>86</v>
      </c>
      <c r="F254" s="467"/>
      <c r="G254" s="472" t="e">
        <f aca="false">H254+"#ссыл!+M254+#ссыл!"</f>
        <v>#VALUE!</v>
      </c>
      <c r="H254" s="213" t="n">
        <f aca="false">H273</f>
        <v>0</v>
      </c>
      <c r="I254" s="145"/>
      <c r="J254" s="205" t="s">
        <v>86</v>
      </c>
      <c r="K254" s="205"/>
      <c r="L254" s="205"/>
      <c r="M254" s="217" t="n">
        <f aca="false">M273</f>
        <v>18791</v>
      </c>
      <c r="N254" s="217"/>
    </row>
    <row collapsed="false" customFormat="false" customHeight="true" hidden="true" ht="16.5" outlineLevel="0" r="255">
      <c r="A255" s="35"/>
      <c r="B255" s="35"/>
      <c r="C255" s="205"/>
      <c r="D255" s="205"/>
      <c r="E255" s="194" t="s">
        <v>87</v>
      </c>
      <c r="F255" s="467"/>
      <c r="G255" s="471" t="e">
        <f aca="false">H255+"#ссыл!+M255+#ссыл!"</f>
        <v>#VALUE!</v>
      </c>
      <c r="H255" s="213" t="n">
        <f aca="false">H274</f>
        <v>0</v>
      </c>
      <c r="I255" s="142"/>
      <c r="J255" s="205" t="s">
        <v>87</v>
      </c>
      <c r="K255" s="205"/>
      <c r="L255" s="205"/>
      <c r="M255" s="217" t="n">
        <f aca="false">M274</f>
        <v>16821.14</v>
      </c>
      <c r="N255" s="217"/>
    </row>
    <row collapsed="false" customFormat="false" customHeight="true" hidden="true" ht="16.5" outlineLevel="0" r="256">
      <c r="A256" s="35"/>
      <c r="B256" s="35"/>
      <c r="C256" s="205"/>
      <c r="D256" s="205"/>
      <c r="E256" s="194" t="s">
        <v>88</v>
      </c>
      <c r="F256" s="467"/>
      <c r="G256" s="472" t="e">
        <f aca="false">H256+"#ссыл!+M256+#ссыл!"</f>
        <v>#VALUE!</v>
      </c>
      <c r="H256" s="213" t="n">
        <f aca="false">H275</f>
        <v>0</v>
      </c>
      <c r="I256" s="142"/>
      <c r="J256" s="205" t="s">
        <v>88</v>
      </c>
      <c r="K256" s="205"/>
      <c r="L256" s="205"/>
      <c r="M256" s="217" t="n">
        <f aca="false">M275</f>
        <v>16654.4</v>
      </c>
      <c r="N256" s="217"/>
    </row>
    <row collapsed="false" customFormat="false" customHeight="true" hidden="true" ht="16.5" outlineLevel="0" r="257">
      <c r="A257" s="35"/>
      <c r="B257" s="35"/>
      <c r="C257" s="205"/>
      <c r="D257" s="205"/>
      <c r="E257" s="194" t="s">
        <v>55</v>
      </c>
      <c r="F257" s="467"/>
      <c r="G257" s="472" t="e">
        <f aca="false">H257+"#ссыл!+M257+#ссыл!"</f>
        <v>#VALUE!</v>
      </c>
      <c r="H257" s="218" t="n">
        <f aca="false">H329</f>
        <v>0</v>
      </c>
      <c r="I257" s="145"/>
      <c r="J257" s="205" t="s">
        <v>55</v>
      </c>
      <c r="K257" s="205"/>
      <c r="L257" s="205"/>
      <c r="M257" s="217" t="n">
        <f aca="false">J329</f>
        <v>1096.49</v>
      </c>
      <c r="N257" s="217"/>
    </row>
    <row collapsed="false" customFormat="false" customHeight="true" hidden="true" ht="15.75" outlineLevel="0" r="258">
      <c r="A258" s="35"/>
      <c r="B258" s="35"/>
      <c r="C258" s="205"/>
      <c r="D258" s="205"/>
      <c r="E258" s="185"/>
      <c r="F258" s="185"/>
      <c r="G258" s="472" t="e">
        <f aca="false">G259+G260+G261+G262</f>
        <v>#VALUE!</v>
      </c>
      <c r="H258" s="210" t="n">
        <f aca="false">H259+H260+H261+H262</f>
        <v>0</v>
      </c>
      <c r="I258" s="221" t="e">
        <f aca="false">I259+I260+I261+I262</f>
        <v>#VALUE!</v>
      </c>
      <c r="J258" s="185"/>
      <c r="K258" s="185"/>
      <c r="L258" s="185"/>
      <c r="M258" s="219" t="n">
        <f aca="false">M259+M260+M261+M262</f>
        <v>54855</v>
      </c>
      <c r="N258" s="219"/>
    </row>
    <row collapsed="false" customFormat="false" customHeight="true" hidden="true" ht="15.75" outlineLevel="0" r="259">
      <c r="A259" s="35"/>
      <c r="B259" s="35"/>
      <c r="C259" s="205"/>
      <c r="D259" s="205"/>
      <c r="E259" s="194" t="s">
        <v>86</v>
      </c>
      <c r="F259" s="467"/>
      <c r="G259" s="472" t="e">
        <f aca="false">H259+I259+M259+++"#ссыл!"</f>
        <v>#VALUE!</v>
      </c>
      <c r="H259" s="213" t="n">
        <f aca="false">H277</f>
        <v>0</v>
      </c>
      <c r="I259" s="223" t="str">
        <f aca="false">I277</f>
        <v>#ссыл!+I299+I320</v>
      </c>
      <c r="J259" s="205" t="s">
        <v>86</v>
      </c>
      <c r="K259" s="205"/>
      <c r="L259" s="205"/>
      <c r="M259" s="217" t="n">
        <f aca="false">M277</f>
        <v>18488</v>
      </c>
      <c r="N259" s="217"/>
    </row>
    <row collapsed="false" customFormat="false" customHeight="true" hidden="true" ht="15.75" outlineLevel="0" r="260">
      <c r="A260" s="35"/>
      <c r="B260" s="35"/>
      <c r="C260" s="205"/>
      <c r="D260" s="205"/>
      <c r="E260" s="194" t="s">
        <v>87</v>
      </c>
      <c r="F260" s="467"/>
      <c r="G260" s="472" t="e">
        <f aca="false">H260+I260+M260+++"#ссыл!"</f>
        <v>#VALUE!</v>
      </c>
      <c r="H260" s="213" t="n">
        <f aca="false">H278</f>
        <v>0</v>
      </c>
      <c r="I260" s="223" t="str">
        <f aca="false">I278</f>
        <v>#ссыл!+I300+I321</v>
      </c>
      <c r="J260" s="205" t="s">
        <v>87</v>
      </c>
      <c r="K260" s="205"/>
      <c r="L260" s="205"/>
      <c r="M260" s="217" t="n">
        <f aca="false">M278</f>
        <v>17648</v>
      </c>
      <c r="N260" s="217"/>
    </row>
    <row collapsed="false" customFormat="false" customHeight="true" hidden="true" ht="15.75" outlineLevel="0" r="261">
      <c r="A261" s="35"/>
      <c r="B261" s="35"/>
      <c r="C261" s="205"/>
      <c r="D261" s="205"/>
      <c r="E261" s="194" t="s">
        <v>88</v>
      </c>
      <c r="F261" s="467"/>
      <c r="G261" s="472" t="e">
        <f aca="false">H261+I261+M261+++"#ссыл!"</f>
        <v>#VALUE!</v>
      </c>
      <c r="H261" s="213" t="n">
        <f aca="false">H279</f>
        <v>0</v>
      </c>
      <c r="I261" s="223" t="str">
        <f aca="false">I279</f>
        <v>#ссыл!+I301+I322</v>
      </c>
      <c r="J261" s="205" t="s">
        <v>88</v>
      </c>
      <c r="K261" s="205"/>
      <c r="L261" s="205"/>
      <c r="M261" s="217" t="n">
        <f aca="false">M279</f>
        <v>18505</v>
      </c>
      <c r="N261" s="217"/>
    </row>
    <row collapsed="false" customFormat="false" customHeight="true" hidden="true" ht="30" outlineLevel="0" r="262">
      <c r="A262" s="35"/>
      <c r="B262" s="35"/>
      <c r="C262" s="205"/>
      <c r="D262" s="205"/>
      <c r="E262" s="194" t="s">
        <v>55</v>
      </c>
      <c r="F262" s="467"/>
      <c r="G262" s="472" t="e">
        <f aca="false">H262+I262+M262+++"#ссыл!"</f>
        <v>#VALUE!</v>
      </c>
      <c r="H262" s="218" t="n">
        <f aca="false">H331</f>
        <v>0</v>
      </c>
      <c r="I262" s="225" t="str">
        <f aca="false">"#ссыл!"</f>
        <v>#ссыл!</v>
      </c>
      <c r="J262" s="205" t="s">
        <v>55</v>
      </c>
      <c r="K262" s="205"/>
      <c r="L262" s="205"/>
      <c r="M262" s="217" t="n">
        <f aca="false">J331</f>
        <v>214</v>
      </c>
      <c r="N262" s="217"/>
    </row>
    <row collapsed="false" customFormat="false" customHeight="true" hidden="true" ht="16.5" outlineLevel="0" r="263">
      <c r="A263" s="35"/>
      <c r="B263" s="473" t="s">
        <v>85</v>
      </c>
      <c r="C263" s="217"/>
      <c r="D263" s="217"/>
      <c r="E263" s="474"/>
      <c r="F263" s="475"/>
      <c r="G263" s="476" t="e">
        <f aca="false">G264+G265+G266+G267</f>
        <v>#VALUE!</v>
      </c>
      <c r="H263" s="232" t="n">
        <f aca="false">H264+H265+H266+H267</f>
        <v>0</v>
      </c>
      <c r="I263" s="229"/>
      <c r="J263" s="477"/>
      <c r="K263" s="477"/>
      <c r="L263" s="477"/>
      <c r="M263" s="231" t="n">
        <f aca="false">M264+M265+M266+M267</f>
        <v>110273.319</v>
      </c>
      <c r="N263" s="231"/>
    </row>
    <row collapsed="false" customFormat="false" customHeight="true" hidden="true" ht="16.5" outlineLevel="0" r="264">
      <c r="A264" s="35"/>
      <c r="B264" s="473"/>
      <c r="C264" s="217"/>
      <c r="D264" s="217"/>
      <c r="E264" s="478" t="s">
        <v>86</v>
      </c>
      <c r="F264" s="474"/>
      <c r="G264" s="476" t="e">
        <f aca="false">H264++++"#ссыл!+M264+#ссыл!"</f>
        <v>#VALUE!</v>
      </c>
      <c r="H264" s="237" t="n">
        <f aca="false">H249+H254+H259</f>
        <v>0</v>
      </c>
      <c r="I264" s="229"/>
      <c r="J264" s="217" t="s">
        <v>86</v>
      </c>
      <c r="K264" s="217"/>
      <c r="L264" s="217"/>
      <c r="M264" s="236" t="n">
        <f aca="false">M249+M254+M259</f>
        <v>38687</v>
      </c>
      <c r="N264" s="236"/>
    </row>
    <row collapsed="false" customFormat="false" customHeight="true" hidden="true" ht="16.5" outlineLevel="0" r="265">
      <c r="A265" s="35"/>
      <c r="B265" s="473"/>
      <c r="C265" s="217"/>
      <c r="D265" s="217"/>
      <c r="E265" s="478" t="s">
        <v>87</v>
      </c>
      <c r="F265" s="474"/>
      <c r="G265" s="476" t="e">
        <f aca="false">H265++++"#ссыл!+M265+#ссыл!"</f>
        <v>#VALUE!</v>
      </c>
      <c r="H265" s="237" t="n">
        <f aca="false">H250+H255+H260</f>
        <v>0</v>
      </c>
      <c r="I265" s="229"/>
      <c r="J265" s="217" t="s">
        <v>87</v>
      </c>
      <c r="K265" s="217"/>
      <c r="L265" s="217"/>
      <c r="M265" s="236" t="n">
        <f aca="false">M250+M255+M260</f>
        <v>34469.14</v>
      </c>
      <c r="N265" s="236"/>
    </row>
    <row collapsed="false" customFormat="false" customHeight="true" hidden="true" ht="16.5" outlineLevel="0" r="266">
      <c r="A266" s="35"/>
      <c r="B266" s="473"/>
      <c r="C266" s="217"/>
      <c r="D266" s="217"/>
      <c r="E266" s="478" t="s">
        <v>88</v>
      </c>
      <c r="F266" s="474"/>
      <c r="G266" s="476" t="e">
        <f aca="false">H266++++"#ссыл!+M266+#ссыл!"</f>
        <v>#VALUE!</v>
      </c>
      <c r="H266" s="237" t="n">
        <f aca="false">H251+H256+H261</f>
        <v>0</v>
      </c>
      <c r="I266" s="229"/>
      <c r="J266" s="217" t="s">
        <v>88</v>
      </c>
      <c r="K266" s="217"/>
      <c r="L266" s="217"/>
      <c r="M266" s="236" t="n">
        <f aca="false">M251+M256+M261</f>
        <v>35693.289</v>
      </c>
      <c r="N266" s="236"/>
    </row>
    <row collapsed="false" customFormat="false" customHeight="true" hidden="true" ht="16.5" outlineLevel="0" r="267">
      <c r="A267" s="35"/>
      <c r="B267" s="473"/>
      <c r="C267" s="217"/>
      <c r="D267" s="217"/>
      <c r="E267" s="478" t="s">
        <v>55</v>
      </c>
      <c r="F267" s="474"/>
      <c r="G267" s="476" t="e">
        <f aca="false">H267++++"#ссыл!+M267+#ссыл!"</f>
        <v>#VALUE!</v>
      </c>
      <c r="H267" s="237" t="n">
        <f aca="false">H252+H257+H262</f>
        <v>0</v>
      </c>
      <c r="I267" s="229"/>
      <c r="J267" s="217" t="s">
        <v>55</v>
      </c>
      <c r="K267" s="217"/>
      <c r="L267" s="217"/>
      <c r="M267" s="236" t="n">
        <f aca="false">M252+M257+M262</f>
        <v>1423.89</v>
      </c>
      <c r="N267" s="236"/>
    </row>
    <row collapsed="false" customFormat="false" customHeight="true" hidden="true" ht="16.5" outlineLevel="0" r="268">
      <c r="A268" s="479" t="s">
        <v>15</v>
      </c>
      <c r="B268" s="35" t="s">
        <v>51</v>
      </c>
      <c r="C268" s="205" t="s">
        <v>52</v>
      </c>
      <c r="D268" s="196" t="s">
        <v>229</v>
      </c>
      <c r="E268" s="480"/>
      <c r="F268" s="481"/>
      <c r="G268" s="482" t="e">
        <f aca="false">G269+G270+G271</f>
        <v>#VALUE!</v>
      </c>
      <c r="H268" s="244"/>
      <c r="I268" s="241"/>
      <c r="J268" s="483"/>
      <c r="K268" s="483"/>
      <c r="L268" s="483"/>
      <c r="M268" s="243" t="n">
        <f aca="false">M269+M270+M271</f>
        <v>1941.889</v>
      </c>
      <c r="N268" s="243"/>
    </row>
    <row collapsed="false" customFormat="false" customHeight="true" hidden="true" ht="16.5" outlineLevel="0" r="269">
      <c r="A269" s="479"/>
      <c r="B269" s="35"/>
      <c r="C269" s="205"/>
      <c r="D269" s="196"/>
      <c r="E269" s="484" t="s">
        <v>86</v>
      </c>
      <c r="F269" s="485"/>
      <c r="G269" s="486" t="e">
        <f aca="false">H269+"#ссыл!++M269+#ссыл!"</f>
        <v>#VALUE!</v>
      </c>
      <c r="H269" s="250"/>
      <c r="I269" s="247"/>
      <c r="J269" s="257" t="s">
        <v>86</v>
      </c>
      <c r="K269" s="257"/>
      <c r="L269" s="257"/>
      <c r="M269" s="249" t="n">
        <f aca="false">L305</f>
        <v>1408</v>
      </c>
      <c r="N269" s="249"/>
    </row>
    <row collapsed="false" customFormat="false" customHeight="true" hidden="true" ht="16.5" outlineLevel="0" r="270">
      <c r="A270" s="479"/>
      <c r="B270" s="35"/>
      <c r="C270" s="205"/>
      <c r="D270" s="196"/>
      <c r="E270" s="484" t="s">
        <v>87</v>
      </c>
      <c r="F270" s="485"/>
      <c r="G270" s="486" t="e">
        <f aca="false">H270+"#ссыл!++M270+#ссыл!"</f>
        <v>#VALUE!</v>
      </c>
      <c r="H270" s="250"/>
      <c r="I270" s="251"/>
      <c r="J270" s="257" t="s">
        <v>87</v>
      </c>
      <c r="K270" s="257"/>
      <c r="L270" s="257"/>
      <c r="M270" s="252"/>
      <c r="N270" s="252"/>
    </row>
    <row collapsed="false" customFormat="false" customHeight="true" hidden="true" ht="16.5" outlineLevel="0" r="271">
      <c r="A271" s="479"/>
      <c r="B271" s="35"/>
      <c r="C271" s="205"/>
      <c r="D271" s="196"/>
      <c r="E271" s="484" t="s">
        <v>88</v>
      </c>
      <c r="F271" s="485"/>
      <c r="G271" s="486" t="e">
        <f aca="false">H271+"#ссыл!++M271+#ссыл!"</f>
        <v>#VALUE!</v>
      </c>
      <c r="H271" s="253"/>
      <c r="I271" s="247"/>
      <c r="J271" s="487" t="s">
        <v>88</v>
      </c>
      <c r="K271" s="487"/>
      <c r="L271" s="487"/>
      <c r="M271" s="249" t="n">
        <f aca="false">L293+L306</f>
        <v>533.889</v>
      </c>
      <c r="N271" s="249"/>
    </row>
    <row collapsed="false" customFormat="false" customHeight="true" hidden="true" ht="27.75" outlineLevel="0" r="272">
      <c r="A272" s="479"/>
      <c r="B272" s="35"/>
      <c r="C272" s="205"/>
      <c r="D272" s="205"/>
      <c r="E272" s="480"/>
      <c r="F272" s="481"/>
      <c r="G272" s="482" t="e">
        <f aca="false">G273+G274+G275</f>
        <v>#VALUE!</v>
      </c>
      <c r="H272" s="482" t="n">
        <f aca="false">H273+H274+H275</f>
        <v>0</v>
      </c>
      <c r="I272" s="241"/>
      <c r="J272" s="483"/>
      <c r="K272" s="483"/>
      <c r="L272" s="483"/>
      <c r="M272" s="243" t="n">
        <f aca="false">M273+M274+M275</f>
        <v>52266.54</v>
      </c>
      <c r="N272" s="243"/>
    </row>
    <row collapsed="false" customFormat="false" customHeight="true" hidden="true" ht="16.5" outlineLevel="0" r="273">
      <c r="A273" s="479"/>
      <c r="B273" s="35"/>
      <c r="C273" s="205"/>
      <c r="D273" s="205"/>
      <c r="E273" s="488" t="s">
        <v>86</v>
      </c>
      <c r="F273" s="485"/>
      <c r="G273" s="489" t="e">
        <f aca="false">H273+"#ссыл!+M273+#ссыл!"</f>
        <v>#VALUE!</v>
      </c>
      <c r="H273" s="258" t="n">
        <f aca="false">H284+H295+H316</f>
        <v>0</v>
      </c>
      <c r="I273" s="251"/>
      <c r="J273" s="257" t="s">
        <v>86</v>
      </c>
      <c r="K273" s="257"/>
      <c r="L273" s="257"/>
      <c r="M273" s="257" t="n">
        <f aca="false">L284+L295+N316</f>
        <v>18791</v>
      </c>
      <c r="N273" s="257"/>
    </row>
    <row collapsed="false" customFormat="false" customHeight="true" hidden="true" ht="16.5" outlineLevel="0" r="274">
      <c r="A274" s="479"/>
      <c r="B274" s="35"/>
      <c r="C274" s="205"/>
      <c r="D274" s="205"/>
      <c r="E274" s="488" t="s">
        <v>87</v>
      </c>
      <c r="F274" s="485"/>
      <c r="G274" s="489" t="e">
        <f aca="false">H274+"#ссыл!+M274+#ссыл!"</f>
        <v>#VALUE!</v>
      </c>
      <c r="H274" s="258" t="n">
        <f aca="false">H285+H296+H317+H308</f>
        <v>0</v>
      </c>
      <c r="I274" s="247"/>
      <c r="J274" s="257" t="s">
        <v>87</v>
      </c>
      <c r="K274" s="257"/>
      <c r="L274" s="257"/>
      <c r="M274" s="259" t="n">
        <f aca="false">L285+L296+K308+N317</f>
        <v>16821.14</v>
      </c>
      <c r="N274" s="259"/>
    </row>
    <row collapsed="false" customFormat="false" customHeight="true" hidden="true" ht="16.5" outlineLevel="0" r="275">
      <c r="A275" s="479"/>
      <c r="B275" s="35"/>
      <c r="C275" s="205"/>
      <c r="D275" s="205"/>
      <c r="E275" s="488" t="s">
        <v>88</v>
      </c>
      <c r="F275" s="485"/>
      <c r="G275" s="489" t="e">
        <f aca="false">H275+"#ссыл!+M275+#ссыл!"</f>
        <v>#VALUE!</v>
      </c>
      <c r="H275" s="258" t="n">
        <f aca="false">H286+H297+H318+H309</f>
        <v>0</v>
      </c>
      <c r="I275" s="247"/>
      <c r="J275" s="257" t="s">
        <v>88</v>
      </c>
      <c r="K275" s="257"/>
      <c r="L275" s="257"/>
      <c r="M275" s="260" t="n">
        <f aca="false">L286+L297+K309+N318</f>
        <v>16654.4</v>
      </c>
      <c r="N275" s="260"/>
    </row>
    <row collapsed="false" customFormat="false" customHeight="true" hidden="true" ht="15.75" outlineLevel="0" r="276">
      <c r="A276" s="479"/>
      <c r="B276" s="35"/>
      <c r="C276" s="205"/>
      <c r="D276" s="205"/>
      <c r="E276" s="480"/>
      <c r="F276" s="481"/>
      <c r="G276" s="490" t="e">
        <f aca="false">G277+G278+G279</f>
        <v>#VALUE!</v>
      </c>
      <c r="H276" s="491" t="n">
        <f aca="false">H277+H278+H279</f>
        <v>0</v>
      </c>
      <c r="I276" s="263" t="e">
        <f aca="false">I277+I278+I279</f>
        <v>#VALUE!</v>
      </c>
      <c r="J276" s="483"/>
      <c r="K276" s="483"/>
      <c r="L276" s="483"/>
      <c r="M276" s="264" t="n">
        <f aca="false">M277+M278+M279</f>
        <v>54641</v>
      </c>
      <c r="N276" s="264"/>
    </row>
    <row collapsed="false" customFormat="false" customHeight="true" hidden="true" ht="15.75" outlineLevel="0" r="277">
      <c r="A277" s="479"/>
      <c r="B277" s="35"/>
      <c r="C277" s="205"/>
      <c r="D277" s="205"/>
      <c r="E277" s="488" t="s">
        <v>86</v>
      </c>
      <c r="F277" s="485"/>
      <c r="G277" s="489" t="e">
        <f aca="false">H277+I277+M277+"#ссыл!"</f>
        <v>#VALUE!</v>
      </c>
      <c r="H277" s="258" t="n">
        <f aca="false">H288+H299+H320</f>
        <v>0</v>
      </c>
      <c r="I277" s="266" t="str">
        <f aca="false">"#ссыл!+I299+I320"</f>
        <v>#ссыл!+I299+I320</v>
      </c>
      <c r="J277" s="257" t="s">
        <v>86</v>
      </c>
      <c r="K277" s="257"/>
      <c r="L277" s="257"/>
      <c r="M277" s="257" t="n">
        <f aca="false">L288+L299+N320</f>
        <v>18488</v>
      </c>
      <c r="N277" s="257"/>
    </row>
    <row collapsed="false" customFormat="false" customHeight="true" hidden="true" ht="15.75" outlineLevel="0" r="278">
      <c r="A278" s="479"/>
      <c r="B278" s="35"/>
      <c r="C278" s="205"/>
      <c r="D278" s="205"/>
      <c r="E278" s="488" t="s">
        <v>87</v>
      </c>
      <c r="F278" s="485"/>
      <c r="G278" s="489" t="e">
        <f aca="false">H278+I278+M278+"#ссыл!"</f>
        <v>#VALUE!</v>
      </c>
      <c r="H278" s="258" t="n">
        <f aca="false">H289+H300+H321</f>
        <v>0</v>
      </c>
      <c r="I278" s="266" t="str">
        <f aca="false">"#ссыл!+I300+I321"</f>
        <v>#ссыл!+I300+I321</v>
      </c>
      <c r="J278" s="257" t="s">
        <v>87</v>
      </c>
      <c r="K278" s="257"/>
      <c r="L278" s="257"/>
      <c r="M278" s="257" t="n">
        <f aca="false">L289+L300+N321</f>
        <v>17648</v>
      </c>
      <c r="N278" s="257"/>
    </row>
    <row collapsed="false" customFormat="false" customHeight="true" hidden="true" ht="15.75" outlineLevel="0" r="279">
      <c r="A279" s="479"/>
      <c r="B279" s="35"/>
      <c r="C279" s="205"/>
      <c r="D279" s="205"/>
      <c r="E279" s="488" t="s">
        <v>88</v>
      </c>
      <c r="F279" s="485"/>
      <c r="G279" s="489" t="e">
        <f aca="false">H279+I279+M279+"#ссыл!"</f>
        <v>#VALUE!</v>
      </c>
      <c r="H279" s="258" t="n">
        <f aca="false">H290+H301+H322</f>
        <v>0</v>
      </c>
      <c r="I279" s="266" t="str">
        <f aca="false">"#ссыл!+I301+I322"</f>
        <v>#ссыл!+I301+I322</v>
      </c>
      <c r="J279" s="487" t="s">
        <v>88</v>
      </c>
      <c r="K279" s="487"/>
      <c r="L279" s="487"/>
      <c r="M279" s="257" t="n">
        <f aca="false">L290+L301+N322</f>
        <v>18505</v>
      </c>
      <c r="N279" s="257"/>
    </row>
    <row collapsed="false" customFormat="false" customHeight="false" hidden="true" ht="15.75" outlineLevel="0" r="280">
      <c r="A280" s="29"/>
      <c r="B280" s="331" t="s">
        <v>85</v>
      </c>
      <c r="C280" s="268"/>
      <c r="D280" s="268"/>
      <c r="E280" s="492"/>
      <c r="F280" s="323"/>
      <c r="G280" s="493" t="e">
        <f aca="false">G276+G272+G268</f>
        <v>#VALUE!</v>
      </c>
      <c r="H280" s="494" t="n">
        <f aca="false">H268+H272+H276</f>
        <v>0</v>
      </c>
      <c r="I280" s="495"/>
      <c r="J280" s="496"/>
      <c r="K280" s="496"/>
      <c r="L280" s="496"/>
      <c r="M280" s="497" t="n">
        <f aca="false">M276+M272+M268</f>
        <v>108849.429</v>
      </c>
      <c r="N280" s="497"/>
    </row>
    <row collapsed="false" customFormat="false" customHeight="true" hidden="true" ht="15" outlineLevel="0" r="281">
      <c r="A281" s="479" t="s">
        <v>230</v>
      </c>
      <c r="B281" s="498" t="s">
        <v>231</v>
      </c>
      <c r="C281" s="205" t="s">
        <v>52</v>
      </c>
      <c r="D281" s="205" t="s">
        <v>229</v>
      </c>
      <c r="E281" s="499"/>
      <c r="F281" s="499"/>
      <c r="G281" s="499"/>
      <c r="H281" s="205"/>
      <c r="I281" s="205"/>
      <c r="J281" s="288"/>
      <c r="K281" s="288"/>
      <c r="L281" s="288"/>
      <c r="M281" s="288"/>
      <c r="N281" s="288"/>
    </row>
    <row collapsed="false" customFormat="false" customHeight="false" hidden="true" ht="90" outlineLevel="0" r="282">
      <c r="A282" s="479"/>
      <c r="B282" s="498" t="s">
        <v>232</v>
      </c>
      <c r="C282" s="205"/>
      <c r="D282" s="205"/>
      <c r="E282" s="499"/>
      <c r="F282" s="499"/>
      <c r="G282" s="499"/>
      <c r="H282" s="205"/>
      <c r="I282" s="205"/>
      <c r="J282" s="288"/>
      <c r="K282" s="288"/>
      <c r="L282" s="288"/>
      <c r="M282" s="288"/>
      <c r="N282" s="288"/>
    </row>
    <row collapsed="false" customFormat="false" customHeight="false" hidden="true" ht="15" outlineLevel="0" r="283">
      <c r="A283" s="479"/>
      <c r="B283" s="435"/>
      <c r="C283" s="205"/>
      <c r="D283" s="205"/>
      <c r="E283" s="500"/>
      <c r="F283" s="500"/>
      <c r="G283" s="489" t="e">
        <f aca="false">G284+G285+G286</f>
        <v>#VALUE!</v>
      </c>
      <c r="H283" s="488" t="n">
        <f aca="false">H284+H285+H286</f>
        <v>0</v>
      </c>
      <c r="I283" s="501"/>
      <c r="J283" s="500"/>
      <c r="K283" s="500"/>
      <c r="L283" s="502" t="n">
        <f aca="false">L284+L285+L286</f>
        <v>13331</v>
      </c>
      <c r="M283" s="502"/>
      <c r="N283" s="502"/>
    </row>
    <row collapsed="false" customFormat="false" customHeight="true" hidden="true" ht="15.75" outlineLevel="0" r="284">
      <c r="A284" s="479"/>
      <c r="B284" s="435"/>
      <c r="C284" s="205"/>
      <c r="D284" s="205"/>
      <c r="E284" s="275" t="s">
        <v>86</v>
      </c>
      <c r="F284" s="275"/>
      <c r="G284" s="488" t="e">
        <f aca="false">H284+"#ссыл!+L284+#ссыл!"</f>
        <v>#VALUE!</v>
      </c>
      <c r="H284" s="194"/>
      <c r="I284" s="205"/>
      <c r="J284" s="276" t="s">
        <v>86</v>
      </c>
      <c r="K284" s="276"/>
      <c r="L284" s="205" t="n">
        <v>5005</v>
      </c>
      <c r="M284" s="205"/>
      <c r="N284" s="205"/>
    </row>
    <row collapsed="false" customFormat="false" customHeight="true" hidden="true" ht="15.75" outlineLevel="0" r="285">
      <c r="A285" s="479"/>
      <c r="B285" s="435"/>
      <c r="C285" s="205"/>
      <c r="D285" s="205"/>
      <c r="E285" s="257" t="s">
        <v>87</v>
      </c>
      <c r="F285" s="257"/>
      <c r="G285" s="488" t="e">
        <f aca="false">H285+"#ссыл!+L285+#ссыл!"</f>
        <v>#VALUE!</v>
      </c>
      <c r="H285" s="194"/>
      <c r="I285" s="205"/>
      <c r="J285" s="205" t="s">
        <v>87</v>
      </c>
      <c r="K285" s="205"/>
      <c r="L285" s="205" t="n">
        <v>4747</v>
      </c>
      <c r="M285" s="205"/>
      <c r="N285" s="205"/>
    </row>
    <row collapsed="false" customFormat="false" customHeight="true" hidden="true" ht="15.75" outlineLevel="0" r="286">
      <c r="A286" s="479"/>
      <c r="B286" s="435"/>
      <c r="C286" s="205"/>
      <c r="D286" s="205"/>
      <c r="E286" s="257" t="s">
        <v>88</v>
      </c>
      <c r="F286" s="257"/>
      <c r="G286" s="488" t="e">
        <f aca="false">H286+"#ссыл!+L286+#ссыл!"</f>
        <v>#VALUE!</v>
      </c>
      <c r="H286" s="194"/>
      <c r="I286" s="205"/>
      <c r="J286" s="205" t="s">
        <v>88</v>
      </c>
      <c r="K286" s="205"/>
      <c r="L286" s="205" t="n">
        <v>3579</v>
      </c>
      <c r="M286" s="205"/>
      <c r="N286" s="205"/>
    </row>
    <row collapsed="false" customFormat="false" customHeight="false" hidden="true" ht="15" outlineLevel="0" r="287">
      <c r="A287" s="479"/>
      <c r="B287" s="435"/>
      <c r="C287" s="205"/>
      <c r="D287" s="205"/>
      <c r="E287" s="485"/>
      <c r="F287" s="503"/>
      <c r="G287" s="489" t="e">
        <f aca="false">G288+G289+G290</f>
        <v>#VALUE!</v>
      </c>
      <c r="H287" s="488" t="n">
        <f aca="false">H288+H289+H290</f>
        <v>0</v>
      </c>
      <c r="I287" s="257"/>
      <c r="J287" s="257" t="n">
        <f aca="false">L288+L289+L290</f>
        <v>14134.7</v>
      </c>
      <c r="K287" s="257"/>
      <c r="L287" s="257"/>
      <c r="M287" s="257"/>
      <c r="N287" s="257"/>
    </row>
    <row collapsed="false" customFormat="false" customHeight="true" hidden="true" ht="15.75" outlineLevel="0" r="288">
      <c r="A288" s="479"/>
      <c r="B288" s="435"/>
      <c r="C288" s="205"/>
      <c r="D288" s="205"/>
      <c r="E288" s="257" t="s">
        <v>86</v>
      </c>
      <c r="F288" s="257"/>
      <c r="G288" s="488" t="e">
        <f aca="false">H288+"#ссыл!+L288+#ссыл!"</f>
        <v>#VALUE!</v>
      </c>
      <c r="H288" s="194"/>
      <c r="I288" s="205"/>
      <c r="J288" s="205" t="s">
        <v>86</v>
      </c>
      <c r="K288" s="205"/>
      <c r="L288" s="205" t="n">
        <v>5305</v>
      </c>
      <c r="M288" s="205"/>
      <c r="N288" s="205"/>
    </row>
    <row collapsed="false" customFormat="false" customHeight="true" hidden="true" ht="15.75" outlineLevel="0" r="289">
      <c r="A289" s="479"/>
      <c r="B289" s="435"/>
      <c r="C289" s="205"/>
      <c r="D289" s="205"/>
      <c r="E289" s="257" t="s">
        <v>87</v>
      </c>
      <c r="F289" s="257"/>
      <c r="G289" s="488" t="e">
        <f aca="false">H289+"#ссыл!+L289+#ссыл!"</f>
        <v>#VALUE!</v>
      </c>
      <c r="H289" s="194"/>
      <c r="I289" s="205"/>
      <c r="J289" s="205" t="s">
        <v>87</v>
      </c>
      <c r="K289" s="205"/>
      <c r="L289" s="205" t="n">
        <v>5032</v>
      </c>
      <c r="M289" s="205"/>
      <c r="N289" s="205"/>
    </row>
    <row collapsed="false" customFormat="false" customHeight="true" hidden="true" ht="15.75" outlineLevel="0" r="290">
      <c r="A290" s="479"/>
      <c r="B290" s="191"/>
      <c r="C290" s="205"/>
      <c r="D290" s="205"/>
      <c r="E290" s="257" t="s">
        <v>88</v>
      </c>
      <c r="F290" s="257"/>
      <c r="G290" s="488" t="e">
        <f aca="false">H290+"#ссыл!+L290+#ссыл!"</f>
        <v>#VALUE!</v>
      </c>
      <c r="H290" s="194"/>
      <c r="I290" s="205"/>
      <c r="J290" s="205" t="s">
        <v>88</v>
      </c>
      <c r="K290" s="205"/>
      <c r="L290" s="205" t="n">
        <v>3797.7</v>
      </c>
      <c r="M290" s="205"/>
      <c r="N290" s="205"/>
    </row>
    <row collapsed="false" customFormat="false" customHeight="false" hidden="true" ht="15" outlineLevel="0" r="291">
      <c r="A291" s="29"/>
      <c r="B291" s="331" t="s">
        <v>85</v>
      </c>
      <c r="C291" s="268"/>
      <c r="D291" s="268"/>
      <c r="E291" s="504" t="e">
        <f aca="false">H291+"#ссыл!+J291+#ссыл!"</f>
        <v>#VALUE!</v>
      </c>
      <c r="F291" s="504"/>
      <c r="G291" s="504"/>
      <c r="H291" s="317" t="n">
        <f aca="false">H283+H287+H281</f>
        <v>0</v>
      </c>
      <c r="I291" s="505"/>
      <c r="J291" s="505" t="n">
        <f aca="false">L283+J287+J281</f>
        <v>27465.7</v>
      </c>
      <c r="K291" s="505"/>
      <c r="L291" s="505"/>
      <c r="M291" s="505"/>
      <c r="N291" s="505"/>
    </row>
    <row collapsed="false" customFormat="false" customHeight="true" hidden="true" ht="15.75" outlineLevel="0" r="292">
      <c r="A292" s="506" t="s">
        <v>233</v>
      </c>
      <c r="B292" s="206" t="s">
        <v>234</v>
      </c>
      <c r="C292" s="205" t="s">
        <v>52</v>
      </c>
      <c r="D292" s="205" t="s">
        <v>235</v>
      </c>
      <c r="E292" s="282"/>
      <c r="F292" s="507"/>
      <c r="G292" s="508" t="e">
        <f aca="false">G293</f>
        <v>#VALUE!</v>
      </c>
      <c r="H292" s="488" t="n">
        <f aca="false">H293</f>
        <v>0</v>
      </c>
      <c r="I292" s="257"/>
      <c r="J292" s="501" t="n">
        <f aca="false">L293</f>
        <v>222.5</v>
      </c>
      <c r="K292" s="501"/>
      <c r="L292" s="501"/>
      <c r="M292" s="501"/>
      <c r="N292" s="501"/>
    </row>
    <row collapsed="false" customFormat="false" customHeight="true" hidden="true" ht="45.75" outlineLevel="0" r="293">
      <c r="A293" s="506"/>
      <c r="B293" s="206" t="s">
        <v>236</v>
      </c>
      <c r="C293" s="205"/>
      <c r="D293" s="205"/>
      <c r="E293" s="488" t="s">
        <v>88</v>
      </c>
      <c r="F293" s="282"/>
      <c r="G293" s="489" t="e">
        <f aca="false">H293+"#ссыл!+L293+#ссыл!"</f>
        <v>#VALUE!</v>
      </c>
      <c r="H293" s="41"/>
      <c r="I293" s="37"/>
      <c r="J293" s="205" t="s">
        <v>88</v>
      </c>
      <c r="K293" s="205"/>
      <c r="L293" s="205" t="n">
        <v>222.5</v>
      </c>
      <c r="M293" s="205"/>
      <c r="N293" s="205"/>
    </row>
    <row collapsed="false" customFormat="false" customHeight="true" hidden="true" ht="147.75" outlineLevel="0" r="294">
      <c r="A294" s="506"/>
      <c r="B294" s="435"/>
      <c r="C294" s="205"/>
      <c r="D294" s="205" t="s">
        <v>237</v>
      </c>
      <c r="E294" s="485"/>
      <c r="F294" s="509"/>
      <c r="G294" s="489" t="e">
        <f aca="false">H294+"#ссыл!+L294+#ссыл!"</f>
        <v>#VALUE!</v>
      </c>
      <c r="H294" s="488" t="n">
        <f aca="false">H295+H296+H297</f>
        <v>0</v>
      </c>
      <c r="I294" s="487"/>
      <c r="J294" s="510"/>
      <c r="K294" s="510"/>
      <c r="L294" s="502" t="n">
        <f aca="false">L295+L296+L297</f>
        <v>3793</v>
      </c>
      <c r="M294" s="502"/>
      <c r="N294" s="502"/>
    </row>
    <row collapsed="false" customFormat="false" customHeight="true" hidden="true" ht="15.75" outlineLevel="0" r="295">
      <c r="A295" s="506"/>
      <c r="B295" s="435"/>
      <c r="C295" s="205"/>
      <c r="D295" s="205"/>
      <c r="E295" s="488" t="s">
        <v>86</v>
      </c>
      <c r="F295" s="485"/>
      <c r="G295" s="489" t="e">
        <f aca="false">H295+I295+L295+"#ссыл!"</f>
        <v>#VALUE!</v>
      </c>
      <c r="H295" s="194"/>
      <c r="I295" s="511"/>
      <c r="J295" s="205" t="s">
        <v>86</v>
      </c>
      <c r="K295" s="205"/>
      <c r="L295" s="205" t="n">
        <v>2293</v>
      </c>
      <c r="M295" s="205"/>
      <c r="N295" s="205"/>
    </row>
    <row collapsed="false" customFormat="false" customHeight="true" hidden="true" ht="15.75" outlineLevel="0" r="296">
      <c r="A296" s="506"/>
      <c r="B296" s="435"/>
      <c r="C296" s="205"/>
      <c r="D296" s="205"/>
      <c r="E296" s="488" t="s">
        <v>87</v>
      </c>
      <c r="F296" s="485"/>
      <c r="G296" s="489" t="e">
        <f aca="false">H296+I296+L296+"#ссыл!"</f>
        <v>#VALUE!</v>
      </c>
      <c r="H296" s="194"/>
      <c r="I296" s="511"/>
      <c r="J296" s="205" t="s">
        <v>87</v>
      </c>
      <c r="K296" s="205"/>
      <c r="L296" s="205" t="n">
        <v>1000</v>
      </c>
      <c r="M296" s="205"/>
      <c r="N296" s="205"/>
    </row>
    <row collapsed="false" customFormat="false" customHeight="true" hidden="true" ht="15.75" outlineLevel="0" r="297">
      <c r="A297" s="506"/>
      <c r="B297" s="435"/>
      <c r="C297" s="205"/>
      <c r="D297" s="205"/>
      <c r="E297" s="512" t="s">
        <v>88</v>
      </c>
      <c r="F297" s="513"/>
      <c r="G297" s="489" t="e">
        <f aca="false">H297+I297+L297+"#ссыл!"</f>
        <v>#VALUE!</v>
      </c>
      <c r="H297" s="194"/>
      <c r="I297" s="306"/>
      <c r="J297" s="499" t="s">
        <v>88</v>
      </c>
      <c r="K297" s="499"/>
      <c r="L297" s="499" t="n">
        <v>500</v>
      </c>
      <c r="M297" s="499"/>
      <c r="N297" s="499"/>
    </row>
    <row collapsed="false" customFormat="false" customHeight="true" hidden="true" ht="192.75" outlineLevel="0" r="298">
      <c r="A298" s="506"/>
      <c r="B298" s="435"/>
      <c r="C298" s="205"/>
      <c r="D298" s="205" t="s">
        <v>238</v>
      </c>
      <c r="E298" s="500"/>
      <c r="F298" s="500"/>
      <c r="G298" s="489" t="e">
        <f aca="false">H298+I298+L298+"#ссыл!"</f>
        <v>#VALUE!</v>
      </c>
      <c r="H298" s="491" t="n">
        <f aca="false">H299+H300+H301</f>
        <v>0</v>
      </c>
      <c r="I298" s="282" t="n">
        <f aca="false">I299+I300+I301</f>
        <v>0</v>
      </c>
      <c r="J298" s="510"/>
      <c r="K298" s="510"/>
      <c r="L298" s="500" t="n">
        <f aca="false">L299+L300+L301</f>
        <v>3761.5</v>
      </c>
      <c r="M298" s="500"/>
      <c r="N298" s="500"/>
    </row>
    <row collapsed="false" customFormat="false" customHeight="true" hidden="true" ht="15.75" outlineLevel="0" r="299">
      <c r="A299" s="506"/>
      <c r="B299" s="435"/>
      <c r="C299" s="205"/>
      <c r="D299" s="205"/>
      <c r="E299" s="488" t="s">
        <v>86</v>
      </c>
      <c r="F299" s="514"/>
      <c r="G299" s="503" t="e">
        <f aca="false">H299+I299+L299++++"#ссыл!"</f>
        <v>#VALUE!</v>
      </c>
      <c r="H299" s="35"/>
      <c r="I299" s="35"/>
      <c r="J299" s="515" t="s">
        <v>86</v>
      </c>
      <c r="K299" s="515"/>
      <c r="L299" s="276" t="n">
        <v>1000</v>
      </c>
      <c r="M299" s="276"/>
      <c r="N299" s="276"/>
    </row>
    <row collapsed="false" customFormat="false" customHeight="true" hidden="true" ht="15.75" outlineLevel="0" r="300">
      <c r="A300" s="506"/>
      <c r="B300" s="435"/>
      <c r="C300" s="205"/>
      <c r="D300" s="205"/>
      <c r="E300" s="488" t="s">
        <v>87</v>
      </c>
      <c r="F300" s="282"/>
      <c r="G300" s="503" t="e">
        <f aca="false">H300+I300+L300++++"#ссыл!"</f>
        <v>#VALUE!</v>
      </c>
      <c r="H300" s="250"/>
      <c r="I300" s="35"/>
      <c r="J300" s="516" t="s">
        <v>87</v>
      </c>
      <c r="K300" s="516"/>
      <c r="L300" s="196" t="n">
        <v>1000</v>
      </c>
      <c r="M300" s="196"/>
      <c r="N300" s="196"/>
    </row>
    <row collapsed="false" customFormat="false" customHeight="true" hidden="true" ht="15.75" outlineLevel="0" r="301">
      <c r="A301" s="506"/>
      <c r="B301" s="191"/>
      <c r="C301" s="205"/>
      <c r="D301" s="205"/>
      <c r="E301" s="488" t="s">
        <v>88</v>
      </c>
      <c r="F301" s="282"/>
      <c r="G301" s="503" t="e">
        <f aca="false">H301+I301+L301++++"#ссыл!"</f>
        <v>#VALUE!</v>
      </c>
      <c r="H301" s="35"/>
      <c r="I301" s="35"/>
      <c r="J301" s="516" t="s">
        <v>88</v>
      </c>
      <c r="K301" s="516"/>
      <c r="L301" s="205" t="n">
        <v>1761.5</v>
      </c>
      <c r="M301" s="205"/>
      <c r="N301" s="205"/>
    </row>
    <row collapsed="false" customFormat="false" customHeight="true" hidden="true" ht="15" outlineLevel="0" r="302">
      <c r="A302" s="35"/>
      <c r="B302" s="517" t="s">
        <v>85</v>
      </c>
      <c r="C302" s="291"/>
      <c r="D302" s="291"/>
      <c r="E302" s="518" t="str">
        <f aca="false">"#ссыл!+J302+#ссыл!+H302"</f>
        <v>#ссыл!+J302+#ссыл!+H302</v>
      </c>
      <c r="F302" s="518"/>
      <c r="G302" s="518"/>
      <c r="H302" s="273" t="n">
        <f aca="false">H298+H294+H292</f>
        <v>0</v>
      </c>
      <c r="I302" s="505"/>
      <c r="J302" s="505" t="n">
        <f aca="false">J292+L294+L298</f>
        <v>7777</v>
      </c>
      <c r="K302" s="505"/>
      <c r="L302" s="505"/>
      <c r="M302" s="505"/>
      <c r="N302" s="505"/>
    </row>
    <row collapsed="false" customFormat="false" customHeight="false" hidden="true" ht="15" outlineLevel="0" r="303">
      <c r="A303" s="35"/>
      <c r="B303" s="517"/>
      <c r="C303" s="291"/>
      <c r="D303" s="291"/>
      <c r="E303" s="518"/>
      <c r="F303" s="518"/>
      <c r="G303" s="518"/>
      <c r="H303" s="273"/>
      <c r="I303" s="505"/>
      <c r="J303" s="505"/>
      <c r="K303" s="505"/>
      <c r="L303" s="505"/>
      <c r="M303" s="505"/>
      <c r="N303" s="505"/>
    </row>
    <row collapsed="false" customFormat="false" customHeight="true" hidden="true" ht="58.5" outlineLevel="0" r="304">
      <c r="A304" s="479" t="s">
        <v>239</v>
      </c>
      <c r="B304" s="498" t="s">
        <v>240</v>
      </c>
      <c r="C304" s="205" t="s">
        <v>52</v>
      </c>
      <c r="D304" s="205" t="s">
        <v>241</v>
      </c>
      <c r="E304" s="500"/>
      <c r="F304" s="500"/>
      <c r="G304" s="519" t="n">
        <f aca="false">"#ссыл!+J304"</f>
        <v>0</v>
      </c>
      <c r="H304" s="488" t="n">
        <f aca="false">H305+H306</f>
        <v>0</v>
      </c>
      <c r="I304" s="259"/>
      <c r="J304" s="259" t="n">
        <f aca="false">L305+L306</f>
        <v>1719.389</v>
      </c>
      <c r="K304" s="259"/>
      <c r="L304" s="259"/>
      <c r="M304" s="259"/>
      <c r="N304" s="259"/>
    </row>
    <row collapsed="false" customFormat="false" customHeight="true" hidden="true" ht="45.75" outlineLevel="0" r="305">
      <c r="A305" s="479"/>
      <c r="B305" s="498" t="s">
        <v>242</v>
      </c>
      <c r="C305" s="205"/>
      <c r="D305" s="205"/>
      <c r="E305" s="500" t="s">
        <v>86</v>
      </c>
      <c r="F305" s="500"/>
      <c r="G305" s="520" t="e">
        <f aca="false">I305+L305+H305+"#ссыл!"</f>
        <v>#VALUE!</v>
      </c>
      <c r="H305" s="521"/>
      <c r="I305" s="522" t="n">
        <v>14079.15</v>
      </c>
      <c r="J305" s="205" t="s">
        <v>86</v>
      </c>
      <c r="K305" s="205"/>
      <c r="L305" s="523" t="n">
        <v>1408</v>
      </c>
      <c r="M305" s="523"/>
      <c r="N305" s="523"/>
    </row>
    <row collapsed="false" customFormat="false" customHeight="true" hidden="true" ht="15.75" outlineLevel="0" r="306">
      <c r="A306" s="479"/>
      <c r="B306" s="435"/>
      <c r="C306" s="205"/>
      <c r="D306" s="205"/>
      <c r="E306" s="500" t="s">
        <v>88</v>
      </c>
      <c r="F306" s="500"/>
      <c r="G306" s="520" t="e">
        <f aca="false">H306+I306+L306+++"#ссыл!"</f>
        <v>#VALUE!</v>
      </c>
      <c r="H306" s="521"/>
      <c r="I306" s="522" t="n">
        <v>3113.89</v>
      </c>
      <c r="J306" s="205" t="s">
        <v>88</v>
      </c>
      <c r="K306" s="205"/>
      <c r="L306" s="523" t="n">
        <v>311.389</v>
      </c>
      <c r="M306" s="523"/>
      <c r="N306" s="523"/>
    </row>
    <row collapsed="false" customFormat="false" customHeight="true" hidden="true" ht="87.75" outlineLevel="0" r="307">
      <c r="A307" s="479"/>
      <c r="B307" s="435"/>
      <c r="C307" s="205"/>
      <c r="D307" s="205" t="s">
        <v>243</v>
      </c>
      <c r="E307" s="510"/>
      <c r="F307" s="510"/>
      <c r="G307" s="524" t="n">
        <f aca="false">I307+K307</f>
        <v>5258.43</v>
      </c>
      <c r="H307" s="488" t="n">
        <f aca="false">H308+H309</f>
        <v>0</v>
      </c>
      <c r="I307" s="486" t="n">
        <f aca="false">I308+I309</f>
        <v>4780.39</v>
      </c>
      <c r="J307" s="467"/>
      <c r="K307" s="525" t="n">
        <f aca="false">K308+K309</f>
        <v>478.04</v>
      </c>
      <c r="L307" s="525"/>
      <c r="M307" s="525"/>
      <c r="N307" s="525"/>
    </row>
    <row collapsed="false" customFormat="false" customHeight="true" hidden="true" ht="16.5" outlineLevel="0" r="308">
      <c r="A308" s="479"/>
      <c r="B308" s="435"/>
      <c r="C308" s="205"/>
      <c r="D308" s="205"/>
      <c r="E308" s="510" t="s">
        <v>87</v>
      </c>
      <c r="F308" s="510"/>
      <c r="G308" s="486" t="n">
        <f aca="false">I308+K308</f>
        <v>1272.04</v>
      </c>
      <c r="H308" s="194"/>
      <c r="I308" s="526" t="n">
        <v>1156.4</v>
      </c>
      <c r="J308" s="48" t="s">
        <v>87</v>
      </c>
      <c r="K308" s="523" t="n">
        <v>115.64</v>
      </c>
      <c r="L308" s="523"/>
      <c r="M308" s="523"/>
      <c r="N308" s="523"/>
    </row>
    <row collapsed="false" customFormat="false" customHeight="true" hidden="true" ht="16.5" outlineLevel="0" r="309">
      <c r="A309" s="479"/>
      <c r="B309" s="435"/>
      <c r="C309" s="205"/>
      <c r="D309" s="205"/>
      <c r="E309" s="510" t="s">
        <v>88</v>
      </c>
      <c r="F309" s="510"/>
      <c r="G309" s="486" t="n">
        <f aca="false">I309+K309</f>
        <v>3986.39</v>
      </c>
      <c r="H309" s="194"/>
      <c r="I309" s="526" t="n">
        <v>3623.99</v>
      </c>
      <c r="J309" s="48" t="s">
        <v>88</v>
      </c>
      <c r="K309" s="523" t="n">
        <v>362.4</v>
      </c>
      <c r="L309" s="523"/>
      <c r="M309" s="523"/>
      <c r="N309" s="523"/>
    </row>
    <row collapsed="false" customFormat="false" customHeight="true" hidden="true" ht="15" outlineLevel="0" r="310">
      <c r="A310" s="479"/>
      <c r="B310" s="435"/>
      <c r="C310" s="205"/>
      <c r="D310" s="205"/>
      <c r="E310" s="205" t="s">
        <v>165</v>
      </c>
      <c r="F310" s="205"/>
      <c r="G310" s="205"/>
      <c r="H310" s="205" t="n">
        <v>0</v>
      </c>
      <c r="I310" s="205"/>
      <c r="J310" s="205"/>
      <c r="K310" s="205"/>
      <c r="L310" s="205"/>
      <c r="M310" s="205"/>
      <c r="N310" s="205"/>
    </row>
    <row collapsed="false" customFormat="false" customHeight="false" hidden="true" ht="15" outlineLevel="0" r="311">
      <c r="A311" s="479"/>
      <c r="B311" s="191"/>
      <c r="C311" s="205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</row>
    <row collapsed="false" customFormat="false" customHeight="true" hidden="true" ht="14.85" outlineLevel="0" r="312">
      <c r="A312" s="527"/>
      <c r="B312" s="331" t="s">
        <v>85</v>
      </c>
      <c r="C312" s="268"/>
      <c r="D312" s="268"/>
      <c r="E312" s="528" t="n">
        <f aca="false">G304+G307</f>
        <v>5258.43</v>
      </c>
      <c r="F312" s="528"/>
      <c r="G312" s="528"/>
      <c r="H312" s="317" t="n">
        <f aca="false">H310+H307+H304</f>
        <v>0</v>
      </c>
      <c r="I312" s="528"/>
      <c r="J312" s="528" t="n">
        <f aca="false">K307+J304</f>
        <v>2197.429</v>
      </c>
      <c r="K312" s="528"/>
      <c r="L312" s="528"/>
      <c r="M312" s="528"/>
      <c r="N312" s="528"/>
    </row>
    <row collapsed="false" customFormat="false" customHeight="true" hidden="true" ht="15" outlineLevel="0" r="313">
      <c r="A313" s="529" t="s">
        <v>244</v>
      </c>
      <c r="B313" s="498" t="s">
        <v>245</v>
      </c>
      <c r="C313" s="205" t="s">
        <v>52</v>
      </c>
      <c r="D313" s="205"/>
      <c r="E313" s="499"/>
      <c r="F313" s="499"/>
      <c r="G313" s="499"/>
      <c r="H313" s="205"/>
      <c r="I313" s="205"/>
      <c r="J313" s="205"/>
      <c r="K313" s="205"/>
      <c r="L313" s="205"/>
      <c r="M313" s="205"/>
      <c r="N313" s="205"/>
    </row>
    <row collapsed="false" customFormat="false" customHeight="false" hidden="true" ht="120" outlineLevel="0" r="314">
      <c r="A314" s="529"/>
      <c r="B314" s="498" t="s">
        <v>246</v>
      </c>
      <c r="C314" s="205"/>
      <c r="D314" s="205"/>
      <c r="E314" s="499"/>
      <c r="F314" s="499"/>
      <c r="G314" s="499"/>
      <c r="H314" s="205"/>
      <c r="I314" s="205"/>
      <c r="J314" s="205"/>
      <c r="K314" s="205"/>
      <c r="L314" s="205"/>
      <c r="M314" s="205"/>
      <c r="N314" s="205"/>
    </row>
    <row collapsed="false" customFormat="false" customHeight="true" hidden="true" ht="42.75" outlineLevel="0" r="315">
      <c r="A315" s="529"/>
      <c r="B315" s="435"/>
      <c r="C315" s="205"/>
      <c r="D315" s="205" t="s">
        <v>247</v>
      </c>
      <c r="E315" s="530"/>
      <c r="F315" s="530"/>
      <c r="G315" s="531" t="e">
        <f aca="false">G316+G317+G318</f>
        <v>#VALUE!</v>
      </c>
      <c r="H315" s="308" t="n">
        <f aca="false">H316+H317+H318</f>
        <v>0</v>
      </c>
      <c r="I315" s="35" t="n">
        <f aca="false">I316+I317+I318</f>
        <v>0</v>
      </c>
      <c r="J315" s="532"/>
      <c r="K315" s="532"/>
      <c r="L315" s="532"/>
      <c r="M315" s="532"/>
      <c r="N315" s="35" t="n">
        <f aca="false">N316+N317+N318</f>
        <v>34664.5</v>
      </c>
    </row>
    <row collapsed="false" customFormat="false" customHeight="true" hidden="true" ht="15.75" outlineLevel="0" r="316">
      <c r="A316" s="529"/>
      <c r="B316" s="435"/>
      <c r="C316" s="205"/>
      <c r="D316" s="205"/>
      <c r="E316" s="530" t="s">
        <v>86</v>
      </c>
      <c r="F316" s="530"/>
      <c r="G316" s="533" t="e">
        <f aca="false">H316+I316+N316+"#ссыл!"</f>
        <v>#VALUE!</v>
      </c>
      <c r="H316" s="35"/>
      <c r="I316" s="308"/>
      <c r="J316" s="26" t="s">
        <v>86</v>
      </c>
      <c r="K316" s="26"/>
      <c r="L316" s="26"/>
      <c r="M316" s="26"/>
      <c r="N316" s="164" t="n">
        <v>11493</v>
      </c>
    </row>
    <row collapsed="false" customFormat="false" customHeight="true" hidden="true" ht="15.75" outlineLevel="0" r="317">
      <c r="A317" s="529"/>
      <c r="B317" s="435"/>
      <c r="C317" s="205"/>
      <c r="D317" s="205"/>
      <c r="E317" s="530" t="s">
        <v>87</v>
      </c>
      <c r="F317" s="530"/>
      <c r="G317" s="533" t="e">
        <f aca="false">H317+I317+N317+"#ссыл!"</f>
        <v>#VALUE!</v>
      </c>
      <c r="H317" s="35"/>
      <c r="I317" s="35"/>
      <c r="J317" s="26" t="s">
        <v>87</v>
      </c>
      <c r="K317" s="26"/>
      <c r="L317" s="26"/>
      <c r="M317" s="26"/>
      <c r="N317" s="310" t="n">
        <v>10958.5</v>
      </c>
    </row>
    <row collapsed="false" customFormat="false" customHeight="true" hidden="true" ht="15.75" outlineLevel="0" r="318">
      <c r="A318" s="529"/>
      <c r="B318" s="435"/>
      <c r="C318" s="205"/>
      <c r="D318" s="205"/>
      <c r="E318" s="530" t="s">
        <v>88</v>
      </c>
      <c r="F318" s="530"/>
      <c r="G318" s="531" t="e">
        <f aca="false">H318+I318+N318+"#ссыл!"</f>
        <v>#VALUE!</v>
      </c>
      <c r="H318" s="253"/>
      <c r="I318" s="253"/>
      <c r="J318" s="26" t="s">
        <v>88</v>
      </c>
      <c r="K318" s="26"/>
      <c r="L318" s="26"/>
      <c r="M318" s="26"/>
      <c r="N318" s="310" t="n">
        <v>12213</v>
      </c>
    </row>
    <row collapsed="false" customFormat="false" customHeight="true" hidden="true" ht="42.75" outlineLevel="0" r="319">
      <c r="A319" s="529"/>
      <c r="B319" s="435"/>
      <c r="C319" s="205"/>
      <c r="D319" s="205" t="s">
        <v>247</v>
      </c>
      <c r="E319" s="534"/>
      <c r="F319" s="535"/>
      <c r="G319" s="531" t="e">
        <f aca="false">H319+I319+++"#ссыл!+N319"</f>
        <v>#VALUE!</v>
      </c>
      <c r="H319" s="308" t="n">
        <f aca="false">H320+H321+H322</f>
        <v>0</v>
      </c>
      <c r="I319" s="536" t="n">
        <f aca="false">I320+I321+I322</f>
        <v>0</v>
      </c>
      <c r="J319" s="26"/>
      <c r="K319" s="26"/>
      <c r="L319" s="26"/>
      <c r="M319" s="26"/>
      <c r="N319" s="310" t="n">
        <f aca="false">N320+N321+N322</f>
        <v>36744.8</v>
      </c>
    </row>
    <row collapsed="false" customFormat="false" customHeight="true" hidden="true" ht="15.75" outlineLevel="0" r="320">
      <c r="A320" s="529"/>
      <c r="B320" s="435"/>
      <c r="C320" s="205"/>
      <c r="D320" s="205"/>
      <c r="E320" s="530" t="s">
        <v>86</v>
      </c>
      <c r="F320" s="530"/>
      <c r="G320" s="533" t="e">
        <f aca="false">H320+I320++"#ссыл!+N320"</f>
        <v>#VALUE!</v>
      </c>
      <c r="H320" s="35" t="n">
        <v>0</v>
      </c>
      <c r="I320" s="308" t="n">
        <v>0</v>
      </c>
      <c r="J320" s="537" t="s">
        <v>86</v>
      </c>
      <c r="K320" s="537"/>
      <c r="L320" s="537"/>
      <c r="M320" s="537"/>
      <c r="N320" s="310" t="n">
        <v>12183</v>
      </c>
    </row>
    <row collapsed="false" customFormat="false" customHeight="true" hidden="true" ht="15.75" outlineLevel="0" r="321">
      <c r="A321" s="529"/>
      <c r="B321" s="435"/>
      <c r="C321" s="205"/>
      <c r="D321" s="205"/>
      <c r="E321" s="530" t="s">
        <v>87</v>
      </c>
      <c r="F321" s="530"/>
      <c r="G321" s="533" t="e">
        <f aca="false">H321+I321++"#ссыл!+N321"</f>
        <v>#VALUE!</v>
      </c>
      <c r="H321" s="35" t="n">
        <v>0</v>
      </c>
      <c r="I321" s="35" t="n">
        <v>0</v>
      </c>
      <c r="J321" s="537" t="s">
        <v>87</v>
      </c>
      <c r="K321" s="537"/>
      <c r="L321" s="537"/>
      <c r="M321" s="537"/>
      <c r="N321" s="310" t="n">
        <v>11616</v>
      </c>
    </row>
    <row collapsed="false" customFormat="false" customHeight="true" hidden="true" ht="15.75" outlineLevel="0" r="322">
      <c r="A322" s="529"/>
      <c r="B322" s="191"/>
      <c r="C322" s="205"/>
      <c r="D322" s="205"/>
      <c r="E322" s="530" t="s">
        <v>88</v>
      </c>
      <c r="F322" s="530"/>
      <c r="G322" s="531" t="e">
        <f aca="false">H322+I322++"#ссыл!+N322"</f>
        <v>#VALUE!</v>
      </c>
      <c r="H322" s="253" t="n">
        <v>0</v>
      </c>
      <c r="I322" s="253" t="n">
        <v>0</v>
      </c>
      <c r="J322" s="537" t="s">
        <v>88</v>
      </c>
      <c r="K322" s="537"/>
      <c r="L322" s="537"/>
      <c r="M322" s="537"/>
      <c r="N322" s="310" t="n">
        <v>12945.8</v>
      </c>
    </row>
    <row collapsed="false" customFormat="false" customHeight="true" hidden="true" ht="24" outlineLevel="0" r="323">
      <c r="A323" s="35"/>
      <c r="B323" s="517" t="s">
        <v>85</v>
      </c>
      <c r="C323" s="291"/>
      <c r="D323" s="291"/>
      <c r="E323" s="538"/>
      <c r="F323" s="539"/>
      <c r="G323" s="323" t="e">
        <f aca="false">N323+H323+I323+"#ссыл!"</f>
        <v>#VALUE!</v>
      </c>
      <c r="H323" s="540" t="n">
        <f aca="false">H324+H325+H326</f>
        <v>0</v>
      </c>
      <c r="I323" s="540" t="n">
        <f aca="false">I324+I325+I326</f>
        <v>0</v>
      </c>
      <c r="J323" s="541"/>
      <c r="K323" s="541"/>
      <c r="L323" s="541"/>
      <c r="M323" s="541"/>
      <c r="N323" s="314" t="n">
        <f aca="false">N324+N325+N326</f>
        <v>71409.3</v>
      </c>
    </row>
    <row collapsed="false" customFormat="false" customHeight="true" hidden="true" ht="15.75" outlineLevel="0" r="324">
      <c r="A324" s="35"/>
      <c r="B324" s="517"/>
      <c r="C324" s="291"/>
      <c r="D324" s="291"/>
      <c r="E324" s="542" t="s">
        <v>86</v>
      </c>
      <c r="F324" s="542"/>
      <c r="G324" s="323" t="e">
        <f aca="false">N324+H324+I324+"#ссыл!"</f>
        <v>#VALUE!</v>
      </c>
      <c r="H324" s="540" t="n">
        <f aca="false">H316+H320</f>
        <v>0</v>
      </c>
      <c r="I324" s="540" t="n">
        <f aca="false">I320+I316</f>
        <v>0</v>
      </c>
      <c r="J324" s="543" t="s">
        <v>86</v>
      </c>
      <c r="K324" s="543"/>
      <c r="L324" s="543"/>
      <c r="M324" s="543"/>
      <c r="N324" s="317" t="n">
        <f aca="false">N316+N320</f>
        <v>23676</v>
      </c>
    </row>
    <row collapsed="false" customFormat="false" customHeight="true" hidden="true" ht="15.75" outlineLevel="0" r="325">
      <c r="A325" s="35"/>
      <c r="B325" s="517"/>
      <c r="C325" s="291"/>
      <c r="D325" s="291"/>
      <c r="E325" s="542" t="s">
        <v>87</v>
      </c>
      <c r="F325" s="542"/>
      <c r="G325" s="323" t="e">
        <f aca="false">N325+H325+I325+"#ссыл!"</f>
        <v>#VALUE!</v>
      </c>
      <c r="H325" s="540" t="n">
        <f aca="false">H317+H321</f>
        <v>0</v>
      </c>
      <c r="I325" s="540" t="n">
        <f aca="false">I321+I317</f>
        <v>0</v>
      </c>
      <c r="J325" s="544" t="s">
        <v>87</v>
      </c>
      <c r="K325" s="544"/>
      <c r="L325" s="544"/>
      <c r="M325" s="544"/>
      <c r="N325" s="317" t="n">
        <f aca="false">N317+N321</f>
        <v>22574.5</v>
      </c>
    </row>
    <row collapsed="false" customFormat="false" customHeight="true" hidden="true" ht="15.75" outlineLevel="0" r="326">
      <c r="A326" s="35"/>
      <c r="B326" s="517"/>
      <c r="C326" s="291"/>
      <c r="D326" s="291"/>
      <c r="E326" s="542" t="s">
        <v>88</v>
      </c>
      <c r="F326" s="542"/>
      <c r="G326" s="323" t="e">
        <f aca="false">N326+H326+I326+"#ссыл!"</f>
        <v>#VALUE!</v>
      </c>
      <c r="H326" s="540" t="n">
        <f aca="false">H318+H322</f>
        <v>0</v>
      </c>
      <c r="I326" s="540" t="n">
        <f aca="false">I322+I318</f>
        <v>0</v>
      </c>
      <c r="J326" s="544" t="s">
        <v>88</v>
      </c>
      <c r="K326" s="544"/>
      <c r="L326" s="544"/>
      <c r="M326" s="544"/>
      <c r="N326" s="317" t="n">
        <f aca="false">N322+N318</f>
        <v>25158.8</v>
      </c>
    </row>
    <row collapsed="false" customFormat="false" customHeight="true" hidden="true" ht="42" outlineLevel="0" r="327">
      <c r="A327" s="479" t="s">
        <v>20</v>
      </c>
      <c r="B327" s="35" t="s">
        <v>54</v>
      </c>
      <c r="C327" s="205" t="s">
        <v>223</v>
      </c>
      <c r="D327" s="205" t="s">
        <v>249</v>
      </c>
      <c r="E327" s="534"/>
      <c r="F327" s="535"/>
      <c r="G327" s="545" t="e">
        <f aca="false">H327+"#ссыл!+J327+#ссыл!"</f>
        <v>#VALUE!</v>
      </c>
      <c r="H327" s="276"/>
      <c r="I327" s="276"/>
      <c r="J327" s="26" t="n">
        <v>113.4</v>
      </c>
      <c r="K327" s="26"/>
      <c r="L327" s="26"/>
      <c r="M327" s="26"/>
      <c r="N327" s="26"/>
    </row>
    <row collapsed="false" customFormat="false" customHeight="false" hidden="true" ht="15" outlineLevel="0" r="328">
      <c r="A328" s="479"/>
      <c r="B328" s="35"/>
      <c r="C328" s="205"/>
      <c r="D328" s="205"/>
      <c r="E328" s="546"/>
      <c r="F328" s="547"/>
      <c r="G328" s="548"/>
      <c r="H328" s="276"/>
      <c r="I328" s="276"/>
      <c r="J328" s="26"/>
      <c r="K328" s="26"/>
      <c r="L328" s="26"/>
      <c r="M328" s="26"/>
      <c r="N328" s="26"/>
    </row>
    <row collapsed="false" customFormat="false" customHeight="true" hidden="true" ht="29.25" outlineLevel="0" r="329">
      <c r="A329" s="479"/>
      <c r="B329" s="35"/>
      <c r="C329" s="205"/>
      <c r="D329" s="205" t="s">
        <v>249</v>
      </c>
      <c r="E329" s="549"/>
      <c r="F329" s="550"/>
      <c r="G329" s="545" t="e">
        <f aca="false">H329+"#ссыл!+J329+#ссыл!"</f>
        <v>#VALUE!</v>
      </c>
      <c r="H329" s="205"/>
      <c r="I329" s="205"/>
      <c r="J329" s="26" t="n">
        <v>1096.49</v>
      </c>
      <c r="K329" s="26"/>
      <c r="L329" s="26"/>
      <c r="M329" s="26"/>
      <c r="N329" s="26"/>
    </row>
    <row collapsed="false" customFormat="false" customHeight="false" hidden="true" ht="15" outlineLevel="0" r="330">
      <c r="A330" s="479"/>
      <c r="B330" s="35"/>
      <c r="C330" s="205"/>
      <c r="D330" s="205"/>
      <c r="E330" s="546"/>
      <c r="F330" s="547"/>
      <c r="G330" s="548"/>
      <c r="H330" s="205"/>
      <c r="I330" s="205"/>
      <c r="J330" s="26"/>
      <c r="K330" s="26"/>
      <c r="L330" s="26"/>
      <c r="M330" s="26"/>
      <c r="N330" s="26"/>
    </row>
    <row collapsed="false" customFormat="false" customHeight="true" hidden="true" ht="15" outlineLevel="0" r="331">
      <c r="A331" s="479"/>
      <c r="B331" s="35"/>
      <c r="C331" s="205"/>
      <c r="D331" s="205" t="s">
        <v>249</v>
      </c>
      <c r="E331" s="549"/>
      <c r="F331" s="550"/>
      <c r="G331" s="545" t="e">
        <f aca="false">H331+"#ссыл!+J331+#ссыл!"</f>
        <v>#VALUE!</v>
      </c>
      <c r="H331" s="205"/>
      <c r="I331" s="205"/>
      <c r="J331" s="26" t="n">
        <v>214</v>
      </c>
      <c r="K331" s="26"/>
      <c r="L331" s="26"/>
      <c r="M331" s="26"/>
      <c r="N331" s="26"/>
    </row>
    <row collapsed="false" customFormat="false" customHeight="false" hidden="true" ht="15" outlineLevel="0" r="332">
      <c r="A332" s="479"/>
      <c r="B332" s="35"/>
      <c r="C332" s="205"/>
      <c r="D332" s="205"/>
      <c r="E332" s="534"/>
      <c r="F332" s="535"/>
      <c r="G332" s="551"/>
      <c r="H332" s="205"/>
      <c r="I332" s="205"/>
      <c r="J332" s="26"/>
      <c r="K332" s="26"/>
      <c r="L332" s="26"/>
      <c r="M332" s="26"/>
      <c r="N332" s="26"/>
    </row>
    <row collapsed="false" customFormat="false" customHeight="false" hidden="true" ht="15" outlineLevel="0" r="333">
      <c r="A333" s="479"/>
      <c r="B333" s="35"/>
      <c r="C333" s="205"/>
      <c r="D333" s="205"/>
      <c r="E333" s="534"/>
      <c r="F333" s="535"/>
      <c r="G333" s="551"/>
      <c r="H333" s="205"/>
      <c r="I333" s="205"/>
      <c r="J333" s="26"/>
      <c r="K333" s="26"/>
      <c r="L333" s="26"/>
      <c r="M333" s="26"/>
      <c r="N333" s="26"/>
    </row>
    <row collapsed="false" customFormat="false" customHeight="false" hidden="true" ht="15" outlineLevel="0" r="334">
      <c r="A334" s="479"/>
      <c r="B334" s="35"/>
      <c r="C334" s="205"/>
      <c r="D334" s="205"/>
      <c r="E334" s="534"/>
      <c r="F334" s="535"/>
      <c r="G334" s="551"/>
      <c r="H334" s="205"/>
      <c r="I334" s="205"/>
      <c r="J334" s="26"/>
      <c r="K334" s="26"/>
      <c r="L334" s="26"/>
      <c r="M334" s="26"/>
      <c r="N334" s="26"/>
    </row>
    <row collapsed="false" customFormat="false" customHeight="false" hidden="true" ht="15" outlineLevel="0" r="335">
      <c r="A335" s="479"/>
      <c r="B335" s="35"/>
      <c r="C335" s="205"/>
      <c r="D335" s="205"/>
      <c r="E335" s="534"/>
      <c r="F335" s="535"/>
      <c r="G335" s="551"/>
      <c r="H335" s="205"/>
      <c r="I335" s="205"/>
      <c r="J335" s="26"/>
      <c r="K335" s="26"/>
      <c r="L335" s="26"/>
      <c r="M335" s="26"/>
      <c r="N335" s="26"/>
    </row>
    <row collapsed="false" customFormat="false" customHeight="false" hidden="true" ht="15" outlineLevel="0" r="336">
      <c r="A336" s="479"/>
      <c r="B336" s="35"/>
      <c r="C336" s="205"/>
      <c r="D336" s="205"/>
      <c r="E336" s="534"/>
      <c r="F336" s="535"/>
      <c r="G336" s="551"/>
      <c r="H336" s="205"/>
      <c r="I336" s="205"/>
      <c r="J336" s="26"/>
      <c r="K336" s="26"/>
      <c r="L336" s="26"/>
      <c r="M336" s="26"/>
      <c r="N336" s="26"/>
    </row>
    <row collapsed="false" customFormat="false" customHeight="false" hidden="true" ht="15" outlineLevel="0" r="337">
      <c r="A337" s="479"/>
      <c r="B337" s="35"/>
      <c r="C337" s="205"/>
      <c r="D337" s="205"/>
      <c r="E337" s="534"/>
      <c r="F337" s="535"/>
      <c r="G337" s="551"/>
      <c r="H337" s="205"/>
      <c r="I337" s="205"/>
      <c r="J337" s="26"/>
      <c r="K337" s="26"/>
      <c r="L337" s="26"/>
      <c r="M337" s="26"/>
      <c r="N337" s="26"/>
    </row>
    <row collapsed="false" customFormat="false" customHeight="false" hidden="true" ht="15" outlineLevel="0" r="338">
      <c r="A338" s="479"/>
      <c r="B338" s="35"/>
      <c r="C338" s="205"/>
      <c r="D338" s="205"/>
      <c r="E338" s="534"/>
      <c r="F338" s="535"/>
      <c r="G338" s="551"/>
      <c r="H338" s="205"/>
      <c r="I338" s="205"/>
      <c r="J338" s="26"/>
      <c r="K338" s="26"/>
      <c r="L338" s="26"/>
      <c r="M338" s="26"/>
      <c r="N338" s="26"/>
    </row>
    <row collapsed="false" customFormat="false" customHeight="false" hidden="true" ht="15" outlineLevel="0" r="339">
      <c r="A339" s="479"/>
      <c r="B339" s="35"/>
      <c r="C339" s="205"/>
      <c r="D339" s="205"/>
      <c r="E339" s="534"/>
      <c r="F339" s="535"/>
      <c r="G339" s="551"/>
      <c r="H339" s="205"/>
      <c r="I339" s="205"/>
      <c r="J339" s="26"/>
      <c r="K339" s="26"/>
      <c r="L339" s="26"/>
      <c r="M339" s="26"/>
      <c r="N339" s="26"/>
    </row>
    <row collapsed="false" customFormat="false" customHeight="true" hidden="true" ht="8.25" outlineLevel="0" r="340">
      <c r="A340" s="479"/>
      <c r="B340" s="35"/>
      <c r="C340" s="205"/>
      <c r="D340" s="205"/>
      <c r="E340" s="29"/>
      <c r="F340" s="164"/>
      <c r="G340" s="340"/>
      <c r="H340" s="205"/>
      <c r="I340" s="205"/>
      <c r="J340" s="26"/>
      <c r="K340" s="26"/>
      <c r="L340" s="26"/>
      <c r="M340" s="26"/>
      <c r="N340" s="26"/>
    </row>
    <row collapsed="false" customFormat="true" customHeight="false" hidden="true" ht="15" outlineLevel="0" r="341" s="325">
      <c r="A341" s="331"/>
      <c r="B341" s="331" t="s">
        <v>85</v>
      </c>
      <c r="C341" s="268"/>
      <c r="D341" s="268"/>
      <c r="E341" s="492"/>
      <c r="F341" s="323"/>
      <c r="G341" s="324" t="e">
        <f aca="false">G331+G329+G327</f>
        <v>#VALUE!</v>
      </c>
      <c r="H341" s="317"/>
      <c r="I341" s="505"/>
      <c r="J341" s="492" t="n">
        <v>599.2</v>
      </c>
      <c r="K341" s="323"/>
      <c r="L341" s="323"/>
      <c r="M341" s="323"/>
      <c r="N341" s="324" t="n">
        <f aca="false">J331+J329+J327</f>
        <v>1423.89</v>
      </c>
    </row>
    <row collapsed="false" customFormat="false" customHeight="false" hidden="true" ht="15.75" outlineLevel="0" r="342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</row>
    <row collapsed="false" customFormat="false" customHeight="false" hidden="true" ht="15.75" outlineLevel="0" r="343">
      <c r="A343" s="366"/>
    </row>
    <row collapsed="false" customFormat="false" customHeight="false" hidden="true" ht="15.75" outlineLevel="0" r="344">
      <c r="A344" s="358"/>
    </row>
    <row collapsed="false" customFormat="false" customHeight="false" hidden="true" ht="15.75" outlineLevel="0" r="345">
      <c r="A345" s="357" t="s">
        <v>250</v>
      </c>
    </row>
    <row collapsed="false" customFormat="false" customHeight="false" hidden="true" ht="15.75" outlineLevel="0" r="346">
      <c r="A346" s="3" t="s">
        <v>251</v>
      </c>
      <c r="B346" s="3"/>
      <c r="C346" s="3"/>
      <c r="D346" s="3"/>
      <c r="E346" s="3"/>
      <c r="F346" s="3"/>
    </row>
    <row collapsed="false" customFormat="false" customHeight="false" hidden="true" ht="15.75" outlineLevel="0" r="347">
      <c r="A347" s="358"/>
    </row>
    <row collapsed="false" customFormat="false" customHeight="true" hidden="true" ht="164.25" outlineLevel="0" r="348">
      <c r="A348" s="26" t="s">
        <v>171</v>
      </c>
      <c r="B348" s="26" t="s">
        <v>217</v>
      </c>
      <c r="C348" s="26" t="s">
        <v>72</v>
      </c>
      <c r="D348" s="26" t="s">
        <v>218</v>
      </c>
      <c r="E348" s="26" t="s">
        <v>219</v>
      </c>
      <c r="F348" s="26"/>
      <c r="G348" s="26"/>
      <c r="H348" s="26"/>
    </row>
    <row collapsed="false" customFormat="false" customHeight="false" hidden="true" ht="30" outlineLevel="0" r="349">
      <c r="A349" s="26"/>
      <c r="B349" s="26"/>
      <c r="C349" s="26"/>
      <c r="D349" s="26"/>
      <c r="E349" s="32" t="s">
        <v>78</v>
      </c>
      <c r="F349" s="32" t="s">
        <v>79</v>
      </c>
      <c r="G349" s="32" t="s">
        <v>80</v>
      </c>
      <c r="H349" s="32" t="s">
        <v>221</v>
      </c>
    </row>
    <row collapsed="false" customFormat="false" customHeight="false" hidden="true" ht="15" outlineLevel="0" r="350">
      <c r="A350" s="176" t="n">
        <v>1</v>
      </c>
      <c r="B350" s="176" t="n">
        <v>2</v>
      </c>
      <c r="C350" s="176" t="n">
        <v>3</v>
      </c>
      <c r="D350" s="176" t="n">
        <v>4</v>
      </c>
      <c r="E350" s="176" t="n">
        <v>6</v>
      </c>
      <c r="F350" s="176" t="n">
        <v>7</v>
      </c>
      <c r="G350" s="176" t="n">
        <v>8</v>
      </c>
      <c r="H350" s="176" t="n">
        <v>9</v>
      </c>
    </row>
    <row collapsed="false" customFormat="false" customHeight="true" hidden="true" ht="15" outlineLevel="0" r="351">
      <c r="A351" s="35" t="n">
        <v>2</v>
      </c>
      <c r="B351" s="498" t="s">
        <v>252</v>
      </c>
      <c r="C351" s="205" t="s">
        <v>253</v>
      </c>
      <c r="D351" s="35" t="s">
        <v>254</v>
      </c>
      <c r="E351" s="291" t="e">
        <f aca="false">F351++G351+H351+"#ссыл!"</f>
        <v>#VALUE!</v>
      </c>
      <c r="F351" s="291" t="n">
        <f aca="false">F364+F372</f>
        <v>0</v>
      </c>
      <c r="G351" s="291" t="n">
        <f aca="false">G364+G372</f>
        <v>0</v>
      </c>
      <c r="H351" s="291" t="n">
        <f aca="false">H364+H372</f>
        <v>141.8</v>
      </c>
    </row>
    <row collapsed="false" customFormat="false" customHeight="true" hidden="true" ht="60.75" outlineLevel="0" r="352">
      <c r="A352" s="35"/>
      <c r="B352" s="464" t="s">
        <v>58</v>
      </c>
      <c r="C352" s="205"/>
      <c r="D352" s="35"/>
      <c r="E352" s="291"/>
      <c r="F352" s="291"/>
      <c r="G352" s="291"/>
      <c r="H352" s="291"/>
    </row>
    <row collapsed="false" customFormat="false" customHeight="true" hidden="true" ht="58.5" outlineLevel="0" r="353">
      <c r="A353" s="35"/>
      <c r="B353" s="464"/>
      <c r="C353" s="328" t="s">
        <v>86</v>
      </c>
      <c r="D353" s="35"/>
      <c r="E353" s="210" t="e">
        <f aca="false">F353++G353+H353+"#ссыл!"</f>
        <v>#VALUE!</v>
      </c>
      <c r="F353" s="210" t="n">
        <f aca="false">F375</f>
        <v>0</v>
      </c>
      <c r="G353" s="210" t="n">
        <f aca="false">G375</f>
        <v>0</v>
      </c>
      <c r="H353" s="210" t="n">
        <f aca="false">H375</f>
        <v>278.2</v>
      </c>
    </row>
    <row collapsed="false" customFormat="false" customHeight="true" hidden="true" ht="58.5" outlineLevel="0" r="354">
      <c r="A354" s="35"/>
      <c r="B354" s="464"/>
      <c r="C354" s="328" t="s">
        <v>87</v>
      </c>
      <c r="D354" s="35"/>
      <c r="E354" s="210" t="e">
        <f aca="false">F354++G354+H354+"#ссыл!"</f>
        <v>#VALUE!</v>
      </c>
      <c r="F354" s="210" t="n">
        <f aca="false">F376</f>
        <v>0</v>
      </c>
      <c r="G354" s="210" t="n">
        <f aca="false">G376</f>
        <v>0</v>
      </c>
      <c r="H354" s="210" t="n">
        <f aca="false">H376</f>
        <v>993.7</v>
      </c>
    </row>
    <row collapsed="false" customFormat="false" customHeight="true" hidden="true" ht="58.5" outlineLevel="0" r="355">
      <c r="A355" s="35"/>
      <c r="B355" s="464"/>
      <c r="C355" s="328" t="s">
        <v>88</v>
      </c>
      <c r="D355" s="35"/>
      <c r="E355" s="210" t="e">
        <f aca="false">F355++G355+H355+"#ссыл!"</f>
        <v>#VALUE!</v>
      </c>
      <c r="F355" s="210" t="n">
        <f aca="false">F377</f>
        <v>0</v>
      </c>
      <c r="G355" s="210" t="n">
        <f aca="false">G377</f>
        <v>0</v>
      </c>
      <c r="H355" s="210" t="n">
        <f aca="false">H377</f>
        <v>200.9</v>
      </c>
    </row>
    <row collapsed="false" customFormat="false" customHeight="true" hidden="true" ht="58.5" outlineLevel="0" r="356">
      <c r="A356" s="35"/>
      <c r="B356" s="189"/>
      <c r="C356" s="328" t="s">
        <v>255</v>
      </c>
      <c r="D356" s="35"/>
      <c r="E356" s="210" t="e">
        <f aca="false">F356++G356+H356+"#ссыл!"</f>
        <v>#VALUE!</v>
      </c>
      <c r="F356" s="213" t="n">
        <f aca="false">F366</f>
        <v>0</v>
      </c>
      <c r="G356" s="213" t="n">
        <f aca="false">G366</f>
        <v>0</v>
      </c>
      <c r="H356" s="213" t="n">
        <f aca="false">H366</f>
        <v>360.5</v>
      </c>
    </row>
    <row collapsed="false" customFormat="false" customHeight="false" hidden="true" ht="15" outlineLevel="0" r="357">
      <c r="A357" s="35"/>
      <c r="B357" s="435"/>
      <c r="C357" s="250"/>
      <c r="D357" s="35"/>
      <c r="E357" s="552" t="e">
        <f aca="false">E355+E354+E353+E356</f>
        <v>#VALUE!</v>
      </c>
      <c r="F357" s="552" t="n">
        <f aca="false">F355+F354+F353+F356</f>
        <v>0</v>
      </c>
      <c r="G357" s="552" t="n">
        <f aca="false">G355+G354+G353+G356</f>
        <v>0</v>
      </c>
      <c r="H357" s="552" t="n">
        <f aca="false">H355+H354+H353+H356</f>
        <v>1833.3</v>
      </c>
    </row>
    <row collapsed="false" customFormat="false" customHeight="false" hidden="true" ht="15" outlineLevel="0" r="358">
      <c r="A358" s="35"/>
      <c r="B358" s="435"/>
      <c r="C358" s="328" t="s">
        <v>86</v>
      </c>
      <c r="D358" s="35"/>
      <c r="E358" s="210" t="e">
        <f aca="false">F358++G358+H358+"#ссыл!"</f>
        <v>#VALUE!</v>
      </c>
      <c r="F358" s="210" t="n">
        <f aca="false">F380</f>
        <v>0</v>
      </c>
      <c r="G358" s="210" t="n">
        <f aca="false">G380</f>
        <v>0</v>
      </c>
      <c r="H358" s="210" t="n">
        <f aca="false">H380</f>
        <v>226</v>
      </c>
    </row>
    <row collapsed="false" customFormat="false" customHeight="false" hidden="true" ht="15" outlineLevel="0" r="359">
      <c r="A359" s="35"/>
      <c r="B359" s="435"/>
      <c r="C359" s="328" t="s">
        <v>87</v>
      </c>
      <c r="D359" s="35"/>
      <c r="E359" s="210" t="e">
        <f aca="false">F359++G359+H359+"#ссыл!"</f>
        <v>#VALUE!</v>
      </c>
      <c r="F359" s="210" t="n">
        <f aca="false">F381</f>
        <v>0</v>
      </c>
      <c r="G359" s="210" t="n">
        <f aca="false">G381</f>
        <v>0</v>
      </c>
      <c r="H359" s="210" t="n">
        <f aca="false">H381</f>
        <v>818</v>
      </c>
    </row>
    <row collapsed="false" customFormat="false" customHeight="false" hidden="true" ht="15" outlineLevel="0" r="360">
      <c r="A360" s="35"/>
      <c r="B360" s="435"/>
      <c r="C360" s="328" t="s">
        <v>88</v>
      </c>
      <c r="D360" s="35"/>
      <c r="E360" s="210" t="e">
        <f aca="false">F360++G360+H360+"#ссыл!"</f>
        <v>#VALUE!</v>
      </c>
      <c r="F360" s="210" t="n">
        <f aca="false">F382</f>
        <v>0</v>
      </c>
      <c r="G360" s="210" t="n">
        <f aca="false">G382</f>
        <v>0</v>
      </c>
      <c r="H360" s="210" t="n">
        <f aca="false">H382</f>
        <v>213.1</v>
      </c>
    </row>
    <row collapsed="false" customFormat="false" customHeight="false" hidden="true" ht="15" outlineLevel="0" r="361">
      <c r="A361" s="35"/>
      <c r="B361" s="435"/>
      <c r="C361" s="328" t="s">
        <v>255</v>
      </c>
      <c r="D361" s="35"/>
      <c r="E361" s="210" t="e">
        <f aca="false">F361++G361+H361+"#ссыл!"</f>
        <v>#VALUE!</v>
      </c>
      <c r="F361" s="553" t="n">
        <f aca="false">F368</f>
        <v>0</v>
      </c>
      <c r="G361" s="210" t="n">
        <f aca="false">G368</f>
        <v>0</v>
      </c>
      <c r="H361" s="210" t="n">
        <f aca="false">H368</f>
        <v>282.2</v>
      </c>
    </row>
    <row collapsed="false" customFormat="false" customHeight="false" hidden="true" ht="15" outlineLevel="0" r="362">
      <c r="A362" s="35"/>
      <c r="B362" s="191"/>
      <c r="C362" s="253"/>
      <c r="D362" s="35"/>
      <c r="E362" s="554" t="e">
        <f aca="false">E360+E359+E358+E361</f>
        <v>#VALUE!</v>
      </c>
      <c r="F362" s="244" t="n">
        <f aca="false">F360+F359+F358+F361</f>
        <v>0</v>
      </c>
      <c r="G362" s="244" t="n">
        <f aca="false">G360+G359+G358+G361</f>
        <v>0</v>
      </c>
      <c r="H362" s="244" t="n">
        <f aca="false">H360+H359+H358+H361</f>
        <v>1539.3</v>
      </c>
    </row>
    <row collapsed="false" customFormat="false" customHeight="false" hidden="true" ht="15" outlineLevel="0" r="363">
      <c r="A363" s="331"/>
      <c r="B363" s="331" t="s">
        <v>85</v>
      </c>
      <c r="C363" s="331"/>
      <c r="D363" s="268"/>
      <c r="E363" s="555" t="e">
        <f aca="false">E362+E357+E351</f>
        <v>#VALUE!</v>
      </c>
      <c r="F363" s="555" t="n">
        <f aca="false">F362+F357+F351</f>
        <v>0</v>
      </c>
      <c r="G363" s="555" t="n">
        <f aca="false">G362+G357+G351</f>
        <v>0</v>
      </c>
      <c r="H363" s="555" t="n">
        <f aca="false">H362+H357+H351</f>
        <v>3514.4</v>
      </c>
    </row>
    <row collapsed="false" customFormat="false" customHeight="true" hidden="true" ht="15.75" outlineLevel="0" r="364">
      <c r="A364" s="556" t="s">
        <v>256</v>
      </c>
      <c r="B364" s="190" t="s">
        <v>257</v>
      </c>
      <c r="C364" s="205" t="s">
        <v>253</v>
      </c>
      <c r="D364" s="35" t="s">
        <v>258</v>
      </c>
      <c r="E364" s="275" t="e">
        <f aca="false">F364+G364+H364+"#ссыл!"</f>
        <v>#VALUE!</v>
      </c>
      <c r="F364" s="359" t="n">
        <v>0</v>
      </c>
      <c r="G364" s="359" t="n">
        <v>0</v>
      </c>
      <c r="H364" s="276" t="n">
        <v>141.8</v>
      </c>
    </row>
    <row collapsed="false" customFormat="false" customHeight="false" hidden="true" ht="120" outlineLevel="0" r="365">
      <c r="A365" s="556"/>
      <c r="B365" s="189" t="s">
        <v>259</v>
      </c>
      <c r="C365" s="205"/>
      <c r="D365" s="35"/>
      <c r="E365" s="275"/>
      <c r="F365" s="359"/>
      <c r="G365" s="359"/>
      <c r="H365" s="276"/>
    </row>
    <row collapsed="false" customFormat="false" customHeight="false" hidden="true" ht="15" outlineLevel="0" r="366">
      <c r="A366" s="556"/>
      <c r="B366" s="435"/>
      <c r="C366" s="205"/>
      <c r="D366" s="35"/>
      <c r="E366" s="257" t="e">
        <f aca="false">F366+G366+H366+"#ссыл!"</f>
        <v>#VALUE!</v>
      </c>
      <c r="F366" s="27" t="n">
        <v>0</v>
      </c>
      <c r="G366" s="27" t="n">
        <v>0</v>
      </c>
      <c r="H366" s="205" t="n">
        <v>360.5</v>
      </c>
    </row>
    <row collapsed="false" customFormat="false" customHeight="false" hidden="true" ht="15" outlineLevel="0" r="367">
      <c r="A367" s="556"/>
      <c r="B367" s="435"/>
      <c r="C367" s="205"/>
      <c r="D367" s="35"/>
      <c r="E367" s="257"/>
      <c r="F367" s="27"/>
      <c r="G367" s="27"/>
      <c r="H367" s="205"/>
    </row>
    <row collapsed="false" customFormat="false" customHeight="false" hidden="true" ht="15" outlineLevel="0" r="368">
      <c r="A368" s="556"/>
      <c r="B368" s="435"/>
      <c r="C368" s="205"/>
      <c r="D368" s="35"/>
      <c r="E368" s="257" t="e">
        <f aca="false">F368+G368+H368+"#ссыл!"</f>
        <v>#VALUE!</v>
      </c>
      <c r="F368" s="27" t="n">
        <v>0</v>
      </c>
      <c r="G368" s="27" t="n">
        <v>0</v>
      </c>
      <c r="H368" s="205" t="n">
        <v>282.2</v>
      </c>
    </row>
    <row collapsed="false" customFormat="false" customHeight="false" hidden="true" ht="15" outlineLevel="0" r="369">
      <c r="A369" s="556"/>
      <c r="B369" s="191"/>
      <c r="C369" s="205"/>
      <c r="D369" s="35"/>
      <c r="E369" s="257"/>
      <c r="F369" s="27"/>
      <c r="G369" s="27"/>
      <c r="H369" s="205"/>
    </row>
    <row collapsed="false" customFormat="false" customHeight="false" hidden="true" ht="15.75" outlineLevel="0" r="370">
      <c r="A370" s="331"/>
      <c r="B370" s="331" t="s">
        <v>85</v>
      </c>
      <c r="C370" s="331"/>
      <c r="D370" s="334"/>
      <c r="E370" s="336" t="e">
        <f aca="false">E368+E366+E364</f>
        <v>#VALUE!</v>
      </c>
      <c r="F370" s="336" t="n">
        <f aca="false">F368+F366+F364</f>
        <v>0</v>
      </c>
      <c r="G370" s="336" t="n">
        <f aca="false">G368+G366+G364</f>
        <v>0</v>
      </c>
      <c r="H370" s="336" t="n">
        <f aca="false">H368+H366+H364</f>
        <v>784.5</v>
      </c>
    </row>
    <row collapsed="false" customFormat="false" customHeight="false" hidden="true" ht="15.75" outlineLevel="0" r="371">
      <c r="A371" s="366"/>
    </row>
    <row collapsed="false" customFormat="false" customHeight="true" hidden="true" ht="15.75" outlineLevel="0" r="372">
      <c r="A372" s="557" t="s">
        <v>32</v>
      </c>
      <c r="B372" s="27" t="s">
        <v>260</v>
      </c>
      <c r="C372" s="35"/>
      <c r="D372" s="35"/>
      <c r="E372" s="26" t="n">
        <v>0</v>
      </c>
      <c r="F372" s="27" t="n">
        <v>0</v>
      </c>
      <c r="G372" s="27" t="n">
        <v>0</v>
      </c>
      <c r="H372" s="26" t="n">
        <v>0</v>
      </c>
    </row>
    <row collapsed="false" customFormat="false" customHeight="true" hidden="true" ht="60.75" outlineLevel="0" r="373">
      <c r="A373" s="557"/>
      <c r="B373" s="27"/>
      <c r="C373" s="35"/>
      <c r="D373" s="35"/>
      <c r="E373" s="26"/>
      <c r="F373" s="27"/>
      <c r="G373" s="27"/>
      <c r="H373" s="26"/>
    </row>
    <row collapsed="false" customFormat="false" customHeight="true" hidden="true" ht="47.25" outlineLevel="0" r="374">
      <c r="A374" s="557"/>
      <c r="B374" s="27"/>
      <c r="C374" s="308"/>
      <c r="D374" s="183" t="s">
        <v>261</v>
      </c>
      <c r="E374" s="244" t="e">
        <f aca="false">E375+E376+E377</f>
        <v>#VALUE!</v>
      </c>
      <c r="F374" s="240" t="n">
        <f aca="false">F375+F376+F377</f>
        <v>0</v>
      </c>
      <c r="G374" s="240" t="n">
        <f aca="false">G375+G376+G377</f>
        <v>0</v>
      </c>
      <c r="H374" s="240" t="n">
        <f aca="false">H375+H376+H377</f>
        <v>1472.8</v>
      </c>
    </row>
    <row collapsed="false" customFormat="false" customHeight="true" hidden="true" ht="30" outlineLevel="0" r="375">
      <c r="A375" s="557"/>
      <c r="B375" s="27"/>
      <c r="C375" s="328" t="s">
        <v>86</v>
      </c>
      <c r="D375" s="183"/>
      <c r="E375" s="258" t="e">
        <f aca="false">F375+G375+H375+"#ссыл!"</f>
        <v>#VALUE!</v>
      </c>
      <c r="F375" s="246" t="n">
        <v>0</v>
      </c>
      <c r="G375" s="246" t="n">
        <v>0</v>
      </c>
      <c r="H375" s="250" t="n">
        <v>278.2</v>
      </c>
    </row>
    <row collapsed="false" customFormat="false" customHeight="true" hidden="true" ht="30" outlineLevel="0" r="376">
      <c r="A376" s="557"/>
      <c r="B376" s="27"/>
      <c r="C376" s="328" t="s">
        <v>87</v>
      </c>
      <c r="D376" s="183"/>
      <c r="E376" s="258" t="e">
        <f aca="false">F376+G376+H376+"#ссыл!"</f>
        <v>#VALUE!</v>
      </c>
      <c r="F376" s="246" t="n">
        <v>0</v>
      </c>
      <c r="G376" s="246" t="n">
        <v>0</v>
      </c>
      <c r="H376" s="250" t="n">
        <v>993.7</v>
      </c>
    </row>
    <row collapsed="false" customFormat="false" customHeight="true" hidden="true" ht="25.5" outlineLevel="0" r="377">
      <c r="A377" s="557"/>
      <c r="B377" s="27"/>
      <c r="C377" s="328" t="s">
        <v>88</v>
      </c>
      <c r="D377" s="183"/>
      <c r="E377" s="258" t="e">
        <f aca="false">F377+G377+H377+"#ссыл!"</f>
        <v>#VALUE!</v>
      </c>
      <c r="F377" s="246" t="n">
        <v>0</v>
      </c>
      <c r="G377" s="246" t="n">
        <v>0</v>
      </c>
      <c r="H377" s="250" t="n">
        <v>200.9</v>
      </c>
    </row>
    <row collapsed="false" customFormat="false" customHeight="true" hidden="true" ht="15.75" outlineLevel="0" r="378">
      <c r="A378" s="557"/>
      <c r="B378" s="27"/>
      <c r="C378" s="250"/>
      <c r="D378" s="183"/>
      <c r="E378" s="253"/>
      <c r="F378" s="136"/>
      <c r="G378" s="136"/>
      <c r="H378" s="253"/>
    </row>
    <row collapsed="false" customFormat="false" customHeight="true" hidden="true" ht="15" outlineLevel="0" r="379">
      <c r="A379" s="557"/>
      <c r="B379" s="27"/>
      <c r="C379" s="308"/>
      <c r="D379" s="338"/>
      <c r="E379" s="244" t="e">
        <f aca="false">F379+G379+H379+"#ссыл!"</f>
        <v>#VALUE!</v>
      </c>
      <c r="F379" s="240" t="n">
        <f aca="false">F380+F381+F382</f>
        <v>0</v>
      </c>
      <c r="G379" s="240" t="n">
        <f aca="false">G380+G381+G382</f>
        <v>0</v>
      </c>
      <c r="H379" s="240" t="n">
        <f aca="false">H380+H381+H382</f>
        <v>1257.1</v>
      </c>
    </row>
    <row collapsed="false" customFormat="false" customHeight="true" hidden="true" ht="15" outlineLevel="0" r="380">
      <c r="A380" s="557"/>
      <c r="B380" s="27"/>
      <c r="C380" s="328" t="s">
        <v>86</v>
      </c>
      <c r="D380" s="338"/>
      <c r="E380" s="258" t="e">
        <f aca="false">F380+G380+H380+"#ссыл!"</f>
        <v>#VALUE!</v>
      </c>
      <c r="F380" s="246" t="n">
        <v>0</v>
      </c>
      <c r="G380" s="246" t="n">
        <v>0</v>
      </c>
      <c r="H380" s="250" t="n">
        <v>226</v>
      </c>
    </row>
    <row collapsed="false" customFormat="false" customHeight="true" hidden="true" ht="15" outlineLevel="0" r="381">
      <c r="A381" s="557"/>
      <c r="B381" s="27"/>
      <c r="C381" s="328" t="s">
        <v>87</v>
      </c>
      <c r="D381" s="338"/>
      <c r="E381" s="258" t="e">
        <f aca="false">F381+G381+H381+"#ссыл!"</f>
        <v>#VALUE!</v>
      </c>
      <c r="F381" s="246" t="n">
        <v>0</v>
      </c>
      <c r="G381" s="246" t="n">
        <v>0</v>
      </c>
      <c r="H381" s="250" t="n">
        <v>818</v>
      </c>
    </row>
    <row collapsed="false" customFormat="false" customHeight="true" hidden="true" ht="15.75" outlineLevel="0" r="382">
      <c r="A382" s="557"/>
      <c r="B382" s="27"/>
      <c r="C382" s="339" t="s">
        <v>88</v>
      </c>
      <c r="D382" s="340"/>
      <c r="E382" s="258" t="e">
        <f aca="false">F382+G382+H382+"#ссыл!"</f>
        <v>#VALUE!</v>
      </c>
      <c r="F382" s="136" t="n">
        <v>0</v>
      </c>
      <c r="G382" s="136" t="n">
        <v>0</v>
      </c>
      <c r="H382" s="253" t="n">
        <v>213.1</v>
      </c>
    </row>
    <row collapsed="false" customFormat="false" customHeight="false" hidden="true" ht="15.75" outlineLevel="0" r="383">
      <c r="A383" s="334"/>
      <c r="B383" s="334" t="s">
        <v>98</v>
      </c>
      <c r="C383" s="334"/>
      <c r="D383" s="334"/>
      <c r="E383" s="271" t="e">
        <f aca="false">E379+E374+E372</f>
        <v>#VALUE!</v>
      </c>
      <c r="F383" s="558" t="n">
        <f aca="false">F379+F374+F372</f>
        <v>0</v>
      </c>
      <c r="G383" s="336" t="n">
        <f aca="false">G379+G374+G372</f>
        <v>0</v>
      </c>
      <c r="H383" s="336" t="n">
        <f aca="false">H379+H374+H372</f>
        <v>2729.9</v>
      </c>
    </row>
    <row collapsed="false" customFormat="false" customHeight="false" hidden="true" ht="15.75" outlineLevel="0" r="384">
      <c r="A384" s="357"/>
    </row>
    <row collapsed="false" customFormat="false" customHeight="false" hidden="true" ht="15.75" outlineLevel="0" r="385">
      <c r="A385" s="357"/>
    </row>
    <row collapsed="false" customFormat="false" customHeight="false" hidden="true" ht="15.75" outlineLevel="0" r="386">
      <c r="A386" s="357"/>
    </row>
    <row collapsed="false" customFormat="false" customHeight="false" hidden="true" ht="15.75" outlineLevel="0" r="387">
      <c r="A387" s="357"/>
    </row>
    <row collapsed="false" customFormat="false" customHeight="false" hidden="true" ht="15.75" outlineLevel="0" r="388">
      <c r="A388" s="357"/>
    </row>
    <row collapsed="false" customFormat="false" customHeight="false" hidden="true" ht="15.75" outlineLevel="0" r="389">
      <c r="A389" s="357" t="s">
        <v>262</v>
      </c>
    </row>
    <row collapsed="false" customFormat="false" customHeight="false" hidden="true" ht="15.75" outlineLevel="0" r="390">
      <c r="A390" s="358"/>
    </row>
    <row collapsed="false" customFormat="false" customHeight="false" hidden="true" ht="15.75" outlineLevel="0" r="391">
      <c r="A391" s="3" t="s">
        <v>263</v>
      </c>
      <c r="B391" s="3"/>
      <c r="C391" s="3"/>
      <c r="D391" s="3"/>
      <c r="E391" s="3"/>
      <c r="F391" s="3"/>
    </row>
    <row collapsed="false" customFormat="false" customHeight="false" hidden="true" ht="15.75" outlineLevel="0" r="392">
      <c r="A392" s="358"/>
    </row>
    <row collapsed="false" customFormat="false" customHeight="true" hidden="true" ht="164.25" outlineLevel="0" r="393">
      <c r="A393" s="26" t="s">
        <v>171</v>
      </c>
      <c r="B393" s="26" t="s">
        <v>217</v>
      </c>
      <c r="C393" s="26" t="s">
        <v>72</v>
      </c>
      <c r="D393" s="26" t="s">
        <v>218</v>
      </c>
      <c r="E393" s="26" t="s">
        <v>219</v>
      </c>
      <c r="F393" s="26"/>
      <c r="G393" s="26"/>
      <c r="H393" s="26"/>
    </row>
    <row collapsed="false" customFormat="false" customHeight="false" hidden="true" ht="30" outlineLevel="0" r="394">
      <c r="A394" s="26"/>
      <c r="B394" s="26"/>
      <c r="C394" s="26"/>
      <c r="D394" s="26"/>
      <c r="E394" s="32" t="s">
        <v>78</v>
      </c>
      <c r="F394" s="32" t="s">
        <v>79</v>
      </c>
      <c r="G394" s="32" t="s">
        <v>80</v>
      </c>
      <c r="H394" s="32" t="s">
        <v>221</v>
      </c>
    </row>
    <row collapsed="false" customFormat="false" customHeight="false" hidden="true" ht="15" outlineLevel="0" r="395">
      <c r="A395" s="176" t="n">
        <v>1</v>
      </c>
      <c r="B395" s="176" t="n">
        <v>2</v>
      </c>
      <c r="C395" s="176" t="n">
        <v>3</v>
      </c>
      <c r="D395" s="176" t="n">
        <v>4</v>
      </c>
      <c r="E395" s="176" t="n">
        <v>6</v>
      </c>
      <c r="F395" s="176" t="n">
        <v>7</v>
      </c>
      <c r="G395" s="176" t="n">
        <v>8</v>
      </c>
      <c r="H395" s="176" t="n">
        <v>9</v>
      </c>
    </row>
    <row collapsed="false" customFormat="false" customHeight="true" hidden="true" ht="15" outlineLevel="0" r="396">
      <c r="A396" s="35" t="n">
        <v>3</v>
      </c>
      <c r="B396" s="498" t="s">
        <v>62</v>
      </c>
      <c r="C396" s="205" t="s">
        <v>264</v>
      </c>
      <c r="D396" s="205" t="s">
        <v>265</v>
      </c>
      <c r="E396" s="212" t="e">
        <f aca="false">F396+G396+H396+"#ссыл!"</f>
        <v>#VALUE!</v>
      </c>
      <c r="F396" s="212" t="n">
        <f aca="false">F403</f>
        <v>0</v>
      </c>
      <c r="G396" s="343"/>
      <c r="H396" s="212" t="n">
        <f aca="false">H403</f>
        <v>832.375</v>
      </c>
    </row>
    <row collapsed="false" customFormat="false" customHeight="false" hidden="true" ht="105" outlineLevel="0" r="397">
      <c r="A397" s="35"/>
      <c r="B397" s="498" t="s">
        <v>64</v>
      </c>
      <c r="C397" s="205"/>
      <c r="D397" s="205"/>
      <c r="E397" s="212"/>
      <c r="F397" s="212"/>
      <c r="G397" s="343"/>
      <c r="H397" s="212"/>
    </row>
    <row collapsed="false" customFormat="false" customHeight="false" hidden="true" ht="15" outlineLevel="0" r="398">
      <c r="A398" s="35"/>
      <c r="B398" s="435"/>
      <c r="C398" s="205"/>
      <c r="D398" s="205"/>
      <c r="E398" s="212" t="e">
        <f aca="false">F398+G398+H398+"#ссыл!"</f>
        <v>#VALUE!</v>
      </c>
      <c r="F398" s="212" t="n">
        <f aca="false">F406</f>
        <v>0</v>
      </c>
      <c r="G398" s="343"/>
      <c r="H398" s="212" t="n">
        <f aca="false">H406</f>
        <v>1057.2</v>
      </c>
    </row>
    <row collapsed="false" customFormat="false" customHeight="false" hidden="true" ht="15" outlineLevel="0" r="399">
      <c r="A399" s="35"/>
      <c r="B399" s="435"/>
      <c r="C399" s="205"/>
      <c r="D399" s="205"/>
      <c r="E399" s="212"/>
      <c r="F399" s="212"/>
      <c r="G399" s="343"/>
      <c r="H399" s="212"/>
    </row>
    <row collapsed="false" customFormat="false" customHeight="false" hidden="true" ht="15" outlineLevel="0" r="400">
      <c r="A400" s="35"/>
      <c r="B400" s="435"/>
      <c r="C400" s="205"/>
      <c r="D400" s="205"/>
      <c r="E400" s="212" t="e">
        <f aca="false">F400+G400+H400+"#ссыл!"</f>
        <v>#VALUE!</v>
      </c>
      <c r="F400" s="212" t="n">
        <f aca="false">F408</f>
        <v>0</v>
      </c>
      <c r="G400" s="343"/>
      <c r="H400" s="212" t="n">
        <f aca="false">H408</f>
        <v>1013.1</v>
      </c>
    </row>
    <row collapsed="false" customFormat="false" customHeight="false" hidden="true" ht="15" outlineLevel="0" r="401">
      <c r="A401" s="35"/>
      <c r="B401" s="191"/>
      <c r="C401" s="205"/>
      <c r="D401" s="205"/>
      <c r="E401" s="212"/>
      <c r="F401" s="212"/>
      <c r="G401" s="343"/>
      <c r="H401" s="212"/>
    </row>
    <row collapsed="false" customFormat="false" customHeight="false" hidden="true" ht="15" outlineLevel="0" r="402">
      <c r="A402" s="29"/>
      <c r="B402" s="29" t="s">
        <v>85</v>
      </c>
      <c r="C402" s="29"/>
      <c r="D402" s="194"/>
      <c r="E402" s="559" t="e">
        <f aca="false">E400+E398+E396</f>
        <v>#VALUE!</v>
      </c>
      <c r="F402" s="559" t="n">
        <f aca="false">F400+F398+F396</f>
        <v>0</v>
      </c>
      <c r="G402" s="559" t="n">
        <f aca="false">G400+G398+G396</f>
        <v>0</v>
      </c>
      <c r="H402" s="559" t="n">
        <f aca="false">H400+H398+H396</f>
        <v>2902.675</v>
      </c>
    </row>
    <row collapsed="false" customFormat="false" customHeight="true" hidden="true" ht="15" outlineLevel="0" r="403">
      <c r="A403" s="560" t="n">
        <v>41642</v>
      </c>
      <c r="B403" s="498" t="s">
        <v>266</v>
      </c>
      <c r="C403" s="205" t="s">
        <v>264</v>
      </c>
      <c r="D403" s="205" t="s">
        <v>267</v>
      </c>
      <c r="E403" s="259" t="e">
        <f aca="false">F403+G403+H403+"#ссыл!"</f>
        <v>#VALUE!</v>
      </c>
      <c r="F403" s="561" t="n">
        <v>0</v>
      </c>
      <c r="G403" s="561" t="n">
        <v>0</v>
      </c>
      <c r="H403" s="523" t="n">
        <v>832.375</v>
      </c>
    </row>
    <row collapsed="false" customFormat="false" customHeight="false" hidden="true" ht="75" outlineLevel="0" r="404">
      <c r="A404" s="560"/>
      <c r="B404" s="498" t="s">
        <v>66</v>
      </c>
      <c r="C404" s="205"/>
      <c r="D404" s="205"/>
      <c r="E404" s="259"/>
      <c r="F404" s="561"/>
      <c r="G404" s="561"/>
      <c r="H404" s="523"/>
    </row>
    <row collapsed="false" customFormat="false" customHeight="false" hidden="true" ht="15" outlineLevel="0" r="405">
      <c r="A405" s="560"/>
      <c r="B405" s="435"/>
      <c r="C405" s="205"/>
      <c r="D405" s="205"/>
      <c r="E405" s="259"/>
      <c r="F405" s="561"/>
      <c r="G405" s="561"/>
      <c r="H405" s="523"/>
    </row>
    <row collapsed="false" customFormat="false" customHeight="false" hidden="true" ht="15" outlineLevel="0" r="406">
      <c r="A406" s="560"/>
      <c r="B406" s="435"/>
      <c r="C406" s="205"/>
      <c r="D406" s="205"/>
      <c r="E406" s="259" t="e">
        <f aca="false">F406+G406+H406+"#ссыл!"</f>
        <v>#VALUE!</v>
      </c>
      <c r="F406" s="562" t="n">
        <v>0</v>
      </c>
      <c r="G406" s="347" t="n">
        <v>0</v>
      </c>
      <c r="H406" s="523" t="n">
        <v>1057.2</v>
      </c>
    </row>
    <row collapsed="false" customFormat="false" customHeight="false" hidden="true" ht="15" outlineLevel="0" r="407">
      <c r="A407" s="560"/>
      <c r="B407" s="435"/>
      <c r="C407" s="205"/>
      <c r="D407" s="205"/>
      <c r="E407" s="259"/>
      <c r="F407" s="562"/>
      <c r="G407" s="347"/>
      <c r="H407" s="523"/>
    </row>
    <row collapsed="false" customFormat="false" customHeight="false" hidden="true" ht="15" outlineLevel="0" r="408">
      <c r="A408" s="560"/>
      <c r="B408" s="435"/>
      <c r="C408" s="205"/>
      <c r="D408" s="205"/>
      <c r="E408" s="259" t="e">
        <f aca="false">F408+G408+H408+"#ссыл!"</f>
        <v>#VALUE!</v>
      </c>
      <c r="F408" s="561" t="n">
        <v>0</v>
      </c>
      <c r="G408" s="561" t="n">
        <v>0</v>
      </c>
      <c r="H408" s="523" t="n">
        <v>1013.1</v>
      </c>
    </row>
    <row collapsed="false" customFormat="false" customHeight="false" hidden="true" ht="15" outlineLevel="0" r="409">
      <c r="A409" s="560"/>
      <c r="B409" s="191"/>
      <c r="C409" s="205"/>
      <c r="D409" s="205"/>
      <c r="E409" s="259"/>
      <c r="F409" s="561"/>
      <c r="G409" s="561"/>
      <c r="H409" s="523"/>
    </row>
    <row collapsed="false" customFormat="false" customHeight="false" hidden="true" ht="15" outlineLevel="0" r="410">
      <c r="A410" s="563"/>
      <c r="B410" s="29" t="s">
        <v>85</v>
      </c>
      <c r="C410" s="29"/>
      <c r="D410" s="194"/>
      <c r="E410" s="494" t="e">
        <f aca="false">E408+E406+E403</f>
        <v>#VALUE!</v>
      </c>
      <c r="F410" s="494" t="n">
        <f aca="false">F408+F406+F403</f>
        <v>0</v>
      </c>
      <c r="G410" s="494" t="n">
        <f aca="false">G408+G406+G403</f>
        <v>0</v>
      </c>
      <c r="H410" s="494" t="n">
        <f aca="false">H408+H406+H403</f>
        <v>2902.675</v>
      </c>
    </row>
    <row collapsed="false" customFormat="false" customHeight="false" hidden="true" ht="15.75" outlineLevel="0" r="411">
      <c r="A411" s="357"/>
    </row>
    <row collapsed="false" customFormat="false" customHeight="false" hidden="true" ht="15.75" outlineLevel="0" r="412">
      <c r="A412" s="357" t="s">
        <v>268</v>
      </c>
    </row>
    <row collapsed="false" customFormat="false" customHeight="false" hidden="true" ht="15.75" outlineLevel="0" r="413">
      <c r="A413" s="3" t="s">
        <v>168</v>
      </c>
      <c r="B413" s="3"/>
      <c r="C413" s="3"/>
      <c r="D413" s="3"/>
      <c r="E413" s="3"/>
      <c r="F413" s="3"/>
      <c r="G413" s="3"/>
      <c r="H413" s="3"/>
      <c r="I413" s="3"/>
    </row>
    <row collapsed="false" customFormat="false" customHeight="false" hidden="true" ht="15.75" outlineLevel="0" r="414">
      <c r="A414" s="3" t="s">
        <v>269</v>
      </c>
      <c r="B414" s="3"/>
      <c r="C414" s="3"/>
      <c r="D414" s="3"/>
      <c r="E414" s="3"/>
      <c r="F414" s="3"/>
    </row>
    <row collapsed="false" customFormat="false" customHeight="false" hidden="true" ht="15.75" outlineLevel="0" r="415">
      <c r="A415" s="3" t="s">
        <v>270</v>
      </c>
      <c r="B415" s="3"/>
      <c r="C415" s="3"/>
      <c r="D415" s="3"/>
      <c r="E415" s="3"/>
      <c r="F415" s="3"/>
      <c r="G415" s="3"/>
      <c r="H415" s="3"/>
      <c r="I415" s="3"/>
    </row>
    <row collapsed="false" customFormat="false" customHeight="false" hidden="true" ht="15.75" outlineLevel="0" r="416">
      <c r="A416" s="5"/>
    </row>
    <row collapsed="false" customFormat="false" customHeight="true" hidden="true" ht="131.25" outlineLevel="0" r="417">
      <c r="A417" s="127" t="s">
        <v>171</v>
      </c>
      <c r="B417" s="25" t="s">
        <v>271</v>
      </c>
      <c r="C417" s="25" t="s">
        <v>272</v>
      </c>
      <c r="D417" s="25" t="s">
        <v>273</v>
      </c>
      <c r="E417" s="25" t="s">
        <v>275</v>
      </c>
      <c r="F417" s="25" t="s">
        <v>454</v>
      </c>
      <c r="G417" s="25" t="s">
        <v>455</v>
      </c>
      <c r="H417" s="25"/>
      <c r="I417" s="25" t="s">
        <v>277</v>
      </c>
    </row>
    <row collapsed="false" customFormat="false" customHeight="false" hidden="true" ht="15" outlineLevel="0" r="418">
      <c r="A418" s="30" t="s">
        <v>9</v>
      </c>
      <c r="B418" s="25"/>
      <c r="C418" s="25"/>
      <c r="D418" s="25"/>
      <c r="E418" s="25"/>
      <c r="F418" s="25"/>
      <c r="G418" s="25"/>
      <c r="H418" s="25"/>
      <c r="I418" s="25"/>
    </row>
    <row collapsed="false" customFormat="false" customHeight="false" hidden="true" ht="15" outlineLevel="0" r="419">
      <c r="A419" s="203" t="n">
        <v>1</v>
      </c>
      <c r="B419" s="203" t="n">
        <v>2</v>
      </c>
      <c r="C419" s="203" t="n">
        <v>3</v>
      </c>
      <c r="D419" s="203" t="n">
        <v>4</v>
      </c>
      <c r="E419" s="203" t="n">
        <v>6</v>
      </c>
      <c r="F419" s="203" t="n">
        <v>7</v>
      </c>
      <c r="G419" s="564" t="n">
        <v>8</v>
      </c>
      <c r="H419" s="564"/>
      <c r="I419" s="350" t="n">
        <v>10</v>
      </c>
    </row>
    <row collapsed="false" customFormat="false" customHeight="true" hidden="true" ht="120.75" outlineLevel="0" r="420">
      <c r="A420" s="32" t="n">
        <v>1</v>
      </c>
      <c r="B420" s="194" t="s">
        <v>278</v>
      </c>
      <c r="C420" s="29" t="s">
        <v>184</v>
      </c>
      <c r="D420" s="29" t="s">
        <v>279</v>
      </c>
      <c r="E420" s="32" t="s">
        <v>165</v>
      </c>
      <c r="F420" s="194" t="n">
        <v>73.5</v>
      </c>
      <c r="G420" s="35" t="s">
        <v>456</v>
      </c>
      <c r="H420" s="35"/>
      <c r="I420" s="253" t="s">
        <v>282</v>
      </c>
    </row>
    <row collapsed="false" customFormat="false" customHeight="true" hidden="true" ht="15" outlineLevel="0" r="421">
      <c r="A421" s="26" t="n">
        <v>2</v>
      </c>
      <c r="B421" s="205" t="s">
        <v>283</v>
      </c>
      <c r="C421" s="35" t="s">
        <v>186</v>
      </c>
      <c r="D421" s="35" t="s">
        <v>284</v>
      </c>
      <c r="E421" s="189" t="s">
        <v>285</v>
      </c>
      <c r="F421" s="205" t="n">
        <v>1.2</v>
      </c>
      <c r="G421" s="35" t="s">
        <v>456</v>
      </c>
      <c r="H421" s="35"/>
      <c r="I421" s="35" t="s">
        <v>282</v>
      </c>
    </row>
    <row collapsed="false" customFormat="false" customHeight="false" hidden="true" ht="210" outlineLevel="0" r="422">
      <c r="A422" s="26"/>
      <c r="B422" s="205"/>
      <c r="C422" s="35"/>
      <c r="D422" s="35"/>
      <c r="E422" s="32" t="s">
        <v>286</v>
      </c>
      <c r="F422" s="205"/>
      <c r="G422" s="35"/>
      <c r="H422" s="35"/>
      <c r="I422" s="35"/>
    </row>
    <row collapsed="false" customFormat="false" customHeight="true" hidden="true" ht="135.75" outlineLevel="0" r="423">
      <c r="A423" s="32" t="n">
        <v>3</v>
      </c>
      <c r="B423" s="194" t="s">
        <v>287</v>
      </c>
      <c r="C423" s="29" t="s">
        <v>186</v>
      </c>
      <c r="D423" s="29" t="s">
        <v>288</v>
      </c>
      <c r="E423" s="32" t="s">
        <v>289</v>
      </c>
      <c r="F423" s="194" t="n">
        <v>10</v>
      </c>
      <c r="G423" s="35" t="s">
        <v>456</v>
      </c>
      <c r="H423" s="35"/>
      <c r="I423" s="253" t="s">
        <v>282</v>
      </c>
    </row>
    <row collapsed="false" customFormat="false" customHeight="true" hidden="true" ht="120.75" outlineLevel="0" r="424">
      <c r="A424" s="32" t="n">
        <v>4</v>
      </c>
      <c r="B424" s="194" t="s">
        <v>290</v>
      </c>
      <c r="C424" s="29" t="s">
        <v>184</v>
      </c>
      <c r="D424" s="29" t="s">
        <v>291</v>
      </c>
      <c r="E424" s="29" t="s">
        <v>165</v>
      </c>
      <c r="F424" s="194" t="n">
        <v>91</v>
      </c>
      <c r="G424" s="35" t="s">
        <v>456</v>
      </c>
      <c r="H424" s="35"/>
      <c r="I424" s="253" t="s">
        <v>282</v>
      </c>
    </row>
    <row collapsed="false" customFormat="false" customHeight="true" hidden="true" ht="150.75" outlineLevel="0" r="425">
      <c r="A425" s="32" t="n">
        <v>5</v>
      </c>
      <c r="B425" s="194" t="s">
        <v>293</v>
      </c>
      <c r="C425" s="29" t="s">
        <v>294</v>
      </c>
      <c r="D425" s="194" t="s">
        <v>295</v>
      </c>
      <c r="E425" s="29" t="s">
        <v>165</v>
      </c>
      <c r="F425" s="194" t="n">
        <v>165</v>
      </c>
      <c r="G425" s="35" t="s">
        <v>457</v>
      </c>
      <c r="H425" s="35"/>
      <c r="I425" s="253" t="s">
        <v>282</v>
      </c>
    </row>
    <row collapsed="false" customFormat="false" customHeight="true" hidden="true" ht="150.75" outlineLevel="0" r="426">
      <c r="A426" s="32" t="n">
        <v>6</v>
      </c>
      <c r="B426" s="194" t="s">
        <v>296</v>
      </c>
      <c r="C426" s="29" t="s">
        <v>190</v>
      </c>
      <c r="D426" s="29" t="s">
        <v>297</v>
      </c>
      <c r="E426" s="29" t="s">
        <v>165</v>
      </c>
      <c r="F426" s="194" t="n">
        <v>13.4</v>
      </c>
      <c r="G426" s="35" t="s">
        <v>456</v>
      </c>
      <c r="H426" s="35"/>
      <c r="I426" s="253" t="s">
        <v>282</v>
      </c>
    </row>
    <row collapsed="false" customFormat="false" customHeight="true" hidden="true" ht="15" outlineLevel="0" r="427">
      <c r="A427" s="26" t="n">
        <v>7</v>
      </c>
      <c r="B427" s="205" t="s">
        <v>298</v>
      </c>
      <c r="C427" s="35" t="s">
        <v>186</v>
      </c>
      <c r="D427" s="35" t="s">
        <v>299</v>
      </c>
      <c r="E427" s="189" t="s">
        <v>300</v>
      </c>
      <c r="F427" s="205" t="n">
        <v>100</v>
      </c>
      <c r="G427" s="35" t="s">
        <v>456</v>
      </c>
      <c r="H427" s="35"/>
      <c r="I427" s="35" t="s">
        <v>282</v>
      </c>
    </row>
    <row collapsed="false" customFormat="false" customHeight="false" hidden="true" ht="15" outlineLevel="0" r="428">
      <c r="A428" s="26"/>
      <c r="B428" s="205"/>
      <c r="C428" s="35"/>
      <c r="D428" s="35"/>
      <c r="E428" s="189"/>
      <c r="F428" s="205"/>
      <c r="G428" s="35"/>
      <c r="H428" s="35"/>
      <c r="I428" s="35"/>
    </row>
    <row collapsed="false" customFormat="false" customHeight="false" hidden="true" ht="195" outlineLevel="0" r="429">
      <c r="A429" s="26"/>
      <c r="B429" s="205"/>
      <c r="C429" s="35"/>
      <c r="D429" s="35"/>
      <c r="E429" s="32" t="s">
        <v>301</v>
      </c>
      <c r="F429" s="205"/>
      <c r="G429" s="35"/>
      <c r="H429" s="35"/>
      <c r="I429" s="35"/>
    </row>
    <row collapsed="false" customFormat="false" customHeight="true" hidden="true" ht="15" outlineLevel="0" r="430">
      <c r="A430" s="26" t="n">
        <v>8</v>
      </c>
      <c r="B430" s="35" t="s">
        <v>302</v>
      </c>
      <c r="C430" s="35" t="s">
        <v>186</v>
      </c>
      <c r="D430" s="35" t="s">
        <v>303</v>
      </c>
      <c r="E430" s="189" t="s">
        <v>304</v>
      </c>
      <c r="F430" s="205" t="n">
        <v>100</v>
      </c>
      <c r="G430" s="35" t="s">
        <v>456</v>
      </c>
      <c r="H430" s="35"/>
      <c r="I430" s="35" t="s">
        <v>282</v>
      </c>
    </row>
    <row collapsed="false" customFormat="false" customHeight="false" hidden="true" ht="15" outlineLevel="0" r="431">
      <c r="A431" s="26"/>
      <c r="B431" s="35"/>
      <c r="C431" s="35"/>
      <c r="D431" s="35"/>
      <c r="E431" s="189"/>
      <c r="F431" s="205"/>
      <c r="G431" s="35"/>
      <c r="H431" s="35"/>
      <c r="I431" s="35"/>
    </row>
    <row collapsed="false" customFormat="false" customHeight="false" hidden="true" ht="195" outlineLevel="0" r="432">
      <c r="A432" s="26"/>
      <c r="B432" s="35"/>
      <c r="C432" s="35"/>
      <c r="D432" s="35"/>
      <c r="E432" s="32" t="s">
        <v>305</v>
      </c>
      <c r="F432" s="205"/>
      <c r="G432" s="35"/>
      <c r="H432" s="35"/>
      <c r="I432" s="35"/>
    </row>
    <row collapsed="false" customFormat="false" customHeight="true" hidden="true" ht="105.75" outlineLevel="0" r="433">
      <c r="A433" s="32" t="n">
        <v>9</v>
      </c>
      <c r="B433" s="29" t="s">
        <v>306</v>
      </c>
      <c r="C433" s="29" t="s">
        <v>194</v>
      </c>
      <c r="D433" s="29" t="s">
        <v>307</v>
      </c>
      <c r="E433" s="29" t="s">
        <v>165</v>
      </c>
      <c r="F433" s="194" t="n">
        <v>17</v>
      </c>
      <c r="G433" s="35" t="s">
        <v>456</v>
      </c>
      <c r="H433" s="35"/>
      <c r="I433" s="253" t="s">
        <v>282</v>
      </c>
    </row>
    <row collapsed="false" customFormat="false" customHeight="true" hidden="true" ht="135.75" outlineLevel="0" r="434">
      <c r="A434" s="32" t="n">
        <v>10</v>
      </c>
      <c r="B434" s="194" t="s">
        <v>309</v>
      </c>
      <c r="C434" s="29" t="s">
        <v>194</v>
      </c>
      <c r="D434" s="194" t="s">
        <v>310</v>
      </c>
      <c r="E434" s="29" t="s">
        <v>165</v>
      </c>
      <c r="F434" s="29" t="n">
        <v>1</v>
      </c>
      <c r="G434" s="35" t="s">
        <v>456</v>
      </c>
      <c r="H434" s="35"/>
      <c r="I434" s="253" t="s">
        <v>282</v>
      </c>
    </row>
    <row collapsed="false" customFormat="false" customHeight="true" hidden="true" ht="150.75" outlineLevel="0" r="435">
      <c r="A435" s="32" t="n">
        <v>11</v>
      </c>
      <c r="B435" s="194" t="s">
        <v>311</v>
      </c>
      <c r="C435" s="29" t="s">
        <v>186</v>
      </c>
      <c r="D435" s="29" t="s">
        <v>312</v>
      </c>
      <c r="E435" s="32" t="s">
        <v>314</v>
      </c>
      <c r="F435" s="29" t="s">
        <v>165</v>
      </c>
      <c r="G435" s="35" t="s">
        <v>456</v>
      </c>
      <c r="H435" s="35"/>
      <c r="I435" s="253" t="s">
        <v>282</v>
      </c>
    </row>
    <row collapsed="false" customFormat="false" customHeight="true" hidden="true" ht="15" outlineLevel="0" r="436">
      <c r="A436" s="26" t="n">
        <v>12</v>
      </c>
      <c r="B436" s="205" t="s">
        <v>315</v>
      </c>
      <c r="C436" s="35" t="s">
        <v>186</v>
      </c>
      <c r="D436" s="35" t="s">
        <v>316</v>
      </c>
      <c r="E436" s="189" t="s">
        <v>317</v>
      </c>
      <c r="F436" s="35" t="s">
        <v>165</v>
      </c>
      <c r="G436" s="35" t="s">
        <v>456</v>
      </c>
      <c r="H436" s="35"/>
      <c r="I436" s="35" t="s">
        <v>282</v>
      </c>
    </row>
    <row collapsed="false" customFormat="false" customHeight="false" hidden="true" ht="255" outlineLevel="0" r="437">
      <c r="A437" s="26"/>
      <c r="B437" s="205"/>
      <c r="C437" s="35"/>
      <c r="D437" s="35"/>
      <c r="E437" s="32" t="s">
        <v>318</v>
      </c>
      <c r="F437" s="35"/>
      <c r="G437" s="35"/>
      <c r="H437" s="35"/>
      <c r="I437" s="35"/>
    </row>
    <row collapsed="false" customFormat="false" customHeight="true" hidden="true" ht="15" outlineLevel="0" r="438">
      <c r="A438" s="26" t="n">
        <v>13</v>
      </c>
      <c r="B438" s="35" t="s">
        <v>319</v>
      </c>
      <c r="C438" s="35" t="s">
        <v>186</v>
      </c>
      <c r="D438" s="35" t="s">
        <v>320</v>
      </c>
      <c r="E438" s="189" t="s">
        <v>322</v>
      </c>
      <c r="F438" s="35" t="n">
        <v>13</v>
      </c>
      <c r="G438" s="35" t="s">
        <v>456</v>
      </c>
      <c r="H438" s="35" t="s">
        <v>323</v>
      </c>
      <c r="I438" s="35" t="s">
        <v>282</v>
      </c>
    </row>
    <row collapsed="false" customFormat="false" customHeight="false" hidden="true" ht="270" outlineLevel="0" r="439">
      <c r="A439" s="26"/>
      <c r="B439" s="35"/>
      <c r="C439" s="35"/>
      <c r="D439" s="35"/>
      <c r="E439" s="32" t="s">
        <v>324</v>
      </c>
      <c r="F439" s="35"/>
      <c r="G439" s="35"/>
      <c r="H439" s="35"/>
      <c r="I439" s="35"/>
    </row>
    <row collapsed="false" customFormat="false" customHeight="true" hidden="true" ht="120.75" outlineLevel="0" r="440">
      <c r="A440" s="32" t="n">
        <v>14</v>
      </c>
      <c r="B440" s="29" t="s">
        <v>325</v>
      </c>
      <c r="C440" s="29" t="s">
        <v>205</v>
      </c>
      <c r="D440" s="29" t="s">
        <v>326</v>
      </c>
      <c r="E440" s="29" t="s">
        <v>165</v>
      </c>
      <c r="F440" s="29" t="n">
        <v>950</v>
      </c>
      <c r="G440" s="29" t="s">
        <v>456</v>
      </c>
      <c r="H440" s="35" t="s">
        <v>327</v>
      </c>
      <c r="I440" s="253" t="s">
        <v>282</v>
      </c>
    </row>
    <row collapsed="false" customFormat="false" customHeight="true" hidden="true" ht="120.75" outlineLevel="0" r="441">
      <c r="A441" s="32" t="n">
        <v>15</v>
      </c>
      <c r="B441" s="29" t="s">
        <v>328</v>
      </c>
      <c r="C441" s="29" t="s">
        <v>205</v>
      </c>
      <c r="D441" s="29" t="s">
        <v>329</v>
      </c>
      <c r="E441" s="29" t="s">
        <v>165</v>
      </c>
      <c r="F441" s="29" t="n">
        <v>95</v>
      </c>
      <c r="G441" s="29" t="s">
        <v>456</v>
      </c>
      <c r="H441" s="35" t="s">
        <v>330</v>
      </c>
      <c r="I441" s="253" t="s">
        <v>282</v>
      </c>
    </row>
    <row collapsed="false" customFormat="false" customHeight="true" hidden="true" ht="15" outlineLevel="0" r="442">
      <c r="A442" s="26" t="n">
        <v>16</v>
      </c>
      <c r="B442" s="205" t="s">
        <v>331</v>
      </c>
      <c r="C442" s="35" t="s">
        <v>186</v>
      </c>
      <c r="D442" s="205" t="s">
        <v>332</v>
      </c>
      <c r="E442" s="189" t="s">
        <v>285</v>
      </c>
      <c r="F442" s="35" t="n">
        <v>7.7</v>
      </c>
      <c r="G442" s="35" t="s">
        <v>456</v>
      </c>
      <c r="H442" s="35" t="s">
        <v>55</v>
      </c>
      <c r="I442" s="35" t="s">
        <v>282</v>
      </c>
    </row>
    <row collapsed="false" customFormat="false" customHeight="false" hidden="true" ht="210" outlineLevel="0" r="443">
      <c r="A443" s="26"/>
      <c r="B443" s="205"/>
      <c r="C443" s="35"/>
      <c r="D443" s="205"/>
      <c r="E443" s="32" t="s">
        <v>333</v>
      </c>
      <c r="F443" s="35"/>
      <c r="G443" s="35"/>
      <c r="H443" s="35"/>
      <c r="I443" s="35"/>
    </row>
    <row collapsed="false" customFormat="false" customHeight="true" hidden="true" ht="105.75" outlineLevel="0" r="444">
      <c r="A444" s="32" t="n">
        <v>17</v>
      </c>
      <c r="B444" s="194" t="s">
        <v>334</v>
      </c>
      <c r="C444" s="29" t="s">
        <v>205</v>
      </c>
      <c r="D444" s="29" t="s">
        <v>335</v>
      </c>
      <c r="E444" s="29" t="s">
        <v>165</v>
      </c>
      <c r="F444" s="194" t="n">
        <v>3890</v>
      </c>
      <c r="G444" s="29" t="s">
        <v>456</v>
      </c>
      <c r="H444" s="35" t="s">
        <v>55</v>
      </c>
      <c r="I444" s="253" t="s">
        <v>282</v>
      </c>
    </row>
    <row collapsed="false" customFormat="false" customHeight="false" hidden="true" ht="15.75" outlineLevel="0" r="445">
      <c r="A445" s="123"/>
      <c r="B445" s="123"/>
      <c r="C445" s="123"/>
      <c r="D445" s="123"/>
      <c r="E445" s="123"/>
      <c r="F445" s="123"/>
      <c r="G445" s="123"/>
      <c r="H445" s="123"/>
      <c r="I445" s="123"/>
    </row>
    <row collapsed="false" customFormat="false" customHeight="false" hidden="true" ht="15.75" outlineLevel="0" r="446">
      <c r="A446" s="5"/>
    </row>
    <row collapsed="false" customFormat="false" customHeight="false" hidden="true" ht="45" outlineLevel="0" r="447">
      <c r="A447" s="565" t="s">
        <v>67</v>
      </c>
    </row>
    <row collapsed="false" customFormat="false" customHeight="false" hidden="true" ht="15" outlineLevel="0" r="448">
      <c r="A448" s="566" t="s">
        <v>336</v>
      </c>
    </row>
    <row collapsed="false" customFormat="false" customHeight="false" hidden="true" ht="15" outlineLevel="0" r="449">
      <c r="A449" s="566" t="s">
        <v>337</v>
      </c>
    </row>
    <row collapsed="false" customFormat="false" customHeight="false" hidden="true" ht="15" outlineLevel="0" r="450">
      <c r="A450" s="566" t="s">
        <v>338</v>
      </c>
    </row>
    <row collapsed="false" customFormat="false" customHeight="false" hidden="true" ht="15" outlineLevel="0" r="451">
      <c r="A451" s="566" t="s">
        <v>339</v>
      </c>
    </row>
    <row collapsed="false" customFormat="false" customHeight="false" hidden="true" ht="15" outlineLevel="0" r="452">
      <c r="A452" s="566" t="s">
        <v>340</v>
      </c>
    </row>
    <row collapsed="false" customFormat="false" customHeight="false" hidden="true" ht="15" outlineLevel="0" r="453">
      <c r="A453" s="566" t="s">
        <v>341</v>
      </c>
    </row>
    <row collapsed="false" customFormat="false" customHeight="false" hidden="true" ht="15.75" outlineLevel="0" r="454">
      <c r="A454" s="357"/>
    </row>
    <row collapsed="false" customFormat="false" customHeight="false" hidden="true" ht="15.75" outlineLevel="0" r="455">
      <c r="A455" s="357" t="s">
        <v>342</v>
      </c>
    </row>
    <row collapsed="false" customFormat="false" customHeight="false" hidden="true" ht="15.75" outlineLevel="0" r="456">
      <c r="A456" s="461"/>
    </row>
    <row collapsed="false" customFormat="false" customHeight="false" hidden="true" ht="15.75" outlineLevel="0" r="457">
      <c r="A457" s="367"/>
    </row>
    <row collapsed="false" customFormat="false" customHeight="false" hidden="true" ht="15.75" outlineLevel="0" r="458">
      <c r="A458" s="3" t="s">
        <v>343</v>
      </c>
      <c r="B458" s="3"/>
      <c r="C458" s="3"/>
      <c r="D458" s="3"/>
      <c r="E458" s="3"/>
    </row>
    <row collapsed="false" customFormat="false" customHeight="false" hidden="true" ht="22.5" outlineLevel="0" r="459">
      <c r="A459" s="3" t="s">
        <v>344</v>
      </c>
      <c r="B459" s="3"/>
      <c r="C459" s="3"/>
      <c r="D459" s="3"/>
      <c r="E459" s="3"/>
      <c r="F459" s="3"/>
      <c r="G459" s="3"/>
    </row>
    <row collapsed="false" customFormat="false" customHeight="false" hidden="true" ht="15.75" outlineLevel="0" r="460">
      <c r="A460" s="5"/>
    </row>
    <row collapsed="false" customFormat="false" customHeight="false" hidden="true" ht="15.75" outlineLevel="0" r="461">
      <c r="A461" s="366" t="s">
        <v>345</v>
      </c>
    </row>
    <row collapsed="false" customFormat="false" customHeight="false" hidden="true" ht="15.75" outlineLevel="0" r="462">
      <c r="A462" s="366" t="s">
        <v>346</v>
      </c>
    </row>
    <row collapsed="false" customFormat="false" customHeight="false" hidden="true" ht="15.75" outlineLevel="0" r="463">
      <c r="A463" s="366"/>
    </row>
    <row collapsed="false" customFormat="false" customHeight="true" hidden="true" ht="177.75" outlineLevel="0" r="464">
      <c r="A464" s="25" t="s">
        <v>347</v>
      </c>
      <c r="B464" s="25" t="s">
        <v>348</v>
      </c>
      <c r="C464" s="25" t="s">
        <v>349</v>
      </c>
      <c r="D464" s="25" t="s">
        <v>350</v>
      </c>
      <c r="E464" s="25" t="s">
        <v>352</v>
      </c>
      <c r="F464" s="25"/>
      <c r="G464" s="25"/>
      <c r="H464" s="25"/>
      <c r="I464" s="25"/>
      <c r="J464" s="25"/>
      <c r="K464" s="25"/>
      <c r="L464" s="25" t="s">
        <v>458</v>
      </c>
      <c r="M464" s="25"/>
      <c r="N464" s="25"/>
    </row>
    <row collapsed="false" customFormat="false" customHeight="false" hidden="true" ht="38.25" outlineLevel="0" r="465">
      <c r="A465" s="25"/>
      <c r="B465" s="25"/>
      <c r="C465" s="25"/>
      <c r="D465" s="25"/>
      <c r="E465" s="30" t="s">
        <v>79</v>
      </c>
      <c r="F465" s="30" t="s">
        <v>80</v>
      </c>
      <c r="G465" s="30" t="s">
        <v>355</v>
      </c>
      <c r="H465" s="30" t="s">
        <v>354</v>
      </c>
      <c r="I465" s="30" t="s">
        <v>80</v>
      </c>
      <c r="J465" s="30" t="s">
        <v>355</v>
      </c>
      <c r="K465" s="30" t="s">
        <v>354</v>
      </c>
      <c r="L465" s="30" t="s">
        <v>79</v>
      </c>
      <c r="M465" s="30" t="s">
        <v>355</v>
      </c>
      <c r="N465" s="137" t="s">
        <v>354</v>
      </c>
    </row>
    <row collapsed="false" customFormat="false" customHeight="false" hidden="true" ht="15" outlineLevel="0" r="466">
      <c r="A466" s="203" t="n">
        <v>1</v>
      </c>
      <c r="B466" s="203" t="n">
        <v>2</v>
      </c>
      <c r="C466" s="203" t="n">
        <v>3</v>
      </c>
      <c r="D466" s="203" t="n">
        <v>4</v>
      </c>
      <c r="E466" s="203" t="n">
        <v>6</v>
      </c>
      <c r="F466" s="203" t="n">
        <v>7</v>
      </c>
      <c r="G466" s="203" t="n">
        <v>8</v>
      </c>
      <c r="H466" s="203" t="n">
        <v>9</v>
      </c>
      <c r="I466" s="203" t="n">
        <v>11</v>
      </c>
      <c r="J466" s="203" t="n">
        <v>12</v>
      </c>
      <c r="K466" s="203" t="n">
        <v>13</v>
      </c>
      <c r="L466" s="203" t="n">
        <v>14</v>
      </c>
      <c r="M466" s="203" t="n">
        <v>16</v>
      </c>
      <c r="N466" s="350" t="n">
        <v>17</v>
      </c>
    </row>
    <row collapsed="false" customFormat="false" customHeight="true" hidden="true" ht="15.75" outlineLevel="0" r="467">
      <c r="A467" s="32" t="n">
        <v>1</v>
      </c>
      <c r="B467" s="466" t="s">
        <v>356</v>
      </c>
      <c r="C467" s="466"/>
      <c r="D467" s="466"/>
      <c r="E467" s="466"/>
      <c r="F467" s="466"/>
      <c r="G467" s="466"/>
      <c r="H467" s="466"/>
      <c r="I467" s="466"/>
      <c r="J467" s="466"/>
      <c r="K467" s="466"/>
      <c r="L467" s="466"/>
      <c r="M467" s="466"/>
      <c r="N467" s="466"/>
    </row>
    <row collapsed="false" customFormat="false" customHeight="false" hidden="true" ht="105" outlineLevel="0" r="468">
      <c r="A468" s="567" t="s">
        <v>15</v>
      </c>
      <c r="B468" s="29" t="s">
        <v>51</v>
      </c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52"/>
    </row>
    <row collapsed="false" customFormat="false" customHeight="false" hidden="true" ht="90" outlineLevel="0" r="469">
      <c r="A469" s="567" t="s">
        <v>20</v>
      </c>
      <c r="B469" s="29" t="s">
        <v>54</v>
      </c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52"/>
    </row>
    <row collapsed="false" customFormat="false" customHeight="true" hidden="true" ht="15.75" outlineLevel="0" r="470">
      <c r="A470" s="32" t="n">
        <v>2</v>
      </c>
      <c r="B470" s="466" t="s">
        <v>95</v>
      </c>
      <c r="C470" s="466"/>
      <c r="D470" s="466"/>
      <c r="E470" s="466"/>
      <c r="F470" s="466"/>
      <c r="G470" s="466"/>
      <c r="H470" s="466"/>
      <c r="I470" s="466"/>
      <c r="J470" s="466"/>
      <c r="K470" s="466"/>
      <c r="L470" s="466"/>
      <c r="M470" s="466"/>
      <c r="N470" s="466"/>
    </row>
    <row collapsed="false" customFormat="false" customHeight="false" hidden="true" ht="150" outlineLevel="0" r="471">
      <c r="A471" s="567" t="s">
        <v>256</v>
      </c>
      <c r="B471" s="29" t="s">
        <v>202</v>
      </c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52"/>
    </row>
    <row collapsed="false" customFormat="false" customHeight="false" hidden="true" ht="135" outlineLevel="0" r="472">
      <c r="A472" s="567" t="s">
        <v>32</v>
      </c>
      <c r="B472" s="29" t="s">
        <v>206</v>
      </c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52"/>
    </row>
    <row collapsed="false" customFormat="false" customHeight="true" hidden="true" ht="15.75" outlineLevel="0" r="473">
      <c r="A473" s="567" t="n">
        <v>3</v>
      </c>
      <c r="B473" s="351" t="s">
        <v>357</v>
      </c>
      <c r="C473" s="351"/>
      <c r="D473" s="351"/>
      <c r="E473" s="351"/>
      <c r="F473" s="351"/>
      <c r="G473" s="351"/>
      <c r="H473" s="351"/>
      <c r="I473" s="351"/>
      <c r="J473" s="351"/>
      <c r="K473" s="351"/>
      <c r="L473" s="351"/>
      <c r="M473" s="351"/>
      <c r="N473" s="351"/>
    </row>
    <row collapsed="false" customFormat="false" customHeight="false" hidden="true" ht="100.5" outlineLevel="0" r="474">
      <c r="A474" s="567" t="s">
        <v>38</v>
      </c>
      <c r="B474" s="38" t="s">
        <v>358</v>
      </c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52"/>
    </row>
    <row collapsed="false" customFormat="false" customHeight="false" hidden="true" ht="15.75" outlineLevel="0" r="475">
      <c r="A475" s="366"/>
    </row>
    <row collapsed="false" customFormat="false" customHeight="false" hidden="true" ht="47.25" outlineLevel="0" r="476">
      <c r="A476" s="5" t="s">
        <v>67</v>
      </c>
    </row>
    <row collapsed="false" customFormat="false" customHeight="false" hidden="true" ht="15.75" outlineLevel="0" r="477">
      <c r="A477" s="468" t="s">
        <v>359</v>
      </c>
      <c r="B477" s="468"/>
      <c r="C477" s="468"/>
      <c r="D477" s="468"/>
      <c r="E477" s="468"/>
      <c r="F477" s="468"/>
      <c r="G477" s="468"/>
      <c r="H477" s="468"/>
      <c r="I477" s="468"/>
      <c r="J477" s="468"/>
      <c r="K477" s="468"/>
      <c r="L477" s="468"/>
      <c r="M477" s="468"/>
      <c r="N477" s="468"/>
    </row>
    <row collapsed="false" customFormat="false" customHeight="false" hidden="true" ht="15.75" outlineLevel="0" r="478">
      <c r="A478" s="5"/>
    </row>
    <row collapsed="false" customFormat="false" customHeight="false" hidden="true" ht="15.75" outlineLevel="0" r="479">
      <c r="A479" s="461"/>
    </row>
    <row collapsed="false" customFormat="false" customHeight="false" hidden="true" ht="15.75" outlineLevel="0" r="480">
      <c r="A480" s="357" t="s">
        <v>360</v>
      </c>
    </row>
    <row collapsed="false" customFormat="false" customHeight="false" hidden="true" ht="15.75" outlineLevel="0" r="481">
      <c r="A481" s="461"/>
    </row>
    <row collapsed="false" customFormat="false" customHeight="false" hidden="true" ht="15.75" outlineLevel="0" r="482">
      <c r="A482" s="3" t="s">
        <v>168</v>
      </c>
      <c r="B482" s="3"/>
      <c r="C482" s="3"/>
      <c r="D482" s="3"/>
      <c r="E482" s="3"/>
    </row>
    <row collapsed="false" customFormat="false" customHeight="false" hidden="true" ht="15.75" outlineLevel="0" r="483">
      <c r="A483" s="3" t="s">
        <v>361</v>
      </c>
      <c r="B483" s="3"/>
      <c r="C483" s="3"/>
      <c r="D483" s="3"/>
      <c r="E483" s="3"/>
    </row>
    <row collapsed="false" customFormat="false" customHeight="false" hidden="true" ht="15.75" outlineLevel="0" r="484">
      <c r="A484" s="21" t="s">
        <v>362</v>
      </c>
      <c r="B484" s="21"/>
      <c r="C484" s="21"/>
      <c r="D484" s="21"/>
      <c r="E484" s="21"/>
    </row>
    <row collapsed="false" customFormat="false" customHeight="false" hidden="true" ht="15.75" outlineLevel="0" r="485">
      <c r="A485" s="358"/>
    </row>
    <row collapsed="false" customFormat="false" customHeight="true" hidden="true" ht="90" outlineLevel="0" r="486">
      <c r="A486" s="26" t="s">
        <v>347</v>
      </c>
      <c r="B486" s="26" t="s">
        <v>111</v>
      </c>
      <c r="C486" s="353" t="s">
        <v>363</v>
      </c>
      <c r="D486" s="26" t="s">
        <v>364</v>
      </c>
      <c r="E486" s="26"/>
      <c r="F486" s="183" t="s">
        <v>459</v>
      </c>
    </row>
    <row collapsed="false" customFormat="false" customHeight="true" hidden="true" ht="15.75" outlineLevel="0" r="487">
      <c r="A487" s="26"/>
      <c r="B487" s="26"/>
      <c r="C487" s="189" t="s">
        <v>365</v>
      </c>
      <c r="D487" s="26" t="s">
        <v>366</v>
      </c>
      <c r="E487" s="26"/>
      <c r="F487" s="464" t="s">
        <v>460</v>
      </c>
    </row>
    <row collapsed="false" customFormat="false" customHeight="false" hidden="true" ht="15" outlineLevel="0" r="488">
      <c r="A488" s="26"/>
      <c r="B488" s="26"/>
      <c r="C488" s="191"/>
      <c r="D488" s="26"/>
      <c r="E488" s="32" t="s">
        <v>368</v>
      </c>
      <c r="F488" s="135"/>
    </row>
    <row collapsed="false" customFormat="false" customHeight="false" hidden="true" ht="15" outlineLevel="0" r="489">
      <c r="A489" s="176" t="n">
        <v>1</v>
      </c>
      <c r="B489" s="176" t="n">
        <v>2</v>
      </c>
      <c r="C489" s="176" t="n">
        <v>3</v>
      </c>
      <c r="D489" s="176" t="n">
        <v>4</v>
      </c>
      <c r="E489" s="176" t="n">
        <v>6</v>
      </c>
      <c r="F489" s="201" t="n">
        <v>7</v>
      </c>
    </row>
    <row collapsed="false" customFormat="false" customHeight="true" hidden="true" ht="31.5" outlineLevel="0" r="490">
      <c r="A490" s="32" t="n">
        <v>1</v>
      </c>
      <c r="B490" s="26" t="s">
        <v>369</v>
      </c>
      <c r="C490" s="26"/>
      <c r="D490" s="26"/>
      <c r="E490" s="26"/>
      <c r="F490" s="26"/>
    </row>
    <row collapsed="false" customFormat="false" customHeight="false" hidden="true" ht="105" outlineLevel="0" r="491">
      <c r="A491" s="362" t="s">
        <v>15</v>
      </c>
      <c r="B491" s="29" t="s">
        <v>370</v>
      </c>
      <c r="C491" s="29" t="s">
        <v>184</v>
      </c>
      <c r="D491" s="29" t="n">
        <v>73.5</v>
      </c>
      <c r="E491" s="29"/>
      <c r="F491" s="253"/>
    </row>
    <row collapsed="false" customFormat="false" customHeight="false" hidden="true" ht="150" outlineLevel="0" r="492">
      <c r="A492" s="362" t="s">
        <v>20</v>
      </c>
      <c r="B492" s="29" t="s">
        <v>371</v>
      </c>
      <c r="C492" s="29" t="s">
        <v>186</v>
      </c>
      <c r="D492" s="29" t="n">
        <v>1.7</v>
      </c>
      <c r="E492" s="29"/>
      <c r="F492" s="253"/>
    </row>
    <row collapsed="false" customFormat="false" customHeight="false" hidden="true" ht="195" outlineLevel="0" r="493">
      <c r="A493" s="362" t="s">
        <v>23</v>
      </c>
      <c r="B493" s="194" t="s">
        <v>372</v>
      </c>
      <c r="C493" s="29" t="s">
        <v>186</v>
      </c>
      <c r="D493" s="29" t="n">
        <v>10</v>
      </c>
      <c r="E493" s="29"/>
      <c r="F493" s="253"/>
    </row>
    <row collapsed="false" customFormat="false" customHeight="false" hidden="true" ht="75" outlineLevel="0" r="494">
      <c r="A494" s="362" t="s">
        <v>373</v>
      </c>
      <c r="B494" s="29" t="s">
        <v>374</v>
      </c>
      <c r="C494" s="29" t="s">
        <v>184</v>
      </c>
      <c r="D494" s="29" t="n">
        <v>91</v>
      </c>
      <c r="E494" s="29"/>
      <c r="F494" s="253"/>
    </row>
    <row collapsed="false" customFormat="false" customHeight="false" hidden="true" ht="105" outlineLevel="0" r="495">
      <c r="A495" s="362" t="s">
        <v>375</v>
      </c>
      <c r="B495" s="29" t="s">
        <v>376</v>
      </c>
      <c r="C495" s="29" t="s">
        <v>294</v>
      </c>
      <c r="D495" s="29" t="n">
        <v>165</v>
      </c>
      <c r="E495" s="29"/>
      <c r="F495" s="253"/>
    </row>
    <row collapsed="false" customFormat="false" customHeight="false" hidden="true" ht="135" outlineLevel="0" r="496">
      <c r="A496" s="362" t="s">
        <v>377</v>
      </c>
      <c r="B496" s="29" t="s">
        <v>378</v>
      </c>
      <c r="C496" s="29" t="s">
        <v>190</v>
      </c>
      <c r="D496" s="29" t="n">
        <v>13.4</v>
      </c>
      <c r="E496" s="29"/>
      <c r="F496" s="253"/>
    </row>
    <row collapsed="false" customFormat="false" customHeight="false" hidden="true" ht="180" outlineLevel="0" r="497">
      <c r="A497" s="362" t="s">
        <v>379</v>
      </c>
      <c r="B497" s="29" t="s">
        <v>380</v>
      </c>
      <c r="C497" s="29" t="s">
        <v>186</v>
      </c>
      <c r="D497" s="29" t="n">
        <v>100</v>
      </c>
      <c r="E497" s="29"/>
      <c r="F497" s="253"/>
    </row>
    <row collapsed="false" customFormat="false" customHeight="false" hidden="true" ht="180" outlineLevel="0" r="498">
      <c r="A498" s="362" t="s">
        <v>381</v>
      </c>
      <c r="B498" s="29" t="s">
        <v>382</v>
      </c>
      <c r="C498" s="29" t="s">
        <v>186</v>
      </c>
      <c r="D498" s="29" t="n">
        <v>100</v>
      </c>
      <c r="E498" s="29"/>
      <c r="F498" s="253"/>
    </row>
    <row collapsed="false" customFormat="false" customHeight="false" hidden="true" ht="90" outlineLevel="0" r="499">
      <c r="A499" s="362" t="s">
        <v>383</v>
      </c>
      <c r="B499" s="29" t="s">
        <v>384</v>
      </c>
      <c r="C499" s="29" t="s">
        <v>194</v>
      </c>
      <c r="D499" s="29" t="n">
        <v>17</v>
      </c>
      <c r="E499" s="29"/>
      <c r="F499" s="253"/>
    </row>
    <row collapsed="false" customFormat="false" customHeight="false" hidden="true" ht="150" outlineLevel="0" r="500">
      <c r="A500" s="362" t="s">
        <v>385</v>
      </c>
      <c r="B500" s="29" t="s">
        <v>386</v>
      </c>
      <c r="C500" s="29" t="s">
        <v>194</v>
      </c>
      <c r="D500" s="29" t="n">
        <v>1</v>
      </c>
      <c r="E500" s="29"/>
      <c r="F500" s="253"/>
    </row>
    <row collapsed="false" customFormat="false" customHeight="false" hidden="true" ht="240" outlineLevel="0" r="501">
      <c r="A501" s="362" t="s">
        <v>387</v>
      </c>
      <c r="B501" s="29" t="s">
        <v>388</v>
      </c>
      <c r="C501" s="29" t="s">
        <v>186</v>
      </c>
      <c r="D501" s="29" t="n">
        <v>55.7</v>
      </c>
      <c r="E501" s="29"/>
      <c r="F501" s="253"/>
    </row>
    <row collapsed="false" customFormat="false" customHeight="false" hidden="true" ht="60" outlineLevel="0" r="502">
      <c r="A502" s="362" t="s">
        <v>389</v>
      </c>
      <c r="B502" s="29" t="s">
        <v>390</v>
      </c>
      <c r="C502" s="29" t="s">
        <v>186</v>
      </c>
      <c r="D502" s="29" t="n">
        <v>29.6</v>
      </c>
      <c r="E502" s="29"/>
      <c r="F502" s="253"/>
    </row>
    <row collapsed="false" customFormat="false" customHeight="true" hidden="true" ht="30" outlineLevel="0" r="503">
      <c r="A503" s="32" t="n">
        <v>2</v>
      </c>
      <c r="B503" s="466" t="s">
        <v>95</v>
      </c>
      <c r="C503" s="466"/>
      <c r="D503" s="466"/>
      <c r="E503" s="466"/>
      <c r="F503" s="466"/>
    </row>
    <row collapsed="false" customFormat="false" customHeight="false" hidden="true" ht="195" outlineLevel="0" r="504">
      <c r="A504" s="362" t="s">
        <v>256</v>
      </c>
      <c r="B504" s="29" t="s">
        <v>391</v>
      </c>
      <c r="C504" s="29" t="s">
        <v>186</v>
      </c>
      <c r="D504" s="29" t="n">
        <v>12.4</v>
      </c>
      <c r="E504" s="29"/>
      <c r="F504" s="253"/>
    </row>
    <row collapsed="false" customFormat="false" customHeight="false" hidden="true" ht="90" outlineLevel="0" r="505">
      <c r="A505" s="362" t="s">
        <v>32</v>
      </c>
      <c r="B505" s="29" t="s">
        <v>392</v>
      </c>
      <c r="C505" s="29" t="s">
        <v>205</v>
      </c>
      <c r="D505" s="29" t="n">
        <v>850</v>
      </c>
      <c r="E505" s="29"/>
      <c r="F505" s="253"/>
    </row>
    <row collapsed="false" customFormat="false" customHeight="false" hidden="true" ht="120" outlineLevel="0" r="506">
      <c r="A506" s="362" t="s">
        <v>393</v>
      </c>
      <c r="B506" s="29" t="s">
        <v>394</v>
      </c>
      <c r="C506" s="29" t="s">
        <v>205</v>
      </c>
      <c r="D506" s="29" t="n">
        <v>95</v>
      </c>
      <c r="E506" s="29"/>
      <c r="F506" s="253"/>
    </row>
    <row collapsed="false" customFormat="false" customHeight="true" hidden="true" ht="45" outlineLevel="0" r="507">
      <c r="A507" s="32" t="n">
        <v>3</v>
      </c>
      <c r="B507" s="466" t="s">
        <v>36</v>
      </c>
      <c r="C507" s="466"/>
      <c r="D507" s="466"/>
      <c r="E507" s="466"/>
      <c r="F507" s="466"/>
    </row>
    <row collapsed="false" customFormat="false" customHeight="true" hidden="true" ht="31.5" outlineLevel="0" r="508">
      <c r="A508" s="556" t="s">
        <v>38</v>
      </c>
      <c r="B508" s="568" t="s">
        <v>395</v>
      </c>
      <c r="C508" s="35" t="s">
        <v>186</v>
      </c>
      <c r="D508" s="35" t="n">
        <v>7.7</v>
      </c>
      <c r="E508" s="35"/>
      <c r="F508" s="35"/>
    </row>
    <row collapsed="false" customFormat="false" customHeight="false" hidden="true" ht="94.5" outlineLevel="0" r="509">
      <c r="A509" s="556"/>
      <c r="B509" s="45" t="s">
        <v>396</v>
      </c>
      <c r="C509" s="35"/>
      <c r="D509" s="35"/>
      <c r="E509" s="35"/>
      <c r="F509" s="35"/>
    </row>
    <row collapsed="false" customFormat="false" customHeight="true" hidden="true" ht="31.5" outlineLevel="0" r="510">
      <c r="A510" s="556" t="s">
        <v>397</v>
      </c>
      <c r="B510" s="568" t="s">
        <v>398</v>
      </c>
      <c r="C510" s="35" t="s">
        <v>205</v>
      </c>
      <c r="D510" s="35" t="n">
        <v>3890</v>
      </c>
      <c r="E510" s="35"/>
      <c r="F510" s="35"/>
    </row>
    <row collapsed="false" customFormat="false" customHeight="false" hidden="true" ht="63" outlineLevel="0" r="511">
      <c r="A511" s="556"/>
      <c r="B511" s="45" t="s">
        <v>334</v>
      </c>
      <c r="C511" s="35"/>
      <c r="D511" s="35"/>
      <c r="E511" s="35"/>
      <c r="F511" s="35"/>
    </row>
    <row collapsed="false" customFormat="false" customHeight="false" hidden="true" ht="15.75" outlineLevel="0" r="512">
      <c r="A512" s="366"/>
    </row>
    <row collapsed="false" customFormat="false" customHeight="false" hidden="true" ht="45" outlineLevel="0" r="513">
      <c r="A513" s="565" t="s">
        <v>67</v>
      </c>
    </row>
    <row collapsed="false" customFormat="false" customHeight="false" hidden="true" ht="15.75" outlineLevel="0" r="514">
      <c r="A514" s="468" t="s">
        <v>399</v>
      </c>
      <c r="B514" s="468"/>
      <c r="C514" s="468"/>
      <c r="D514" s="468"/>
      <c r="E514" s="468"/>
      <c r="F514" s="468"/>
    </row>
    <row collapsed="false" customFormat="false" customHeight="false" hidden="true" ht="15.75" outlineLevel="0" r="516">
      <c r="A516" s="357" t="s">
        <v>400</v>
      </c>
    </row>
    <row collapsed="false" customFormat="false" customHeight="false" hidden="true" ht="15.75" outlineLevel="0" r="517">
      <c r="A517" s="3" t="s">
        <v>343</v>
      </c>
      <c r="B517" s="3"/>
      <c r="C517" s="3"/>
      <c r="D517" s="3"/>
      <c r="E517" s="3"/>
      <c r="F517" s="3"/>
    </row>
    <row collapsed="false" customFormat="false" customHeight="false" hidden="true" ht="15.75" outlineLevel="0" r="518">
      <c r="A518" s="3" t="s">
        <v>401</v>
      </c>
      <c r="B518" s="3"/>
      <c r="C518" s="3"/>
      <c r="D518" s="3"/>
      <c r="E518" s="3"/>
      <c r="F518" s="3"/>
    </row>
    <row collapsed="false" customFormat="false" customHeight="false" hidden="true" ht="15.75" outlineLevel="0" r="519">
      <c r="A519" s="3" t="s">
        <v>402</v>
      </c>
      <c r="B519" s="3"/>
      <c r="C519" s="3"/>
      <c r="D519" s="3"/>
      <c r="E519" s="3"/>
      <c r="F519" s="3"/>
    </row>
    <row collapsed="false" customFormat="false" customHeight="false" hidden="true" ht="15.75" outlineLevel="0" r="520">
      <c r="A520" s="461"/>
    </row>
    <row collapsed="false" customFormat="false" customHeight="false" hidden="true" ht="15.75" outlineLevel="0" r="521">
      <c r="A521" s="461"/>
    </row>
    <row collapsed="false" customFormat="false" customHeight="true" hidden="true" ht="16.5" outlineLevel="0" r="522">
      <c r="A522" s="27" t="s">
        <v>403</v>
      </c>
      <c r="B522" s="27"/>
      <c r="C522" s="27"/>
      <c r="D522" s="27" t="s">
        <v>404</v>
      </c>
      <c r="E522" s="27"/>
      <c r="F522" s="172" t="s">
        <v>461</v>
      </c>
      <c r="G522" s="27" t="s">
        <v>462</v>
      </c>
      <c r="H522" s="27"/>
      <c r="I522" s="27" t="s">
        <v>405</v>
      </c>
      <c r="J522" s="27"/>
    </row>
    <row collapsed="false" customFormat="false" customHeight="true" hidden="true" ht="15.6" outlineLevel="0" r="523">
      <c r="A523" s="178" t="n">
        <v>1</v>
      </c>
      <c r="B523" s="178"/>
      <c r="C523" s="178"/>
      <c r="D523" s="178" t="n">
        <v>2</v>
      </c>
      <c r="E523" s="178"/>
      <c r="F523" s="177" t="n">
        <v>3</v>
      </c>
      <c r="G523" s="178" t="n">
        <v>4</v>
      </c>
      <c r="H523" s="178"/>
      <c r="I523" s="178" t="n">
        <v>5</v>
      </c>
      <c r="J523" s="178"/>
    </row>
    <row collapsed="false" customFormat="false" customHeight="true" hidden="true" ht="60" outlineLevel="0" r="524">
      <c r="A524" s="35" t="s">
        <v>406</v>
      </c>
      <c r="B524" s="35"/>
      <c r="C524" s="35"/>
      <c r="D524" s="37"/>
      <c r="E524" s="37"/>
      <c r="F524" s="41"/>
      <c r="G524" s="37"/>
      <c r="H524" s="37"/>
      <c r="I524" s="37"/>
      <c r="J524" s="37"/>
    </row>
    <row collapsed="false" customFormat="false" customHeight="true" hidden="true" ht="90" outlineLevel="0" r="525">
      <c r="A525" s="35" t="s">
        <v>407</v>
      </c>
      <c r="B525" s="35"/>
      <c r="C525" s="35"/>
      <c r="D525" s="37"/>
      <c r="E525" s="37"/>
      <c r="F525" s="41"/>
      <c r="G525" s="37"/>
      <c r="H525" s="37"/>
      <c r="I525" s="37"/>
      <c r="J525" s="37"/>
    </row>
    <row collapsed="false" customFormat="false" customHeight="true" hidden="true" ht="105" outlineLevel="0" r="526">
      <c r="A526" s="205" t="s">
        <v>408</v>
      </c>
      <c r="B526" s="205"/>
      <c r="C526" s="205"/>
      <c r="D526" s="37"/>
      <c r="E526" s="37"/>
      <c r="F526" s="41"/>
      <c r="G526" s="37"/>
      <c r="H526" s="37"/>
      <c r="I526" s="37"/>
      <c r="J526" s="37"/>
    </row>
    <row collapsed="false" customFormat="false" customHeight="true" hidden="true" ht="45" outlineLevel="0" r="527">
      <c r="A527" s="35" t="s">
        <v>409</v>
      </c>
      <c r="B527" s="35"/>
      <c r="C527" s="35"/>
      <c r="D527" s="37"/>
      <c r="E527" s="37"/>
      <c r="F527" s="41"/>
      <c r="G527" s="37"/>
      <c r="H527" s="37"/>
      <c r="I527" s="37"/>
      <c r="J527" s="37"/>
    </row>
    <row collapsed="false" customFormat="false" customHeight="true" hidden="true" ht="60" outlineLevel="0" r="528">
      <c r="A528" s="35" t="s">
        <v>410</v>
      </c>
      <c r="B528" s="35"/>
      <c r="C528" s="35"/>
      <c r="D528" s="37"/>
      <c r="E528" s="37"/>
      <c r="F528" s="41"/>
      <c r="G528" s="37"/>
      <c r="H528" s="37"/>
      <c r="I528" s="37"/>
      <c r="J528" s="37"/>
    </row>
    <row collapsed="false" customFormat="false" customHeight="true" hidden="true" ht="75" outlineLevel="0" r="529">
      <c r="A529" s="35" t="s">
        <v>411</v>
      </c>
      <c r="B529" s="35"/>
      <c r="C529" s="35"/>
      <c r="D529" s="37"/>
      <c r="E529" s="37"/>
      <c r="F529" s="41"/>
      <c r="G529" s="37"/>
      <c r="H529" s="37"/>
      <c r="I529" s="37"/>
      <c r="J529" s="37"/>
    </row>
    <row collapsed="false" customFormat="false" customHeight="true" hidden="true" ht="105" outlineLevel="0" r="530">
      <c r="A530" s="35" t="s">
        <v>412</v>
      </c>
      <c r="B530" s="35"/>
      <c r="C530" s="35"/>
      <c r="D530" s="37"/>
      <c r="E530" s="37"/>
      <c r="F530" s="41"/>
      <c r="G530" s="37"/>
      <c r="H530" s="37"/>
      <c r="I530" s="37"/>
      <c r="J530" s="37"/>
    </row>
    <row collapsed="false" customFormat="false" customHeight="true" hidden="true" ht="105" outlineLevel="0" r="531">
      <c r="A531" s="35" t="s">
        <v>413</v>
      </c>
      <c r="B531" s="35"/>
      <c r="C531" s="35"/>
      <c r="D531" s="37"/>
      <c r="E531" s="37"/>
      <c r="F531" s="41"/>
      <c r="G531" s="37"/>
      <c r="H531" s="37"/>
      <c r="I531" s="37"/>
      <c r="J531" s="37"/>
    </row>
    <row collapsed="false" customFormat="false" customHeight="true" hidden="true" ht="60" outlineLevel="0" r="532">
      <c r="A532" s="35" t="s">
        <v>414</v>
      </c>
      <c r="B532" s="35"/>
      <c r="C532" s="35"/>
      <c r="D532" s="37"/>
      <c r="E532" s="37"/>
      <c r="F532" s="41"/>
      <c r="G532" s="37"/>
      <c r="H532" s="37"/>
      <c r="I532" s="37"/>
      <c r="J532" s="37"/>
    </row>
    <row collapsed="false" customFormat="false" customHeight="true" hidden="true" ht="75" outlineLevel="0" r="533">
      <c r="A533" s="35" t="s">
        <v>415</v>
      </c>
      <c r="B533" s="35"/>
      <c r="C533" s="35"/>
      <c r="D533" s="37"/>
      <c r="E533" s="37"/>
      <c r="F533" s="41"/>
      <c r="G533" s="37"/>
      <c r="H533" s="37"/>
      <c r="I533" s="37"/>
      <c r="J533" s="37"/>
    </row>
    <row collapsed="false" customFormat="false" customHeight="true" hidden="true" ht="120" outlineLevel="0" r="534">
      <c r="A534" s="35" t="s">
        <v>416</v>
      </c>
      <c r="B534" s="35"/>
      <c r="C534" s="35"/>
      <c r="D534" s="37"/>
      <c r="E534" s="37"/>
      <c r="F534" s="41"/>
      <c r="G534" s="37"/>
      <c r="H534" s="37"/>
      <c r="I534" s="37"/>
      <c r="J534" s="37"/>
    </row>
    <row collapsed="false" customFormat="false" customHeight="true" hidden="true" ht="30" outlineLevel="0" r="535">
      <c r="A535" s="35" t="s">
        <v>417</v>
      </c>
      <c r="B535" s="35"/>
      <c r="C535" s="35"/>
      <c r="D535" s="37"/>
      <c r="E535" s="37"/>
      <c r="F535" s="41"/>
      <c r="G535" s="37"/>
      <c r="H535" s="37"/>
      <c r="I535" s="37"/>
      <c r="J535" s="37"/>
    </row>
    <row collapsed="false" customFormat="false" customHeight="true" hidden="true" ht="135" outlineLevel="0" r="536">
      <c r="A536" s="35" t="s">
        <v>418</v>
      </c>
      <c r="B536" s="35"/>
      <c r="C536" s="35"/>
      <c r="D536" s="37"/>
      <c r="E536" s="37"/>
      <c r="F536" s="41"/>
      <c r="G536" s="37"/>
      <c r="H536" s="37"/>
      <c r="I536" s="37"/>
      <c r="J536" s="37"/>
    </row>
    <row collapsed="false" customFormat="false" customHeight="true" hidden="true" ht="45" outlineLevel="0" r="537">
      <c r="A537" s="35" t="s">
        <v>419</v>
      </c>
      <c r="B537" s="35"/>
      <c r="C537" s="35"/>
      <c r="D537" s="37"/>
      <c r="E537" s="37"/>
      <c r="F537" s="41"/>
      <c r="G537" s="37"/>
      <c r="H537" s="37"/>
      <c r="I537" s="37"/>
      <c r="J537" s="37"/>
    </row>
    <row collapsed="false" customFormat="false" customHeight="true" hidden="true" ht="75" outlineLevel="0" r="538">
      <c r="A538" s="35" t="s">
        <v>420</v>
      </c>
      <c r="B538" s="35"/>
      <c r="C538" s="35"/>
      <c r="D538" s="37"/>
      <c r="E538" s="37"/>
      <c r="F538" s="41"/>
      <c r="G538" s="37"/>
      <c r="H538" s="37"/>
      <c r="I538" s="37"/>
      <c r="J538" s="37"/>
    </row>
    <row collapsed="false" customFormat="false" customHeight="true" hidden="true" ht="75" outlineLevel="0" r="539">
      <c r="A539" s="205" t="s">
        <v>421</v>
      </c>
      <c r="B539" s="205"/>
      <c r="C539" s="205"/>
      <c r="D539" s="37"/>
      <c r="E539" s="37"/>
      <c r="F539" s="41"/>
      <c r="G539" s="37"/>
      <c r="H539" s="37"/>
      <c r="I539" s="37"/>
      <c r="J539" s="37"/>
    </row>
    <row collapsed="false" customFormat="false" customHeight="true" hidden="true" ht="45" outlineLevel="0" r="540">
      <c r="A540" s="205" t="s">
        <v>422</v>
      </c>
      <c r="B540" s="205"/>
      <c r="C540" s="205"/>
      <c r="D540" s="37"/>
      <c r="E540" s="37"/>
      <c r="F540" s="41"/>
      <c r="G540" s="37"/>
      <c r="H540" s="37"/>
      <c r="I540" s="37"/>
      <c r="J540" s="37"/>
    </row>
    <row collapsed="false" customFormat="false" customHeight="false" hidden="true" ht="15.75" outlineLevel="0" r="541">
      <c r="A541" s="123"/>
      <c r="B541" s="162"/>
      <c r="C541" s="208"/>
      <c r="D541" s="208"/>
      <c r="E541" s="208"/>
      <c r="F541" s="208"/>
      <c r="G541" s="208"/>
      <c r="H541" s="162"/>
      <c r="I541" s="208"/>
      <c r="J541" s="162"/>
    </row>
    <row collapsed="false" customFormat="false" customHeight="false" hidden="true" ht="15.75" outlineLevel="0" r="542">
      <c r="A542" s="123"/>
      <c r="B542" s="162"/>
      <c r="C542" s="162"/>
      <c r="D542" s="208"/>
      <c r="E542" s="208"/>
      <c r="F542" s="208"/>
      <c r="G542" s="208"/>
      <c r="H542" s="162"/>
      <c r="I542" s="208"/>
      <c r="J542" s="162"/>
    </row>
    <row collapsed="false" customFormat="false" customHeight="false" hidden="true" ht="63" outlineLevel="0" r="543">
      <c r="A543" s="123" t="s">
        <v>131</v>
      </c>
      <c r="B543" s="162"/>
      <c r="C543" s="208"/>
      <c r="D543" s="208"/>
      <c r="E543" s="208"/>
      <c r="F543" s="208"/>
      <c r="G543" s="208"/>
      <c r="H543" s="162"/>
      <c r="I543" s="208"/>
      <c r="J543" s="162"/>
    </row>
    <row collapsed="false" customFormat="false" customHeight="true" hidden="true" ht="31.5" outlineLevel="0" r="544">
      <c r="A544" s="123"/>
      <c r="B544" s="123"/>
      <c r="C544" s="168" t="s">
        <v>423</v>
      </c>
      <c r="D544" s="168"/>
      <c r="E544" s="168" t="s">
        <v>133</v>
      </c>
      <c r="F544" s="168"/>
      <c r="G544" s="168"/>
      <c r="H544" s="123"/>
      <c r="I544" s="168"/>
      <c r="J544" s="123"/>
    </row>
    <row collapsed="false" customFormat="false" customHeight="false" hidden="false" ht="12.85" outlineLevel="0" r="546"/>
  </sheetData>
  <mergeCells count="861">
    <mergeCell ref="B5:B6"/>
    <mergeCell ref="C5:C6"/>
    <mergeCell ref="E5:E6"/>
    <mergeCell ref="F5:F6"/>
    <mergeCell ref="A8:A9"/>
    <mergeCell ref="C8:C9"/>
    <mergeCell ref="D8:D9"/>
    <mergeCell ref="E8:E9"/>
    <mergeCell ref="F8:F9"/>
    <mergeCell ref="B12:F12"/>
    <mergeCell ref="A13:A14"/>
    <mergeCell ref="C13:C14"/>
    <mergeCell ref="D13:D14"/>
    <mergeCell ref="E13:E14"/>
    <mergeCell ref="F13:F1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6:F26"/>
    <mergeCell ref="A27:F27"/>
    <mergeCell ref="A29:A31"/>
    <mergeCell ref="B29:B31"/>
    <mergeCell ref="C29:D29"/>
    <mergeCell ref="E29:L29"/>
    <mergeCell ref="C30:C31"/>
    <mergeCell ref="D30:D31"/>
    <mergeCell ref="E30:G31"/>
    <mergeCell ref="H30:H31"/>
    <mergeCell ref="I30:I31"/>
    <mergeCell ref="K30:L31"/>
    <mergeCell ref="E32:H32"/>
    <mergeCell ref="K32:L32"/>
    <mergeCell ref="A33:A47"/>
    <mergeCell ref="B33:B47"/>
    <mergeCell ref="C33:C37"/>
    <mergeCell ref="D33:D37"/>
    <mergeCell ref="E33:G33"/>
    <mergeCell ref="K33:L33"/>
    <mergeCell ref="E34:G34"/>
    <mergeCell ref="K34:L34"/>
    <mergeCell ref="E35:G35"/>
    <mergeCell ref="K35:L35"/>
    <mergeCell ref="E36:G36"/>
    <mergeCell ref="K36:L36"/>
    <mergeCell ref="E37:G37"/>
    <mergeCell ref="K37:L37"/>
    <mergeCell ref="C38:C42"/>
    <mergeCell ref="D38:D42"/>
    <mergeCell ref="K38:L38"/>
    <mergeCell ref="E39:G39"/>
    <mergeCell ref="K39:L39"/>
    <mergeCell ref="E40:G40"/>
    <mergeCell ref="K40:L40"/>
    <mergeCell ref="E41:G41"/>
    <mergeCell ref="K41:L41"/>
    <mergeCell ref="E42:G42"/>
    <mergeCell ref="K42:L42"/>
    <mergeCell ref="C43:C47"/>
    <mergeCell ref="D43:D47"/>
    <mergeCell ref="E43:H43"/>
    <mergeCell ref="K43:L43"/>
    <mergeCell ref="E44:G44"/>
    <mergeCell ref="K44:L44"/>
    <mergeCell ref="E45:G45"/>
    <mergeCell ref="K45:L45"/>
    <mergeCell ref="E46:G46"/>
    <mergeCell ref="K46:L46"/>
    <mergeCell ref="E47:G47"/>
    <mergeCell ref="K47:L47"/>
    <mergeCell ref="A48:A52"/>
    <mergeCell ref="B48:B52"/>
    <mergeCell ref="C48:C52"/>
    <mergeCell ref="D48:D52"/>
    <mergeCell ref="E48:H48"/>
    <mergeCell ref="K48:L48"/>
    <mergeCell ref="E49:G49"/>
    <mergeCell ref="K49:L49"/>
    <mergeCell ref="E50:G50"/>
    <mergeCell ref="K50:L50"/>
    <mergeCell ref="E51:G51"/>
    <mergeCell ref="K51:L51"/>
    <mergeCell ref="E52:G52"/>
    <mergeCell ref="K52:L52"/>
    <mergeCell ref="A53:A67"/>
    <mergeCell ref="B53:B67"/>
    <mergeCell ref="C53:C57"/>
    <mergeCell ref="D53:D57"/>
    <mergeCell ref="E53:G53"/>
    <mergeCell ref="K53:L53"/>
    <mergeCell ref="E54:G54"/>
    <mergeCell ref="K54:L54"/>
    <mergeCell ref="E55:G55"/>
    <mergeCell ref="K55:L55"/>
    <mergeCell ref="E56:G56"/>
    <mergeCell ref="K56:L56"/>
    <mergeCell ref="E57:G57"/>
    <mergeCell ref="K57:L57"/>
    <mergeCell ref="C58:C62"/>
    <mergeCell ref="D58:D62"/>
    <mergeCell ref="E59:G59"/>
    <mergeCell ref="K59:L59"/>
    <mergeCell ref="E60:G60"/>
    <mergeCell ref="K60:L60"/>
    <mergeCell ref="E61:G61"/>
    <mergeCell ref="K61:L61"/>
    <mergeCell ref="E62:G62"/>
    <mergeCell ref="K62:L62"/>
    <mergeCell ref="C63:C67"/>
    <mergeCell ref="D63:D67"/>
    <mergeCell ref="E64:G64"/>
    <mergeCell ref="K64:L64"/>
    <mergeCell ref="E65:G65"/>
    <mergeCell ref="K65:L65"/>
    <mergeCell ref="E66:G66"/>
    <mergeCell ref="K66:L66"/>
    <mergeCell ref="E67:G67"/>
    <mergeCell ref="K67:L67"/>
    <mergeCell ref="A68:A72"/>
    <mergeCell ref="B68:B72"/>
    <mergeCell ref="C68:C72"/>
    <mergeCell ref="D68:D72"/>
    <mergeCell ref="E69:G69"/>
    <mergeCell ref="K69:L69"/>
    <mergeCell ref="E70:G70"/>
    <mergeCell ref="K70:L70"/>
    <mergeCell ref="E71:G71"/>
    <mergeCell ref="K71:L71"/>
    <mergeCell ref="E72:G72"/>
    <mergeCell ref="K72:L72"/>
    <mergeCell ref="A73:A84"/>
    <mergeCell ref="B73:B84"/>
    <mergeCell ref="C73:C76"/>
    <mergeCell ref="D73:D76"/>
    <mergeCell ref="E73:G73"/>
    <mergeCell ref="E74:G74"/>
    <mergeCell ref="E75:G75"/>
    <mergeCell ref="E76:G76"/>
    <mergeCell ref="C77:C80"/>
    <mergeCell ref="D77:D80"/>
    <mergeCell ref="E77:G77"/>
    <mergeCell ref="E78:G78"/>
    <mergeCell ref="E79:G79"/>
    <mergeCell ref="E80:G80"/>
    <mergeCell ref="C81:C84"/>
    <mergeCell ref="D81:D84"/>
    <mergeCell ref="E81:G81"/>
    <mergeCell ref="E82:G82"/>
    <mergeCell ref="E83:G83"/>
    <mergeCell ref="E84:G84"/>
    <mergeCell ref="A86:A91"/>
    <mergeCell ref="B86:B91"/>
    <mergeCell ref="C86:C87"/>
    <mergeCell ref="D86:D87"/>
    <mergeCell ref="E86:H87"/>
    <mergeCell ref="I86:I87"/>
    <mergeCell ref="J86:J87"/>
    <mergeCell ref="K86:L87"/>
    <mergeCell ref="C88:C89"/>
    <mergeCell ref="D88:D89"/>
    <mergeCell ref="E88:H89"/>
    <mergeCell ref="I88:I89"/>
    <mergeCell ref="J88:J89"/>
    <mergeCell ref="K88:L89"/>
    <mergeCell ref="C90:C91"/>
    <mergeCell ref="D90:D91"/>
    <mergeCell ref="E90:H91"/>
    <mergeCell ref="I90:I91"/>
    <mergeCell ref="J90:J91"/>
    <mergeCell ref="K90:L91"/>
    <mergeCell ref="E92:H92"/>
    <mergeCell ref="K92:L92"/>
    <mergeCell ref="B93:B94"/>
    <mergeCell ref="C93:C94"/>
    <mergeCell ref="D93:D94"/>
    <mergeCell ref="E93:H94"/>
    <mergeCell ref="I93:I94"/>
    <mergeCell ref="J93:J94"/>
    <mergeCell ref="K93:L94"/>
    <mergeCell ref="A94:A104"/>
    <mergeCell ref="B95:B104"/>
    <mergeCell ref="C95:C99"/>
    <mergeCell ref="D95:D99"/>
    <mergeCell ref="E95:G95"/>
    <mergeCell ref="E96:G96"/>
    <mergeCell ref="E97:G97"/>
    <mergeCell ref="E98:G98"/>
    <mergeCell ref="E99:G99"/>
    <mergeCell ref="E101:G101"/>
    <mergeCell ref="E102:G102"/>
    <mergeCell ref="C103:C104"/>
    <mergeCell ref="D103:D104"/>
    <mergeCell ref="E103:G103"/>
    <mergeCell ref="E104:G104"/>
    <mergeCell ref="E105:H105"/>
    <mergeCell ref="K105:L105"/>
    <mergeCell ref="B106:B111"/>
    <mergeCell ref="C106:C107"/>
    <mergeCell ref="D106:D107"/>
    <mergeCell ref="E106:H107"/>
    <mergeCell ref="I106:I107"/>
    <mergeCell ref="J106:J107"/>
    <mergeCell ref="K106:L107"/>
    <mergeCell ref="C108:C109"/>
    <mergeCell ref="D108:D109"/>
    <mergeCell ref="E108:H109"/>
    <mergeCell ref="I108:I109"/>
    <mergeCell ref="J108:J109"/>
    <mergeCell ref="K108:L109"/>
    <mergeCell ref="C110:C111"/>
    <mergeCell ref="D110:D111"/>
    <mergeCell ref="E110:H111"/>
    <mergeCell ref="I110:I111"/>
    <mergeCell ref="J110:J111"/>
    <mergeCell ref="K110:L111"/>
    <mergeCell ref="E112:H112"/>
    <mergeCell ref="K112:L112"/>
    <mergeCell ref="B113:B114"/>
    <mergeCell ref="C113:C114"/>
    <mergeCell ref="D113:D114"/>
    <mergeCell ref="E113:H114"/>
    <mergeCell ref="I113:I114"/>
    <mergeCell ref="J113:J114"/>
    <mergeCell ref="K113:L114"/>
    <mergeCell ref="B115:B124"/>
    <mergeCell ref="C115:C119"/>
    <mergeCell ref="D115:D119"/>
    <mergeCell ref="E116:G116"/>
    <mergeCell ref="E117:G117"/>
    <mergeCell ref="E118:G118"/>
    <mergeCell ref="E119:G119"/>
    <mergeCell ref="E120:G120"/>
    <mergeCell ref="E121:G121"/>
    <mergeCell ref="E122:G122"/>
    <mergeCell ref="C123:C124"/>
    <mergeCell ref="D123:D124"/>
    <mergeCell ref="E123:G123"/>
    <mergeCell ref="E124:G124"/>
    <mergeCell ref="E125:H125"/>
    <mergeCell ref="K125:L125"/>
    <mergeCell ref="B126:B131"/>
    <mergeCell ref="C126:C127"/>
    <mergeCell ref="D126:D127"/>
    <mergeCell ref="E126:H127"/>
    <mergeCell ref="I126:I127"/>
    <mergeCell ref="J126:J127"/>
    <mergeCell ref="K126:L127"/>
    <mergeCell ref="A127:A130"/>
    <mergeCell ref="C128:C129"/>
    <mergeCell ref="D128:D129"/>
    <mergeCell ref="E128:H129"/>
    <mergeCell ref="I128:I129"/>
    <mergeCell ref="J128:J129"/>
    <mergeCell ref="K128:L129"/>
    <mergeCell ref="C130:C131"/>
    <mergeCell ref="D130:D131"/>
    <mergeCell ref="E130:H131"/>
    <mergeCell ref="I130:I131"/>
    <mergeCell ref="J130:J131"/>
    <mergeCell ref="K130:L131"/>
    <mergeCell ref="E132:H132"/>
    <mergeCell ref="K132:L132"/>
    <mergeCell ref="B133:B138"/>
    <mergeCell ref="C133:C134"/>
    <mergeCell ref="D133:D134"/>
    <mergeCell ref="E133:H134"/>
    <mergeCell ref="I133:I134"/>
    <mergeCell ref="J133:J134"/>
    <mergeCell ref="K133:L134"/>
    <mergeCell ref="C135:C136"/>
    <mergeCell ref="D135:D136"/>
    <mergeCell ref="E135:H136"/>
    <mergeCell ref="I135:I136"/>
    <mergeCell ref="J135:J136"/>
    <mergeCell ref="K135:L136"/>
    <mergeCell ref="C137:C138"/>
    <mergeCell ref="D137:D138"/>
    <mergeCell ref="E137:H138"/>
    <mergeCell ref="I137:I138"/>
    <mergeCell ref="J137:J138"/>
    <mergeCell ref="K137:L138"/>
    <mergeCell ref="E139:H139"/>
    <mergeCell ref="K139:L139"/>
    <mergeCell ref="A142:Q142"/>
    <mergeCell ref="A143:Q143"/>
    <mergeCell ref="A144:Q144"/>
    <mergeCell ref="A145:Q145"/>
    <mergeCell ref="A146:Q146"/>
    <mergeCell ref="A147:A152"/>
    <mergeCell ref="B147:B152"/>
    <mergeCell ref="C147:G147"/>
    <mergeCell ref="H147:L147"/>
    <mergeCell ref="M147:Q147"/>
    <mergeCell ref="C148:G148"/>
    <mergeCell ref="H148:L148"/>
    <mergeCell ref="M148:Q148"/>
    <mergeCell ref="C149:G150"/>
    <mergeCell ref="H149:L150"/>
    <mergeCell ref="M149:Q149"/>
    <mergeCell ref="M150:Q150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Q151:Q152"/>
    <mergeCell ref="A158:D158"/>
    <mergeCell ref="E158:Q158"/>
    <mergeCell ref="A159:C159"/>
    <mergeCell ref="G159:H159"/>
    <mergeCell ref="K159:L159"/>
    <mergeCell ref="A160:C160"/>
    <mergeCell ref="G160:H160"/>
    <mergeCell ref="K160:L160"/>
    <mergeCell ref="A163:F163"/>
    <mergeCell ref="A166:F166"/>
    <mergeCell ref="A167:F167"/>
    <mergeCell ref="A169:G169"/>
    <mergeCell ref="A170:G170"/>
    <mergeCell ref="A171:G171"/>
    <mergeCell ref="A172:A173"/>
    <mergeCell ref="B172:B173"/>
    <mergeCell ref="C172:C173"/>
    <mergeCell ref="D172:D173"/>
    <mergeCell ref="F172:H172"/>
    <mergeCell ref="G173:H173"/>
    <mergeCell ref="G174:H174"/>
    <mergeCell ref="G175:H175"/>
    <mergeCell ref="A176:A177"/>
    <mergeCell ref="C176:C177"/>
    <mergeCell ref="D176:D177"/>
    <mergeCell ref="G176:H176"/>
    <mergeCell ref="G177:H177"/>
    <mergeCell ref="G178:H178"/>
    <mergeCell ref="A181:F181"/>
    <mergeCell ref="A183:F183"/>
    <mergeCell ref="A184:F184"/>
    <mergeCell ref="A186:G186"/>
    <mergeCell ref="A187:G187"/>
    <mergeCell ref="A188:G188"/>
    <mergeCell ref="A189:A191"/>
    <mergeCell ref="B189:B191"/>
    <mergeCell ref="C189:F189"/>
    <mergeCell ref="G189:H191"/>
    <mergeCell ref="C190:F190"/>
    <mergeCell ref="G192:H192"/>
    <mergeCell ref="G193:H193"/>
    <mergeCell ref="A194:A195"/>
    <mergeCell ref="G194:H195"/>
    <mergeCell ref="G196:H196"/>
    <mergeCell ref="A200:E200"/>
    <mergeCell ref="A202:E202"/>
    <mergeCell ref="A203:E203"/>
    <mergeCell ref="A204:E204"/>
    <mergeCell ref="B206:B209"/>
    <mergeCell ref="C206:C209"/>
    <mergeCell ref="D206:F206"/>
    <mergeCell ref="A210:F210"/>
    <mergeCell ref="A211:F211"/>
    <mergeCell ref="A212:F212"/>
    <mergeCell ref="A224:F224"/>
    <mergeCell ref="A226:F226"/>
    <mergeCell ref="A227:F227"/>
    <mergeCell ref="A230:F230"/>
    <mergeCell ref="A232:F232"/>
    <mergeCell ref="A233:F233"/>
    <mergeCell ref="A238:F238"/>
    <mergeCell ref="A239:F239"/>
    <mergeCell ref="A240:H240"/>
    <mergeCell ref="A241:G241"/>
    <mergeCell ref="A242:G242"/>
    <mergeCell ref="A243:F243"/>
    <mergeCell ref="A245:A246"/>
    <mergeCell ref="B245:B246"/>
    <mergeCell ref="C245:C246"/>
    <mergeCell ref="D245:D246"/>
    <mergeCell ref="E245:N245"/>
    <mergeCell ref="E246:G246"/>
    <mergeCell ref="J246:N246"/>
    <mergeCell ref="E247:G247"/>
    <mergeCell ref="J247:N247"/>
    <mergeCell ref="A248:A262"/>
    <mergeCell ref="B248:B262"/>
    <mergeCell ref="C248:C262"/>
    <mergeCell ref="D248:D262"/>
    <mergeCell ref="M248:N248"/>
    <mergeCell ref="J249:L249"/>
    <mergeCell ref="M249:N249"/>
    <mergeCell ref="J250:L250"/>
    <mergeCell ref="M250:N250"/>
    <mergeCell ref="J251:L251"/>
    <mergeCell ref="M251:N251"/>
    <mergeCell ref="J252:L252"/>
    <mergeCell ref="M252:N252"/>
    <mergeCell ref="J253:L253"/>
    <mergeCell ref="M253:N253"/>
    <mergeCell ref="J254:L254"/>
    <mergeCell ref="M254:N254"/>
    <mergeCell ref="J255:L255"/>
    <mergeCell ref="M255:N255"/>
    <mergeCell ref="J256:L256"/>
    <mergeCell ref="M256:N256"/>
    <mergeCell ref="J257:L257"/>
    <mergeCell ref="M257:N257"/>
    <mergeCell ref="E258:F258"/>
    <mergeCell ref="J258:L258"/>
    <mergeCell ref="M258:N258"/>
    <mergeCell ref="J259:L259"/>
    <mergeCell ref="M259:N259"/>
    <mergeCell ref="J260:L260"/>
    <mergeCell ref="M260:N260"/>
    <mergeCell ref="J261:L261"/>
    <mergeCell ref="M261:N261"/>
    <mergeCell ref="J262:L262"/>
    <mergeCell ref="M262:N262"/>
    <mergeCell ref="A263:A267"/>
    <mergeCell ref="B263:B267"/>
    <mergeCell ref="C263:C267"/>
    <mergeCell ref="D263:D267"/>
    <mergeCell ref="J263:L263"/>
    <mergeCell ref="M263:N263"/>
    <mergeCell ref="J264:L264"/>
    <mergeCell ref="M264:N264"/>
    <mergeCell ref="J265:L265"/>
    <mergeCell ref="M265:N265"/>
    <mergeCell ref="J266:L266"/>
    <mergeCell ref="M266:N266"/>
    <mergeCell ref="J267:L267"/>
    <mergeCell ref="M267:N267"/>
    <mergeCell ref="A268:A279"/>
    <mergeCell ref="B268:B279"/>
    <mergeCell ref="C268:C279"/>
    <mergeCell ref="D268:D279"/>
    <mergeCell ref="J268:L268"/>
    <mergeCell ref="M268:N268"/>
    <mergeCell ref="J269:L269"/>
    <mergeCell ref="M269:N269"/>
    <mergeCell ref="J270:L270"/>
    <mergeCell ref="M270:N270"/>
    <mergeCell ref="J271:L271"/>
    <mergeCell ref="M271:N271"/>
    <mergeCell ref="J272:L272"/>
    <mergeCell ref="M272:N272"/>
    <mergeCell ref="J273:L273"/>
    <mergeCell ref="M273:N273"/>
    <mergeCell ref="J274:L274"/>
    <mergeCell ref="M274:N274"/>
    <mergeCell ref="J275:L275"/>
    <mergeCell ref="M275:N275"/>
    <mergeCell ref="J276:L276"/>
    <mergeCell ref="M276:N276"/>
    <mergeCell ref="J277:L277"/>
    <mergeCell ref="M277:N277"/>
    <mergeCell ref="J278:L278"/>
    <mergeCell ref="M278:N278"/>
    <mergeCell ref="J279:L279"/>
    <mergeCell ref="M279:N279"/>
    <mergeCell ref="J280:L280"/>
    <mergeCell ref="M280:N280"/>
    <mergeCell ref="A281:A290"/>
    <mergeCell ref="C281:C290"/>
    <mergeCell ref="D281:D290"/>
    <mergeCell ref="E281:G282"/>
    <mergeCell ref="H281:H282"/>
    <mergeCell ref="J281:N282"/>
    <mergeCell ref="E283:F283"/>
    <mergeCell ref="J283:K283"/>
    <mergeCell ref="L283:N283"/>
    <mergeCell ref="E284:F284"/>
    <mergeCell ref="J284:K284"/>
    <mergeCell ref="L284:N284"/>
    <mergeCell ref="E285:F285"/>
    <mergeCell ref="J285:K285"/>
    <mergeCell ref="L285:N285"/>
    <mergeCell ref="E286:F286"/>
    <mergeCell ref="J286:K286"/>
    <mergeCell ref="L286:N286"/>
    <mergeCell ref="J287:N287"/>
    <mergeCell ref="E288:F288"/>
    <mergeCell ref="J288:K288"/>
    <mergeCell ref="L288:N288"/>
    <mergeCell ref="E289:F289"/>
    <mergeCell ref="J289:K289"/>
    <mergeCell ref="L289:N289"/>
    <mergeCell ref="E290:F290"/>
    <mergeCell ref="J290:K290"/>
    <mergeCell ref="L290:N290"/>
    <mergeCell ref="E291:G291"/>
    <mergeCell ref="J291:N291"/>
    <mergeCell ref="A292:A301"/>
    <mergeCell ref="C292:C301"/>
    <mergeCell ref="D292:D293"/>
    <mergeCell ref="J292:N292"/>
    <mergeCell ref="J293:K293"/>
    <mergeCell ref="L293:N293"/>
    <mergeCell ref="D294:D297"/>
    <mergeCell ref="J294:K294"/>
    <mergeCell ref="L294:N294"/>
    <mergeCell ref="J295:K295"/>
    <mergeCell ref="L295:N295"/>
    <mergeCell ref="J296:K296"/>
    <mergeCell ref="L296:N296"/>
    <mergeCell ref="J297:K297"/>
    <mergeCell ref="L297:N297"/>
    <mergeCell ref="D298:D301"/>
    <mergeCell ref="E298:F298"/>
    <mergeCell ref="J298:K298"/>
    <mergeCell ref="L298:N298"/>
    <mergeCell ref="J299:K299"/>
    <mergeCell ref="L299:N299"/>
    <mergeCell ref="J300:K300"/>
    <mergeCell ref="L300:N300"/>
    <mergeCell ref="J301:K301"/>
    <mergeCell ref="L301:N301"/>
    <mergeCell ref="A302:A303"/>
    <mergeCell ref="B302:B303"/>
    <mergeCell ref="C302:C303"/>
    <mergeCell ref="D302:D303"/>
    <mergeCell ref="E302:G303"/>
    <mergeCell ref="H302:H303"/>
    <mergeCell ref="J302:N303"/>
    <mergeCell ref="A304:A311"/>
    <mergeCell ref="C304:C311"/>
    <mergeCell ref="D304:D306"/>
    <mergeCell ref="E304:F304"/>
    <mergeCell ref="J304:N304"/>
    <mergeCell ref="E305:F305"/>
    <mergeCell ref="J305:K305"/>
    <mergeCell ref="L305:N305"/>
    <mergeCell ref="E306:F306"/>
    <mergeCell ref="J306:K306"/>
    <mergeCell ref="L306:N306"/>
    <mergeCell ref="D307:D309"/>
    <mergeCell ref="E307:F307"/>
    <mergeCell ref="K307:N307"/>
    <mergeCell ref="E308:F308"/>
    <mergeCell ref="K308:N308"/>
    <mergeCell ref="E309:F309"/>
    <mergeCell ref="K309:N309"/>
    <mergeCell ref="D310:D311"/>
    <mergeCell ref="E310:G311"/>
    <mergeCell ref="H310:H311"/>
    <mergeCell ref="J310:N311"/>
    <mergeCell ref="E312:G312"/>
    <mergeCell ref="J312:N312"/>
    <mergeCell ref="A313:A322"/>
    <mergeCell ref="C313:C322"/>
    <mergeCell ref="D313:D314"/>
    <mergeCell ref="E313:G314"/>
    <mergeCell ref="H313:H314"/>
    <mergeCell ref="J313:N314"/>
    <mergeCell ref="D315:D318"/>
    <mergeCell ref="E315:F315"/>
    <mergeCell ref="J315:M315"/>
    <mergeCell ref="E316:F316"/>
    <mergeCell ref="J316:M316"/>
    <mergeCell ref="E317:F317"/>
    <mergeCell ref="J317:M317"/>
    <mergeCell ref="E318:F318"/>
    <mergeCell ref="J318:M318"/>
    <mergeCell ref="D319:D322"/>
    <mergeCell ref="J319:M319"/>
    <mergeCell ref="E320:F320"/>
    <mergeCell ref="J320:M320"/>
    <mergeCell ref="E321:F321"/>
    <mergeCell ref="J321:M321"/>
    <mergeCell ref="E322:F322"/>
    <mergeCell ref="J322:M322"/>
    <mergeCell ref="A323:A326"/>
    <mergeCell ref="B323:B326"/>
    <mergeCell ref="C323:C326"/>
    <mergeCell ref="D323:D326"/>
    <mergeCell ref="J323:M323"/>
    <mergeCell ref="E324:F324"/>
    <mergeCell ref="J324:M324"/>
    <mergeCell ref="E325:F325"/>
    <mergeCell ref="J325:M325"/>
    <mergeCell ref="E326:F326"/>
    <mergeCell ref="J326:M326"/>
    <mergeCell ref="A327:A340"/>
    <mergeCell ref="B327:B340"/>
    <mergeCell ref="C327:C340"/>
    <mergeCell ref="D327:D328"/>
    <mergeCell ref="H327:H328"/>
    <mergeCell ref="J327:N328"/>
    <mergeCell ref="D329:D330"/>
    <mergeCell ref="H329:H330"/>
    <mergeCell ref="J329:N330"/>
    <mergeCell ref="D331:D340"/>
    <mergeCell ref="H331:H340"/>
    <mergeCell ref="J331:N340"/>
    <mergeCell ref="A346:F346"/>
    <mergeCell ref="A348:A349"/>
    <mergeCell ref="B348:B349"/>
    <mergeCell ref="C348:C349"/>
    <mergeCell ref="D348:D349"/>
    <mergeCell ref="E348:H348"/>
    <mergeCell ref="A351:A362"/>
    <mergeCell ref="C351:C352"/>
    <mergeCell ref="D351:D362"/>
    <mergeCell ref="E351:E352"/>
    <mergeCell ref="F351:F352"/>
    <mergeCell ref="G351:G352"/>
    <mergeCell ref="H351:H352"/>
    <mergeCell ref="B352:B355"/>
    <mergeCell ref="A364:A369"/>
    <mergeCell ref="C364:C369"/>
    <mergeCell ref="D364:D369"/>
    <mergeCell ref="E364:E365"/>
    <mergeCell ref="F364:F365"/>
    <mergeCell ref="G364:G365"/>
    <mergeCell ref="H364:H365"/>
    <mergeCell ref="E366:E367"/>
    <mergeCell ref="F366:F367"/>
    <mergeCell ref="G366:G367"/>
    <mergeCell ref="H366:H367"/>
    <mergeCell ref="E368:E369"/>
    <mergeCell ref="F368:F369"/>
    <mergeCell ref="G368:G369"/>
    <mergeCell ref="H368:H369"/>
    <mergeCell ref="A372:A382"/>
    <mergeCell ref="B372:B382"/>
    <mergeCell ref="C372:C373"/>
    <mergeCell ref="D372:D373"/>
    <mergeCell ref="E372:E373"/>
    <mergeCell ref="F372:F373"/>
    <mergeCell ref="G372:G373"/>
    <mergeCell ref="H372:H373"/>
    <mergeCell ref="D374:D378"/>
    <mergeCell ref="A391:F391"/>
    <mergeCell ref="A393:A394"/>
    <mergeCell ref="B393:B394"/>
    <mergeCell ref="C393:C394"/>
    <mergeCell ref="D393:D394"/>
    <mergeCell ref="E393:H393"/>
    <mergeCell ref="A396:A401"/>
    <mergeCell ref="C396:C401"/>
    <mergeCell ref="D396:D401"/>
    <mergeCell ref="E396:E397"/>
    <mergeCell ref="F396:F397"/>
    <mergeCell ref="G396:G397"/>
    <mergeCell ref="H396:H397"/>
    <mergeCell ref="E398:E399"/>
    <mergeCell ref="F398:F399"/>
    <mergeCell ref="G398:G399"/>
    <mergeCell ref="H398:H399"/>
    <mergeCell ref="E400:E401"/>
    <mergeCell ref="F400:F401"/>
    <mergeCell ref="G400:G401"/>
    <mergeCell ref="H400:H401"/>
    <mergeCell ref="A403:A409"/>
    <mergeCell ref="C403:C409"/>
    <mergeCell ref="D403:D409"/>
    <mergeCell ref="E403:E405"/>
    <mergeCell ref="F403:F405"/>
    <mergeCell ref="G403:G405"/>
    <mergeCell ref="H403:H405"/>
    <mergeCell ref="E406:E407"/>
    <mergeCell ref="F406:F407"/>
    <mergeCell ref="G406:G407"/>
    <mergeCell ref="H406:H407"/>
    <mergeCell ref="E408:E409"/>
    <mergeCell ref="F408:F409"/>
    <mergeCell ref="G408:G409"/>
    <mergeCell ref="H408:H409"/>
    <mergeCell ref="A413:I413"/>
    <mergeCell ref="A414:F414"/>
    <mergeCell ref="A415:I415"/>
    <mergeCell ref="B417:B418"/>
    <mergeCell ref="C417:C418"/>
    <mergeCell ref="D417:D418"/>
    <mergeCell ref="E417:E418"/>
    <mergeCell ref="F417:F418"/>
    <mergeCell ref="G417:H418"/>
    <mergeCell ref="I417:I418"/>
    <mergeCell ref="G419:H419"/>
    <mergeCell ref="G420:H420"/>
    <mergeCell ref="A421:A422"/>
    <mergeCell ref="B421:B422"/>
    <mergeCell ref="C421:C422"/>
    <mergeCell ref="D421:D422"/>
    <mergeCell ref="F421:F422"/>
    <mergeCell ref="G421:H422"/>
    <mergeCell ref="I421:I422"/>
    <mergeCell ref="G423:H423"/>
    <mergeCell ref="G424:H424"/>
    <mergeCell ref="G425:H425"/>
    <mergeCell ref="G426:H426"/>
    <mergeCell ref="A427:A429"/>
    <mergeCell ref="B427:B429"/>
    <mergeCell ref="C427:C429"/>
    <mergeCell ref="D427:D429"/>
    <mergeCell ref="F427:F429"/>
    <mergeCell ref="G427:H429"/>
    <mergeCell ref="I427:I429"/>
    <mergeCell ref="A430:A432"/>
    <mergeCell ref="B430:B432"/>
    <mergeCell ref="C430:C432"/>
    <mergeCell ref="D430:D432"/>
    <mergeCell ref="F430:F432"/>
    <mergeCell ref="G430:H432"/>
    <mergeCell ref="I430:I432"/>
    <mergeCell ref="G433:H433"/>
    <mergeCell ref="G434:H434"/>
    <mergeCell ref="G435:H435"/>
    <mergeCell ref="A436:A437"/>
    <mergeCell ref="B436:B437"/>
    <mergeCell ref="C436:C437"/>
    <mergeCell ref="D436:D437"/>
    <mergeCell ref="F436:F437"/>
    <mergeCell ref="G436:H437"/>
    <mergeCell ref="I436:I437"/>
    <mergeCell ref="A438:A439"/>
    <mergeCell ref="B438:B439"/>
    <mergeCell ref="C438:C439"/>
    <mergeCell ref="D438:D439"/>
    <mergeCell ref="F438:F439"/>
    <mergeCell ref="G438:G439"/>
    <mergeCell ref="H438:H439"/>
    <mergeCell ref="I438:I439"/>
    <mergeCell ref="A442:A443"/>
    <mergeCell ref="B442:B443"/>
    <mergeCell ref="C442:C443"/>
    <mergeCell ref="D442:D443"/>
    <mergeCell ref="F442:F443"/>
    <mergeCell ref="G442:G443"/>
    <mergeCell ref="H442:H443"/>
    <mergeCell ref="I442:I443"/>
    <mergeCell ref="A458:E458"/>
    <mergeCell ref="A459:G459"/>
    <mergeCell ref="A464:A465"/>
    <mergeCell ref="B464:B465"/>
    <mergeCell ref="C464:C465"/>
    <mergeCell ref="D464:D465"/>
    <mergeCell ref="E464:H464"/>
    <mergeCell ref="L464:N464"/>
    <mergeCell ref="B467:N467"/>
    <mergeCell ref="B470:N470"/>
    <mergeCell ref="B473:N473"/>
    <mergeCell ref="A477:N477"/>
    <mergeCell ref="A482:E482"/>
    <mergeCell ref="A483:E483"/>
    <mergeCell ref="A486:A488"/>
    <mergeCell ref="B486:B488"/>
    <mergeCell ref="D486:E486"/>
    <mergeCell ref="D487:D488"/>
    <mergeCell ref="B490:F490"/>
    <mergeCell ref="B503:F503"/>
    <mergeCell ref="B507:F507"/>
    <mergeCell ref="A508:A509"/>
    <mergeCell ref="C508:C509"/>
    <mergeCell ref="D508:D509"/>
    <mergeCell ref="E508:E509"/>
    <mergeCell ref="F508:F509"/>
    <mergeCell ref="A510:A511"/>
    <mergeCell ref="C510:C511"/>
    <mergeCell ref="D510:D511"/>
    <mergeCell ref="E510:E511"/>
    <mergeCell ref="F510:F511"/>
    <mergeCell ref="A514:F514"/>
    <mergeCell ref="A517:F517"/>
    <mergeCell ref="A518:F518"/>
    <mergeCell ref="A519:F519"/>
    <mergeCell ref="A522:C522"/>
    <mergeCell ref="D522:E522"/>
    <mergeCell ref="G522:H522"/>
    <mergeCell ref="I522:J522"/>
    <mergeCell ref="A523:C523"/>
    <mergeCell ref="D523:E523"/>
    <mergeCell ref="G523:H523"/>
    <mergeCell ref="I523:J523"/>
    <mergeCell ref="A524:C524"/>
    <mergeCell ref="D524:E524"/>
    <mergeCell ref="G524:H524"/>
    <mergeCell ref="I524:J524"/>
    <mergeCell ref="A525:C525"/>
    <mergeCell ref="D525:E525"/>
    <mergeCell ref="G525:H525"/>
    <mergeCell ref="I525:J525"/>
    <mergeCell ref="A526:C526"/>
    <mergeCell ref="D526:E526"/>
    <mergeCell ref="G526:H526"/>
    <mergeCell ref="I526:J526"/>
    <mergeCell ref="A527:C527"/>
    <mergeCell ref="D527:E527"/>
    <mergeCell ref="G527:H527"/>
    <mergeCell ref="I527:J527"/>
    <mergeCell ref="A528:C528"/>
    <mergeCell ref="D528:E528"/>
    <mergeCell ref="G528:H528"/>
    <mergeCell ref="I528:J528"/>
    <mergeCell ref="A529:C529"/>
    <mergeCell ref="D529:E529"/>
    <mergeCell ref="G529:H529"/>
    <mergeCell ref="I529:J529"/>
    <mergeCell ref="A530:C530"/>
    <mergeCell ref="D530:E530"/>
    <mergeCell ref="G530:H530"/>
    <mergeCell ref="I530:J530"/>
    <mergeCell ref="A531:C531"/>
    <mergeCell ref="D531:E531"/>
    <mergeCell ref="G531:H531"/>
    <mergeCell ref="I531:J531"/>
    <mergeCell ref="A532:C532"/>
    <mergeCell ref="D532:E532"/>
    <mergeCell ref="G532:H532"/>
    <mergeCell ref="I532:J532"/>
    <mergeCell ref="A533:C533"/>
    <mergeCell ref="D533:E533"/>
    <mergeCell ref="G533:H533"/>
    <mergeCell ref="I533:J533"/>
    <mergeCell ref="A534:C534"/>
    <mergeCell ref="D534:E534"/>
    <mergeCell ref="G534:H534"/>
    <mergeCell ref="I534:J534"/>
    <mergeCell ref="A535:C535"/>
    <mergeCell ref="D535:E535"/>
    <mergeCell ref="G535:H535"/>
    <mergeCell ref="I535:J535"/>
    <mergeCell ref="A536:C536"/>
    <mergeCell ref="D536:E536"/>
    <mergeCell ref="G536:H536"/>
    <mergeCell ref="I536:J536"/>
    <mergeCell ref="A537:C537"/>
    <mergeCell ref="D537:E537"/>
    <mergeCell ref="G537:H537"/>
    <mergeCell ref="I537:J537"/>
    <mergeCell ref="A538:C538"/>
    <mergeCell ref="D538:E538"/>
    <mergeCell ref="G538:H538"/>
    <mergeCell ref="I538:J538"/>
    <mergeCell ref="A539:C539"/>
    <mergeCell ref="D539:E539"/>
    <mergeCell ref="G539:H539"/>
    <mergeCell ref="I539:J539"/>
    <mergeCell ref="A540:C540"/>
    <mergeCell ref="D540:E540"/>
    <mergeCell ref="G540:H540"/>
    <mergeCell ref="I540:J540"/>
    <mergeCell ref="B541:B543"/>
    <mergeCell ref="C541:D543"/>
    <mergeCell ref="E541:G543"/>
    <mergeCell ref="H541:H543"/>
    <mergeCell ref="J541:J543"/>
    <mergeCell ref="C544:D544"/>
    <mergeCell ref="E544:G544"/>
  </mergeCells>
  <printOptions headings="false" gridLines="false" gridLinesSet="true" horizontalCentered="true" verticalCentered="false"/>
  <pageMargins left="0.590277777777778" right="0.590277777777778" top="0.984027777777778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2" man="true" max="16383" min="0"/>
    <brk id="179" man="true" max="16383" min="0"/>
    <brk id="199" man="true" max="16383" min="0"/>
    <brk id="223" man="true" max="16383" min="0"/>
    <brk id="239" man="true" max="16383" min="0"/>
    <brk id="343" man="true" max="16383" min="0"/>
    <brk id="383" man="true" max="16383" min="0"/>
    <brk id="411" man="true" max="16383" min="0"/>
    <brk id="454" man="true" max="16383" min="0"/>
    <brk id="478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7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20" zoomScaleNormal="120" zoomScalePageLayoutView="100">
      <selection activeCell="F176" activeCellId="0" pane="topLeft" sqref="F176"/>
    </sheetView>
  </sheetViews>
  <sheetFormatPr defaultRowHeight="15"/>
  <cols>
    <col collapsed="false" hidden="false" max="1" min="1" style="0" width="15.1479591836735"/>
    <col collapsed="false" hidden="false" max="2" min="2" style="0" width="10"/>
    <col collapsed="false" hidden="false" max="3" min="3" style="0" width="16.1428571428571"/>
    <col collapsed="false" hidden="false" max="4" min="4" style="0" width="13.1377551020408"/>
    <col collapsed="false" hidden="false" max="5" min="5" style="0" width="11.9948979591837"/>
    <col collapsed="false" hidden="false" max="6" min="6" style="0" width="19.9948979591837"/>
    <col collapsed="false" hidden="false" max="7" min="7" style="0" width="15.4234693877551"/>
    <col collapsed="false" hidden="false" max="8" min="8" style="0" width="16.2908163265306"/>
    <col collapsed="false" hidden="false" max="13" min="9" style="0" width="8.70918367346939"/>
    <col collapsed="false" hidden="false" max="14" min="14" style="0" width="7"/>
    <col collapsed="false" hidden="false" max="15" min="15" style="0" width="9.70918367346939"/>
    <col collapsed="false" hidden="false" max="1025" min="16" style="0" width="8.70918367346939"/>
  </cols>
  <sheetData>
    <row collapsed="false" customFormat="false" customHeight="false" hidden="true" ht="15.25" outlineLevel="0" r="1">
      <c r="A1" s="357" t="s">
        <v>0</v>
      </c>
    </row>
    <row collapsed="false" customFormat="false" customHeight="false" hidden="true" ht="15.75" outlineLevel="0" r="2">
      <c r="A2" s="358" t="s">
        <v>1</v>
      </c>
    </row>
    <row collapsed="false" customFormat="false" customHeight="false" hidden="true" ht="15.75" outlineLevel="0" r="3">
      <c r="A3" s="21" t="s">
        <v>43</v>
      </c>
      <c r="B3" s="21"/>
      <c r="C3" s="21"/>
      <c r="D3" s="21"/>
      <c r="E3" s="21"/>
      <c r="F3" s="21"/>
      <c r="G3" s="21"/>
    </row>
    <row collapsed="false" customFormat="false" customHeight="false" hidden="true" ht="15.75" outlineLevel="0" r="4">
      <c r="A4" s="5"/>
    </row>
    <row collapsed="false" customFormat="false" customHeight="true" hidden="true" ht="164.25" outlineLevel="0" r="5">
      <c r="A5" s="353" t="s">
        <v>3</v>
      </c>
      <c r="B5" s="26" t="s">
        <v>44</v>
      </c>
      <c r="C5" s="26" t="s">
        <v>45</v>
      </c>
      <c r="D5" s="26" t="s">
        <v>6</v>
      </c>
      <c r="E5" s="26"/>
      <c r="F5" s="26" t="s">
        <v>46</v>
      </c>
      <c r="G5" s="26" t="s">
        <v>424</v>
      </c>
    </row>
    <row collapsed="false" customFormat="false" customHeight="false" hidden="true" ht="45" outlineLevel="0" r="6">
      <c r="A6" s="32" t="s">
        <v>9</v>
      </c>
      <c r="B6" s="26"/>
      <c r="C6" s="26"/>
      <c r="D6" s="253" t="s">
        <v>47</v>
      </c>
      <c r="E6" s="29" t="s">
        <v>48</v>
      </c>
      <c r="F6" s="26"/>
      <c r="G6" s="26"/>
    </row>
    <row collapsed="false" customFormat="false" customHeight="true" hidden="true" ht="34.5" outlineLevel="0" r="7">
      <c r="A7" s="31" t="n">
        <v>1</v>
      </c>
      <c r="B7" s="31" t="n">
        <v>2</v>
      </c>
      <c r="C7" s="31" t="n">
        <v>3</v>
      </c>
      <c r="D7" s="31" t="n">
        <v>4</v>
      </c>
      <c r="E7" s="31" t="n">
        <v>5</v>
      </c>
      <c r="F7" s="31" t="n">
        <v>6</v>
      </c>
      <c r="G7" s="359" t="n">
        <v>7</v>
      </c>
    </row>
    <row collapsed="false" customFormat="false" customHeight="true" hidden="true" ht="15" outlineLevel="0" r="8">
      <c r="A8" s="360" t="s">
        <v>12</v>
      </c>
      <c r="B8" s="361" t="s">
        <v>49</v>
      </c>
      <c r="C8" s="35"/>
      <c r="D8" s="36" t="n">
        <v>41640</v>
      </c>
      <c r="E8" s="36" t="n">
        <v>42735</v>
      </c>
      <c r="F8" s="35"/>
      <c r="G8" s="35"/>
    </row>
    <row collapsed="false" customFormat="false" customHeight="false" hidden="true" ht="165" outlineLevel="0" r="9">
      <c r="A9" s="360"/>
      <c r="B9" s="29" t="s">
        <v>50</v>
      </c>
      <c r="C9" s="35"/>
      <c r="D9" s="36"/>
      <c r="E9" s="36"/>
      <c r="F9" s="35"/>
      <c r="G9" s="35"/>
    </row>
    <row collapsed="false" customFormat="false" customHeight="false" hidden="true" ht="180" outlineLevel="0" r="10">
      <c r="A10" s="362" t="s">
        <v>15</v>
      </c>
      <c r="B10" s="29" t="s">
        <v>51</v>
      </c>
      <c r="C10" s="29" t="s">
        <v>52</v>
      </c>
      <c r="D10" s="40" t="n">
        <v>41640</v>
      </c>
      <c r="E10" s="40" t="n">
        <v>42735</v>
      </c>
      <c r="F10" s="29" t="s">
        <v>53</v>
      </c>
      <c r="G10" s="253" t="s">
        <v>425</v>
      </c>
    </row>
    <row collapsed="false" customFormat="false" customHeight="false" hidden="true" ht="210" outlineLevel="0" r="11">
      <c r="A11" s="362" t="s">
        <v>20</v>
      </c>
      <c r="B11" s="29" t="s">
        <v>54</v>
      </c>
      <c r="C11" s="29" t="s">
        <v>55</v>
      </c>
      <c r="D11" s="40" t="n">
        <v>41640</v>
      </c>
      <c r="E11" s="40" t="n">
        <v>42735</v>
      </c>
      <c r="F11" s="29" t="s">
        <v>56</v>
      </c>
      <c r="G11" s="35" t="s">
        <v>426</v>
      </c>
    </row>
    <row collapsed="false" customFormat="false" customHeight="true" hidden="true" ht="14.1" outlineLevel="0" r="12">
      <c r="A12" s="32"/>
      <c r="B12" s="205"/>
      <c r="C12" s="205"/>
      <c r="D12" s="205"/>
      <c r="E12" s="205"/>
      <c r="F12" s="205"/>
      <c r="G12" s="205"/>
    </row>
    <row collapsed="false" customFormat="false" customHeight="true" hidden="true" ht="15" outlineLevel="0" r="13">
      <c r="A13" s="26" t="s">
        <v>26</v>
      </c>
      <c r="B13" s="361" t="s">
        <v>57</v>
      </c>
      <c r="C13" s="35"/>
      <c r="D13" s="36" t="n">
        <v>41640</v>
      </c>
      <c r="E13" s="36" t="n">
        <v>42735</v>
      </c>
      <c r="F13" s="35"/>
      <c r="G13" s="35"/>
    </row>
    <row collapsed="false" customFormat="false" customHeight="false" hidden="true" ht="195" outlineLevel="0" r="14">
      <c r="A14" s="26"/>
      <c r="B14" s="29" t="s">
        <v>58</v>
      </c>
      <c r="C14" s="35"/>
      <c r="D14" s="36"/>
      <c r="E14" s="36"/>
      <c r="F14" s="35"/>
      <c r="G14" s="35"/>
    </row>
    <row collapsed="false" customFormat="false" customHeight="false" hidden="true" ht="285" outlineLevel="0" r="15">
      <c r="A15" s="32" t="s">
        <v>28</v>
      </c>
      <c r="B15" s="29" t="s">
        <v>59</v>
      </c>
      <c r="C15" s="29" t="s">
        <v>60</v>
      </c>
      <c r="D15" s="40" t="n">
        <v>41640</v>
      </c>
      <c r="E15" s="40" t="n">
        <v>42735</v>
      </c>
      <c r="F15" s="29" t="s">
        <v>30</v>
      </c>
      <c r="G15" s="276" t="s">
        <v>427</v>
      </c>
    </row>
    <row collapsed="false" customFormat="false" customHeight="false" hidden="true" ht="225" outlineLevel="0" r="16">
      <c r="A16" s="362" t="s">
        <v>32</v>
      </c>
      <c r="B16" s="29" t="s">
        <v>61</v>
      </c>
      <c r="C16" s="29" t="s">
        <v>60</v>
      </c>
      <c r="D16" s="40" t="n">
        <v>41640</v>
      </c>
      <c r="E16" s="40" t="n">
        <v>42735</v>
      </c>
      <c r="F16" s="194" t="s">
        <v>34</v>
      </c>
      <c r="G16" s="205" t="s">
        <v>428</v>
      </c>
    </row>
    <row collapsed="false" customFormat="false" customHeight="true" hidden="true" ht="15" outlineLevel="0" r="17">
      <c r="A17" s="26" t="n">
        <v>3</v>
      </c>
      <c r="B17" s="363" t="s">
        <v>62</v>
      </c>
      <c r="C17" s="35" t="s">
        <v>63</v>
      </c>
      <c r="D17" s="36" t="n">
        <v>41640</v>
      </c>
      <c r="E17" s="36" t="n">
        <v>42735</v>
      </c>
      <c r="F17" s="205"/>
      <c r="G17" s="35"/>
    </row>
    <row collapsed="false" customFormat="false" customHeight="true" hidden="true" ht="133.5" outlineLevel="0" r="18">
      <c r="A18" s="26"/>
      <c r="B18" s="194" t="s">
        <v>64</v>
      </c>
      <c r="C18" s="35"/>
      <c r="D18" s="36"/>
      <c r="E18" s="36"/>
      <c r="F18" s="205"/>
      <c r="G18" s="35"/>
    </row>
    <row collapsed="false" customFormat="false" customHeight="true" hidden="true" ht="74.25" outlineLevel="0" r="19">
      <c r="A19" s="364" t="n">
        <v>41642</v>
      </c>
      <c r="B19" s="206" t="s">
        <v>65</v>
      </c>
      <c r="C19" s="35" t="s">
        <v>63</v>
      </c>
      <c r="D19" s="36" t="n">
        <v>41640</v>
      </c>
      <c r="E19" s="36" t="n">
        <v>42735</v>
      </c>
      <c r="F19" s="35" t="s">
        <v>40</v>
      </c>
      <c r="G19" s="205" t="s">
        <v>429</v>
      </c>
    </row>
    <row collapsed="false" customFormat="false" customHeight="true" hidden="true" ht="102" outlineLevel="0" r="20">
      <c r="A20" s="364"/>
      <c r="B20" s="194" t="s">
        <v>66</v>
      </c>
      <c r="C20" s="35"/>
      <c r="D20" s="36"/>
      <c r="E20" s="36"/>
      <c r="F20" s="35"/>
      <c r="G20" s="205"/>
    </row>
    <row collapsed="false" customFormat="false" customHeight="false" hidden="true" ht="15" outlineLevel="0" r="21">
      <c r="A21" s="365"/>
    </row>
    <row collapsed="false" customFormat="false" customHeight="false" hidden="true" ht="15.75" outlineLevel="0" r="22">
      <c r="A22" s="366" t="s">
        <v>67</v>
      </c>
    </row>
    <row collapsed="false" customFormat="false" customHeight="false" hidden="true" ht="15.75" outlineLevel="0" r="23">
      <c r="A23" s="366" t="s">
        <v>42</v>
      </c>
    </row>
    <row collapsed="false" customFormat="false" customHeight="false" hidden="true" ht="15.75" outlineLevel="0" r="24">
      <c r="A24" s="357"/>
    </row>
    <row collapsed="false" customFormat="false" customHeight="false" hidden="true" ht="15.75" outlineLevel="0" r="25">
      <c r="A25" s="357" t="s">
        <v>68</v>
      </c>
    </row>
    <row collapsed="false" customFormat="false" customHeight="false" hidden="true" ht="15.75" outlineLevel="0" r="26">
      <c r="A26" s="3" t="s">
        <v>69</v>
      </c>
      <c r="B26" s="3"/>
      <c r="C26" s="3"/>
      <c r="D26" s="3"/>
      <c r="E26" s="3"/>
      <c r="F26" s="3"/>
      <c r="G26" s="3"/>
    </row>
    <row collapsed="false" customFormat="false" customHeight="false" hidden="true" ht="15.75" outlineLevel="0" r="27">
      <c r="A27" s="3" t="s">
        <v>430</v>
      </c>
      <c r="B27" s="3"/>
      <c r="C27" s="3"/>
      <c r="D27" s="3"/>
      <c r="E27" s="3"/>
      <c r="F27" s="3"/>
      <c r="G27" s="3"/>
    </row>
    <row collapsed="false" customFormat="false" customHeight="false" hidden="true" ht="15.75" outlineLevel="0" r="28">
      <c r="A28" s="367"/>
    </row>
    <row collapsed="false" customFormat="false" customHeight="true" hidden="true" ht="172.5" outlineLevel="0" r="29">
      <c r="A29" s="37" t="s">
        <v>71</v>
      </c>
      <c r="B29" s="37" t="s">
        <v>72</v>
      </c>
      <c r="C29" s="37" t="s">
        <v>73</v>
      </c>
      <c r="D29" s="37"/>
      <c r="E29" s="37" t="s">
        <v>74</v>
      </c>
      <c r="F29" s="304" t="s">
        <v>75</v>
      </c>
      <c r="G29" s="304"/>
      <c r="H29" s="304"/>
      <c r="I29" s="304"/>
      <c r="J29" s="304"/>
      <c r="K29" s="304"/>
      <c r="L29" s="304"/>
      <c r="M29" s="304"/>
    </row>
    <row collapsed="false" customFormat="false" customHeight="true" hidden="true" ht="30.75" outlineLevel="0" r="30">
      <c r="A30" s="37"/>
      <c r="B30" s="37"/>
      <c r="C30" s="37" t="s">
        <v>76</v>
      </c>
      <c r="D30" s="37" t="s">
        <v>77</v>
      </c>
      <c r="E30" s="37"/>
      <c r="F30" s="27"/>
      <c r="G30" s="27"/>
      <c r="H30" s="27"/>
      <c r="I30" s="37" t="s">
        <v>80</v>
      </c>
      <c r="J30" s="265" t="s">
        <v>431</v>
      </c>
      <c r="K30" s="37" t="s">
        <v>82</v>
      </c>
      <c r="L30" s="37"/>
      <c r="M30" s="37"/>
    </row>
    <row collapsed="false" customFormat="false" customHeight="false" hidden="true" ht="15.75" outlineLevel="0" r="31">
      <c r="A31" s="37"/>
      <c r="B31" s="37"/>
      <c r="C31" s="37"/>
      <c r="D31" s="37"/>
      <c r="E31" s="37"/>
      <c r="F31" s="27"/>
      <c r="G31" s="27"/>
      <c r="H31" s="27"/>
      <c r="I31" s="37"/>
      <c r="J31" s="41" t="s">
        <v>432</v>
      </c>
      <c r="K31" s="37"/>
      <c r="L31" s="37"/>
      <c r="M31" s="37"/>
    </row>
    <row collapsed="false" customFormat="false" customHeight="false" hidden="true" ht="15.75" outlineLevel="0" r="32">
      <c r="A32" s="41" t="n">
        <v>1</v>
      </c>
      <c r="B32" s="41" t="n">
        <v>2</v>
      </c>
      <c r="C32" s="41" t="n">
        <v>3</v>
      </c>
      <c r="D32" s="41" t="n">
        <v>4</v>
      </c>
      <c r="E32" s="41" t="n">
        <v>5</v>
      </c>
      <c r="F32" s="246" t="n">
        <v>6</v>
      </c>
      <c r="G32" s="246"/>
      <c r="H32" s="246"/>
      <c r="I32" s="41" t="n">
        <v>8</v>
      </c>
      <c r="J32" s="41" t="n">
        <v>9</v>
      </c>
      <c r="K32" s="37" t="n">
        <v>10</v>
      </c>
      <c r="L32" s="37"/>
      <c r="M32" s="37"/>
    </row>
    <row collapsed="false" customFormat="false" customHeight="true" hidden="true" ht="47.25" outlineLevel="0" r="33">
      <c r="A33" s="204" t="s">
        <v>180</v>
      </c>
      <c r="B33" s="37" t="s">
        <v>433</v>
      </c>
      <c r="C33" s="368" t="n">
        <v>41640</v>
      </c>
      <c r="D33" s="368" t="n">
        <v>42004</v>
      </c>
      <c r="E33" s="265" t="s">
        <v>225</v>
      </c>
      <c r="F33" s="369"/>
      <c r="G33" s="369"/>
      <c r="H33" s="369"/>
      <c r="I33" s="370" t="n">
        <f aca="false">I34+I36+I37</f>
        <v>17193.04</v>
      </c>
      <c r="J33" s="370" t="n">
        <f aca="false">J34+J36+J37</f>
        <v>0</v>
      </c>
      <c r="K33" s="371" t="n">
        <f aca="false">M34+M35+M36+M37</f>
        <v>3029.464</v>
      </c>
      <c r="L33" s="371"/>
      <c r="M33" s="371"/>
    </row>
    <row collapsed="false" customFormat="false" customHeight="true" hidden="true" ht="19.5" outlineLevel="0" r="34">
      <c r="A34" s="204"/>
      <c r="B34" s="37"/>
      <c r="C34" s="368"/>
      <c r="D34" s="368"/>
      <c r="E34" s="265" t="s">
        <v>226</v>
      </c>
      <c r="F34" s="569" t="s">
        <v>86</v>
      </c>
      <c r="G34" s="569"/>
      <c r="H34" s="569"/>
      <c r="I34" s="374" t="n">
        <f aca="false">I54</f>
        <v>14079.15</v>
      </c>
      <c r="J34" s="375" t="n">
        <f aca="false">J54</f>
        <v>0</v>
      </c>
      <c r="K34" s="372" t="s">
        <v>86</v>
      </c>
      <c r="L34" s="372"/>
      <c r="M34" s="570" t="n">
        <f aca="false">M54</f>
        <v>1408</v>
      </c>
    </row>
    <row collapsed="false" customFormat="false" customHeight="true" hidden="true" ht="19.5" outlineLevel="0" r="35">
      <c r="A35" s="204"/>
      <c r="B35" s="37"/>
      <c r="C35" s="368"/>
      <c r="D35" s="368"/>
      <c r="E35" s="571"/>
      <c r="F35" s="372" t="s">
        <v>87</v>
      </c>
      <c r="G35" s="372"/>
      <c r="H35" s="372"/>
      <c r="I35" s="374" t="n">
        <f aca="false">I55</f>
        <v>0</v>
      </c>
      <c r="J35" s="375" t="n">
        <f aca="false">J55</f>
        <v>0</v>
      </c>
      <c r="K35" s="372" t="s">
        <v>87</v>
      </c>
      <c r="L35" s="372"/>
      <c r="M35" s="572" t="n">
        <f aca="false">M55</f>
        <v>0</v>
      </c>
    </row>
    <row collapsed="false" customFormat="false" customHeight="true" hidden="true" ht="19.5" outlineLevel="0" r="36">
      <c r="A36" s="204"/>
      <c r="B36" s="37"/>
      <c r="C36" s="368"/>
      <c r="D36" s="368"/>
      <c r="E36" s="571"/>
      <c r="F36" s="372" t="s">
        <v>88</v>
      </c>
      <c r="G36" s="372"/>
      <c r="H36" s="372"/>
      <c r="I36" s="374" t="n">
        <f aca="false">I56</f>
        <v>3113.89</v>
      </c>
      <c r="J36" s="375" t="n">
        <f aca="false">J56</f>
        <v>0</v>
      </c>
      <c r="K36" s="372" t="s">
        <v>88</v>
      </c>
      <c r="L36" s="372"/>
      <c r="M36" s="572" t="n">
        <f aca="false">M56</f>
        <v>533.889</v>
      </c>
    </row>
    <row collapsed="false" customFormat="false" customHeight="true" hidden="true" ht="19.5" outlineLevel="0" r="37">
      <c r="A37" s="204"/>
      <c r="B37" s="37"/>
      <c r="C37" s="368"/>
      <c r="D37" s="368"/>
      <c r="E37" s="573"/>
      <c r="F37" s="372" t="s">
        <v>55</v>
      </c>
      <c r="G37" s="372"/>
      <c r="H37" s="372"/>
      <c r="I37" s="374" t="n">
        <f aca="false">I57+I93+I126</f>
        <v>0</v>
      </c>
      <c r="J37" s="376" t="n">
        <f aca="false">J57+J93+J126</f>
        <v>0</v>
      </c>
      <c r="K37" s="372" t="s">
        <v>55</v>
      </c>
      <c r="L37" s="372"/>
      <c r="M37" s="572" t="n">
        <f aca="false">M57+K93+K126</f>
        <v>1087.575</v>
      </c>
    </row>
    <row collapsed="false" customFormat="false" customHeight="false" hidden="true" ht="18.75" outlineLevel="0" r="38">
      <c r="A38" s="204"/>
      <c r="B38" s="37"/>
      <c r="C38" s="368" t="n">
        <v>42005</v>
      </c>
      <c r="D38" s="368" t="n">
        <v>42369</v>
      </c>
      <c r="E38" s="265" t="s">
        <v>227</v>
      </c>
      <c r="F38" s="377"/>
      <c r="G38" s="378"/>
      <c r="H38" s="378"/>
      <c r="I38" s="370" t="n">
        <f aca="false">I39+I40+I41+I42</f>
        <v>4780.39</v>
      </c>
      <c r="J38" s="370" t="n">
        <f aca="false">J39+J40+J41+J42</f>
        <v>0</v>
      </c>
      <c r="K38" s="371" t="n">
        <f aca="false">M39+M40+M41+M42</f>
        <v>56253.53</v>
      </c>
      <c r="L38" s="371"/>
      <c r="M38" s="371"/>
    </row>
    <row collapsed="false" customFormat="false" customHeight="true" hidden="true" ht="19.5" outlineLevel="0" r="39">
      <c r="A39" s="204"/>
      <c r="B39" s="37"/>
      <c r="C39" s="368"/>
      <c r="D39" s="368"/>
      <c r="E39" s="265" t="s">
        <v>226</v>
      </c>
      <c r="F39" s="372" t="s">
        <v>86</v>
      </c>
      <c r="G39" s="372"/>
      <c r="H39" s="372"/>
      <c r="I39" s="374" t="n">
        <f aca="false">I59+I96</f>
        <v>0</v>
      </c>
      <c r="J39" s="374" t="n">
        <f aca="false">J59+J96</f>
        <v>0</v>
      </c>
      <c r="K39" s="372" t="s">
        <v>86</v>
      </c>
      <c r="L39" s="372"/>
      <c r="M39" s="570" t="n">
        <f aca="false">M59+M96</f>
        <v>19069.2</v>
      </c>
    </row>
    <row collapsed="false" customFormat="false" customHeight="true" hidden="true" ht="19.5" outlineLevel="0" r="40">
      <c r="A40" s="204"/>
      <c r="B40" s="37"/>
      <c r="C40" s="368"/>
      <c r="D40" s="368"/>
      <c r="E40" s="571"/>
      <c r="F40" s="372" t="s">
        <v>87</v>
      </c>
      <c r="G40" s="372"/>
      <c r="H40" s="372"/>
      <c r="I40" s="374" t="n">
        <f aca="false">I60+I97</f>
        <v>1156.4</v>
      </c>
      <c r="J40" s="374" t="n">
        <f aca="false">J60+J97</f>
        <v>0</v>
      </c>
      <c r="K40" s="372" t="s">
        <v>87</v>
      </c>
      <c r="L40" s="372"/>
      <c r="M40" s="572" t="n">
        <f aca="false">M60+M97</f>
        <v>17814.84</v>
      </c>
    </row>
    <row collapsed="false" customFormat="false" customHeight="true" hidden="true" ht="19.5" outlineLevel="0" r="41">
      <c r="A41" s="204"/>
      <c r="B41" s="37"/>
      <c r="C41" s="368"/>
      <c r="D41" s="368"/>
      <c r="E41" s="571"/>
      <c r="F41" s="372" t="s">
        <v>88</v>
      </c>
      <c r="G41" s="372"/>
      <c r="H41" s="372"/>
      <c r="I41" s="374" t="n">
        <f aca="false">I61+I98</f>
        <v>3623.99</v>
      </c>
      <c r="J41" s="374" t="n">
        <f aca="false">J61+J98</f>
        <v>0</v>
      </c>
      <c r="K41" s="372" t="s">
        <v>88</v>
      </c>
      <c r="L41" s="372"/>
      <c r="M41" s="572" t="n">
        <f aca="false">M61+M98</f>
        <v>16855.3</v>
      </c>
    </row>
    <row collapsed="false" customFormat="false" customHeight="true" hidden="true" ht="19.5" outlineLevel="0" r="42">
      <c r="A42" s="204"/>
      <c r="B42" s="37"/>
      <c r="C42" s="368"/>
      <c r="D42" s="368"/>
      <c r="E42" s="573"/>
      <c r="F42" s="372" t="s">
        <v>55</v>
      </c>
      <c r="G42" s="372"/>
      <c r="H42" s="372"/>
      <c r="I42" s="374" t="n">
        <f aca="false">I62+I99+I128</f>
        <v>0</v>
      </c>
      <c r="J42" s="374" t="n">
        <f aca="false">J62+J99+J128</f>
        <v>0</v>
      </c>
      <c r="K42" s="372" t="s">
        <v>55</v>
      </c>
      <c r="L42" s="372"/>
      <c r="M42" s="572" t="n">
        <f aca="false">M62+M99+K128</f>
        <v>2514.19</v>
      </c>
    </row>
    <row collapsed="false" customFormat="false" customHeight="false" hidden="true" ht="18.75" outlineLevel="0" r="43">
      <c r="A43" s="204"/>
      <c r="B43" s="37"/>
      <c r="C43" s="368" t="n">
        <v>42370</v>
      </c>
      <c r="D43" s="368" t="n">
        <v>42735</v>
      </c>
      <c r="E43" s="265" t="s">
        <v>228</v>
      </c>
      <c r="F43" s="371" t="n">
        <f aca="false">"#ссыл!+#ссыл!+#ссыл!+#ссыл!"</f>
        <v>0</v>
      </c>
      <c r="G43" s="371"/>
      <c r="H43" s="371"/>
      <c r="I43" s="379" t="n">
        <f aca="false">I44+I45+I46+I47</f>
        <v>0</v>
      </c>
      <c r="J43" s="380" t="n">
        <f aca="false">J44+J45+J46+J47</f>
        <v>0</v>
      </c>
      <c r="K43" s="371" t="n">
        <f aca="false">M44+M45+M46+M47</f>
        <v>57407.4</v>
      </c>
      <c r="L43" s="371"/>
      <c r="M43" s="371"/>
    </row>
    <row collapsed="false" customFormat="false" customHeight="true" hidden="true" ht="19.5" outlineLevel="0" r="44">
      <c r="A44" s="204"/>
      <c r="B44" s="37"/>
      <c r="C44" s="368"/>
      <c r="D44" s="368"/>
      <c r="E44" s="265" t="s">
        <v>226</v>
      </c>
      <c r="F44" s="372" t="s">
        <v>86</v>
      </c>
      <c r="G44" s="372"/>
      <c r="H44" s="372"/>
      <c r="I44" s="375" t="n">
        <f aca="false">I64+I101</f>
        <v>0</v>
      </c>
      <c r="J44" s="375" t="n">
        <f aca="false">J64+J101</f>
        <v>0</v>
      </c>
      <c r="K44" s="372" t="s">
        <v>86</v>
      </c>
      <c r="L44" s="372"/>
      <c r="M44" s="570" t="n">
        <f aca="false">M64+M101</f>
        <v>18714</v>
      </c>
    </row>
    <row collapsed="false" customFormat="false" customHeight="true" hidden="true" ht="19.5" outlineLevel="0" r="45">
      <c r="A45" s="204"/>
      <c r="B45" s="37"/>
      <c r="C45" s="368"/>
      <c r="D45" s="368"/>
      <c r="E45" s="571"/>
      <c r="F45" s="372" t="s">
        <v>87</v>
      </c>
      <c r="G45" s="372"/>
      <c r="H45" s="372"/>
      <c r="I45" s="375" t="n">
        <f aca="false">I65+I102</f>
        <v>0</v>
      </c>
      <c r="J45" s="375" t="n">
        <f aca="false">J65+J102</f>
        <v>0</v>
      </c>
      <c r="K45" s="372" t="s">
        <v>87</v>
      </c>
      <c r="L45" s="372"/>
      <c r="M45" s="572" t="n">
        <f aca="false">M65+M102</f>
        <v>18466</v>
      </c>
    </row>
    <row collapsed="false" customFormat="false" customHeight="true" hidden="true" ht="19.5" outlineLevel="0" r="46">
      <c r="A46" s="204"/>
      <c r="B46" s="37"/>
      <c r="C46" s="368"/>
      <c r="D46" s="368"/>
      <c r="E46" s="571"/>
      <c r="F46" s="372" t="s">
        <v>88</v>
      </c>
      <c r="G46" s="372"/>
      <c r="H46" s="372"/>
      <c r="I46" s="375" t="n">
        <f aca="false">I66+I103</f>
        <v>0</v>
      </c>
      <c r="J46" s="375" t="n">
        <f aca="false">J66+J103</f>
        <v>0</v>
      </c>
      <c r="K46" s="372" t="s">
        <v>88</v>
      </c>
      <c r="L46" s="372"/>
      <c r="M46" s="572" t="n">
        <f aca="false">M66+M103</f>
        <v>18718.1</v>
      </c>
    </row>
    <row collapsed="false" customFormat="false" customHeight="true" hidden="true" ht="19.5" outlineLevel="0" r="47">
      <c r="A47" s="204"/>
      <c r="B47" s="37"/>
      <c r="C47" s="368"/>
      <c r="D47" s="368"/>
      <c r="E47" s="573"/>
      <c r="F47" s="372" t="s">
        <v>55</v>
      </c>
      <c r="G47" s="372"/>
      <c r="H47" s="372"/>
      <c r="I47" s="376" t="n">
        <f aca="false">I67+I104+I130</f>
        <v>0</v>
      </c>
      <c r="J47" s="376" t="n">
        <f aca="false">J67+J104+J130</f>
        <v>0</v>
      </c>
      <c r="K47" s="372" t="s">
        <v>55</v>
      </c>
      <c r="L47" s="372"/>
      <c r="M47" s="572" t="n">
        <f aca="false">M67+M104+K130</f>
        <v>1509.3</v>
      </c>
    </row>
    <row collapsed="false" customFormat="false" customHeight="true" hidden="true" ht="19.5" outlineLevel="0" r="48">
      <c r="A48" s="37" t="s">
        <v>85</v>
      </c>
      <c r="B48" s="37"/>
      <c r="C48" s="368" t="n">
        <v>41640</v>
      </c>
      <c r="D48" s="368" t="n">
        <v>42735</v>
      </c>
      <c r="E48" s="37"/>
      <c r="F48" s="371" t="n">
        <f aca="false">"#ссыл!+#ссыл!+#ссыл!+#ссыл!"</f>
        <v>0</v>
      </c>
      <c r="G48" s="371"/>
      <c r="H48" s="371"/>
      <c r="I48" s="381" t="n">
        <f aca="false">I49+I50+I51+I52</f>
        <v>21973.43</v>
      </c>
      <c r="J48" s="381" t="n">
        <f aca="false">J49+J50+J51+J52</f>
        <v>0</v>
      </c>
      <c r="K48" s="371" t="n">
        <f aca="false">M49+M50+M51+M52</f>
        <v>116690.394</v>
      </c>
      <c r="L48" s="371"/>
      <c r="M48" s="371"/>
    </row>
    <row collapsed="false" customFormat="false" customHeight="true" hidden="true" ht="19.5" outlineLevel="0" r="49">
      <c r="A49" s="37"/>
      <c r="B49" s="37"/>
      <c r="C49" s="368"/>
      <c r="D49" s="368"/>
      <c r="E49" s="37"/>
      <c r="F49" s="372" t="s">
        <v>86</v>
      </c>
      <c r="G49" s="372"/>
      <c r="H49" s="372"/>
      <c r="I49" s="383" t="n">
        <f aca="false">I34+I39+I44</f>
        <v>14079.15</v>
      </c>
      <c r="J49" s="383" t="n">
        <f aca="false">J34+J39+J44</f>
        <v>0</v>
      </c>
      <c r="K49" s="372" t="s">
        <v>86</v>
      </c>
      <c r="L49" s="372"/>
      <c r="M49" s="574" t="n">
        <f aca="false">M34+M39++M44</f>
        <v>39191.2</v>
      </c>
    </row>
    <row collapsed="false" customFormat="false" customHeight="true" hidden="true" ht="19.5" outlineLevel="0" r="50">
      <c r="A50" s="37"/>
      <c r="B50" s="37"/>
      <c r="C50" s="368"/>
      <c r="D50" s="368"/>
      <c r="E50" s="37"/>
      <c r="F50" s="372" t="s">
        <v>87</v>
      </c>
      <c r="G50" s="372"/>
      <c r="H50" s="372"/>
      <c r="I50" s="383" t="n">
        <f aca="false">I35+I40+I45</f>
        <v>1156.4</v>
      </c>
      <c r="J50" s="383" t="n">
        <f aca="false">J35+J40+J45</f>
        <v>0</v>
      </c>
      <c r="K50" s="372" t="s">
        <v>87</v>
      </c>
      <c r="L50" s="372"/>
      <c r="M50" s="575" t="n">
        <f aca="false">M35+M40++M45</f>
        <v>36280.84</v>
      </c>
    </row>
    <row collapsed="false" customFormat="false" customHeight="true" hidden="true" ht="19.5" outlineLevel="0" r="51">
      <c r="A51" s="37"/>
      <c r="B51" s="37"/>
      <c r="C51" s="368"/>
      <c r="D51" s="368"/>
      <c r="E51" s="37"/>
      <c r="F51" s="372" t="s">
        <v>88</v>
      </c>
      <c r="G51" s="372"/>
      <c r="H51" s="372"/>
      <c r="I51" s="383" t="n">
        <f aca="false">I46+I41+I36</f>
        <v>6737.88</v>
      </c>
      <c r="J51" s="383" t="n">
        <f aca="false">J36+J41+J46</f>
        <v>0</v>
      </c>
      <c r="K51" s="372" t="s">
        <v>88</v>
      </c>
      <c r="L51" s="372"/>
      <c r="M51" s="575" t="n">
        <f aca="false">M36+M41++M46</f>
        <v>36107.289</v>
      </c>
    </row>
    <row collapsed="false" customFormat="false" customHeight="true" hidden="true" ht="19.5" outlineLevel="0" r="52">
      <c r="A52" s="37"/>
      <c r="B52" s="37"/>
      <c r="C52" s="368"/>
      <c r="D52" s="368"/>
      <c r="E52" s="37"/>
      <c r="F52" s="372" t="s">
        <v>55</v>
      </c>
      <c r="G52" s="372"/>
      <c r="H52" s="372"/>
      <c r="I52" s="383" t="n">
        <f aca="false">I47+I42+I37</f>
        <v>0</v>
      </c>
      <c r="J52" s="383" t="n">
        <f aca="false">J37+J42+J47</f>
        <v>0</v>
      </c>
      <c r="K52" s="372" t="s">
        <v>55</v>
      </c>
      <c r="L52" s="372"/>
      <c r="M52" s="575" t="n">
        <f aca="false">M37+M42++M47</f>
        <v>5111.065</v>
      </c>
    </row>
    <row collapsed="false" customFormat="false" customHeight="true" hidden="true" ht="36.75" outlineLevel="0" r="53">
      <c r="A53" s="37" t="s">
        <v>90</v>
      </c>
      <c r="B53" s="37" t="s">
        <v>223</v>
      </c>
      <c r="C53" s="368" t="n">
        <v>41640</v>
      </c>
      <c r="D53" s="368" t="n">
        <v>42004</v>
      </c>
      <c r="E53" s="265" t="s">
        <v>225</v>
      </c>
      <c r="F53" s="384"/>
      <c r="G53" s="384"/>
      <c r="H53" s="384"/>
      <c r="I53" s="386" t="n">
        <f aca="false">I54+I55+I56+I57</f>
        <v>17193.04</v>
      </c>
      <c r="J53" s="386" t="n">
        <f aca="false">J54+J55+J56+J57</f>
        <v>0</v>
      </c>
      <c r="K53" s="371" t="n">
        <f aca="false">M54+M55+M56+M57</f>
        <v>2055.289</v>
      </c>
      <c r="L53" s="371"/>
      <c r="M53" s="371"/>
    </row>
    <row collapsed="false" customFormat="false" customHeight="true" hidden="true" ht="19.5" outlineLevel="0" r="54">
      <c r="A54" s="37"/>
      <c r="B54" s="37"/>
      <c r="C54" s="368"/>
      <c r="D54" s="368"/>
      <c r="E54" s="265" t="s">
        <v>226</v>
      </c>
      <c r="F54" s="387" t="s">
        <v>86</v>
      </c>
      <c r="G54" s="387"/>
      <c r="H54" s="387"/>
      <c r="I54" s="389" t="n">
        <f aca="false">I74</f>
        <v>14079.15</v>
      </c>
      <c r="J54" s="390" t="n">
        <f aca="false">J74</f>
        <v>0</v>
      </c>
      <c r="K54" s="391" t="s">
        <v>86</v>
      </c>
      <c r="L54" s="391"/>
      <c r="M54" s="576" t="n">
        <f aca="false">L74</f>
        <v>1408</v>
      </c>
    </row>
    <row collapsed="false" customFormat="false" customHeight="true" hidden="true" ht="19.5" outlineLevel="0" r="55">
      <c r="A55" s="37"/>
      <c r="B55" s="37"/>
      <c r="C55" s="368"/>
      <c r="D55" s="368"/>
      <c r="E55" s="571"/>
      <c r="F55" s="387" t="s">
        <v>87</v>
      </c>
      <c r="G55" s="387"/>
      <c r="H55" s="387"/>
      <c r="I55" s="389" t="n">
        <f aca="false">I75</f>
        <v>0</v>
      </c>
      <c r="J55" s="390" t="n">
        <f aca="false">J75</f>
        <v>0</v>
      </c>
      <c r="K55" s="391" t="s">
        <v>87</v>
      </c>
      <c r="L55" s="391"/>
      <c r="M55" s="402" t="n">
        <f aca="false">L75</f>
        <v>0</v>
      </c>
    </row>
    <row collapsed="false" customFormat="false" customHeight="true" hidden="true" ht="19.5" outlineLevel="0" r="56">
      <c r="A56" s="37"/>
      <c r="B56" s="37"/>
      <c r="C56" s="368"/>
      <c r="D56" s="368"/>
      <c r="E56" s="571"/>
      <c r="F56" s="387" t="s">
        <v>88</v>
      </c>
      <c r="G56" s="387"/>
      <c r="H56" s="387"/>
      <c r="I56" s="389" t="n">
        <f aca="false">I76</f>
        <v>3113.89</v>
      </c>
      <c r="J56" s="390" t="n">
        <f aca="false">J76</f>
        <v>0</v>
      </c>
      <c r="K56" s="391" t="s">
        <v>88</v>
      </c>
      <c r="L56" s="391"/>
      <c r="M56" s="402" t="n">
        <f aca="false">L76</f>
        <v>533.889</v>
      </c>
    </row>
    <row collapsed="false" customFormat="false" customHeight="true" hidden="true" ht="19.5" outlineLevel="0" r="57">
      <c r="A57" s="37"/>
      <c r="B57" s="37"/>
      <c r="C57" s="368"/>
      <c r="D57" s="368"/>
      <c r="E57" s="573"/>
      <c r="F57" s="387" t="s">
        <v>55</v>
      </c>
      <c r="G57" s="387"/>
      <c r="H57" s="387"/>
      <c r="I57" s="389" t="n">
        <f aca="false">I86</f>
        <v>0</v>
      </c>
      <c r="J57" s="390" t="n">
        <f aca="false">J86</f>
        <v>0</v>
      </c>
      <c r="K57" s="391" t="s">
        <v>55</v>
      </c>
      <c r="L57" s="391"/>
      <c r="M57" s="402" t="n">
        <f aca="false">K86</f>
        <v>113.4</v>
      </c>
    </row>
    <row collapsed="false" customFormat="false" customHeight="false" hidden="true" ht="18.75" outlineLevel="0" r="58">
      <c r="A58" s="37"/>
      <c r="B58" s="37"/>
      <c r="C58" s="368" t="n">
        <v>42005</v>
      </c>
      <c r="D58" s="368" t="n">
        <v>42369</v>
      </c>
      <c r="E58" s="265" t="s">
        <v>227</v>
      </c>
      <c r="F58" s="392"/>
      <c r="G58" s="393"/>
      <c r="H58" s="393"/>
      <c r="I58" s="395" t="n">
        <f aca="false">I59+I60+I61+I62</f>
        <v>4780.39</v>
      </c>
      <c r="J58" s="395" t="n">
        <f aca="false">J59+J60+J61+J62</f>
        <v>0</v>
      </c>
      <c r="K58" s="392"/>
      <c r="L58" s="393"/>
      <c r="M58" s="370" t="n">
        <f aca="false">M59+M60+M61+M62</f>
        <v>53363.03</v>
      </c>
    </row>
    <row collapsed="false" customFormat="false" customHeight="true" hidden="true" ht="19.5" outlineLevel="0" r="59">
      <c r="A59" s="37"/>
      <c r="B59" s="37"/>
      <c r="C59" s="368"/>
      <c r="D59" s="368"/>
      <c r="E59" s="265" t="s">
        <v>226</v>
      </c>
      <c r="F59" s="387" t="s">
        <v>86</v>
      </c>
      <c r="G59" s="387"/>
      <c r="H59" s="387"/>
      <c r="I59" s="389" t="n">
        <f aca="false">I78</f>
        <v>0</v>
      </c>
      <c r="J59" s="390" t="n">
        <f aca="false">J78</f>
        <v>0</v>
      </c>
      <c r="K59" s="391" t="s">
        <v>86</v>
      </c>
      <c r="L59" s="391"/>
      <c r="M59" s="576" t="n">
        <f aca="false">L78</f>
        <v>18791</v>
      </c>
    </row>
    <row collapsed="false" customFormat="false" customHeight="true" hidden="true" ht="19.5" outlineLevel="0" r="60">
      <c r="A60" s="37"/>
      <c r="B60" s="37"/>
      <c r="C60" s="368"/>
      <c r="D60" s="368"/>
      <c r="E60" s="571"/>
      <c r="F60" s="387" t="s">
        <v>87</v>
      </c>
      <c r="G60" s="387"/>
      <c r="H60" s="387"/>
      <c r="I60" s="389" t="n">
        <f aca="false">I79</f>
        <v>1156.4</v>
      </c>
      <c r="J60" s="390" t="n">
        <f aca="false">J79</f>
        <v>0</v>
      </c>
      <c r="K60" s="391" t="s">
        <v>87</v>
      </c>
      <c r="L60" s="391"/>
      <c r="M60" s="402" t="n">
        <f aca="false">L79</f>
        <v>16821.14</v>
      </c>
    </row>
    <row collapsed="false" customFormat="false" customHeight="true" hidden="true" ht="19.5" outlineLevel="0" r="61">
      <c r="A61" s="37"/>
      <c r="B61" s="37"/>
      <c r="C61" s="368"/>
      <c r="D61" s="368"/>
      <c r="E61" s="571"/>
      <c r="F61" s="387" t="s">
        <v>88</v>
      </c>
      <c r="G61" s="387"/>
      <c r="H61" s="387"/>
      <c r="I61" s="389" t="n">
        <f aca="false">I80</f>
        <v>3623.99</v>
      </c>
      <c r="J61" s="390" t="n">
        <f aca="false">J80</f>
        <v>0</v>
      </c>
      <c r="K61" s="391" t="s">
        <v>88</v>
      </c>
      <c r="L61" s="391"/>
      <c r="M61" s="402" t="n">
        <f aca="false">L80</f>
        <v>16654.4</v>
      </c>
    </row>
    <row collapsed="false" customFormat="false" customHeight="true" hidden="true" ht="19.5" outlineLevel="0" r="62">
      <c r="A62" s="37"/>
      <c r="B62" s="37"/>
      <c r="C62" s="368"/>
      <c r="D62" s="368"/>
      <c r="E62" s="573"/>
      <c r="F62" s="387" t="s">
        <v>55</v>
      </c>
      <c r="G62" s="387"/>
      <c r="H62" s="387"/>
      <c r="I62" s="389" t="n">
        <f aca="false">I88</f>
        <v>0</v>
      </c>
      <c r="J62" s="390" t="n">
        <f aca="false">J88</f>
        <v>0</v>
      </c>
      <c r="K62" s="391" t="s">
        <v>55</v>
      </c>
      <c r="L62" s="391"/>
      <c r="M62" s="402" t="n">
        <f aca="false">K88</f>
        <v>1096.49</v>
      </c>
    </row>
    <row collapsed="false" customFormat="false" customHeight="false" hidden="true" ht="18.75" outlineLevel="0" r="63">
      <c r="A63" s="37"/>
      <c r="B63" s="37"/>
      <c r="C63" s="368" t="n">
        <v>42370</v>
      </c>
      <c r="D63" s="368" t="n">
        <v>42735</v>
      </c>
      <c r="E63" s="265" t="s">
        <v>228</v>
      </c>
      <c r="F63" s="381"/>
      <c r="G63" s="396"/>
      <c r="H63" s="396"/>
      <c r="I63" s="395" t="n">
        <f aca="false">I64+I65+I66+I67</f>
        <v>0</v>
      </c>
      <c r="J63" s="395" t="n">
        <f aca="false">J64+J65+J66+J67</f>
        <v>0</v>
      </c>
      <c r="K63" s="392"/>
      <c r="L63" s="398"/>
      <c r="M63" s="370" t="n">
        <f aca="false">M64+M65+M66+M67</f>
        <v>54855</v>
      </c>
    </row>
    <row collapsed="false" customFormat="false" customHeight="true" hidden="true" ht="19.5" outlineLevel="0" r="64">
      <c r="A64" s="37"/>
      <c r="B64" s="37"/>
      <c r="C64" s="368"/>
      <c r="D64" s="368"/>
      <c r="E64" s="265" t="s">
        <v>226</v>
      </c>
      <c r="F64" s="387" t="s">
        <v>86</v>
      </c>
      <c r="G64" s="387"/>
      <c r="H64" s="387"/>
      <c r="I64" s="389" t="n">
        <f aca="false">I82</f>
        <v>0</v>
      </c>
      <c r="J64" s="390" t="n">
        <f aca="false">J82</f>
        <v>0</v>
      </c>
      <c r="K64" s="391" t="s">
        <v>86</v>
      </c>
      <c r="L64" s="391"/>
      <c r="M64" s="576" t="n">
        <f aca="false">L82</f>
        <v>18488</v>
      </c>
    </row>
    <row collapsed="false" customFormat="false" customHeight="true" hidden="true" ht="19.5" outlineLevel="0" r="65">
      <c r="A65" s="37"/>
      <c r="B65" s="37"/>
      <c r="C65" s="368"/>
      <c r="D65" s="368"/>
      <c r="E65" s="571"/>
      <c r="F65" s="387" t="s">
        <v>87</v>
      </c>
      <c r="G65" s="387"/>
      <c r="H65" s="387"/>
      <c r="I65" s="389" t="n">
        <f aca="false">I83</f>
        <v>0</v>
      </c>
      <c r="J65" s="390" t="n">
        <f aca="false">J83</f>
        <v>0</v>
      </c>
      <c r="K65" s="391" t="s">
        <v>87</v>
      </c>
      <c r="L65" s="391"/>
      <c r="M65" s="402" t="n">
        <f aca="false">L83</f>
        <v>17648</v>
      </c>
    </row>
    <row collapsed="false" customFormat="false" customHeight="true" hidden="true" ht="19.5" outlineLevel="0" r="66">
      <c r="A66" s="37"/>
      <c r="B66" s="37"/>
      <c r="C66" s="368"/>
      <c r="D66" s="368"/>
      <c r="E66" s="571"/>
      <c r="F66" s="387" t="s">
        <v>88</v>
      </c>
      <c r="G66" s="387"/>
      <c r="H66" s="387"/>
      <c r="I66" s="389" t="n">
        <f aca="false">I84</f>
        <v>0</v>
      </c>
      <c r="J66" s="390" t="n">
        <f aca="false">J84</f>
        <v>0</v>
      </c>
      <c r="K66" s="391" t="s">
        <v>88</v>
      </c>
      <c r="L66" s="391"/>
      <c r="M66" s="402" t="n">
        <f aca="false">L84</f>
        <v>18505</v>
      </c>
    </row>
    <row collapsed="false" customFormat="false" customHeight="true" hidden="true" ht="19.5" outlineLevel="0" r="67">
      <c r="A67" s="37"/>
      <c r="B67" s="37"/>
      <c r="C67" s="368"/>
      <c r="D67" s="368"/>
      <c r="E67" s="573"/>
      <c r="F67" s="387" t="s">
        <v>55</v>
      </c>
      <c r="G67" s="387"/>
      <c r="H67" s="387"/>
      <c r="I67" s="389" t="n">
        <f aca="false">I90</f>
        <v>0</v>
      </c>
      <c r="J67" s="390" t="n">
        <f aca="false">J90</f>
        <v>0</v>
      </c>
      <c r="K67" s="391" t="s">
        <v>55</v>
      </c>
      <c r="L67" s="391"/>
      <c r="M67" s="402" t="n">
        <f aca="false">K90</f>
        <v>214</v>
      </c>
    </row>
    <row collapsed="false" customFormat="false" customHeight="true" hidden="true" ht="19.5" outlineLevel="0" r="68">
      <c r="A68" s="37" t="s">
        <v>85</v>
      </c>
      <c r="B68" s="37"/>
      <c r="C68" s="368" t="n">
        <v>41640</v>
      </c>
      <c r="D68" s="368" t="n">
        <v>42735</v>
      </c>
      <c r="E68" s="37"/>
      <c r="F68" s="381"/>
      <c r="G68" s="396"/>
      <c r="H68" s="396"/>
      <c r="I68" s="399" t="n">
        <f aca="false">I69+I70+I71+I72</f>
        <v>21973.43</v>
      </c>
      <c r="J68" s="399" t="n">
        <f aca="false">J69+J70+J71+J72</f>
        <v>0</v>
      </c>
      <c r="K68" s="392"/>
      <c r="L68" s="393"/>
      <c r="M68" s="370" t="n">
        <f aca="false">M69+M70+M71+M72</f>
        <v>110273.319</v>
      </c>
    </row>
    <row collapsed="false" customFormat="false" customHeight="true" hidden="true" ht="19.5" outlineLevel="0" r="69">
      <c r="A69" s="37"/>
      <c r="B69" s="37"/>
      <c r="C69" s="368"/>
      <c r="D69" s="368"/>
      <c r="E69" s="37"/>
      <c r="F69" s="387" t="s">
        <v>86</v>
      </c>
      <c r="G69" s="387"/>
      <c r="H69" s="387"/>
      <c r="I69" s="401" t="n">
        <f aca="false">I54+I59+I64</f>
        <v>14079.15</v>
      </c>
      <c r="J69" s="390" t="n">
        <f aca="false">J54+J59+J64</f>
        <v>0</v>
      </c>
      <c r="K69" s="402" t="s">
        <v>86</v>
      </c>
      <c r="L69" s="402"/>
      <c r="M69" s="577" t="n">
        <f aca="false">M54+M59+M64</f>
        <v>38687</v>
      </c>
    </row>
    <row collapsed="false" customFormat="false" customHeight="true" hidden="true" ht="19.5" outlineLevel="0" r="70">
      <c r="A70" s="37"/>
      <c r="B70" s="37"/>
      <c r="C70" s="368"/>
      <c r="D70" s="368"/>
      <c r="E70" s="37"/>
      <c r="F70" s="387" t="s">
        <v>87</v>
      </c>
      <c r="G70" s="387"/>
      <c r="H70" s="387"/>
      <c r="I70" s="401" t="n">
        <f aca="false">I55+I60+I65</f>
        <v>1156.4</v>
      </c>
      <c r="J70" s="390" t="n">
        <f aca="false">J55+J60+J65</f>
        <v>0</v>
      </c>
      <c r="K70" s="402" t="s">
        <v>87</v>
      </c>
      <c r="L70" s="402"/>
      <c r="M70" s="578" t="n">
        <f aca="false">M55+M60+M65</f>
        <v>34469.14</v>
      </c>
    </row>
    <row collapsed="false" customFormat="false" customHeight="true" hidden="true" ht="19.5" outlineLevel="0" r="71">
      <c r="A71" s="37"/>
      <c r="B71" s="37"/>
      <c r="C71" s="368"/>
      <c r="D71" s="368"/>
      <c r="E71" s="37"/>
      <c r="F71" s="387" t="s">
        <v>88</v>
      </c>
      <c r="G71" s="387"/>
      <c r="H71" s="387"/>
      <c r="I71" s="401" t="n">
        <f aca="false">I56+I61+I66</f>
        <v>6737.88</v>
      </c>
      <c r="J71" s="390" t="n">
        <f aca="false">J56+J61+J66</f>
        <v>0</v>
      </c>
      <c r="K71" s="402" t="s">
        <v>88</v>
      </c>
      <c r="L71" s="402"/>
      <c r="M71" s="578" t="n">
        <f aca="false">M56+M61+M66</f>
        <v>35693.289</v>
      </c>
    </row>
    <row collapsed="false" customFormat="false" customHeight="true" hidden="true" ht="19.5" outlineLevel="0" r="72">
      <c r="A72" s="37"/>
      <c r="B72" s="37"/>
      <c r="C72" s="368"/>
      <c r="D72" s="368"/>
      <c r="E72" s="37"/>
      <c r="F72" s="387" t="s">
        <v>55</v>
      </c>
      <c r="G72" s="387"/>
      <c r="H72" s="387"/>
      <c r="I72" s="401" t="n">
        <f aca="false">I57+I62+I67</f>
        <v>0</v>
      </c>
      <c r="J72" s="390" t="n">
        <f aca="false">J57+J62+J67</f>
        <v>0</v>
      </c>
      <c r="K72" s="402" t="s">
        <v>55</v>
      </c>
      <c r="L72" s="402"/>
      <c r="M72" s="578" t="n">
        <f aca="false">M57+M62+M67</f>
        <v>1423.89</v>
      </c>
    </row>
    <row collapsed="false" customFormat="false" customHeight="true" hidden="true" ht="24" outlineLevel="0" r="73">
      <c r="A73" s="37" t="s">
        <v>51</v>
      </c>
      <c r="B73" s="37" t="s">
        <v>52</v>
      </c>
      <c r="C73" s="368" t="n">
        <v>41640</v>
      </c>
      <c r="D73" s="368" t="n">
        <v>42004</v>
      </c>
      <c r="E73" s="265" t="s">
        <v>225</v>
      </c>
      <c r="F73" s="579" t="s">
        <v>434</v>
      </c>
      <c r="G73" s="579"/>
      <c r="H73" s="579"/>
      <c r="I73" s="404" t="n">
        <f aca="false">I74+I75+I76</f>
        <v>17193.04</v>
      </c>
      <c r="J73" s="404" t="n">
        <f aca="false">J74+J75+J76</f>
        <v>0</v>
      </c>
      <c r="K73" s="377"/>
      <c r="L73" s="405" t="n">
        <f aca="false">L74+L75+L76</f>
        <v>1941.889</v>
      </c>
      <c r="M73" s="405"/>
    </row>
    <row collapsed="false" customFormat="false" customHeight="true" hidden="true" ht="19.5" outlineLevel="0" r="74">
      <c r="A74" s="37"/>
      <c r="B74" s="37"/>
      <c r="C74" s="368"/>
      <c r="D74" s="368"/>
      <c r="E74" s="265" t="s">
        <v>226</v>
      </c>
      <c r="F74" s="406" t="s">
        <v>86</v>
      </c>
      <c r="G74" s="406"/>
      <c r="H74" s="406"/>
      <c r="I74" s="408" t="n">
        <v>14079.15</v>
      </c>
      <c r="J74" s="409" t="n">
        <v>0</v>
      </c>
      <c r="K74" s="410" t="s">
        <v>86</v>
      </c>
      <c r="L74" s="580" t="n">
        <v>1408</v>
      </c>
      <c r="M74" s="580"/>
    </row>
    <row collapsed="false" customFormat="false" customHeight="true" hidden="true" ht="19.5" outlineLevel="0" r="75">
      <c r="A75" s="37"/>
      <c r="B75" s="37"/>
      <c r="C75" s="368"/>
      <c r="D75" s="368"/>
      <c r="E75" s="571"/>
      <c r="F75" s="406" t="s">
        <v>87</v>
      </c>
      <c r="G75" s="406"/>
      <c r="H75" s="406"/>
      <c r="I75" s="408" t="n">
        <v>0</v>
      </c>
      <c r="J75" s="409" t="n">
        <v>0</v>
      </c>
      <c r="K75" s="410" t="s">
        <v>87</v>
      </c>
      <c r="L75" s="411"/>
      <c r="M75" s="411"/>
    </row>
    <row collapsed="false" customFormat="false" customHeight="true" hidden="true" ht="19.5" outlineLevel="0" r="76">
      <c r="A76" s="37"/>
      <c r="B76" s="37"/>
      <c r="C76" s="368"/>
      <c r="D76" s="368"/>
      <c r="E76" s="573"/>
      <c r="F76" s="406" t="s">
        <v>88</v>
      </c>
      <c r="G76" s="406"/>
      <c r="H76" s="406"/>
      <c r="I76" s="408" t="n">
        <v>3113.89</v>
      </c>
      <c r="J76" s="409" t="n">
        <v>0</v>
      </c>
      <c r="K76" s="410" t="s">
        <v>88</v>
      </c>
      <c r="L76" s="581" t="n">
        <v>533.889</v>
      </c>
      <c r="M76" s="581"/>
    </row>
    <row collapsed="false" customFormat="false" customHeight="true" hidden="true" ht="16.5" outlineLevel="0" r="77">
      <c r="A77" s="37"/>
      <c r="B77" s="37"/>
      <c r="C77" s="368" t="n">
        <v>42005</v>
      </c>
      <c r="D77" s="368" t="n">
        <v>42369</v>
      </c>
      <c r="E77" s="265" t="s">
        <v>227</v>
      </c>
      <c r="F77" s="369" t="s">
        <v>434</v>
      </c>
      <c r="G77" s="369"/>
      <c r="H77" s="369"/>
      <c r="I77" s="403" t="n">
        <f aca="false">I78+I79+I80</f>
        <v>4780.39</v>
      </c>
      <c r="J77" s="403" t="n">
        <f aca="false">J78+J79+J80</f>
        <v>0</v>
      </c>
      <c r="K77" s="377"/>
      <c r="L77" s="405" t="n">
        <f aca="false">L78+L79+L80</f>
        <v>52266.54</v>
      </c>
      <c r="M77" s="405"/>
    </row>
    <row collapsed="false" customFormat="false" customHeight="true" hidden="true" ht="19.5" outlineLevel="0" r="78">
      <c r="A78" s="37"/>
      <c r="B78" s="37"/>
      <c r="C78" s="368"/>
      <c r="D78" s="368"/>
      <c r="E78" s="265" t="s">
        <v>226</v>
      </c>
      <c r="F78" s="406" t="s">
        <v>86</v>
      </c>
      <c r="G78" s="406"/>
      <c r="H78" s="406"/>
      <c r="I78" s="408" t="n">
        <v>0</v>
      </c>
      <c r="J78" s="409" t="n">
        <v>0</v>
      </c>
      <c r="K78" s="410" t="s">
        <v>86</v>
      </c>
      <c r="L78" s="580" t="n">
        <v>18791</v>
      </c>
      <c r="M78" s="580"/>
    </row>
    <row collapsed="false" customFormat="false" customHeight="true" hidden="true" ht="19.5" outlineLevel="0" r="79">
      <c r="A79" s="37"/>
      <c r="B79" s="37"/>
      <c r="C79" s="368"/>
      <c r="D79" s="368"/>
      <c r="E79" s="571"/>
      <c r="F79" s="406" t="s">
        <v>87</v>
      </c>
      <c r="G79" s="406"/>
      <c r="H79" s="406"/>
      <c r="I79" s="408" t="n">
        <v>1156.4</v>
      </c>
      <c r="J79" s="409" t="n">
        <v>0</v>
      </c>
      <c r="K79" s="410" t="s">
        <v>87</v>
      </c>
      <c r="L79" s="411" t="n">
        <v>16821.14</v>
      </c>
      <c r="M79" s="411"/>
    </row>
    <row collapsed="false" customFormat="false" customHeight="true" hidden="true" ht="19.5" outlineLevel="0" r="80">
      <c r="A80" s="37"/>
      <c r="B80" s="37"/>
      <c r="C80" s="368"/>
      <c r="D80" s="368"/>
      <c r="E80" s="573"/>
      <c r="F80" s="406" t="s">
        <v>88</v>
      </c>
      <c r="G80" s="406"/>
      <c r="H80" s="406"/>
      <c r="I80" s="408" t="n">
        <v>3623.99</v>
      </c>
      <c r="J80" s="409" t="n">
        <v>0</v>
      </c>
      <c r="K80" s="410" t="s">
        <v>88</v>
      </c>
      <c r="L80" s="411" t="n">
        <v>16654.4</v>
      </c>
      <c r="M80" s="411"/>
    </row>
    <row collapsed="false" customFormat="false" customHeight="true" hidden="true" ht="16.5" outlineLevel="0" r="81">
      <c r="A81" s="37"/>
      <c r="B81" s="37"/>
      <c r="C81" s="368" t="n">
        <v>42370</v>
      </c>
      <c r="D81" s="368" t="n">
        <v>42735</v>
      </c>
      <c r="E81" s="265" t="s">
        <v>228</v>
      </c>
      <c r="F81" s="369" t="s">
        <v>434</v>
      </c>
      <c r="G81" s="369"/>
      <c r="H81" s="369"/>
      <c r="I81" s="413" t="n">
        <f aca="false">I82+I83+I84</f>
        <v>0</v>
      </c>
      <c r="J81" s="413" t="n">
        <f aca="false">J82+J83+J84</f>
        <v>0</v>
      </c>
      <c r="K81" s="377"/>
      <c r="L81" s="414" t="n">
        <f aca="false">L82+L83+L84</f>
        <v>54641</v>
      </c>
      <c r="M81" s="414"/>
    </row>
    <row collapsed="false" customFormat="false" customHeight="true" hidden="true" ht="19.5" outlineLevel="0" r="82">
      <c r="A82" s="37"/>
      <c r="B82" s="37"/>
      <c r="C82" s="368"/>
      <c r="D82" s="368"/>
      <c r="E82" s="265" t="s">
        <v>226</v>
      </c>
      <c r="F82" s="406" t="s">
        <v>86</v>
      </c>
      <c r="G82" s="406"/>
      <c r="H82" s="406"/>
      <c r="I82" s="408" t="n">
        <v>0</v>
      </c>
      <c r="J82" s="409" t="n">
        <v>0</v>
      </c>
      <c r="K82" s="410" t="s">
        <v>86</v>
      </c>
      <c r="L82" s="411" t="n">
        <v>18488</v>
      </c>
      <c r="M82" s="411"/>
    </row>
    <row collapsed="false" customFormat="false" customHeight="true" hidden="true" ht="19.5" outlineLevel="0" r="83">
      <c r="A83" s="37"/>
      <c r="B83" s="37"/>
      <c r="C83" s="368"/>
      <c r="D83" s="368"/>
      <c r="E83" s="571"/>
      <c r="F83" s="406" t="s">
        <v>87</v>
      </c>
      <c r="G83" s="406"/>
      <c r="H83" s="406"/>
      <c r="I83" s="408" t="n">
        <v>0</v>
      </c>
      <c r="J83" s="409" t="n">
        <v>0</v>
      </c>
      <c r="K83" s="410" t="s">
        <v>87</v>
      </c>
      <c r="L83" s="411" t="n">
        <v>17648</v>
      </c>
      <c r="M83" s="411"/>
    </row>
    <row collapsed="false" customFormat="false" customHeight="true" hidden="true" ht="19.5" outlineLevel="0" r="84">
      <c r="A84" s="37"/>
      <c r="B84" s="37"/>
      <c r="C84" s="368"/>
      <c r="D84" s="368"/>
      <c r="E84" s="573"/>
      <c r="F84" s="406" t="s">
        <v>88</v>
      </c>
      <c r="G84" s="406"/>
      <c r="H84" s="406"/>
      <c r="I84" s="408" t="n">
        <v>0</v>
      </c>
      <c r="J84" s="409" t="n">
        <v>0</v>
      </c>
      <c r="K84" s="410" t="s">
        <v>88</v>
      </c>
      <c r="L84" s="581" t="n">
        <v>18505</v>
      </c>
      <c r="M84" s="581"/>
    </row>
    <row collapsed="false" customFormat="false" customHeight="true" hidden="true" ht="35.85" outlineLevel="0" r="85">
      <c r="A85" s="41" t="s">
        <v>85</v>
      </c>
      <c r="B85" s="41"/>
      <c r="C85" s="416" t="n">
        <v>41640</v>
      </c>
      <c r="D85" s="416" t="n">
        <v>42735</v>
      </c>
      <c r="E85" s="41"/>
      <c r="F85" s="417"/>
      <c r="G85" s="398"/>
      <c r="H85" s="398"/>
      <c r="I85" s="370" t="n">
        <f aca="false">I81+I77+I73</f>
        <v>21973.43</v>
      </c>
      <c r="J85" s="370" t="n">
        <f aca="false">J81+J77+J73</f>
        <v>0</v>
      </c>
      <c r="K85" s="418"/>
      <c r="L85" s="419" t="n">
        <f aca="false">L81+L77+L73</f>
        <v>108849.429</v>
      </c>
      <c r="M85" s="419"/>
    </row>
    <row collapsed="false" customFormat="false" customHeight="true" hidden="true" ht="249.75" outlineLevel="0" r="86">
      <c r="A86" s="37" t="s">
        <v>54</v>
      </c>
      <c r="B86" s="37" t="s">
        <v>223</v>
      </c>
      <c r="C86" s="368" t="n">
        <v>41640</v>
      </c>
      <c r="D86" s="368" t="n">
        <v>42004</v>
      </c>
      <c r="E86" s="265" t="s">
        <v>225</v>
      </c>
      <c r="F86" s="415" t="n">
        <f aca="false">"#ссыл!+I86+J86+K86"</f>
        <v>0</v>
      </c>
      <c r="G86" s="415"/>
      <c r="H86" s="415"/>
      <c r="I86" s="420" t="n">
        <v>0</v>
      </c>
      <c r="J86" s="420" t="n">
        <v>0</v>
      </c>
      <c r="K86" s="420" t="n">
        <v>113.4</v>
      </c>
      <c r="L86" s="420"/>
      <c r="M86" s="420"/>
    </row>
    <row collapsed="false" customFormat="false" customHeight="false" hidden="true" ht="31.5" outlineLevel="0" r="87">
      <c r="A87" s="37"/>
      <c r="B87" s="37"/>
      <c r="C87" s="368"/>
      <c r="D87" s="368"/>
      <c r="E87" s="41" t="s">
        <v>226</v>
      </c>
      <c r="F87" s="415"/>
      <c r="G87" s="415"/>
      <c r="H87" s="415"/>
      <c r="I87" s="420"/>
      <c r="J87" s="420"/>
      <c r="K87" s="420"/>
      <c r="L87" s="420"/>
      <c r="M87" s="420"/>
    </row>
    <row collapsed="false" customFormat="false" customHeight="false" hidden="true" ht="15.75" outlineLevel="0" r="88">
      <c r="A88" s="37"/>
      <c r="B88" s="37"/>
      <c r="C88" s="368" t="n">
        <v>42005</v>
      </c>
      <c r="D88" s="368" t="n">
        <v>42369</v>
      </c>
      <c r="E88" s="265" t="s">
        <v>227</v>
      </c>
      <c r="F88" s="415" t="n">
        <f aca="false">"#ссыл!+I88+J88+K88"</f>
        <v>0</v>
      </c>
      <c r="G88" s="415"/>
      <c r="H88" s="415"/>
      <c r="I88" s="420" t="n">
        <v>0</v>
      </c>
      <c r="J88" s="420" t="n">
        <v>0</v>
      </c>
      <c r="K88" s="420" t="n">
        <v>1096.49</v>
      </c>
      <c r="L88" s="420"/>
      <c r="M88" s="420"/>
    </row>
    <row collapsed="false" customFormat="false" customHeight="false" hidden="true" ht="31.5" outlineLevel="0" r="89">
      <c r="A89" s="37"/>
      <c r="B89" s="37"/>
      <c r="C89" s="368"/>
      <c r="D89" s="368"/>
      <c r="E89" s="41" t="s">
        <v>226</v>
      </c>
      <c r="F89" s="415"/>
      <c r="G89" s="415"/>
      <c r="H89" s="415"/>
      <c r="I89" s="420"/>
      <c r="J89" s="420"/>
      <c r="K89" s="420"/>
      <c r="L89" s="420"/>
      <c r="M89" s="420"/>
    </row>
    <row collapsed="false" customFormat="false" customHeight="false" hidden="true" ht="15.75" outlineLevel="0" r="90">
      <c r="A90" s="37"/>
      <c r="B90" s="37"/>
      <c r="C90" s="368" t="n">
        <v>42370</v>
      </c>
      <c r="D90" s="368" t="n">
        <v>42735</v>
      </c>
      <c r="E90" s="265" t="s">
        <v>228</v>
      </c>
      <c r="F90" s="415" t="n">
        <f aca="false">"#ссыл!+I90+J90+K90"</f>
        <v>0</v>
      </c>
      <c r="G90" s="415"/>
      <c r="H90" s="415"/>
      <c r="I90" s="420" t="n">
        <v>0</v>
      </c>
      <c r="J90" s="420" t="n">
        <v>0</v>
      </c>
      <c r="K90" s="420" t="n">
        <v>214</v>
      </c>
      <c r="L90" s="420"/>
      <c r="M90" s="420"/>
    </row>
    <row collapsed="false" customFormat="false" customHeight="false" hidden="true" ht="31.5" outlineLevel="0" r="91">
      <c r="A91" s="37"/>
      <c r="B91" s="37"/>
      <c r="C91" s="368"/>
      <c r="D91" s="368"/>
      <c r="E91" s="41" t="s">
        <v>226</v>
      </c>
      <c r="F91" s="415"/>
      <c r="G91" s="415"/>
      <c r="H91" s="415"/>
      <c r="I91" s="420"/>
      <c r="J91" s="420"/>
      <c r="K91" s="420"/>
      <c r="L91" s="420"/>
      <c r="M91" s="420"/>
    </row>
    <row collapsed="false" customFormat="false" customHeight="true" hidden="true" ht="18.6" outlineLevel="0" r="92">
      <c r="A92" s="41" t="s">
        <v>98</v>
      </c>
      <c r="B92" s="41"/>
      <c r="C92" s="416" t="n">
        <v>41640</v>
      </c>
      <c r="D92" s="416" t="n">
        <v>42735</v>
      </c>
      <c r="E92" s="41"/>
      <c r="F92" s="403" t="n">
        <f aca="false">SUM(F86:F91)</f>
        <v>0</v>
      </c>
      <c r="G92" s="403"/>
      <c r="H92" s="403"/>
      <c r="I92" s="404" t="n">
        <f aca="false">SUM(I86:I91)</f>
        <v>0</v>
      </c>
      <c r="J92" s="404" t="n">
        <f aca="false">SUM(J86:J91)</f>
        <v>0</v>
      </c>
      <c r="K92" s="403" t="n">
        <f aca="false">SUM(K86:K91)</f>
        <v>1423.89</v>
      </c>
      <c r="L92" s="403"/>
      <c r="M92" s="403"/>
    </row>
    <row collapsed="false" customFormat="false" customHeight="true" hidden="true" ht="36" outlineLevel="0" r="93">
      <c r="A93" s="265" t="s">
        <v>57</v>
      </c>
      <c r="B93" s="37" t="s">
        <v>60</v>
      </c>
      <c r="C93" s="368" t="n">
        <v>41640</v>
      </c>
      <c r="D93" s="368" t="n">
        <v>42004</v>
      </c>
      <c r="E93" s="265" t="s">
        <v>225</v>
      </c>
      <c r="F93" s="403" t="n">
        <f aca="false">"#ссыл!+I93+J93+K93"</f>
        <v>0</v>
      </c>
      <c r="G93" s="403"/>
      <c r="H93" s="403"/>
      <c r="I93" s="403" t="n">
        <f aca="false">I106+I113</f>
        <v>0</v>
      </c>
      <c r="J93" s="403" t="n">
        <f aca="false">J106+J113</f>
        <v>0</v>
      </c>
      <c r="K93" s="403" t="n">
        <f aca="false">K106+K113</f>
        <v>141.8</v>
      </c>
      <c r="L93" s="403"/>
      <c r="M93" s="403"/>
    </row>
    <row collapsed="false" customFormat="false" customHeight="true" hidden="true" ht="15.75" outlineLevel="0" r="94">
      <c r="A94" s="359" t="s">
        <v>259</v>
      </c>
      <c r="B94" s="37"/>
      <c r="C94" s="368"/>
      <c r="D94" s="368"/>
      <c r="E94" s="41" t="s">
        <v>226</v>
      </c>
      <c r="F94" s="403"/>
      <c r="G94" s="403"/>
      <c r="H94" s="403"/>
      <c r="I94" s="403"/>
      <c r="J94" s="403"/>
      <c r="K94" s="403"/>
      <c r="L94" s="403"/>
      <c r="M94" s="403"/>
    </row>
    <row collapsed="false" customFormat="false" customHeight="true" hidden="true" ht="35.25" outlineLevel="0" r="95">
      <c r="A95" s="359"/>
      <c r="B95" s="37"/>
      <c r="C95" s="368" t="n">
        <v>41640</v>
      </c>
      <c r="D95" s="368" t="n">
        <v>42004</v>
      </c>
      <c r="E95" s="582" t="s">
        <v>177</v>
      </c>
      <c r="F95" s="421" t="s">
        <v>434</v>
      </c>
      <c r="G95" s="421"/>
      <c r="H95" s="421"/>
      <c r="I95" s="422" t="n">
        <f aca="false">I96+I97+I98+I99</f>
        <v>0</v>
      </c>
      <c r="J95" s="422" t="n">
        <f aca="false">J96+J97+J98+J99</f>
        <v>0</v>
      </c>
      <c r="K95" s="423"/>
      <c r="L95" s="424"/>
      <c r="M95" s="583" t="n">
        <f aca="false">M96+M97+M98+M99</f>
        <v>1833.3</v>
      </c>
    </row>
    <row collapsed="false" customFormat="false" customHeight="true" hidden="true" ht="26.25" outlineLevel="0" r="96">
      <c r="A96" s="359"/>
      <c r="B96" s="37"/>
      <c r="C96" s="368"/>
      <c r="D96" s="368"/>
      <c r="E96" s="582"/>
      <c r="F96" s="387" t="s">
        <v>86</v>
      </c>
      <c r="G96" s="387"/>
      <c r="H96" s="387"/>
      <c r="I96" s="388" t="n">
        <f aca="false">I116</f>
        <v>0</v>
      </c>
      <c r="J96" s="388" t="n">
        <f aca="false">J116</f>
        <v>0</v>
      </c>
      <c r="K96" s="425"/>
      <c r="L96" s="426"/>
      <c r="M96" s="584" t="n">
        <f aca="false">M116</f>
        <v>278.2</v>
      </c>
    </row>
    <row collapsed="false" customFormat="false" customHeight="true" hidden="true" ht="26.25" outlineLevel="0" r="97">
      <c r="A97" s="359"/>
      <c r="B97" s="37"/>
      <c r="C97" s="368"/>
      <c r="D97" s="368"/>
      <c r="E97" s="582"/>
      <c r="F97" s="387" t="s">
        <v>87</v>
      </c>
      <c r="G97" s="387"/>
      <c r="H97" s="387"/>
      <c r="I97" s="388" t="n">
        <f aca="false">I117</f>
        <v>0</v>
      </c>
      <c r="J97" s="388" t="n">
        <f aca="false">J117</f>
        <v>0</v>
      </c>
      <c r="K97" s="427"/>
      <c r="L97" s="428"/>
      <c r="M97" s="584" t="n">
        <f aca="false">M117</f>
        <v>993.7</v>
      </c>
    </row>
    <row collapsed="false" customFormat="false" customHeight="true" hidden="true" ht="21.75" outlineLevel="0" r="98">
      <c r="A98" s="359"/>
      <c r="B98" s="37"/>
      <c r="C98" s="368"/>
      <c r="D98" s="368"/>
      <c r="E98" s="582"/>
      <c r="F98" s="387" t="s">
        <v>88</v>
      </c>
      <c r="G98" s="387"/>
      <c r="H98" s="387"/>
      <c r="I98" s="388" t="n">
        <f aca="false">I118</f>
        <v>0</v>
      </c>
      <c r="J98" s="388" t="n">
        <f aca="false">J118</f>
        <v>0</v>
      </c>
      <c r="K98" s="425"/>
      <c r="L98" s="426"/>
      <c r="M98" s="584" t="n">
        <f aca="false">M118</f>
        <v>200.9</v>
      </c>
    </row>
    <row collapsed="false" customFormat="false" customHeight="true" hidden="true" ht="33" outlineLevel="0" r="99">
      <c r="A99" s="359"/>
      <c r="B99" s="37"/>
      <c r="C99" s="368"/>
      <c r="D99" s="368"/>
      <c r="E99" s="41"/>
      <c r="F99" s="429" t="s">
        <v>55</v>
      </c>
      <c r="G99" s="429"/>
      <c r="H99" s="429"/>
      <c r="I99" s="388" t="n">
        <f aca="false">I119</f>
        <v>0</v>
      </c>
      <c r="J99" s="388" t="n">
        <f aca="false">J119</f>
        <v>0</v>
      </c>
      <c r="K99" s="430"/>
      <c r="L99" s="431"/>
      <c r="M99" s="584" t="n">
        <f aca="false">M119+K108</f>
        <v>360.5</v>
      </c>
    </row>
    <row collapsed="false" customFormat="false" customHeight="true" hidden="true" ht="33" outlineLevel="0" r="100">
      <c r="A100" s="359"/>
      <c r="B100" s="37"/>
      <c r="C100" s="432"/>
      <c r="D100" s="432"/>
      <c r="E100" s="582" t="s">
        <v>463</v>
      </c>
      <c r="F100" s="423"/>
      <c r="G100" s="424" t="s">
        <v>434</v>
      </c>
      <c r="H100" s="424"/>
      <c r="I100" s="422" t="n">
        <f aca="false">I101+I102+I103+I104</f>
        <v>0</v>
      </c>
      <c r="J100" s="422" t="n">
        <f aca="false">J101+J102+J103+J104</f>
        <v>0</v>
      </c>
      <c r="K100" s="423"/>
      <c r="L100" s="424"/>
      <c r="M100" s="583" t="n">
        <f aca="false">M101+M102+M103+M104</f>
        <v>1539.3</v>
      </c>
    </row>
    <row collapsed="false" customFormat="false" customHeight="true" hidden="true" ht="33" outlineLevel="0" r="101">
      <c r="A101" s="359"/>
      <c r="B101" s="37"/>
      <c r="C101" s="432"/>
      <c r="D101" s="432"/>
      <c r="E101" s="582"/>
      <c r="F101" s="387" t="s">
        <v>86</v>
      </c>
      <c r="G101" s="387"/>
      <c r="H101" s="387"/>
      <c r="I101" s="388" t="n">
        <f aca="false">I121</f>
        <v>0</v>
      </c>
      <c r="J101" s="388" t="n">
        <f aca="false">J121</f>
        <v>0</v>
      </c>
      <c r="K101" s="425"/>
      <c r="L101" s="426"/>
      <c r="M101" s="584" t="n">
        <f aca="false">M121</f>
        <v>226</v>
      </c>
    </row>
    <row collapsed="false" customFormat="false" customHeight="true" hidden="true" ht="33" outlineLevel="0" r="102">
      <c r="A102" s="359"/>
      <c r="B102" s="37"/>
      <c r="C102" s="432"/>
      <c r="D102" s="432"/>
      <c r="E102" s="582"/>
      <c r="F102" s="387" t="s">
        <v>87</v>
      </c>
      <c r="G102" s="387"/>
      <c r="H102" s="387"/>
      <c r="I102" s="388" t="n">
        <f aca="false">I122</f>
        <v>0</v>
      </c>
      <c r="J102" s="388" t="n">
        <f aca="false">J122</f>
        <v>0</v>
      </c>
      <c r="K102" s="427"/>
      <c r="L102" s="428"/>
      <c r="M102" s="584" t="n">
        <f aca="false">M122</f>
        <v>818</v>
      </c>
    </row>
    <row collapsed="false" customFormat="false" customHeight="true" hidden="true" ht="19.5" outlineLevel="0" r="103">
      <c r="A103" s="359"/>
      <c r="B103" s="37"/>
      <c r="C103" s="368" t="n">
        <v>41640</v>
      </c>
      <c r="D103" s="368" t="n">
        <v>42004</v>
      </c>
      <c r="E103" s="582"/>
      <c r="F103" s="387" t="s">
        <v>88</v>
      </c>
      <c r="G103" s="387"/>
      <c r="H103" s="387"/>
      <c r="I103" s="388" t="n">
        <f aca="false">I123</f>
        <v>0</v>
      </c>
      <c r="J103" s="388" t="n">
        <f aca="false">J123</f>
        <v>0</v>
      </c>
      <c r="K103" s="425"/>
      <c r="L103" s="426"/>
      <c r="M103" s="584" t="n">
        <f aca="false">M123</f>
        <v>213.1</v>
      </c>
    </row>
    <row collapsed="false" customFormat="false" customHeight="true" hidden="true" ht="19.5" outlineLevel="0" r="104">
      <c r="A104" s="359"/>
      <c r="B104" s="37"/>
      <c r="C104" s="368"/>
      <c r="D104" s="368"/>
      <c r="E104" s="41"/>
      <c r="F104" s="429" t="s">
        <v>55</v>
      </c>
      <c r="G104" s="429"/>
      <c r="H104" s="429"/>
      <c r="I104" s="388" t="n">
        <f aca="false">I124</f>
        <v>0</v>
      </c>
      <c r="J104" s="388" t="n">
        <f aca="false">J124</f>
        <v>0</v>
      </c>
      <c r="K104" s="430"/>
      <c r="L104" s="431"/>
      <c r="M104" s="584" t="n">
        <f aca="false">M124+K110</f>
        <v>282.2</v>
      </c>
    </row>
    <row collapsed="false" customFormat="false" customHeight="true" hidden="true" ht="18.6" outlineLevel="0" r="105">
      <c r="A105" s="433" t="s">
        <v>98</v>
      </c>
      <c r="B105" s="433"/>
      <c r="C105" s="434" t="n">
        <v>41640</v>
      </c>
      <c r="D105" s="434" t="n">
        <v>42735</v>
      </c>
      <c r="E105" s="433"/>
      <c r="F105" s="403" t="n">
        <f aca="false">"#ссыл!+#ссыл!++++++F93"</f>
        <v>0</v>
      </c>
      <c r="G105" s="403"/>
      <c r="H105" s="403"/>
      <c r="I105" s="404" t="n">
        <f aca="false">I100+I95+I93</f>
        <v>0</v>
      </c>
      <c r="J105" s="404" t="n">
        <f aca="false">J100+J95+J93</f>
        <v>0</v>
      </c>
      <c r="K105" s="403" t="n">
        <f aca="false">M100+M95+K93</f>
        <v>3514.4</v>
      </c>
      <c r="L105" s="403"/>
      <c r="M105" s="403"/>
    </row>
    <row collapsed="false" customFormat="false" customHeight="true" hidden="true" ht="15.75" outlineLevel="0" r="106">
      <c r="A106" s="265" t="s">
        <v>257</v>
      </c>
      <c r="B106" s="37" t="s">
        <v>60</v>
      </c>
      <c r="C106" s="368" t="n">
        <v>41640</v>
      </c>
      <c r="D106" s="368" t="n">
        <v>42004</v>
      </c>
      <c r="E106" s="265" t="s">
        <v>225</v>
      </c>
      <c r="F106" s="415" t="n">
        <f aca="false">"#ссыл!+I106+J106+K106"</f>
        <v>0</v>
      </c>
      <c r="G106" s="415"/>
      <c r="H106" s="415"/>
      <c r="I106" s="420" t="n">
        <v>0</v>
      </c>
      <c r="J106" s="420" t="n">
        <v>0</v>
      </c>
      <c r="K106" s="420" t="n">
        <v>141.8</v>
      </c>
      <c r="L106" s="420"/>
      <c r="M106" s="420"/>
    </row>
    <row collapsed="false" customFormat="false" customHeight="false" hidden="true" ht="189" outlineLevel="0" r="107">
      <c r="A107" s="265" t="s">
        <v>259</v>
      </c>
      <c r="B107" s="37"/>
      <c r="C107" s="368"/>
      <c r="D107" s="368"/>
      <c r="E107" s="41" t="s">
        <v>226</v>
      </c>
      <c r="F107" s="415"/>
      <c r="G107" s="415"/>
      <c r="H107" s="415"/>
      <c r="I107" s="420"/>
      <c r="J107" s="420"/>
      <c r="K107" s="420"/>
      <c r="L107" s="420"/>
      <c r="M107" s="420"/>
    </row>
    <row collapsed="false" customFormat="false" customHeight="false" hidden="true" ht="15.75" outlineLevel="0" r="108">
      <c r="A108" s="435"/>
      <c r="B108" s="37"/>
      <c r="C108" s="368" t="n">
        <v>41640</v>
      </c>
      <c r="D108" s="368" t="n">
        <v>42004</v>
      </c>
      <c r="E108" s="265" t="s">
        <v>227</v>
      </c>
      <c r="F108" s="415" t="n">
        <f aca="false">"#ссыл!+I108+J108+K108"</f>
        <v>0</v>
      </c>
      <c r="G108" s="415"/>
      <c r="H108" s="415"/>
      <c r="I108" s="420" t="n">
        <v>0</v>
      </c>
      <c r="J108" s="420" t="n">
        <v>0</v>
      </c>
      <c r="K108" s="420" t="n">
        <v>360.5</v>
      </c>
      <c r="L108" s="420"/>
      <c r="M108" s="420"/>
    </row>
    <row collapsed="false" customFormat="false" customHeight="false" hidden="true" ht="31.5" outlineLevel="0" r="109">
      <c r="A109" s="435"/>
      <c r="B109" s="37"/>
      <c r="C109" s="368"/>
      <c r="D109" s="368"/>
      <c r="E109" s="41" t="s">
        <v>226</v>
      </c>
      <c r="F109" s="415"/>
      <c r="G109" s="415"/>
      <c r="H109" s="415"/>
      <c r="I109" s="420"/>
      <c r="J109" s="420"/>
      <c r="K109" s="420"/>
      <c r="L109" s="420"/>
      <c r="M109" s="420"/>
    </row>
    <row collapsed="false" customFormat="false" customHeight="false" hidden="true" ht="15.75" outlineLevel="0" r="110">
      <c r="A110" s="435"/>
      <c r="B110" s="37"/>
      <c r="C110" s="368" t="n">
        <v>41640</v>
      </c>
      <c r="D110" s="368" t="n">
        <v>42004</v>
      </c>
      <c r="E110" s="265" t="s">
        <v>228</v>
      </c>
      <c r="F110" s="415" t="n">
        <f aca="false">"#ссыл!+I110+J110+K110"</f>
        <v>0</v>
      </c>
      <c r="G110" s="415"/>
      <c r="H110" s="415"/>
      <c r="I110" s="420" t="n">
        <v>0</v>
      </c>
      <c r="J110" s="420" t="n">
        <v>0</v>
      </c>
      <c r="K110" s="420" t="n">
        <v>282.2</v>
      </c>
      <c r="L110" s="420"/>
      <c r="M110" s="420"/>
    </row>
    <row collapsed="false" customFormat="false" customHeight="false" hidden="true" ht="31.5" outlineLevel="0" r="111">
      <c r="A111" s="191"/>
      <c r="B111" s="37"/>
      <c r="C111" s="368"/>
      <c r="D111" s="368"/>
      <c r="E111" s="41" t="s">
        <v>226</v>
      </c>
      <c r="F111" s="415"/>
      <c r="G111" s="415"/>
      <c r="H111" s="415"/>
      <c r="I111" s="420"/>
      <c r="J111" s="420"/>
      <c r="K111" s="420"/>
      <c r="L111" s="420"/>
      <c r="M111" s="420"/>
    </row>
    <row collapsed="false" customFormat="false" customHeight="true" hidden="true" ht="18.6" outlineLevel="0" r="112">
      <c r="A112" s="41" t="s">
        <v>98</v>
      </c>
      <c r="B112" s="41"/>
      <c r="C112" s="416" t="n">
        <v>41640</v>
      </c>
      <c r="D112" s="416" t="n">
        <v>42735</v>
      </c>
      <c r="E112" s="41"/>
      <c r="F112" s="403" t="n">
        <f aca="false">SUM(F106:F111)</f>
        <v>0</v>
      </c>
      <c r="G112" s="403"/>
      <c r="H112" s="403"/>
      <c r="I112" s="404" t="n">
        <f aca="false">SUM(I106:I111)</f>
        <v>0</v>
      </c>
      <c r="J112" s="404" t="n">
        <f aca="false">SUM(J106:J111)</f>
        <v>0</v>
      </c>
      <c r="K112" s="403" t="n">
        <f aca="false">SUM(K106:K111)</f>
        <v>784.5</v>
      </c>
      <c r="L112" s="403"/>
      <c r="M112" s="403"/>
    </row>
    <row collapsed="false" customFormat="false" customHeight="false" hidden="true" ht="31.5" outlineLevel="0" r="113">
      <c r="A113" s="265" t="s">
        <v>435</v>
      </c>
      <c r="B113" s="37"/>
      <c r="C113" s="368" t="n">
        <v>41640</v>
      </c>
      <c r="D113" s="368" t="n">
        <v>42004</v>
      </c>
      <c r="E113" s="265" t="s">
        <v>225</v>
      </c>
      <c r="F113" s="415" t="n">
        <f aca="false">"#ссыл!+I113+J113+K113"</f>
        <v>0</v>
      </c>
      <c r="G113" s="415"/>
      <c r="H113" s="415"/>
      <c r="I113" s="420" t="n">
        <v>0</v>
      </c>
      <c r="J113" s="420" t="n">
        <v>0</v>
      </c>
      <c r="K113" s="443" t="n">
        <v>0</v>
      </c>
      <c r="L113" s="443"/>
      <c r="M113" s="443"/>
    </row>
    <row collapsed="false" customFormat="false" customHeight="true" hidden="true" ht="85.5" outlineLevel="0" r="114">
      <c r="A114" s="265" t="s">
        <v>436</v>
      </c>
      <c r="B114" s="37"/>
      <c r="C114" s="368"/>
      <c r="D114" s="368"/>
      <c r="E114" s="41" t="s">
        <v>226</v>
      </c>
      <c r="F114" s="415"/>
      <c r="G114" s="415"/>
      <c r="H114" s="415"/>
      <c r="I114" s="420"/>
      <c r="J114" s="420"/>
      <c r="K114" s="443"/>
      <c r="L114" s="443"/>
      <c r="M114" s="443"/>
    </row>
    <row collapsed="false" customFormat="false" customHeight="true" hidden="true" ht="19.5" outlineLevel="0" r="115">
      <c r="A115" s="435"/>
      <c r="B115" s="37" t="s">
        <v>102</v>
      </c>
      <c r="C115" s="368" t="n">
        <v>41640</v>
      </c>
      <c r="D115" s="368" t="n">
        <v>42004</v>
      </c>
      <c r="E115" s="265" t="s">
        <v>227</v>
      </c>
      <c r="F115" s="423"/>
      <c r="G115" s="424" t="s">
        <v>434</v>
      </c>
      <c r="H115" s="424"/>
      <c r="I115" s="422" t="n">
        <v>0</v>
      </c>
      <c r="J115" s="423" t="n">
        <v>0</v>
      </c>
      <c r="K115" s="436"/>
      <c r="L115" s="437"/>
      <c r="M115" s="585" t="n">
        <f aca="false">M116+M117+M118+M119</f>
        <v>1472.8</v>
      </c>
    </row>
    <row collapsed="false" customFormat="false" customHeight="true" hidden="true" ht="19.5" outlineLevel="0" r="116">
      <c r="A116" s="435"/>
      <c r="B116" s="37"/>
      <c r="C116" s="368"/>
      <c r="D116" s="368"/>
      <c r="E116" s="265"/>
      <c r="F116" s="406" t="s">
        <v>86</v>
      </c>
      <c r="G116" s="406"/>
      <c r="H116" s="406"/>
      <c r="I116" s="420" t="n">
        <v>0</v>
      </c>
      <c r="J116" s="420" t="n">
        <v>0</v>
      </c>
      <c r="K116" s="439" t="s">
        <v>86</v>
      </c>
      <c r="L116" s="440"/>
      <c r="M116" s="440" t="n">
        <v>278.2</v>
      </c>
    </row>
    <row collapsed="false" customFormat="false" customHeight="true" hidden="true" ht="19.5" outlineLevel="0" r="117">
      <c r="A117" s="435"/>
      <c r="B117" s="37"/>
      <c r="C117" s="368"/>
      <c r="D117" s="368"/>
      <c r="E117" s="265"/>
      <c r="F117" s="406" t="s">
        <v>87</v>
      </c>
      <c r="G117" s="406"/>
      <c r="H117" s="406"/>
      <c r="I117" s="420" t="n">
        <v>0</v>
      </c>
      <c r="J117" s="420" t="n">
        <v>0</v>
      </c>
      <c r="K117" s="441" t="s">
        <v>87</v>
      </c>
      <c r="L117" s="420"/>
      <c r="M117" s="420" t="n">
        <v>993.7</v>
      </c>
    </row>
    <row collapsed="false" customFormat="false" customHeight="true" hidden="true" ht="19.5" outlineLevel="0" r="118">
      <c r="A118" s="435"/>
      <c r="B118" s="37"/>
      <c r="C118" s="368"/>
      <c r="D118" s="368"/>
      <c r="E118" s="265"/>
      <c r="F118" s="406" t="s">
        <v>88</v>
      </c>
      <c r="G118" s="406"/>
      <c r="H118" s="406"/>
      <c r="I118" s="420" t="n">
        <v>0</v>
      </c>
      <c r="J118" s="420" t="n">
        <v>0</v>
      </c>
      <c r="K118" s="441" t="s">
        <v>88</v>
      </c>
      <c r="L118" s="420"/>
      <c r="M118" s="420" t="n">
        <v>200.9</v>
      </c>
    </row>
    <row collapsed="false" customFormat="false" customHeight="true" hidden="true" ht="19.5" outlineLevel="0" r="119">
      <c r="A119" s="435"/>
      <c r="B119" s="37"/>
      <c r="C119" s="368"/>
      <c r="D119" s="368"/>
      <c r="E119" s="41" t="s">
        <v>226</v>
      </c>
      <c r="F119" s="442" t="s">
        <v>55</v>
      </c>
      <c r="G119" s="442"/>
      <c r="H119" s="442"/>
      <c r="I119" s="443" t="n">
        <v>0</v>
      </c>
      <c r="J119" s="443" t="n">
        <v>0</v>
      </c>
      <c r="K119" s="444" t="s">
        <v>55</v>
      </c>
      <c r="L119" s="443"/>
      <c r="M119" s="443" t="n">
        <v>0</v>
      </c>
    </row>
    <row collapsed="false" customFormat="false" customHeight="true" hidden="true" ht="19.5" outlineLevel="0" r="120">
      <c r="A120" s="435"/>
      <c r="B120" s="37"/>
      <c r="C120" s="432"/>
      <c r="D120" s="432"/>
      <c r="E120" s="172" t="s">
        <v>463</v>
      </c>
      <c r="F120" s="586" t="s">
        <v>434</v>
      </c>
      <c r="G120" s="586"/>
      <c r="H120" s="586"/>
      <c r="I120" s="403" t="n">
        <f aca="false">I121+I122+I123</f>
        <v>0</v>
      </c>
      <c r="J120" s="403" t="n">
        <f aca="false">J121+J122+J123</f>
        <v>0</v>
      </c>
      <c r="K120" s="437"/>
      <c r="L120" s="437"/>
      <c r="M120" s="585" t="n">
        <f aca="false">M121+M122+M123+M124</f>
        <v>1257.1</v>
      </c>
    </row>
    <row collapsed="false" customFormat="false" customHeight="true" hidden="true" ht="19.5" outlineLevel="0" r="121">
      <c r="A121" s="435"/>
      <c r="B121" s="37"/>
      <c r="C121" s="432"/>
      <c r="D121" s="432"/>
      <c r="E121" s="172"/>
      <c r="F121" s="406" t="s">
        <v>86</v>
      </c>
      <c r="G121" s="406"/>
      <c r="H121" s="406"/>
      <c r="I121" s="443" t="n">
        <v>0</v>
      </c>
      <c r="J121" s="443" t="n">
        <v>0</v>
      </c>
      <c r="K121" s="441" t="s">
        <v>86</v>
      </c>
      <c r="L121" s="420"/>
      <c r="M121" s="420" t="n">
        <v>226</v>
      </c>
    </row>
    <row collapsed="false" customFormat="false" customHeight="true" hidden="true" ht="19.5" outlineLevel="0" r="122">
      <c r="A122" s="435"/>
      <c r="B122" s="37"/>
      <c r="C122" s="432"/>
      <c r="D122" s="432"/>
      <c r="E122" s="172"/>
      <c r="F122" s="406" t="s">
        <v>87</v>
      </c>
      <c r="G122" s="406"/>
      <c r="H122" s="406"/>
      <c r="I122" s="420" t="n">
        <v>0</v>
      </c>
      <c r="J122" s="420" t="n">
        <v>0</v>
      </c>
      <c r="K122" s="441" t="s">
        <v>87</v>
      </c>
      <c r="L122" s="420"/>
      <c r="M122" s="420" t="n">
        <v>818</v>
      </c>
    </row>
    <row collapsed="false" customFormat="false" customHeight="true" hidden="true" ht="19.5" outlineLevel="0" r="123">
      <c r="A123" s="435"/>
      <c r="B123" s="37"/>
      <c r="C123" s="368" t="n">
        <v>41640</v>
      </c>
      <c r="D123" s="368" t="n">
        <v>42004</v>
      </c>
      <c r="E123" s="172"/>
      <c r="F123" s="406" t="s">
        <v>88</v>
      </c>
      <c r="G123" s="406"/>
      <c r="H123" s="406"/>
      <c r="I123" s="420" t="n">
        <v>0</v>
      </c>
      <c r="J123" s="420" t="n">
        <v>0</v>
      </c>
      <c r="K123" s="441" t="s">
        <v>88</v>
      </c>
      <c r="L123" s="420"/>
      <c r="M123" s="420" t="n">
        <v>213.1</v>
      </c>
    </row>
    <row collapsed="false" customFormat="false" customHeight="true" hidden="true" ht="19.5" outlineLevel="0" r="124">
      <c r="A124" s="435"/>
      <c r="B124" s="37"/>
      <c r="C124" s="368"/>
      <c r="D124" s="368"/>
      <c r="E124" s="172"/>
      <c r="F124" s="442" t="s">
        <v>55</v>
      </c>
      <c r="G124" s="442"/>
      <c r="H124" s="442"/>
      <c r="I124" s="440" t="n">
        <v>0</v>
      </c>
      <c r="J124" s="440" t="n">
        <v>0</v>
      </c>
      <c r="K124" s="441" t="s">
        <v>55</v>
      </c>
      <c r="L124" s="420"/>
      <c r="M124" s="439" t="n">
        <v>0</v>
      </c>
    </row>
    <row collapsed="false" customFormat="false" customHeight="true" hidden="true" ht="18.6" outlineLevel="0" r="125">
      <c r="A125" s="42" t="s">
        <v>98</v>
      </c>
      <c r="B125" s="41"/>
      <c r="C125" s="416" t="n">
        <v>41640</v>
      </c>
      <c r="D125" s="416" t="n">
        <v>42735</v>
      </c>
      <c r="E125" s="41"/>
      <c r="F125" s="403" t="n">
        <f aca="false">"#ссыл!+#ссыл!+F113"</f>
        <v>0</v>
      </c>
      <c r="G125" s="403"/>
      <c r="H125" s="403"/>
      <c r="I125" s="404" t="n">
        <f aca="false">I113+I115+I120</f>
        <v>0</v>
      </c>
      <c r="J125" s="404" t="n">
        <f aca="false">J113+J115+J120</f>
        <v>0</v>
      </c>
      <c r="K125" s="403" t="n">
        <f aca="false">M120+M115+K113</f>
        <v>2729.9</v>
      </c>
      <c r="L125" s="403"/>
      <c r="M125" s="403"/>
    </row>
    <row collapsed="false" customFormat="false" customHeight="true" hidden="true" ht="15.75" outlineLevel="0" r="126">
      <c r="A126" s="265" t="s">
        <v>62</v>
      </c>
      <c r="B126" s="37" t="s">
        <v>437</v>
      </c>
      <c r="C126" s="368" t="n">
        <v>41640</v>
      </c>
      <c r="D126" s="368" t="n">
        <v>42004</v>
      </c>
      <c r="E126" s="265" t="s">
        <v>225</v>
      </c>
      <c r="F126" s="388" t="n">
        <f aca="false">F133</f>
        <v>0</v>
      </c>
      <c r="G126" s="388"/>
      <c r="H126" s="388"/>
      <c r="I126" s="388" t="n">
        <f aca="false">I133</f>
        <v>0</v>
      </c>
      <c r="J126" s="388" t="n">
        <f aca="false">J133</f>
        <v>0</v>
      </c>
      <c r="K126" s="587" t="n">
        <f aca="false">K133</f>
        <v>832.375</v>
      </c>
      <c r="L126" s="587"/>
      <c r="M126" s="587"/>
    </row>
    <row collapsed="false" customFormat="false" customHeight="true" hidden="true" ht="79.5" outlineLevel="0" r="127">
      <c r="A127" s="133" t="s">
        <v>64</v>
      </c>
      <c r="B127" s="37"/>
      <c r="C127" s="368"/>
      <c r="D127" s="368"/>
      <c r="E127" s="41" t="s">
        <v>226</v>
      </c>
      <c r="F127" s="388"/>
      <c r="G127" s="388"/>
      <c r="H127" s="388"/>
      <c r="I127" s="388"/>
      <c r="J127" s="388"/>
      <c r="K127" s="587"/>
      <c r="L127" s="587"/>
      <c r="M127" s="587"/>
    </row>
    <row collapsed="false" customFormat="false" customHeight="false" hidden="true" ht="15.75" outlineLevel="0" r="128">
      <c r="A128" s="133"/>
      <c r="B128" s="37"/>
      <c r="C128" s="368" t="n">
        <v>41640</v>
      </c>
      <c r="D128" s="368" t="n">
        <v>42004</v>
      </c>
      <c r="E128" s="265" t="s">
        <v>227</v>
      </c>
      <c r="F128" s="388" t="n">
        <f aca="false">F135</f>
        <v>0</v>
      </c>
      <c r="G128" s="388"/>
      <c r="H128" s="388"/>
      <c r="I128" s="388" t="n">
        <f aca="false">I135</f>
        <v>0</v>
      </c>
      <c r="J128" s="388" t="n">
        <f aca="false">J135</f>
        <v>0</v>
      </c>
      <c r="K128" s="388" t="n">
        <f aca="false">K135</f>
        <v>1057.2</v>
      </c>
      <c r="L128" s="388"/>
      <c r="M128" s="388"/>
    </row>
    <row collapsed="false" customFormat="false" customHeight="false" hidden="true" ht="31.5" outlineLevel="0" r="129">
      <c r="A129" s="133"/>
      <c r="B129" s="37"/>
      <c r="C129" s="368"/>
      <c r="D129" s="368"/>
      <c r="E129" s="41" t="s">
        <v>226</v>
      </c>
      <c r="F129" s="388"/>
      <c r="G129" s="388"/>
      <c r="H129" s="388"/>
      <c r="I129" s="388"/>
      <c r="J129" s="388"/>
      <c r="K129" s="388"/>
      <c r="L129" s="388"/>
      <c r="M129" s="388"/>
    </row>
    <row collapsed="false" customFormat="false" customHeight="false" hidden="true" ht="15.75" outlineLevel="0" r="130">
      <c r="A130" s="133"/>
      <c r="B130" s="37"/>
      <c r="C130" s="368" t="n">
        <v>41640</v>
      </c>
      <c r="D130" s="368" t="n">
        <v>42004</v>
      </c>
      <c r="E130" s="265" t="s">
        <v>228</v>
      </c>
      <c r="F130" s="388" t="n">
        <f aca="false">F137</f>
        <v>0</v>
      </c>
      <c r="G130" s="388"/>
      <c r="H130" s="388"/>
      <c r="I130" s="388" t="n">
        <f aca="false">I137</f>
        <v>0</v>
      </c>
      <c r="J130" s="388" t="n">
        <f aca="false">J137</f>
        <v>0</v>
      </c>
      <c r="K130" s="388" t="n">
        <f aca="false">K137</f>
        <v>1013.1</v>
      </c>
      <c r="L130" s="388"/>
      <c r="M130" s="388"/>
    </row>
    <row collapsed="false" customFormat="false" customHeight="false" hidden="true" ht="31.5" outlineLevel="0" r="131">
      <c r="A131" s="191"/>
      <c r="B131" s="37"/>
      <c r="C131" s="368"/>
      <c r="D131" s="368"/>
      <c r="E131" s="41" t="s">
        <v>226</v>
      </c>
      <c r="F131" s="388"/>
      <c r="G131" s="388"/>
      <c r="H131" s="388"/>
      <c r="I131" s="388"/>
      <c r="J131" s="388"/>
      <c r="K131" s="388"/>
      <c r="L131" s="388"/>
      <c r="M131" s="388"/>
    </row>
    <row collapsed="false" customFormat="false" customHeight="true" hidden="true" ht="18.6" outlineLevel="0" r="132">
      <c r="A132" s="41" t="s">
        <v>85</v>
      </c>
      <c r="B132" s="41"/>
      <c r="C132" s="416" t="n">
        <v>41640</v>
      </c>
      <c r="D132" s="416" t="n">
        <v>42735</v>
      </c>
      <c r="E132" s="41"/>
      <c r="F132" s="403" t="n">
        <f aca="false">SUM(F126:F131)</f>
        <v>0</v>
      </c>
      <c r="G132" s="403"/>
      <c r="H132" s="403"/>
      <c r="I132" s="404" t="n">
        <f aca="false">SUM(I126:I131)</f>
        <v>0</v>
      </c>
      <c r="J132" s="404" t="n">
        <f aca="false">SUM(J126:J131)</f>
        <v>0</v>
      </c>
      <c r="K132" s="403" t="n">
        <f aca="false">SUM(K126:K131)</f>
        <v>2902.675</v>
      </c>
      <c r="L132" s="403"/>
      <c r="M132" s="403"/>
    </row>
    <row collapsed="false" customFormat="false" customHeight="true" hidden="true" ht="31.5" outlineLevel="0" r="133">
      <c r="A133" s="265" t="s">
        <v>65</v>
      </c>
      <c r="B133" s="37" t="s">
        <v>437</v>
      </c>
      <c r="C133" s="368" t="n">
        <v>41640</v>
      </c>
      <c r="D133" s="368" t="n">
        <v>42004</v>
      </c>
      <c r="E133" s="265" t="s">
        <v>225</v>
      </c>
      <c r="F133" s="415" t="n">
        <f aca="false">"#ссыл!+I133+J133+K133"</f>
        <v>0</v>
      </c>
      <c r="G133" s="415"/>
      <c r="H133" s="415"/>
      <c r="I133" s="447" t="n">
        <v>0</v>
      </c>
      <c r="J133" s="447" t="n">
        <v>0</v>
      </c>
      <c r="K133" s="420" t="n">
        <v>832.375</v>
      </c>
      <c r="L133" s="420"/>
      <c r="M133" s="420"/>
    </row>
    <row collapsed="false" customFormat="false" customHeight="false" hidden="true" ht="94.5" outlineLevel="0" r="134">
      <c r="A134" s="265" t="s">
        <v>438</v>
      </c>
      <c r="B134" s="37"/>
      <c r="C134" s="368"/>
      <c r="D134" s="368"/>
      <c r="E134" s="41" t="s">
        <v>226</v>
      </c>
      <c r="F134" s="415"/>
      <c r="G134" s="415"/>
      <c r="H134" s="415"/>
      <c r="I134" s="447"/>
      <c r="J134" s="447"/>
      <c r="K134" s="420"/>
      <c r="L134" s="420"/>
      <c r="M134" s="420"/>
    </row>
    <row collapsed="false" customFormat="false" customHeight="false" hidden="true" ht="15.75" outlineLevel="0" r="135">
      <c r="A135" s="435"/>
      <c r="B135" s="37"/>
      <c r="C135" s="368" t="n">
        <v>41640</v>
      </c>
      <c r="D135" s="368" t="n">
        <v>42004</v>
      </c>
      <c r="E135" s="265" t="s">
        <v>227</v>
      </c>
      <c r="F135" s="415" t="n">
        <f aca="false">"#ссыл!+I135+J135+K135"</f>
        <v>0</v>
      </c>
      <c r="G135" s="415"/>
      <c r="H135" s="415"/>
      <c r="I135" s="447" t="n">
        <v>0</v>
      </c>
      <c r="J135" s="447" t="n">
        <v>0</v>
      </c>
      <c r="K135" s="420" t="n">
        <v>1057.2</v>
      </c>
      <c r="L135" s="420"/>
      <c r="M135" s="420"/>
    </row>
    <row collapsed="false" customFormat="false" customHeight="false" hidden="true" ht="31.5" outlineLevel="0" r="136">
      <c r="A136" s="435"/>
      <c r="B136" s="37"/>
      <c r="C136" s="368"/>
      <c r="D136" s="368"/>
      <c r="E136" s="41" t="s">
        <v>226</v>
      </c>
      <c r="F136" s="415"/>
      <c r="G136" s="415"/>
      <c r="H136" s="415"/>
      <c r="I136" s="447"/>
      <c r="J136" s="447"/>
      <c r="K136" s="420"/>
      <c r="L136" s="420"/>
      <c r="M136" s="420"/>
    </row>
    <row collapsed="false" customFormat="false" customHeight="false" hidden="true" ht="15.75" outlineLevel="0" r="137">
      <c r="A137" s="435"/>
      <c r="B137" s="37"/>
      <c r="C137" s="368" t="n">
        <v>41640</v>
      </c>
      <c r="D137" s="368" t="n">
        <v>42004</v>
      </c>
      <c r="E137" s="265" t="s">
        <v>228</v>
      </c>
      <c r="F137" s="415" t="n">
        <f aca="false">"#ссыл!+I137+J137+K137"</f>
        <v>0</v>
      </c>
      <c r="G137" s="415"/>
      <c r="H137" s="415"/>
      <c r="I137" s="447" t="n">
        <v>0</v>
      </c>
      <c r="J137" s="447" t="n">
        <v>0</v>
      </c>
      <c r="K137" s="420" t="n">
        <v>1013.1</v>
      </c>
      <c r="L137" s="420"/>
      <c r="M137" s="420"/>
    </row>
    <row collapsed="false" customFormat="false" customHeight="false" hidden="true" ht="31.5" outlineLevel="0" r="138">
      <c r="A138" s="191"/>
      <c r="B138" s="37"/>
      <c r="C138" s="368"/>
      <c r="D138" s="368"/>
      <c r="E138" s="41" t="s">
        <v>226</v>
      </c>
      <c r="F138" s="415"/>
      <c r="G138" s="415"/>
      <c r="H138" s="415"/>
      <c r="I138" s="447"/>
      <c r="J138" s="447"/>
      <c r="K138" s="420"/>
      <c r="L138" s="420"/>
      <c r="M138" s="420"/>
    </row>
    <row collapsed="false" customFormat="false" customHeight="true" hidden="true" ht="18.6" outlineLevel="0" r="139">
      <c r="A139" s="41" t="s">
        <v>85</v>
      </c>
      <c r="B139" s="41"/>
      <c r="C139" s="416" t="n">
        <v>41640</v>
      </c>
      <c r="D139" s="416" t="n">
        <v>42735</v>
      </c>
      <c r="E139" s="41"/>
      <c r="F139" s="403" t="n">
        <f aca="false">SUM(F133:F138)</f>
        <v>0</v>
      </c>
      <c r="G139" s="403"/>
      <c r="H139" s="403"/>
      <c r="I139" s="404"/>
      <c r="J139" s="404"/>
      <c r="K139" s="403" t="n">
        <f aca="false">SUM(K133:K138)</f>
        <v>2902.675</v>
      </c>
      <c r="L139" s="403"/>
      <c r="M139" s="403"/>
    </row>
    <row collapsed="false" customFormat="false" customHeight="false" hidden="true" ht="15.75" outlineLevel="0" r="140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</row>
    <row collapsed="false" customFormat="false" customHeight="false" hidden="true" ht="15.75" outlineLevel="0" r="141">
      <c r="A141" s="5"/>
    </row>
    <row collapsed="false" customFormat="false" customHeight="false" hidden="true" ht="15.75" outlineLevel="0" r="142">
      <c r="A142" s="3" t="s">
        <v>106</v>
      </c>
      <c r="B142" s="3"/>
      <c r="C142" s="3"/>
      <c r="D142" s="3"/>
      <c r="E142" s="3"/>
      <c r="F142" s="3"/>
      <c r="G142" s="3"/>
    </row>
    <row collapsed="false" customFormat="false" customHeight="false" hidden="true" ht="15.75" outlineLevel="0" r="143">
      <c r="A143" s="3" t="s">
        <v>107</v>
      </c>
      <c r="B143" s="3"/>
      <c r="C143" s="3"/>
      <c r="D143" s="3"/>
      <c r="E143" s="3"/>
      <c r="F143" s="3"/>
      <c r="G143" s="3"/>
    </row>
    <row collapsed="false" customFormat="false" customHeight="false" hidden="true" ht="15.75" outlineLevel="0" r="144">
      <c r="A144" s="3" t="s">
        <v>108</v>
      </c>
      <c r="B144" s="3"/>
      <c r="C144" s="3"/>
      <c r="D144" s="3"/>
      <c r="E144" s="3"/>
      <c r="F144" s="3"/>
      <c r="G144" s="3"/>
      <c r="H144" s="3"/>
    </row>
    <row collapsed="false" customFormat="false" customHeight="false" hidden="true" ht="15" outlineLevel="0" r="145">
      <c r="A145" s="588" t="s">
        <v>109</v>
      </c>
    </row>
    <row collapsed="false" customFormat="false" customHeight="false" hidden="true" ht="15" outlineLevel="0" r="146">
      <c r="A146" s="588" t="s">
        <v>110</v>
      </c>
    </row>
    <row collapsed="false" customFormat="false" customHeight="true" hidden="true" ht="15" outlineLevel="0" r="147">
      <c r="A147" s="127" t="s">
        <v>3</v>
      </c>
      <c r="B147" s="127" t="s">
        <v>111</v>
      </c>
      <c r="C147" s="128" t="s">
        <v>112</v>
      </c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</row>
    <row collapsed="false" customFormat="false" customHeight="true" hidden="true" ht="15" outlineLevel="0" r="148">
      <c r="A148" s="131" t="s">
        <v>9</v>
      </c>
      <c r="B148" s="131" t="s">
        <v>114</v>
      </c>
      <c r="C148" s="132" t="s">
        <v>115</v>
      </c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 t="s">
        <v>117</v>
      </c>
      <c r="O148" s="132"/>
      <c r="P148" s="132"/>
      <c r="Q148" s="132"/>
      <c r="R148" s="132"/>
      <c r="S148" s="132"/>
      <c r="T148" s="132"/>
    </row>
    <row collapsed="false" customFormat="false" customHeight="true" hidden="true" ht="15.75" outlineLevel="0" r="149">
      <c r="A149" s="435"/>
      <c r="B149" s="131" t="s">
        <v>118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7" t="s">
        <v>119</v>
      </c>
      <c r="O149" s="137"/>
      <c r="P149" s="137"/>
      <c r="Q149" s="137"/>
      <c r="R149" s="137"/>
      <c r="S149" s="137"/>
      <c r="T149" s="137"/>
    </row>
    <row collapsed="false" customFormat="false" customHeight="true" hidden="true" ht="15" outlineLevel="0" r="150">
      <c r="A150" s="435"/>
      <c r="B150" s="435"/>
      <c r="C150" s="25" t="s">
        <v>120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128"/>
      <c r="O150" s="128"/>
      <c r="P150" s="128"/>
      <c r="Q150" s="128"/>
      <c r="R150" s="128"/>
      <c r="S150" s="128"/>
      <c r="T150" s="128"/>
    </row>
    <row collapsed="false" customFormat="false" customHeight="true" hidden="true" ht="15.75" outlineLevel="0" r="151">
      <c r="A151" s="435"/>
      <c r="B151" s="43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137" t="s">
        <v>120</v>
      </c>
      <c r="O151" s="137"/>
      <c r="P151" s="137"/>
      <c r="Q151" s="137"/>
      <c r="R151" s="137"/>
      <c r="S151" s="137"/>
      <c r="T151" s="137"/>
    </row>
    <row collapsed="false" customFormat="false" customHeight="true" hidden="true" ht="15" outlineLevel="0" r="152">
      <c r="A152" s="435"/>
      <c r="B152" s="435"/>
      <c r="C152" s="25" t="s">
        <v>121</v>
      </c>
      <c r="D152" s="25" t="s">
        <v>122</v>
      </c>
      <c r="E152" s="25"/>
      <c r="F152" s="25" t="s">
        <v>123</v>
      </c>
      <c r="G152" s="25" t="s">
        <v>124</v>
      </c>
      <c r="H152" s="25" t="s">
        <v>125</v>
      </c>
      <c r="I152" s="25" t="s">
        <v>122</v>
      </c>
      <c r="J152" s="25" t="s">
        <v>123</v>
      </c>
      <c r="K152" s="25" t="s">
        <v>124</v>
      </c>
      <c r="L152" s="25" t="s">
        <v>125</v>
      </c>
      <c r="M152" s="25"/>
      <c r="N152" s="131"/>
      <c r="O152" s="25" t="s">
        <v>122</v>
      </c>
      <c r="P152" s="25"/>
      <c r="Q152" s="25" t="s">
        <v>123</v>
      </c>
      <c r="R152" s="25" t="s">
        <v>124</v>
      </c>
      <c r="S152" s="25" t="s">
        <v>125</v>
      </c>
      <c r="T152" s="25"/>
    </row>
    <row collapsed="false" customFormat="false" customHeight="false" hidden="true" ht="63.75" outlineLevel="0" r="153">
      <c r="A153" s="435"/>
      <c r="B153" s="43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0" t="s">
        <v>126</v>
      </c>
      <c r="O153" s="25"/>
      <c r="P153" s="25"/>
      <c r="Q153" s="25"/>
      <c r="R153" s="25"/>
      <c r="S153" s="25"/>
      <c r="T153" s="25"/>
    </row>
    <row collapsed="false" customFormat="false" customHeight="false" hidden="true" ht="240" outlineLevel="0" r="154">
      <c r="A154" s="185" t="n">
        <v>1</v>
      </c>
      <c r="B154" s="467" t="s">
        <v>127</v>
      </c>
      <c r="C154" s="141" t="n">
        <f aca="false">"#ссыл!"</f>
        <v>0</v>
      </c>
      <c r="D154" s="142" t="n">
        <f aca="false">I37</f>
        <v>0</v>
      </c>
      <c r="E154" s="142"/>
      <c r="F154" s="141" t="n">
        <f aca="false">J37</f>
        <v>0</v>
      </c>
      <c r="G154" s="149" t="n">
        <f aca="false">M37</f>
        <v>1087.575</v>
      </c>
      <c r="H154" s="589" t="n">
        <v>0</v>
      </c>
      <c r="I154" s="143" t="n">
        <f aca="false">I42</f>
        <v>0</v>
      </c>
      <c r="J154" s="146" t="n">
        <f aca="false">J42</f>
        <v>0</v>
      </c>
      <c r="K154" s="143" t="n">
        <f aca="false">M42</f>
        <v>2514.19</v>
      </c>
      <c r="L154" s="145" t="n">
        <v>0</v>
      </c>
      <c r="M154" s="145"/>
      <c r="N154" s="146" t="n">
        <f aca="false">"#ссыл!"</f>
        <v>0</v>
      </c>
      <c r="O154" s="147" t="n">
        <f aca="false">I47</f>
        <v>0</v>
      </c>
      <c r="P154" s="147"/>
      <c r="Q154" s="141" t="n">
        <f aca="false">J47</f>
        <v>0</v>
      </c>
      <c r="R154" s="143" t="n">
        <f aca="false">M47</f>
        <v>1509.3</v>
      </c>
      <c r="S154" s="145" t="n">
        <v>0</v>
      </c>
      <c r="T154" s="145"/>
    </row>
    <row collapsed="false" customFormat="false" customHeight="true" hidden="true" ht="122.45" outlineLevel="0" r="155">
      <c r="A155" s="32" t="n">
        <v>2</v>
      </c>
      <c r="B155" s="29" t="s">
        <v>128</v>
      </c>
      <c r="C155" s="146" t="n">
        <f aca="false">"#ссыл!"</f>
        <v>0</v>
      </c>
      <c r="D155" s="148" t="n">
        <f aca="false">I34</f>
        <v>14079.15</v>
      </c>
      <c r="E155" s="148"/>
      <c r="F155" s="146" t="n">
        <f aca="false">J34</f>
        <v>0</v>
      </c>
      <c r="G155" s="149" t="n">
        <f aca="false">M34</f>
        <v>1408</v>
      </c>
      <c r="H155" s="589" t="n">
        <v>0</v>
      </c>
      <c r="I155" s="143" t="n">
        <f aca="false">I39</f>
        <v>0</v>
      </c>
      <c r="J155" s="143" t="n">
        <f aca="false">J39</f>
        <v>0</v>
      </c>
      <c r="K155" s="143" t="n">
        <f aca="false">M39</f>
        <v>19069.2</v>
      </c>
      <c r="L155" s="145" t="n">
        <v>0</v>
      </c>
      <c r="M155" s="145"/>
      <c r="N155" s="146" t="n">
        <f aca="false">"#ссыл!"</f>
        <v>0</v>
      </c>
      <c r="O155" s="150" t="n">
        <f aca="false">I44</f>
        <v>0</v>
      </c>
      <c r="P155" s="150"/>
      <c r="Q155" s="146" t="n">
        <f aca="false">J44</f>
        <v>0</v>
      </c>
      <c r="R155" s="143" t="n">
        <f aca="false">M44</f>
        <v>18714</v>
      </c>
      <c r="S155" s="145" t="n">
        <v>0</v>
      </c>
      <c r="T155" s="145"/>
    </row>
    <row collapsed="false" customFormat="false" customHeight="false" hidden="true" ht="150" outlineLevel="0" r="156">
      <c r="A156" s="32" t="n">
        <v>3</v>
      </c>
      <c r="B156" s="29" t="s">
        <v>129</v>
      </c>
      <c r="C156" s="146" t="n">
        <f aca="false">"#ссыл!"</f>
        <v>0</v>
      </c>
      <c r="D156" s="142" t="n">
        <f aca="false">I35</f>
        <v>0</v>
      </c>
      <c r="E156" s="142"/>
      <c r="F156" s="146" t="n">
        <f aca="false">J35</f>
        <v>0</v>
      </c>
      <c r="G156" s="149" t="n">
        <f aca="false">M35</f>
        <v>0</v>
      </c>
      <c r="H156" s="589" t="n">
        <v>0</v>
      </c>
      <c r="I156" s="143" t="n">
        <f aca="false">I40</f>
        <v>1156.4</v>
      </c>
      <c r="J156" s="143" t="n">
        <f aca="false">J40</f>
        <v>0</v>
      </c>
      <c r="K156" s="143" t="n">
        <f aca="false">M40</f>
        <v>17814.84</v>
      </c>
      <c r="L156" s="145" t="n">
        <v>0</v>
      </c>
      <c r="M156" s="145"/>
      <c r="N156" s="146" t="n">
        <f aca="false">"#ссыл!"</f>
        <v>0</v>
      </c>
      <c r="O156" s="150" t="n">
        <f aca="false">I45</f>
        <v>0</v>
      </c>
      <c r="P156" s="150"/>
      <c r="Q156" s="146" t="n">
        <f aca="false">J45</f>
        <v>0</v>
      </c>
      <c r="R156" s="143" t="n">
        <f aca="false">M45</f>
        <v>18466</v>
      </c>
      <c r="S156" s="145" t="n">
        <v>0</v>
      </c>
      <c r="T156" s="145"/>
    </row>
    <row collapsed="false" customFormat="false" customHeight="true" hidden="true" ht="176.1" outlineLevel="0" r="157">
      <c r="A157" s="32" t="n">
        <v>4</v>
      </c>
      <c r="B157" s="29" t="s">
        <v>130</v>
      </c>
      <c r="C157" s="146" t="n">
        <f aca="false">"#ссыл!"</f>
        <v>0</v>
      </c>
      <c r="D157" s="142" t="n">
        <f aca="false">I36</f>
        <v>3113.89</v>
      </c>
      <c r="E157" s="142"/>
      <c r="F157" s="143" t="n">
        <f aca="false">J41</f>
        <v>0</v>
      </c>
      <c r="G157" s="149" t="n">
        <f aca="false">M36</f>
        <v>533.889</v>
      </c>
      <c r="H157" s="589" t="n">
        <v>0</v>
      </c>
      <c r="I157" s="143" t="n">
        <f aca="false">I41</f>
        <v>3623.99</v>
      </c>
      <c r="J157" s="143" t="n">
        <f aca="false">J41</f>
        <v>0</v>
      </c>
      <c r="K157" s="143" t="n">
        <f aca="false">M41</f>
        <v>16855.3</v>
      </c>
      <c r="L157" s="145" t="n">
        <v>0</v>
      </c>
      <c r="M157" s="145"/>
      <c r="N157" s="146" t="n">
        <f aca="false">"#ссыл!"</f>
        <v>0</v>
      </c>
      <c r="O157" s="150" t="n">
        <f aca="false">I46</f>
        <v>0</v>
      </c>
      <c r="P157" s="150"/>
      <c r="Q157" s="146" t="n">
        <f aca="false">J46</f>
        <v>0</v>
      </c>
      <c r="R157" s="143" t="n">
        <f aca="false">M46</f>
        <v>18718.1</v>
      </c>
      <c r="S157" s="145" t="n">
        <v>0</v>
      </c>
      <c r="T157" s="145"/>
    </row>
    <row collapsed="false" customFormat="false" customHeight="false" hidden="true" ht="15.75" outlineLevel="0" r="158">
      <c r="A158" s="41"/>
      <c r="B158" s="41" t="s">
        <v>85</v>
      </c>
      <c r="C158" s="152" t="n">
        <f aca="false">C157+C156+C155+C154</f>
        <v>0</v>
      </c>
      <c r="D158" s="153" t="n">
        <f aca="false">D157+D156+D155+D154</f>
        <v>17193.04</v>
      </c>
      <c r="E158" s="153"/>
      <c r="F158" s="152" t="n">
        <f aca="false">F157+F156+F155+F154</f>
        <v>0</v>
      </c>
      <c r="G158" s="155" t="n">
        <f aca="false">G157+G156+G155+G154</f>
        <v>3029.464</v>
      </c>
      <c r="H158" s="158" t="n">
        <f aca="false">H157+H156+H155+H154</f>
        <v>0</v>
      </c>
      <c r="I158" s="155" t="n">
        <f aca="false">I157+I156+I155+I154</f>
        <v>4780.39</v>
      </c>
      <c r="J158" s="155" t="n">
        <f aca="false">J157+J156+J155+J154</f>
        <v>0</v>
      </c>
      <c r="K158" s="155" t="n">
        <f aca="false">K157+K156+K155+K154</f>
        <v>56253.53</v>
      </c>
      <c r="L158" s="157" t="n">
        <f aca="false">L157+L156+L155+L154</f>
        <v>0</v>
      </c>
      <c r="M158" s="157"/>
      <c r="N158" s="158" t="n">
        <f aca="false">N157+N156+N155+N154</f>
        <v>0</v>
      </c>
      <c r="O158" s="159" t="n">
        <f aca="false">O157+O156+O155+O154</f>
        <v>0</v>
      </c>
      <c r="P158" s="159"/>
      <c r="Q158" s="160" t="n">
        <f aca="false">Q157+Q156+Q155+Q154</f>
        <v>0</v>
      </c>
      <c r="R158" s="155" t="n">
        <f aca="false">R157+R156+R155+R154</f>
        <v>57407.4</v>
      </c>
      <c r="S158" s="157" t="n">
        <f aca="false">S157+S156+S155+S154</f>
        <v>0</v>
      </c>
      <c r="T158" s="157"/>
    </row>
    <row collapsed="false" customFormat="false" customHeight="false" hidden="true" ht="15.75" outlineLevel="0" r="159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23"/>
    </row>
    <row collapsed="false" customFormat="false" customHeight="true" hidden="true" ht="16.5" outlineLevel="0" r="160">
      <c r="A160" s="165" t="s">
        <v>131</v>
      </c>
      <c r="B160" s="165"/>
      <c r="C160" s="165"/>
      <c r="D160" s="123"/>
      <c r="E160" s="166"/>
      <c r="F160" s="166"/>
      <c r="G160" s="166"/>
      <c r="H160" s="165"/>
      <c r="I160" s="166"/>
      <c r="J160" s="166"/>
      <c r="K160" s="165"/>
      <c r="L160" s="165"/>
      <c r="M160" s="166"/>
      <c r="N160" s="166"/>
      <c r="O160" s="166"/>
      <c r="P160" s="166"/>
      <c r="Q160" s="166"/>
      <c r="R160" s="166"/>
      <c r="S160" s="166"/>
      <c r="T160" s="123"/>
    </row>
    <row collapsed="false" customFormat="false" customHeight="true" hidden="true" ht="15.75" outlineLevel="0" r="161">
      <c r="A161" s="165"/>
      <c r="B161" s="165"/>
      <c r="C161" s="165"/>
      <c r="D161" s="123"/>
      <c r="E161" s="168" t="s">
        <v>132</v>
      </c>
      <c r="F161" s="168"/>
      <c r="G161" s="168"/>
      <c r="H161" s="165"/>
      <c r="I161" s="168"/>
      <c r="J161" s="168"/>
      <c r="K161" s="165"/>
      <c r="L161" s="165"/>
      <c r="M161" s="168"/>
      <c r="N161" s="168"/>
      <c r="O161" s="168"/>
      <c r="P161" s="168" t="s">
        <v>134</v>
      </c>
      <c r="Q161" s="168"/>
      <c r="R161" s="168"/>
      <c r="S161" s="168"/>
      <c r="T161" s="123"/>
    </row>
    <row collapsed="false" customFormat="false" customHeight="false" hidden="true" ht="15.75" outlineLevel="0" r="162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</row>
    <row collapsed="false" customFormat="false" customHeight="false" hidden="true" ht="15.75" outlineLevel="0" r="163">
      <c r="A163" s="461"/>
    </row>
    <row collapsed="false" customFormat="false" customHeight="false" hidden="false" ht="15.75" outlineLevel="0" r="164">
      <c r="A164" s="3" t="s">
        <v>135</v>
      </c>
      <c r="B164" s="3"/>
      <c r="C164" s="3"/>
      <c r="D164" s="3"/>
      <c r="E164" s="3"/>
      <c r="F164" s="3"/>
      <c r="G164" s="3"/>
      <c r="H164" s="3"/>
    </row>
    <row collapsed="false" customFormat="false" customHeight="false" hidden="true" ht="15.75" outlineLevel="0" r="165">
      <c r="A165" s="461"/>
    </row>
    <row collapsed="false" customFormat="false" customHeight="false" hidden="true" ht="15.75" outlineLevel="0" r="166">
      <c r="A166" s="366"/>
    </row>
    <row collapsed="false" customFormat="false" customHeight="false" hidden="false" ht="15.75" outlineLevel="0" r="167">
      <c r="A167" s="3" t="s">
        <v>1</v>
      </c>
      <c r="B167" s="3"/>
      <c r="C167" s="3"/>
      <c r="D167" s="3"/>
      <c r="E167" s="3"/>
      <c r="F167" s="3"/>
      <c r="G167" s="3"/>
      <c r="H167" s="3"/>
    </row>
    <row collapsed="false" customFormat="false" customHeight="false" hidden="false" ht="15.75" outlineLevel="0" r="168">
      <c r="A168" s="3" t="s">
        <v>464</v>
      </c>
      <c r="B168" s="3"/>
      <c r="C168" s="3"/>
      <c r="D168" s="3"/>
      <c r="E168" s="3"/>
      <c r="F168" s="3"/>
      <c r="G168" s="3"/>
      <c r="H168" s="3"/>
    </row>
    <row collapsed="false" customFormat="false" customHeight="false" hidden="true" ht="15.75" outlineLevel="0" r="169">
      <c r="A169" s="366"/>
    </row>
    <row collapsed="false" customFormat="false" customHeight="true" hidden="false" ht="34.5" outlineLevel="0" r="170">
      <c r="A170" s="590" t="s">
        <v>465</v>
      </c>
      <c r="B170" s="590"/>
      <c r="C170" s="590"/>
      <c r="D170" s="590"/>
      <c r="E170" s="590"/>
      <c r="F170" s="590"/>
      <c r="G170" s="590"/>
      <c r="H170" s="590"/>
    </row>
    <row collapsed="false" customFormat="false" customHeight="false" hidden="true" ht="15.75" outlineLevel="0" r="171">
      <c r="A171" s="591"/>
      <c r="B171" s="591"/>
      <c r="C171" s="591"/>
      <c r="D171" s="591"/>
      <c r="E171" s="591"/>
      <c r="F171" s="591"/>
      <c r="G171" s="591"/>
      <c r="H171" s="591"/>
    </row>
    <row collapsed="false" customFormat="false" customHeight="true" hidden="false" ht="16.5" outlineLevel="0" r="172">
      <c r="A172" s="592" t="s">
        <v>138</v>
      </c>
      <c r="B172" s="592"/>
      <c r="C172" s="592"/>
      <c r="D172" s="592"/>
      <c r="E172" s="592"/>
      <c r="F172" s="592"/>
      <c r="G172" s="592"/>
      <c r="H172" s="592"/>
    </row>
    <row collapsed="false" customFormat="false" customHeight="true" hidden="false" ht="65.25" outlineLevel="0" r="173">
      <c r="A173" s="450" t="s">
        <v>466</v>
      </c>
      <c r="B173" s="450" t="s">
        <v>467</v>
      </c>
      <c r="C173" s="450" t="s">
        <v>468</v>
      </c>
      <c r="D173" s="450" t="s">
        <v>142</v>
      </c>
      <c r="E173" s="450" t="s">
        <v>143</v>
      </c>
      <c r="F173" s="450"/>
      <c r="G173" s="450" t="s">
        <v>469</v>
      </c>
      <c r="H173" s="450"/>
    </row>
    <row collapsed="false" customFormat="false" customHeight="true" hidden="false" ht="51.95" outlineLevel="0" r="174">
      <c r="A174" s="450"/>
      <c r="B174" s="450"/>
      <c r="C174" s="450"/>
      <c r="D174" s="450"/>
      <c r="E174" s="450" t="s">
        <v>144</v>
      </c>
      <c r="F174" s="450" t="s">
        <v>470</v>
      </c>
      <c r="G174" s="450" t="s">
        <v>144</v>
      </c>
      <c r="H174" s="450" t="s">
        <v>470</v>
      </c>
    </row>
    <row collapsed="false" customFormat="false" customHeight="false" hidden="false" ht="15" outlineLevel="0" r="175">
      <c r="A175" s="593" t="n">
        <v>1</v>
      </c>
      <c r="B175" s="593" t="n">
        <v>2</v>
      </c>
      <c r="C175" s="593" t="n">
        <v>3</v>
      </c>
      <c r="D175" s="593" t="n">
        <v>4</v>
      </c>
      <c r="E175" s="593" t="n">
        <v>5</v>
      </c>
      <c r="F175" s="593" t="n">
        <v>6</v>
      </c>
      <c r="G175" s="593" t="n">
        <v>7</v>
      </c>
      <c r="H175" s="593" t="n">
        <v>8</v>
      </c>
    </row>
    <row collapsed="false" customFormat="false" customHeight="true" hidden="false" ht="102" outlineLevel="0" r="176">
      <c r="A176" s="594" t="s">
        <v>471</v>
      </c>
      <c r="B176" s="450"/>
      <c r="C176" s="595" t="s">
        <v>472</v>
      </c>
      <c r="D176" s="450" t="s">
        <v>148</v>
      </c>
      <c r="E176" s="450" t="s">
        <v>473</v>
      </c>
      <c r="F176" s="450"/>
      <c r="G176" s="450"/>
      <c r="H176" s="450"/>
    </row>
    <row collapsed="false" customFormat="false" customHeight="false" hidden="true" ht="12.85" outlineLevel="0" r="177">
      <c r="A177" s="594"/>
      <c r="B177" s="450"/>
      <c r="C177" s="450"/>
      <c r="D177" s="450"/>
      <c r="E177" s="450"/>
      <c r="F177" s="450"/>
      <c r="G177" s="450"/>
      <c r="H177" s="450"/>
    </row>
    <row collapsed="false" customFormat="false" customHeight="false" hidden="true" ht="12.85" outlineLevel="0" r="178">
      <c r="A178" s="594"/>
      <c r="B178" s="450"/>
      <c r="C178" s="450"/>
      <c r="D178" s="450"/>
      <c r="E178" s="450"/>
      <c r="F178" s="450"/>
      <c r="G178" s="450"/>
      <c r="H178" s="450"/>
    </row>
    <row collapsed="false" customFormat="false" customHeight="false" hidden="true" ht="12.85" outlineLevel="0" r="179">
      <c r="A179" s="594"/>
      <c r="B179" s="450"/>
      <c r="C179" s="450"/>
      <c r="D179" s="450"/>
      <c r="E179" s="450"/>
      <c r="F179" s="450"/>
      <c r="G179" s="450"/>
      <c r="H179" s="450"/>
    </row>
    <row collapsed="false" customFormat="false" customHeight="false" hidden="true" ht="12.85" outlineLevel="0" r="180">
      <c r="A180" s="594"/>
      <c r="B180" s="450"/>
      <c r="C180" s="450"/>
      <c r="D180" s="450"/>
      <c r="E180" s="450"/>
      <c r="F180" s="450"/>
      <c r="G180" s="450"/>
      <c r="H180" s="450"/>
    </row>
    <row collapsed="false" customFormat="false" customHeight="false" hidden="true" ht="12.85" outlineLevel="0" r="181">
      <c r="A181" s="594"/>
      <c r="B181" s="450"/>
      <c r="C181" s="450"/>
      <c r="D181" s="450"/>
      <c r="E181" s="450"/>
      <c r="F181" s="450"/>
      <c r="G181" s="450"/>
      <c r="H181" s="450"/>
    </row>
    <row collapsed="false" customFormat="false" customHeight="false" hidden="true" ht="12.85" outlineLevel="0" r="182">
      <c r="A182" s="594"/>
      <c r="B182" s="450"/>
      <c r="C182" s="450"/>
      <c r="D182" s="450"/>
      <c r="E182" s="450"/>
      <c r="F182" s="450"/>
      <c r="G182" s="450"/>
      <c r="H182" s="450"/>
    </row>
    <row collapsed="false" customFormat="false" customHeight="true" hidden="true" ht="31.5" outlineLevel="0" r="183">
      <c r="A183" s="594"/>
      <c r="B183" s="450"/>
      <c r="C183" s="450"/>
      <c r="D183" s="450"/>
      <c r="E183" s="450"/>
      <c r="F183" s="450"/>
      <c r="G183" s="450"/>
      <c r="H183" s="450"/>
    </row>
    <row collapsed="false" customFormat="false" customHeight="false" hidden="true" ht="12.85" outlineLevel="0" r="184">
      <c r="A184" s="594"/>
      <c r="B184" s="450"/>
      <c r="C184" s="450"/>
      <c r="D184" s="450"/>
      <c r="E184" s="450"/>
      <c r="F184" s="450"/>
      <c r="G184" s="450"/>
      <c r="H184" s="450"/>
    </row>
    <row collapsed="false" customFormat="false" customHeight="false" hidden="true" ht="12.85" outlineLevel="0" r="185">
      <c r="A185" s="594"/>
      <c r="B185" s="450"/>
      <c r="C185" s="450"/>
      <c r="D185" s="450"/>
      <c r="E185" s="450"/>
      <c r="F185" s="450"/>
      <c r="G185" s="450"/>
      <c r="H185" s="450"/>
    </row>
    <row collapsed="false" customFormat="false" customHeight="true" hidden="true" ht="88.5" outlineLevel="0" r="186">
      <c r="A186" s="594"/>
      <c r="B186" s="450"/>
      <c r="C186" s="595"/>
      <c r="D186" s="450"/>
      <c r="E186" s="450"/>
      <c r="F186" s="450"/>
      <c r="G186" s="450"/>
      <c r="H186" s="450"/>
    </row>
    <row collapsed="false" customFormat="false" customHeight="true" hidden="true" ht="30" outlineLevel="0" r="187">
      <c r="A187" s="594"/>
      <c r="B187" s="450"/>
      <c r="C187" s="595"/>
      <c r="D187" s="450"/>
      <c r="E187" s="450"/>
      <c r="F187" s="450"/>
      <c r="G187" s="450"/>
      <c r="H187" s="450"/>
    </row>
    <row collapsed="false" customFormat="false" customHeight="false" hidden="true" ht="12.85" outlineLevel="0" r="188">
      <c r="A188" s="594"/>
      <c r="B188" s="450"/>
      <c r="C188" s="595"/>
      <c r="D188" s="450"/>
      <c r="E188" s="450"/>
      <c r="F188" s="450"/>
      <c r="G188" s="450"/>
      <c r="H188" s="450"/>
    </row>
    <row collapsed="false" customFormat="false" customHeight="false" hidden="true" ht="12.85" outlineLevel="0" r="189">
      <c r="A189" s="594"/>
      <c r="B189" s="450"/>
      <c r="C189" s="595"/>
      <c r="D189" s="450"/>
      <c r="E189" s="450"/>
      <c r="F189" s="450"/>
      <c r="G189" s="450"/>
      <c r="H189" s="450"/>
    </row>
    <row collapsed="false" customFormat="false" customHeight="true" hidden="true" ht="45.75" outlineLevel="0" r="190">
      <c r="A190" s="594"/>
      <c r="B190" s="450"/>
      <c r="C190" s="450"/>
      <c r="D190" s="450"/>
      <c r="E190" s="450"/>
      <c r="F190" s="450"/>
      <c r="G190" s="450"/>
      <c r="H190" s="450"/>
    </row>
    <row collapsed="false" customFormat="false" customHeight="true" hidden="true" ht="224.25" outlineLevel="0" r="191">
      <c r="A191" s="594"/>
      <c r="B191" s="450"/>
      <c r="C191" s="450"/>
      <c r="D191" s="450"/>
      <c r="E191" s="450"/>
      <c r="F191" s="450"/>
      <c r="G191" s="450"/>
      <c r="H191" s="450"/>
    </row>
    <row collapsed="false" customFormat="false" customHeight="false" hidden="true" ht="12.85" outlineLevel="0" r="192">
      <c r="A192" s="594"/>
      <c r="B192" s="450"/>
      <c r="C192" s="450"/>
      <c r="D192" s="450"/>
      <c r="E192" s="450"/>
      <c r="F192" s="450"/>
      <c r="G192" s="450"/>
      <c r="H192" s="450"/>
    </row>
    <row collapsed="false" customFormat="false" customHeight="true" hidden="true" ht="60.75" outlineLevel="0" r="193">
      <c r="A193" s="594"/>
      <c r="B193" s="450"/>
      <c r="C193" s="450"/>
      <c r="D193" s="450"/>
      <c r="E193" s="450"/>
      <c r="F193" s="450"/>
      <c r="G193" s="450"/>
      <c r="H193" s="450"/>
    </row>
    <row collapsed="false" customFormat="false" customHeight="false" hidden="true" ht="12.85" outlineLevel="0" r="194">
      <c r="A194" s="594"/>
      <c r="B194" s="450"/>
      <c r="C194" s="450"/>
      <c r="D194" s="450"/>
      <c r="E194" s="450"/>
      <c r="F194" s="450"/>
      <c r="G194" s="450"/>
      <c r="H194" s="450"/>
    </row>
    <row collapsed="false" customFormat="false" customHeight="false" hidden="true" ht="12.85" outlineLevel="0" r="195">
      <c r="A195" s="594"/>
      <c r="B195" s="450"/>
      <c r="C195" s="450"/>
      <c r="D195" s="450"/>
      <c r="E195" s="450"/>
      <c r="F195" s="450"/>
      <c r="G195" s="450"/>
      <c r="H195" s="450"/>
    </row>
    <row collapsed="false" customFormat="false" customHeight="false" hidden="true" ht="12.85" outlineLevel="0" r="196">
      <c r="A196" s="594"/>
      <c r="B196" s="450"/>
      <c r="C196" s="450"/>
      <c r="D196" s="450"/>
      <c r="E196" s="450"/>
      <c r="F196" s="450"/>
      <c r="G196" s="450"/>
      <c r="H196" s="450"/>
    </row>
    <row collapsed="false" customFormat="false" customHeight="false" hidden="true" ht="12.85" outlineLevel="0" r="197">
      <c r="A197" s="594"/>
      <c r="B197" s="450"/>
      <c r="C197" s="450"/>
      <c r="D197" s="450"/>
      <c r="E197" s="450"/>
      <c r="F197" s="450"/>
      <c r="G197" s="450"/>
      <c r="H197" s="450"/>
    </row>
    <row collapsed="false" customFormat="false" customHeight="false" hidden="true" ht="12.85" outlineLevel="0" r="198">
      <c r="A198" s="594"/>
      <c r="B198" s="450"/>
      <c r="C198" s="450"/>
      <c r="D198" s="450"/>
      <c r="E198" s="450"/>
      <c r="F198" s="450"/>
      <c r="G198" s="450"/>
      <c r="H198" s="450"/>
    </row>
    <row collapsed="false" customFormat="false" customHeight="false" hidden="true" ht="12.85" outlineLevel="0" r="199">
      <c r="A199" s="594"/>
      <c r="B199" s="450"/>
      <c r="C199" s="450"/>
      <c r="D199" s="450"/>
      <c r="E199" s="450"/>
      <c r="F199" s="450"/>
      <c r="G199" s="450"/>
      <c r="H199" s="450"/>
    </row>
    <row collapsed="false" customFormat="false" customHeight="false" hidden="true" ht="12.85" outlineLevel="0" r="200">
      <c r="A200" s="594"/>
      <c r="B200" s="450"/>
      <c r="C200" s="450"/>
      <c r="D200" s="450"/>
      <c r="E200" s="450"/>
      <c r="F200" s="450"/>
      <c r="G200" s="450"/>
      <c r="H200" s="450"/>
    </row>
    <row collapsed="false" customFormat="false" customHeight="false" hidden="true" ht="12.85" outlineLevel="0" r="201">
      <c r="A201" s="594"/>
      <c r="B201" s="450"/>
      <c r="C201" s="450"/>
      <c r="D201" s="450"/>
      <c r="E201" s="450"/>
      <c r="F201" s="450"/>
      <c r="G201" s="450"/>
      <c r="H201" s="450"/>
    </row>
    <row collapsed="false" customFormat="false" customHeight="false" hidden="true" ht="12.85" outlineLevel="0" r="202">
      <c r="A202" s="594"/>
      <c r="B202" s="450"/>
      <c r="C202" s="450"/>
      <c r="D202" s="450"/>
      <c r="E202" s="450"/>
      <c r="F202" s="450"/>
      <c r="G202" s="450"/>
      <c r="H202" s="450"/>
    </row>
    <row collapsed="false" customFormat="false" customHeight="true" hidden="true" ht="18" outlineLevel="0" r="203">
      <c r="A203" s="594"/>
      <c r="B203" s="450"/>
      <c r="C203" s="450"/>
      <c r="D203" s="450"/>
      <c r="E203" s="450"/>
      <c r="F203" s="450"/>
      <c r="G203" s="450"/>
      <c r="H203" s="450"/>
    </row>
    <row collapsed="false" customFormat="false" customHeight="false" hidden="true" ht="12.85" outlineLevel="0" r="204">
      <c r="A204" s="594"/>
      <c r="B204" s="450"/>
      <c r="C204" s="450"/>
      <c r="D204" s="450"/>
      <c r="E204" s="450"/>
      <c r="F204" s="450"/>
      <c r="G204" s="450"/>
      <c r="H204" s="450"/>
    </row>
    <row collapsed="false" customFormat="false" customHeight="false" hidden="true" ht="12.85" outlineLevel="0" r="205">
      <c r="A205" s="594"/>
      <c r="B205" s="450"/>
      <c r="C205" s="450"/>
      <c r="D205" s="450"/>
      <c r="E205" s="450"/>
      <c r="F205" s="450"/>
      <c r="G205" s="450"/>
      <c r="H205" s="450"/>
    </row>
    <row collapsed="false" customFormat="false" customHeight="false" hidden="true" ht="12.85" outlineLevel="0" r="206">
      <c r="A206" s="594"/>
      <c r="B206" s="450"/>
      <c r="C206" s="450"/>
      <c r="D206" s="450"/>
      <c r="E206" s="450"/>
      <c r="F206" s="450"/>
      <c r="G206" s="450"/>
      <c r="H206" s="450"/>
    </row>
    <row collapsed="false" customFormat="false" customHeight="true" hidden="true" ht="42.75" outlineLevel="0" r="207">
      <c r="A207" s="594"/>
      <c r="B207" s="450"/>
      <c r="C207" s="450"/>
      <c r="D207" s="450"/>
      <c r="E207" s="450"/>
      <c r="F207" s="450"/>
      <c r="G207" s="450"/>
      <c r="H207" s="450"/>
    </row>
    <row collapsed="false" customFormat="false" customHeight="true" hidden="true" ht="30" outlineLevel="0" r="208">
      <c r="A208" s="594"/>
      <c r="B208" s="450"/>
      <c r="C208" s="450"/>
      <c r="D208" s="450"/>
      <c r="E208" s="450"/>
      <c r="F208" s="450"/>
      <c r="G208" s="450"/>
      <c r="H208" s="450"/>
    </row>
    <row collapsed="false" customFormat="false" customHeight="true" hidden="true" ht="30" outlineLevel="0" r="209">
      <c r="A209" s="594"/>
      <c r="B209" s="450"/>
      <c r="C209" s="450"/>
      <c r="D209" s="450"/>
      <c r="E209" s="450"/>
      <c r="F209" s="450"/>
      <c r="G209" s="450"/>
      <c r="H209" s="450"/>
    </row>
    <row collapsed="false" customFormat="false" customHeight="false" hidden="true" ht="12.85" outlineLevel="0" r="210">
      <c r="A210" s="594"/>
      <c r="B210" s="450"/>
      <c r="C210" s="450"/>
      <c r="D210" s="450"/>
      <c r="E210" s="450"/>
      <c r="F210" s="450"/>
      <c r="G210" s="450"/>
      <c r="H210" s="450"/>
    </row>
    <row collapsed="false" customFormat="false" customHeight="false" hidden="true" ht="12.85" outlineLevel="0" r="211">
      <c r="A211" s="594"/>
      <c r="B211" s="450"/>
      <c r="C211" s="450"/>
      <c r="D211" s="450"/>
      <c r="E211" s="450"/>
      <c r="F211" s="450"/>
      <c r="G211" s="450"/>
      <c r="H211" s="450"/>
    </row>
    <row collapsed="false" customFormat="false" customHeight="false" hidden="true" ht="12.85" outlineLevel="0" r="212">
      <c r="A212" s="594"/>
      <c r="B212" s="450"/>
      <c r="C212" s="450"/>
      <c r="D212" s="450"/>
      <c r="E212" s="450"/>
      <c r="F212" s="450"/>
      <c r="G212" s="450"/>
      <c r="H212" s="450"/>
    </row>
    <row collapsed="false" customFormat="false" customHeight="false" hidden="true" ht="12.85" outlineLevel="0" r="213">
      <c r="A213" s="594"/>
      <c r="B213" s="450"/>
      <c r="C213" s="450"/>
      <c r="D213" s="450"/>
      <c r="E213" s="450"/>
      <c r="F213" s="450"/>
      <c r="G213" s="450"/>
      <c r="H213" s="450"/>
    </row>
    <row collapsed="false" customFormat="false" customHeight="false" hidden="true" ht="12.85" outlineLevel="0" r="214">
      <c r="A214" s="594"/>
      <c r="B214" s="450"/>
      <c r="C214" s="450"/>
      <c r="D214" s="450"/>
      <c r="E214" s="450"/>
      <c r="F214" s="450"/>
      <c r="G214" s="450"/>
      <c r="H214" s="450"/>
    </row>
    <row collapsed="false" customFormat="false" customHeight="false" hidden="true" ht="12.85" outlineLevel="0" r="215">
      <c r="A215" s="594"/>
      <c r="B215" s="450"/>
      <c r="C215" s="450"/>
      <c r="D215" s="450"/>
      <c r="E215" s="450"/>
      <c r="F215" s="450"/>
      <c r="G215" s="450"/>
      <c r="H215" s="450"/>
    </row>
    <row collapsed="false" customFormat="false" customHeight="false" hidden="true" ht="12.85" outlineLevel="0" r="216">
      <c r="A216" s="594"/>
      <c r="B216" s="450"/>
      <c r="C216" s="450"/>
      <c r="D216" s="450"/>
      <c r="E216" s="450"/>
      <c r="F216" s="450"/>
      <c r="G216" s="450"/>
      <c r="H216" s="450"/>
    </row>
    <row collapsed="false" customFormat="false" customHeight="false" hidden="true" ht="12.85" outlineLevel="0" r="217">
      <c r="A217" s="594"/>
      <c r="B217" s="450"/>
      <c r="C217" s="450"/>
      <c r="D217" s="450"/>
      <c r="E217" s="450"/>
      <c r="F217" s="450"/>
      <c r="G217" s="450"/>
      <c r="H217" s="450"/>
    </row>
    <row collapsed="false" customFormat="false" customHeight="false" hidden="true" ht="12.85" outlineLevel="0" r="218">
      <c r="A218" s="594"/>
      <c r="B218" s="450"/>
      <c r="C218" s="450"/>
      <c r="D218" s="450"/>
      <c r="E218" s="450"/>
      <c r="F218" s="450"/>
      <c r="G218" s="450"/>
      <c r="H218" s="450"/>
    </row>
    <row collapsed="false" customFormat="false" customHeight="false" hidden="true" ht="12.85" outlineLevel="0" r="219">
      <c r="A219" s="594"/>
      <c r="B219" s="450"/>
      <c r="C219" s="450"/>
      <c r="D219" s="450"/>
      <c r="E219" s="450"/>
      <c r="F219" s="450"/>
      <c r="G219" s="450"/>
      <c r="H219" s="450"/>
    </row>
    <row collapsed="false" customFormat="false" customHeight="false" hidden="true" ht="12.85" outlineLevel="0" r="220">
      <c r="A220" s="594"/>
      <c r="B220" s="450"/>
      <c r="C220" s="450"/>
      <c r="D220" s="450"/>
      <c r="E220" s="450"/>
      <c r="F220" s="450"/>
      <c r="G220" s="450"/>
      <c r="H220" s="450"/>
    </row>
    <row collapsed="false" customFormat="false" customHeight="true" hidden="true" ht="30" outlineLevel="0" r="221">
      <c r="A221" s="594"/>
      <c r="B221" s="450"/>
      <c r="C221" s="450"/>
      <c r="D221" s="450"/>
      <c r="E221" s="450"/>
      <c r="F221" s="450"/>
      <c r="G221" s="450"/>
      <c r="H221" s="450"/>
    </row>
    <row collapsed="false" customFormat="false" customHeight="false" hidden="true" ht="12.85" outlineLevel="0" r="222">
      <c r="A222" s="594"/>
      <c r="B222" s="450"/>
      <c r="C222" s="450"/>
      <c r="D222" s="450"/>
      <c r="E222" s="450"/>
      <c r="F222" s="450"/>
      <c r="G222" s="450"/>
      <c r="H222" s="450"/>
    </row>
    <row collapsed="false" customFormat="false" customHeight="true" hidden="true" ht="30" outlineLevel="0" r="223">
      <c r="A223" s="594"/>
      <c r="B223" s="450"/>
      <c r="C223" s="450"/>
      <c r="D223" s="450"/>
      <c r="E223" s="450"/>
      <c r="F223" s="450"/>
      <c r="G223" s="450"/>
      <c r="H223" s="450"/>
    </row>
    <row collapsed="false" customFormat="false" customHeight="true" hidden="true" ht="45" outlineLevel="0" r="224">
      <c r="A224" s="594"/>
      <c r="B224" s="450"/>
      <c r="C224" s="450"/>
      <c r="D224" s="450"/>
      <c r="E224" s="450"/>
      <c r="F224" s="450"/>
      <c r="G224" s="450"/>
      <c r="H224" s="450"/>
    </row>
    <row collapsed="false" customFormat="false" customHeight="false" hidden="true" ht="12.85" outlineLevel="0" r="225">
      <c r="A225" s="594"/>
      <c r="B225" s="450"/>
      <c r="C225" s="450"/>
      <c r="D225" s="450"/>
      <c r="E225" s="450"/>
      <c r="F225" s="450"/>
      <c r="G225" s="450"/>
      <c r="H225" s="450"/>
    </row>
    <row collapsed="false" customFormat="false" customHeight="false" hidden="true" ht="12.85" outlineLevel="0" r="226">
      <c r="A226" s="594"/>
      <c r="B226" s="450"/>
      <c r="C226" s="450"/>
      <c r="D226" s="450"/>
      <c r="E226" s="450"/>
      <c r="F226" s="450"/>
      <c r="G226" s="450"/>
      <c r="H226" s="450"/>
    </row>
    <row collapsed="false" customFormat="false" customHeight="true" hidden="true" ht="45" outlineLevel="0" r="227">
      <c r="A227" s="594"/>
      <c r="B227" s="450"/>
      <c r="C227" s="450"/>
      <c r="D227" s="450"/>
      <c r="E227" s="450"/>
      <c r="F227" s="450"/>
      <c r="G227" s="450"/>
      <c r="H227" s="450"/>
    </row>
    <row collapsed="false" customFormat="false" customHeight="false" hidden="true" ht="12.85" outlineLevel="0" r="228">
      <c r="A228" s="594"/>
      <c r="B228" s="450"/>
      <c r="C228" s="595"/>
      <c r="D228" s="450"/>
      <c r="E228" s="450"/>
      <c r="F228" s="450"/>
      <c r="G228" s="450"/>
      <c r="H228" s="450"/>
    </row>
    <row collapsed="false" customFormat="false" customHeight="true" hidden="true" ht="30" outlineLevel="0" r="229">
      <c r="A229" s="594"/>
      <c r="B229" s="450"/>
      <c r="C229" s="450"/>
      <c r="D229" s="450"/>
      <c r="E229" s="450"/>
      <c r="F229" s="450"/>
      <c r="G229" s="450"/>
      <c r="H229" s="450"/>
    </row>
    <row collapsed="false" customFormat="false" customHeight="true" hidden="true" ht="30" outlineLevel="0" r="230">
      <c r="A230" s="594"/>
      <c r="B230" s="450"/>
      <c r="C230" s="450"/>
      <c r="D230" s="450"/>
      <c r="E230" s="450"/>
      <c r="F230" s="450"/>
      <c r="G230" s="450"/>
      <c r="H230" s="450"/>
    </row>
    <row collapsed="false" customFormat="false" customHeight="false" hidden="true" ht="12.85" outlineLevel="0" r="231">
      <c r="A231" s="594"/>
      <c r="B231" s="450"/>
      <c r="C231" s="450"/>
      <c r="D231" s="450"/>
      <c r="E231" s="450"/>
      <c r="F231" s="450"/>
      <c r="G231" s="450"/>
      <c r="H231" s="450"/>
    </row>
    <row collapsed="false" customFormat="false" customHeight="false" hidden="true" ht="12.85" outlineLevel="0" r="232">
      <c r="A232" s="594"/>
      <c r="B232" s="450"/>
      <c r="C232" s="450"/>
      <c r="D232" s="450"/>
      <c r="E232" s="450"/>
      <c r="F232" s="450"/>
      <c r="G232" s="450"/>
      <c r="H232" s="450"/>
    </row>
    <row collapsed="false" customFormat="false" customHeight="false" hidden="true" ht="12.85" outlineLevel="0" r="233">
      <c r="A233" s="594"/>
      <c r="B233" s="450"/>
      <c r="C233" s="450"/>
      <c r="D233" s="450"/>
      <c r="E233" s="450"/>
      <c r="F233" s="450"/>
      <c r="G233" s="450"/>
      <c r="H233" s="450"/>
    </row>
    <row collapsed="false" customFormat="false" customHeight="false" hidden="true" ht="12.85" outlineLevel="0" r="234">
      <c r="A234" s="594"/>
      <c r="B234" s="450"/>
      <c r="C234" s="450"/>
      <c r="D234" s="450"/>
      <c r="E234" s="450"/>
      <c r="F234" s="450"/>
      <c r="G234" s="450"/>
      <c r="H234" s="450"/>
    </row>
    <row collapsed="false" customFormat="false" customHeight="false" hidden="true" ht="12.85" outlineLevel="0" r="235">
      <c r="A235" s="594"/>
      <c r="B235" s="450"/>
      <c r="C235" s="450"/>
      <c r="D235" s="450"/>
      <c r="E235" s="450"/>
      <c r="F235" s="450"/>
      <c r="G235" s="450"/>
      <c r="H235" s="450"/>
    </row>
    <row collapsed="false" customFormat="false" customHeight="false" hidden="true" ht="12.85" outlineLevel="0" r="236">
      <c r="A236" s="594"/>
      <c r="B236" s="450"/>
      <c r="C236" s="450"/>
      <c r="D236" s="450"/>
      <c r="E236" s="450"/>
      <c r="F236" s="450"/>
      <c r="G236" s="450"/>
      <c r="H236" s="450"/>
    </row>
    <row collapsed="false" customFormat="false" customHeight="false" hidden="true" ht="12.85" outlineLevel="0" r="237">
      <c r="A237" s="594"/>
      <c r="B237" s="450"/>
      <c r="C237" s="450"/>
      <c r="D237" s="450"/>
      <c r="E237" s="450"/>
      <c r="F237" s="450"/>
      <c r="G237" s="450"/>
      <c r="H237" s="450"/>
    </row>
    <row collapsed="false" customFormat="false" customHeight="false" hidden="true" ht="12.85" outlineLevel="0" r="238">
      <c r="A238" s="594"/>
      <c r="B238" s="450"/>
      <c r="C238" s="450"/>
      <c r="D238" s="450"/>
      <c r="E238" s="450"/>
      <c r="F238" s="450"/>
      <c r="G238" s="450"/>
      <c r="H238" s="450"/>
    </row>
    <row collapsed="false" customFormat="false" customHeight="false" hidden="true" ht="12.85" outlineLevel="0" r="239">
      <c r="A239" s="594"/>
      <c r="B239" s="450"/>
      <c r="C239" s="450"/>
      <c r="D239" s="450"/>
      <c r="E239" s="450"/>
      <c r="F239" s="450"/>
      <c r="G239" s="450"/>
      <c r="H239" s="450"/>
    </row>
    <row collapsed="false" customFormat="false" customHeight="false" hidden="true" ht="12.85" outlineLevel="0" r="240">
      <c r="A240" s="594"/>
      <c r="B240" s="450"/>
      <c r="C240" s="450"/>
      <c r="D240" s="450"/>
      <c r="E240" s="450"/>
      <c r="F240" s="450"/>
      <c r="G240" s="450"/>
      <c r="H240" s="450"/>
    </row>
    <row collapsed="false" customFormat="false" customHeight="false" hidden="true" ht="12.85" outlineLevel="0" r="241">
      <c r="A241" s="594"/>
      <c r="B241" s="450"/>
      <c r="C241" s="450"/>
      <c r="D241" s="450"/>
      <c r="E241" s="450"/>
      <c r="F241" s="450"/>
      <c r="G241" s="450"/>
      <c r="H241" s="450"/>
    </row>
    <row collapsed="false" customFormat="false" customHeight="true" hidden="true" ht="164.25" outlineLevel="0" r="242">
      <c r="A242" s="594"/>
      <c r="B242" s="450"/>
      <c r="C242" s="450"/>
      <c r="D242" s="450"/>
      <c r="E242" s="450"/>
      <c r="F242" s="450"/>
      <c r="G242" s="450"/>
      <c r="H242" s="450"/>
      <c r="I242" s="537"/>
      <c r="J242" s="26"/>
      <c r="K242" s="26"/>
      <c r="L242" s="26"/>
      <c r="M242" s="26"/>
      <c r="N242" s="26"/>
      <c r="O242" s="26"/>
      <c r="P242" s="26"/>
    </row>
    <row collapsed="false" customFormat="false" customHeight="true" hidden="true" ht="45.75" outlineLevel="0" r="243">
      <c r="A243" s="594"/>
      <c r="B243" s="450"/>
      <c r="C243" s="450"/>
      <c r="D243" s="450"/>
      <c r="E243" s="450"/>
      <c r="F243" s="450"/>
      <c r="G243" s="450"/>
      <c r="H243" s="450"/>
      <c r="I243" s="537"/>
      <c r="J243" s="26"/>
      <c r="K243" s="26"/>
      <c r="L243" s="26"/>
      <c r="M243" s="26"/>
      <c r="N243" s="26"/>
      <c r="O243" s="26"/>
      <c r="P243" s="201"/>
    </row>
    <row collapsed="false" customFormat="false" customHeight="false" hidden="true" ht="14.05" outlineLevel="0" r="244">
      <c r="A244" s="594"/>
      <c r="B244" s="450"/>
      <c r="C244" s="450"/>
      <c r="D244" s="450"/>
      <c r="E244" s="450"/>
      <c r="F244" s="450"/>
      <c r="G244" s="450"/>
      <c r="H244" s="450"/>
      <c r="I244" s="596"/>
      <c r="J244" s="360"/>
      <c r="K244" s="360"/>
      <c r="L244" s="360"/>
      <c r="M244" s="360"/>
      <c r="N244" s="360"/>
      <c r="O244" s="360"/>
      <c r="P244" s="201"/>
    </row>
    <row collapsed="false" customFormat="false" customHeight="true" hidden="true" ht="74.25" outlineLevel="0" r="245">
      <c r="A245" s="594"/>
      <c r="B245" s="450"/>
      <c r="C245" s="595"/>
      <c r="D245" s="450"/>
      <c r="E245" s="450"/>
      <c r="F245" s="450"/>
      <c r="G245" s="450"/>
      <c r="H245" s="450"/>
      <c r="I245" s="597"/>
      <c r="J245" s="467"/>
      <c r="K245" s="310"/>
      <c r="L245" s="310"/>
      <c r="M245" s="310"/>
      <c r="N245" s="209"/>
      <c r="O245" s="209"/>
      <c r="P245" s="210"/>
    </row>
    <row collapsed="false" customFormat="false" customHeight="true" hidden="true" ht="16.5" outlineLevel="0" r="246">
      <c r="A246" s="594"/>
      <c r="B246" s="450"/>
      <c r="C246" s="595"/>
      <c r="D246" s="450"/>
      <c r="E246" s="450"/>
      <c r="F246" s="450"/>
      <c r="G246" s="450"/>
      <c r="H246" s="450"/>
      <c r="I246" s="598"/>
      <c r="J246" s="205"/>
      <c r="K246" s="205"/>
      <c r="L246" s="205"/>
      <c r="M246" s="205"/>
      <c r="N246" s="212"/>
      <c r="O246" s="212"/>
      <c r="P246" s="213"/>
    </row>
    <row collapsed="false" customFormat="false" customHeight="true" hidden="true" ht="16.5" outlineLevel="0" r="247">
      <c r="A247" s="594"/>
      <c r="B247" s="450"/>
      <c r="C247" s="595"/>
      <c r="D247" s="450"/>
      <c r="E247" s="450"/>
      <c r="F247" s="450"/>
      <c r="G247" s="450"/>
      <c r="H247" s="450"/>
      <c r="I247" s="598"/>
      <c r="J247" s="205"/>
      <c r="K247" s="205"/>
      <c r="L247" s="205"/>
      <c r="M247" s="205"/>
      <c r="N247" s="212"/>
      <c r="O247" s="212"/>
      <c r="P247" s="213"/>
    </row>
    <row collapsed="false" customFormat="false" customHeight="true" hidden="true" ht="16.5" outlineLevel="0" r="248">
      <c r="A248" s="594"/>
      <c r="B248" s="450"/>
      <c r="C248" s="595"/>
      <c r="D248" s="450"/>
      <c r="E248" s="450"/>
      <c r="F248" s="450"/>
      <c r="G248" s="450"/>
      <c r="H248" s="450"/>
      <c r="I248" s="598"/>
      <c r="J248" s="205"/>
      <c r="K248" s="205"/>
      <c r="L248" s="205"/>
      <c r="M248" s="205"/>
      <c r="N248" s="212"/>
      <c r="O248" s="212"/>
      <c r="P248" s="213"/>
    </row>
    <row collapsed="false" customFormat="false" customHeight="true" hidden="true" ht="16.5" outlineLevel="0" r="249">
      <c r="A249" s="594"/>
      <c r="B249" s="450"/>
      <c r="C249" s="595"/>
      <c r="D249" s="450"/>
      <c r="E249" s="450"/>
      <c r="F249" s="450"/>
      <c r="G249" s="450"/>
      <c r="H249" s="450"/>
      <c r="I249" s="597"/>
      <c r="J249" s="205"/>
      <c r="K249" s="205"/>
      <c r="L249" s="205"/>
      <c r="M249" s="205"/>
      <c r="N249" s="217"/>
      <c r="O249" s="217"/>
      <c r="P249" s="218"/>
    </row>
    <row collapsed="false" customFormat="false" customHeight="true" hidden="true" ht="16.5" outlineLevel="0" r="250">
      <c r="A250" s="594"/>
      <c r="B250" s="450"/>
      <c r="C250" s="595"/>
      <c r="D250" s="450"/>
      <c r="E250" s="450"/>
      <c r="F250" s="450"/>
      <c r="G250" s="450"/>
      <c r="H250" s="450"/>
      <c r="I250" s="598"/>
      <c r="J250" s="185"/>
      <c r="K250" s="185"/>
      <c r="L250" s="185"/>
      <c r="M250" s="185"/>
      <c r="N250" s="219"/>
      <c r="O250" s="219"/>
      <c r="P250" s="210"/>
    </row>
    <row collapsed="false" customFormat="false" customHeight="true" hidden="true" ht="16.5" outlineLevel="0" r="251">
      <c r="A251" s="594"/>
      <c r="B251" s="450"/>
      <c r="C251" s="595"/>
      <c r="D251" s="450"/>
      <c r="E251" s="450"/>
      <c r="F251" s="450"/>
      <c r="G251" s="450"/>
      <c r="H251" s="450"/>
      <c r="I251" s="597"/>
      <c r="J251" s="205"/>
      <c r="K251" s="205"/>
      <c r="L251" s="205"/>
      <c r="M251" s="205"/>
      <c r="N251" s="217"/>
      <c r="O251" s="217"/>
      <c r="P251" s="213"/>
    </row>
    <row collapsed="false" customFormat="false" customHeight="true" hidden="true" ht="16.5" outlineLevel="0" r="252">
      <c r="A252" s="594"/>
      <c r="B252" s="450"/>
      <c r="C252" s="595"/>
      <c r="D252" s="450"/>
      <c r="E252" s="450"/>
      <c r="F252" s="450"/>
      <c r="G252" s="450"/>
      <c r="H252" s="450"/>
      <c r="I252" s="598"/>
      <c r="J252" s="205"/>
      <c r="K252" s="205"/>
      <c r="L252" s="205"/>
      <c r="M252" s="205"/>
      <c r="N252" s="217"/>
      <c r="O252" s="217"/>
      <c r="P252" s="213"/>
    </row>
    <row collapsed="false" customFormat="false" customHeight="true" hidden="true" ht="16.5" outlineLevel="0" r="253">
      <c r="A253" s="594"/>
      <c r="B253" s="450"/>
      <c r="C253" s="595"/>
      <c r="D253" s="450"/>
      <c r="E253" s="450"/>
      <c r="F253" s="450"/>
      <c r="G253" s="450"/>
      <c r="H253" s="450"/>
      <c r="I253" s="598"/>
      <c r="J253" s="205"/>
      <c r="K253" s="205"/>
      <c r="L253" s="205"/>
      <c r="M253" s="205"/>
      <c r="N253" s="217"/>
      <c r="O253" s="217"/>
      <c r="P253" s="213"/>
    </row>
    <row collapsed="false" customFormat="false" customHeight="true" hidden="true" ht="16.5" outlineLevel="0" r="254">
      <c r="A254" s="594"/>
      <c r="B254" s="450"/>
      <c r="C254" s="595"/>
      <c r="D254" s="450"/>
      <c r="E254" s="450"/>
      <c r="F254" s="450"/>
      <c r="G254" s="450"/>
      <c r="H254" s="450"/>
      <c r="I254" s="597"/>
      <c r="J254" s="205"/>
      <c r="K254" s="205"/>
      <c r="L254" s="205"/>
      <c r="M254" s="205"/>
      <c r="N254" s="217"/>
      <c r="O254" s="217"/>
      <c r="P254" s="218"/>
    </row>
    <row collapsed="false" customFormat="false" customHeight="true" hidden="true" ht="15.75" outlineLevel="0" r="255">
      <c r="A255" s="594"/>
      <c r="B255" s="450"/>
      <c r="C255" s="595"/>
      <c r="D255" s="450"/>
      <c r="E255" s="450"/>
      <c r="F255" s="450"/>
      <c r="G255" s="450"/>
      <c r="H255" s="450"/>
      <c r="I255" s="221"/>
      <c r="J255" s="185"/>
      <c r="K255" s="185"/>
      <c r="L255" s="185"/>
      <c r="M255" s="185"/>
      <c r="N255" s="219"/>
      <c r="O255" s="219"/>
      <c r="P255" s="210"/>
    </row>
    <row collapsed="false" customFormat="false" customHeight="true" hidden="true" ht="15.75" outlineLevel="0" r="256">
      <c r="A256" s="594"/>
      <c r="B256" s="450"/>
      <c r="C256" s="595"/>
      <c r="D256" s="450"/>
      <c r="E256" s="450"/>
      <c r="F256" s="450"/>
      <c r="G256" s="450"/>
      <c r="H256" s="450"/>
      <c r="I256" s="223"/>
      <c r="J256" s="205"/>
      <c r="K256" s="205"/>
      <c r="L256" s="205"/>
      <c r="M256" s="205"/>
      <c r="N256" s="217"/>
      <c r="O256" s="217"/>
      <c r="P256" s="213"/>
    </row>
    <row collapsed="false" customFormat="false" customHeight="true" hidden="true" ht="15.75" outlineLevel="0" r="257">
      <c r="A257" s="594"/>
      <c r="B257" s="450"/>
      <c r="C257" s="595"/>
      <c r="D257" s="450"/>
      <c r="E257" s="450"/>
      <c r="F257" s="450"/>
      <c r="G257" s="450"/>
      <c r="H257" s="450"/>
      <c r="I257" s="223"/>
      <c r="J257" s="205"/>
      <c r="K257" s="205"/>
      <c r="L257" s="205"/>
      <c r="M257" s="205"/>
      <c r="N257" s="217"/>
      <c r="O257" s="217"/>
      <c r="P257" s="213"/>
    </row>
    <row collapsed="false" customFormat="false" customHeight="true" hidden="true" ht="15.75" outlineLevel="0" r="258">
      <c r="A258" s="594"/>
      <c r="B258" s="450"/>
      <c r="C258" s="595"/>
      <c r="D258" s="450"/>
      <c r="E258" s="450"/>
      <c r="F258" s="450"/>
      <c r="G258" s="450"/>
      <c r="H258" s="450"/>
      <c r="I258" s="223"/>
      <c r="J258" s="205"/>
      <c r="K258" s="205"/>
      <c r="L258" s="205"/>
      <c r="M258" s="205"/>
      <c r="N258" s="217"/>
      <c r="O258" s="217"/>
      <c r="P258" s="213"/>
    </row>
    <row collapsed="false" customFormat="false" customHeight="true" hidden="true" ht="30" outlineLevel="0" r="259">
      <c r="A259" s="594"/>
      <c r="B259" s="450"/>
      <c r="C259" s="595"/>
      <c r="D259" s="450"/>
      <c r="E259" s="450"/>
      <c r="F259" s="450"/>
      <c r="G259" s="450"/>
      <c r="H259" s="450"/>
      <c r="I259" s="225"/>
      <c r="J259" s="205"/>
      <c r="K259" s="205"/>
      <c r="L259" s="205"/>
      <c r="M259" s="205"/>
      <c r="N259" s="217"/>
      <c r="O259" s="217"/>
      <c r="P259" s="218"/>
    </row>
    <row collapsed="false" customFormat="false" customHeight="true" hidden="true" ht="16.5" outlineLevel="0" r="260">
      <c r="A260" s="594"/>
      <c r="B260" s="450"/>
      <c r="C260" s="595"/>
      <c r="D260" s="450"/>
      <c r="E260" s="450"/>
      <c r="F260" s="450"/>
      <c r="G260" s="450"/>
      <c r="H260" s="450"/>
      <c r="I260" s="599"/>
      <c r="J260" s="477"/>
      <c r="K260" s="477"/>
      <c r="L260" s="477"/>
      <c r="M260" s="477"/>
      <c r="N260" s="231"/>
      <c r="O260" s="231"/>
      <c r="P260" s="232"/>
    </row>
    <row collapsed="false" customFormat="false" customHeight="true" hidden="true" ht="16.5" outlineLevel="0" r="261">
      <c r="A261" s="594"/>
      <c r="B261" s="450"/>
      <c r="C261" s="595"/>
      <c r="D261" s="450"/>
      <c r="E261" s="450"/>
      <c r="F261" s="450"/>
      <c r="G261" s="450"/>
      <c r="H261" s="450"/>
      <c r="I261" s="599"/>
      <c r="J261" s="217"/>
      <c r="K261" s="217"/>
      <c r="L261" s="217"/>
      <c r="M261" s="217"/>
      <c r="N261" s="236"/>
      <c r="O261" s="236"/>
      <c r="P261" s="237"/>
    </row>
    <row collapsed="false" customFormat="false" customHeight="true" hidden="true" ht="16.5" outlineLevel="0" r="262">
      <c r="A262" s="594"/>
      <c r="B262" s="450"/>
      <c r="C262" s="595"/>
      <c r="D262" s="450"/>
      <c r="E262" s="450"/>
      <c r="F262" s="450"/>
      <c r="G262" s="450"/>
      <c r="H262" s="450"/>
      <c r="I262" s="599"/>
      <c r="J262" s="217"/>
      <c r="K262" s="217"/>
      <c r="L262" s="217"/>
      <c r="M262" s="217"/>
      <c r="N262" s="236"/>
      <c r="O262" s="236"/>
      <c r="P262" s="237"/>
    </row>
    <row collapsed="false" customFormat="false" customHeight="true" hidden="true" ht="16.5" outlineLevel="0" r="263">
      <c r="A263" s="594"/>
      <c r="B263" s="450"/>
      <c r="C263" s="595"/>
      <c r="D263" s="450"/>
      <c r="E263" s="450"/>
      <c r="F263" s="450"/>
      <c r="G263" s="450"/>
      <c r="H263" s="450"/>
      <c r="I263" s="599"/>
      <c r="J263" s="217"/>
      <c r="K263" s="217"/>
      <c r="L263" s="217"/>
      <c r="M263" s="217"/>
      <c r="N263" s="236"/>
      <c r="O263" s="236"/>
      <c r="P263" s="237"/>
    </row>
    <row collapsed="false" customFormat="false" customHeight="true" hidden="true" ht="16.5" outlineLevel="0" r="264">
      <c r="A264" s="594"/>
      <c r="B264" s="450"/>
      <c r="C264" s="595"/>
      <c r="D264" s="450"/>
      <c r="E264" s="450"/>
      <c r="F264" s="450"/>
      <c r="G264" s="450"/>
      <c r="H264" s="450"/>
      <c r="I264" s="599"/>
      <c r="J264" s="217"/>
      <c r="K264" s="217"/>
      <c r="L264" s="217"/>
      <c r="M264" s="217"/>
      <c r="N264" s="236"/>
      <c r="O264" s="236"/>
      <c r="P264" s="237"/>
    </row>
    <row collapsed="false" customFormat="false" customHeight="true" hidden="true" ht="16.5" outlineLevel="0" r="265">
      <c r="A265" s="594"/>
      <c r="B265" s="450"/>
      <c r="C265" s="595"/>
      <c r="D265" s="450"/>
      <c r="E265" s="450"/>
      <c r="F265" s="450"/>
      <c r="G265" s="450"/>
      <c r="H265" s="450"/>
      <c r="I265" s="254"/>
      <c r="J265" s="483"/>
      <c r="K265" s="483"/>
      <c r="L265" s="483"/>
      <c r="M265" s="483"/>
      <c r="N265" s="243"/>
      <c r="O265" s="243"/>
      <c r="P265" s="244"/>
    </row>
    <row collapsed="false" customFormat="false" customHeight="true" hidden="true" ht="16.5" outlineLevel="0" r="266">
      <c r="A266" s="594"/>
      <c r="B266" s="450"/>
      <c r="C266" s="595"/>
      <c r="D266" s="450"/>
      <c r="E266" s="450"/>
      <c r="F266" s="450"/>
      <c r="G266" s="450"/>
      <c r="H266" s="450"/>
      <c r="I266" s="297"/>
      <c r="J266" s="257"/>
      <c r="K266" s="257"/>
      <c r="L266" s="257"/>
      <c r="M266" s="257"/>
      <c r="N266" s="249"/>
      <c r="O266" s="249"/>
      <c r="P266" s="250"/>
    </row>
    <row collapsed="false" customFormat="false" customHeight="true" hidden="true" ht="16.5" outlineLevel="0" r="267">
      <c r="A267" s="594"/>
      <c r="B267" s="450"/>
      <c r="C267" s="595"/>
      <c r="D267" s="450"/>
      <c r="E267" s="450"/>
      <c r="F267" s="450"/>
      <c r="G267" s="450"/>
      <c r="H267" s="450"/>
      <c r="I267" s="600"/>
      <c r="J267" s="257"/>
      <c r="K267" s="257"/>
      <c r="L267" s="257"/>
      <c r="M267" s="257"/>
      <c r="N267" s="252"/>
      <c r="O267" s="252"/>
      <c r="P267" s="250"/>
    </row>
    <row collapsed="false" customFormat="false" customHeight="true" hidden="true" ht="16.5" outlineLevel="0" r="268">
      <c r="A268" s="594"/>
      <c r="B268" s="450"/>
      <c r="C268" s="595"/>
      <c r="D268" s="450"/>
      <c r="E268" s="450"/>
      <c r="F268" s="450"/>
      <c r="G268" s="450"/>
      <c r="H268" s="450"/>
      <c r="I268" s="297"/>
      <c r="J268" s="487"/>
      <c r="K268" s="487"/>
      <c r="L268" s="487"/>
      <c r="M268" s="487"/>
      <c r="N268" s="249"/>
      <c r="O268" s="249"/>
      <c r="P268" s="253"/>
    </row>
    <row collapsed="false" customFormat="false" customHeight="true" hidden="true" ht="27.75" outlineLevel="0" r="269">
      <c r="A269" s="594"/>
      <c r="B269" s="450"/>
      <c r="C269" s="595"/>
      <c r="D269" s="450"/>
      <c r="E269" s="450"/>
      <c r="F269" s="450"/>
      <c r="G269" s="450"/>
      <c r="H269" s="450"/>
      <c r="I269" s="254"/>
      <c r="J269" s="483"/>
      <c r="K269" s="483"/>
      <c r="L269" s="483"/>
      <c r="M269" s="483"/>
      <c r="N269" s="243"/>
      <c r="O269" s="243"/>
      <c r="P269" s="244"/>
    </row>
    <row collapsed="false" customFormat="false" customHeight="true" hidden="true" ht="16.5" outlineLevel="0" r="270">
      <c r="A270" s="594"/>
      <c r="B270" s="450"/>
      <c r="C270" s="595"/>
      <c r="D270" s="450"/>
      <c r="E270" s="450"/>
      <c r="F270" s="450"/>
      <c r="G270" s="450"/>
      <c r="H270" s="450"/>
      <c r="I270" s="600"/>
      <c r="J270" s="257"/>
      <c r="K270" s="257"/>
      <c r="L270" s="257"/>
      <c r="M270" s="257"/>
      <c r="N270" s="257"/>
      <c r="O270" s="257"/>
      <c r="P270" s="258"/>
    </row>
    <row collapsed="false" customFormat="false" customHeight="true" hidden="true" ht="16.5" outlineLevel="0" r="271">
      <c r="A271" s="594"/>
      <c r="B271" s="450"/>
      <c r="C271" s="595"/>
      <c r="D271" s="450"/>
      <c r="E271" s="450"/>
      <c r="F271" s="450"/>
      <c r="G271" s="450"/>
      <c r="H271" s="450"/>
      <c r="I271" s="297"/>
      <c r="J271" s="257"/>
      <c r="K271" s="257"/>
      <c r="L271" s="257"/>
      <c r="M271" s="257"/>
      <c r="N271" s="259"/>
      <c r="O271" s="259"/>
      <c r="P271" s="258"/>
    </row>
    <row collapsed="false" customFormat="false" customHeight="true" hidden="true" ht="16.5" outlineLevel="0" r="272">
      <c r="A272" s="594"/>
      <c r="B272" s="450"/>
      <c r="C272" s="595"/>
      <c r="D272" s="450"/>
      <c r="E272" s="450"/>
      <c r="F272" s="450"/>
      <c r="G272" s="450"/>
      <c r="H272" s="450"/>
      <c r="I272" s="297"/>
      <c r="J272" s="257"/>
      <c r="K272" s="257"/>
      <c r="L272" s="257"/>
      <c r="M272" s="257"/>
      <c r="N272" s="260"/>
      <c r="O272" s="260"/>
      <c r="P272" s="258"/>
    </row>
    <row collapsed="false" customFormat="false" customHeight="true" hidden="true" ht="15.75" outlineLevel="0" r="273">
      <c r="A273" s="594"/>
      <c r="B273" s="450"/>
      <c r="C273" s="595"/>
      <c r="D273" s="450"/>
      <c r="E273" s="450"/>
      <c r="F273" s="450"/>
      <c r="G273" s="450"/>
      <c r="H273" s="450"/>
      <c r="I273" s="263"/>
      <c r="J273" s="483"/>
      <c r="K273" s="483"/>
      <c r="L273" s="483"/>
      <c r="M273" s="483"/>
      <c r="N273" s="264"/>
      <c r="O273" s="264"/>
      <c r="P273" s="244"/>
    </row>
    <row collapsed="false" customFormat="false" customHeight="true" hidden="true" ht="15.75" outlineLevel="0" r="274">
      <c r="A274" s="594"/>
      <c r="B274" s="450"/>
      <c r="C274" s="595"/>
      <c r="D274" s="450"/>
      <c r="E274" s="450"/>
      <c r="F274" s="450"/>
      <c r="G274" s="450"/>
      <c r="H274" s="450"/>
      <c r="I274" s="266"/>
      <c r="J274" s="257"/>
      <c r="K274" s="257"/>
      <c r="L274" s="257"/>
      <c r="M274" s="257"/>
      <c r="N274" s="257"/>
      <c r="O274" s="257"/>
      <c r="P274" s="258"/>
    </row>
    <row collapsed="false" customFormat="false" customHeight="true" hidden="true" ht="15.75" outlineLevel="0" r="275">
      <c r="A275" s="594"/>
      <c r="B275" s="450"/>
      <c r="C275" s="595"/>
      <c r="D275" s="450"/>
      <c r="E275" s="450"/>
      <c r="F275" s="450"/>
      <c r="G275" s="450"/>
      <c r="H275" s="450"/>
      <c r="I275" s="266"/>
      <c r="J275" s="257"/>
      <c r="K275" s="257"/>
      <c r="L275" s="257"/>
      <c r="M275" s="257"/>
      <c r="N275" s="257"/>
      <c r="O275" s="257"/>
      <c r="P275" s="258"/>
    </row>
    <row collapsed="false" customFormat="false" customHeight="true" hidden="true" ht="15.75" outlineLevel="0" r="276">
      <c r="A276" s="594"/>
      <c r="B276" s="450"/>
      <c r="C276" s="595"/>
      <c r="D276" s="450"/>
      <c r="E276" s="450"/>
      <c r="F276" s="450"/>
      <c r="G276" s="450"/>
      <c r="H276" s="450"/>
      <c r="I276" s="266"/>
      <c r="J276" s="487"/>
      <c r="K276" s="487"/>
      <c r="L276" s="487"/>
      <c r="M276" s="487"/>
      <c r="N276" s="257"/>
      <c r="O276" s="257"/>
      <c r="P276" s="258"/>
    </row>
    <row collapsed="false" customFormat="false" customHeight="false" hidden="true" ht="15.25" outlineLevel="0" r="277">
      <c r="A277" s="594"/>
      <c r="B277" s="450"/>
      <c r="C277" s="595"/>
      <c r="D277" s="450"/>
      <c r="E277" s="450"/>
      <c r="F277" s="450"/>
      <c r="G277" s="450"/>
      <c r="H277" s="450"/>
      <c r="I277" s="601"/>
      <c r="J277" s="496"/>
      <c r="K277" s="496"/>
      <c r="L277" s="496"/>
      <c r="M277" s="496"/>
      <c r="N277" s="497"/>
      <c r="O277" s="497"/>
      <c r="P277" s="273"/>
    </row>
    <row collapsed="false" customFormat="false" customHeight="true" hidden="true" ht="15" outlineLevel="0" r="278">
      <c r="A278" s="594"/>
      <c r="B278" s="450"/>
      <c r="C278" s="595"/>
      <c r="D278" s="450"/>
      <c r="E278" s="450"/>
      <c r="F278" s="450"/>
      <c r="G278" s="450"/>
      <c r="H278" s="450"/>
      <c r="I278" s="516"/>
      <c r="J278" s="288"/>
      <c r="K278" s="288"/>
      <c r="L278" s="288"/>
      <c r="M278" s="288"/>
      <c r="N278" s="288"/>
      <c r="O278" s="288"/>
      <c r="P278" s="205"/>
    </row>
    <row collapsed="false" customFormat="false" customHeight="false" hidden="true" ht="14.05" outlineLevel="0" r="279">
      <c r="A279" s="594"/>
      <c r="B279" s="450"/>
      <c r="C279" s="595"/>
      <c r="D279" s="450"/>
      <c r="E279" s="450"/>
      <c r="F279" s="450"/>
      <c r="G279" s="450"/>
      <c r="H279" s="450"/>
      <c r="I279" s="516"/>
      <c r="J279" s="288"/>
      <c r="K279" s="288"/>
      <c r="L279" s="288"/>
      <c r="M279" s="288"/>
      <c r="N279" s="288"/>
      <c r="O279" s="288"/>
      <c r="P279" s="205"/>
    </row>
    <row collapsed="false" customFormat="false" customHeight="false" hidden="true" ht="14.05" outlineLevel="0" r="280">
      <c r="A280" s="594"/>
      <c r="B280" s="450"/>
      <c r="C280" s="595"/>
      <c r="D280" s="450"/>
      <c r="E280" s="450"/>
      <c r="F280" s="450"/>
      <c r="G280" s="450"/>
      <c r="H280" s="450"/>
      <c r="I280" s="602"/>
      <c r="J280" s="500"/>
      <c r="K280" s="500"/>
      <c r="L280" s="502"/>
      <c r="M280" s="502"/>
      <c r="N280" s="502"/>
      <c r="O280" s="502"/>
      <c r="P280" s="275"/>
    </row>
    <row collapsed="false" customFormat="false" customHeight="true" hidden="true" ht="15.75" outlineLevel="0" r="281">
      <c r="A281" s="594"/>
      <c r="B281" s="450"/>
      <c r="C281" s="595"/>
      <c r="D281" s="450"/>
      <c r="E281" s="450"/>
      <c r="F281" s="450"/>
      <c r="G281" s="450"/>
      <c r="H281" s="450"/>
      <c r="I281" s="516"/>
      <c r="J281" s="276"/>
      <c r="K281" s="276"/>
      <c r="L281" s="205"/>
      <c r="M281" s="205"/>
      <c r="N281" s="205"/>
      <c r="O281" s="205"/>
      <c r="P281" s="276"/>
    </row>
    <row collapsed="false" customFormat="false" customHeight="true" hidden="true" ht="15.75" outlineLevel="0" r="282">
      <c r="A282" s="594"/>
      <c r="B282" s="450"/>
      <c r="C282" s="595"/>
      <c r="D282" s="450"/>
      <c r="E282" s="450"/>
      <c r="F282" s="450"/>
      <c r="G282" s="450"/>
      <c r="H282" s="450"/>
      <c r="I282" s="516"/>
      <c r="J282" s="205"/>
      <c r="K282" s="205"/>
      <c r="L282" s="205"/>
      <c r="M282" s="205"/>
      <c r="N282" s="205"/>
      <c r="O282" s="205"/>
      <c r="P282" s="276"/>
    </row>
    <row collapsed="false" customFormat="false" customHeight="true" hidden="true" ht="15.75" outlineLevel="0" r="283">
      <c r="A283" s="594"/>
      <c r="B283" s="450"/>
      <c r="C283" s="595"/>
      <c r="D283" s="450"/>
      <c r="E283" s="450"/>
      <c r="F283" s="450"/>
      <c r="G283" s="450"/>
      <c r="H283" s="450"/>
      <c r="I283" s="516"/>
      <c r="J283" s="205"/>
      <c r="K283" s="205"/>
      <c r="L283" s="205"/>
      <c r="M283" s="205"/>
      <c r="N283" s="205"/>
      <c r="O283" s="205"/>
      <c r="P283" s="276"/>
    </row>
    <row collapsed="false" customFormat="false" customHeight="false" hidden="true" ht="14.05" outlineLevel="0" r="284">
      <c r="A284" s="594"/>
      <c r="B284" s="450"/>
      <c r="C284" s="595"/>
      <c r="D284" s="450"/>
      <c r="E284" s="450"/>
      <c r="F284" s="450"/>
      <c r="G284" s="450"/>
      <c r="H284" s="450"/>
      <c r="I284" s="603"/>
      <c r="J284" s="257"/>
      <c r="K284" s="257"/>
      <c r="L284" s="257"/>
      <c r="M284" s="257"/>
      <c r="N284" s="257"/>
      <c r="O284" s="257"/>
      <c r="P284" s="275"/>
    </row>
    <row collapsed="false" customFormat="false" customHeight="true" hidden="true" ht="15.75" outlineLevel="0" r="285">
      <c r="A285" s="594"/>
      <c r="B285" s="450"/>
      <c r="C285" s="595"/>
      <c r="D285" s="450"/>
      <c r="E285" s="450"/>
      <c r="F285" s="450"/>
      <c r="G285" s="450"/>
      <c r="H285" s="450"/>
      <c r="I285" s="516"/>
      <c r="J285" s="205"/>
      <c r="K285" s="205"/>
      <c r="L285" s="205"/>
      <c r="M285" s="205"/>
      <c r="N285" s="205"/>
      <c r="O285" s="205"/>
      <c r="P285" s="276"/>
    </row>
    <row collapsed="false" customFormat="false" customHeight="true" hidden="true" ht="15.75" outlineLevel="0" r="286">
      <c r="A286" s="594"/>
      <c r="B286" s="450"/>
      <c r="C286" s="595"/>
      <c r="D286" s="450"/>
      <c r="E286" s="450"/>
      <c r="F286" s="450"/>
      <c r="G286" s="450"/>
      <c r="H286" s="450"/>
      <c r="I286" s="516"/>
      <c r="J286" s="205"/>
      <c r="K286" s="205"/>
      <c r="L286" s="205"/>
      <c r="M286" s="205"/>
      <c r="N286" s="205"/>
      <c r="O286" s="205"/>
      <c r="P286" s="276"/>
    </row>
    <row collapsed="false" customFormat="false" customHeight="true" hidden="true" ht="15.75" outlineLevel="0" r="287">
      <c r="A287" s="594"/>
      <c r="B287" s="450"/>
      <c r="C287" s="595"/>
      <c r="D287" s="450"/>
      <c r="E287" s="450"/>
      <c r="F287" s="450"/>
      <c r="G287" s="450"/>
      <c r="H287" s="450"/>
      <c r="I287" s="516"/>
      <c r="J287" s="205"/>
      <c r="K287" s="205"/>
      <c r="L287" s="205"/>
      <c r="M287" s="205"/>
      <c r="N287" s="205"/>
      <c r="O287" s="205"/>
      <c r="P287" s="276"/>
    </row>
    <row collapsed="false" customFormat="false" customHeight="false" hidden="true" ht="14.05" outlineLevel="0" r="288">
      <c r="A288" s="594"/>
      <c r="B288" s="450"/>
      <c r="C288" s="595"/>
      <c r="D288" s="450"/>
      <c r="E288" s="450"/>
      <c r="F288" s="450"/>
      <c r="G288" s="450"/>
      <c r="H288" s="450"/>
      <c r="I288" s="544"/>
      <c r="J288" s="505"/>
      <c r="K288" s="505"/>
      <c r="L288" s="505"/>
      <c r="M288" s="505"/>
      <c r="N288" s="505"/>
      <c r="O288" s="505"/>
      <c r="P288" s="280"/>
    </row>
    <row collapsed="false" customFormat="false" customHeight="true" hidden="true" ht="15.75" outlineLevel="0" r="289">
      <c r="A289" s="594"/>
      <c r="B289" s="450"/>
      <c r="C289" s="595"/>
      <c r="D289" s="450"/>
      <c r="E289" s="450"/>
      <c r="F289" s="450"/>
      <c r="G289" s="450"/>
      <c r="H289" s="450"/>
      <c r="I289" s="603"/>
      <c r="J289" s="501"/>
      <c r="K289" s="501"/>
      <c r="L289" s="501"/>
      <c r="M289" s="501"/>
      <c r="N289" s="501"/>
      <c r="O289" s="501"/>
      <c r="P289" s="282"/>
    </row>
    <row collapsed="false" customFormat="false" customHeight="true" hidden="true" ht="45.75" outlineLevel="0" r="290">
      <c r="A290" s="594"/>
      <c r="B290" s="450"/>
      <c r="C290" s="595"/>
      <c r="D290" s="450"/>
      <c r="E290" s="450"/>
      <c r="F290" s="450"/>
      <c r="G290" s="450"/>
      <c r="H290" s="450"/>
      <c r="I290" s="285"/>
      <c r="J290" s="205"/>
      <c r="K290" s="205"/>
      <c r="L290" s="205"/>
      <c r="M290" s="205"/>
      <c r="N290" s="205"/>
      <c r="O290" s="205"/>
      <c r="P290" s="253"/>
    </row>
    <row collapsed="false" customFormat="false" customHeight="true" hidden="true" ht="147.75" outlineLevel="0" r="291">
      <c r="A291" s="594"/>
      <c r="B291" s="450"/>
      <c r="C291" s="595"/>
      <c r="D291" s="450"/>
      <c r="E291" s="450"/>
      <c r="F291" s="450"/>
      <c r="G291" s="450"/>
      <c r="H291" s="450"/>
      <c r="I291" s="604"/>
      <c r="J291" s="510"/>
      <c r="K291" s="510"/>
      <c r="L291" s="502"/>
      <c r="M291" s="502"/>
      <c r="N291" s="502"/>
      <c r="O291" s="502"/>
      <c r="P291" s="275"/>
    </row>
    <row collapsed="false" customFormat="false" customHeight="true" hidden="true" ht="15.75" outlineLevel="0" r="292">
      <c r="A292" s="594"/>
      <c r="B292" s="450"/>
      <c r="C292" s="595"/>
      <c r="D292" s="450"/>
      <c r="E292" s="450"/>
      <c r="F292" s="450"/>
      <c r="G292" s="450"/>
      <c r="H292" s="450"/>
      <c r="I292" s="511"/>
      <c r="J292" s="205"/>
      <c r="K292" s="205"/>
      <c r="L292" s="205"/>
      <c r="M292" s="205"/>
      <c r="N292" s="205"/>
      <c r="O292" s="205"/>
      <c r="P292" s="276"/>
    </row>
    <row collapsed="false" customFormat="false" customHeight="true" hidden="true" ht="15.75" outlineLevel="0" r="293">
      <c r="A293" s="594"/>
      <c r="B293" s="450"/>
      <c r="C293" s="595"/>
      <c r="D293" s="450"/>
      <c r="E293" s="450"/>
      <c r="F293" s="450"/>
      <c r="G293" s="450"/>
      <c r="H293" s="450"/>
      <c r="I293" s="511"/>
      <c r="J293" s="205"/>
      <c r="K293" s="205"/>
      <c r="L293" s="205"/>
      <c r="M293" s="205"/>
      <c r="N293" s="205"/>
      <c r="O293" s="205"/>
      <c r="P293" s="276"/>
    </row>
    <row collapsed="false" customFormat="false" customHeight="true" hidden="true" ht="15.75" outlineLevel="0" r="294">
      <c r="A294" s="594"/>
      <c r="B294" s="450"/>
      <c r="C294" s="595"/>
      <c r="D294" s="450"/>
      <c r="E294" s="450"/>
      <c r="F294" s="450"/>
      <c r="G294" s="450"/>
      <c r="H294" s="450"/>
      <c r="I294" s="306"/>
      <c r="J294" s="499"/>
      <c r="K294" s="499"/>
      <c r="L294" s="499"/>
      <c r="M294" s="499"/>
      <c r="N294" s="499"/>
      <c r="O294" s="499"/>
      <c r="P294" s="288"/>
    </row>
    <row collapsed="false" customFormat="false" customHeight="true" hidden="true" ht="192.75" outlineLevel="0" r="295">
      <c r="A295" s="594"/>
      <c r="B295" s="450"/>
      <c r="C295" s="595"/>
      <c r="D295" s="450"/>
      <c r="E295" s="450"/>
      <c r="F295" s="450"/>
      <c r="G295" s="450"/>
      <c r="H295" s="450"/>
      <c r="I295" s="489"/>
      <c r="J295" s="510"/>
      <c r="K295" s="510"/>
      <c r="L295" s="500"/>
      <c r="M295" s="500"/>
      <c r="N295" s="500"/>
      <c r="O295" s="500"/>
      <c r="P295" s="282"/>
    </row>
    <row collapsed="false" customFormat="false" customHeight="true" hidden="true" ht="15.75" outlineLevel="0" r="296">
      <c r="A296" s="594"/>
      <c r="B296" s="450"/>
      <c r="C296" s="595"/>
      <c r="D296" s="450"/>
      <c r="E296" s="450"/>
      <c r="F296" s="450"/>
      <c r="G296" s="450"/>
      <c r="H296" s="450"/>
      <c r="I296" s="511"/>
      <c r="J296" s="515"/>
      <c r="K296" s="515"/>
      <c r="L296" s="276"/>
      <c r="M296" s="276"/>
      <c r="N296" s="276"/>
      <c r="O296" s="276"/>
      <c r="P296" s="250"/>
    </row>
    <row collapsed="false" customFormat="false" customHeight="true" hidden="true" ht="15.75" outlineLevel="0" r="297">
      <c r="A297" s="594"/>
      <c r="B297" s="450"/>
      <c r="C297" s="595"/>
      <c r="D297" s="450"/>
      <c r="E297" s="450"/>
      <c r="F297" s="450"/>
      <c r="G297" s="450"/>
      <c r="H297" s="450"/>
      <c r="I297" s="511"/>
      <c r="J297" s="516"/>
      <c r="K297" s="516"/>
      <c r="L297" s="196"/>
      <c r="M297" s="196"/>
      <c r="N297" s="196"/>
      <c r="O297" s="196"/>
      <c r="P297" s="35"/>
    </row>
    <row collapsed="false" customFormat="false" customHeight="true" hidden="true" ht="15.75" outlineLevel="0" r="298">
      <c r="A298" s="594"/>
      <c r="B298" s="450"/>
      <c r="C298" s="595"/>
      <c r="D298" s="450"/>
      <c r="E298" s="450"/>
      <c r="F298" s="450"/>
      <c r="G298" s="450"/>
      <c r="H298" s="450"/>
      <c r="I298" s="511"/>
      <c r="J298" s="516"/>
      <c r="K298" s="516"/>
      <c r="L298" s="205"/>
      <c r="M298" s="205"/>
      <c r="N298" s="205"/>
      <c r="O298" s="205"/>
      <c r="P298" s="253"/>
    </row>
    <row collapsed="false" customFormat="false" customHeight="true" hidden="true" ht="15" outlineLevel="0" r="299">
      <c r="A299" s="594"/>
      <c r="B299" s="450"/>
      <c r="C299" s="595"/>
      <c r="D299" s="450"/>
      <c r="E299" s="450"/>
      <c r="F299" s="450"/>
      <c r="G299" s="450"/>
      <c r="H299" s="450"/>
      <c r="I299" s="544"/>
      <c r="J299" s="505"/>
      <c r="K299" s="505"/>
      <c r="L299" s="505"/>
      <c r="M299" s="505"/>
      <c r="N299" s="505"/>
      <c r="O299" s="505"/>
      <c r="P299" s="291"/>
    </row>
    <row collapsed="false" customFormat="false" customHeight="false" hidden="true" ht="14.05" outlineLevel="0" r="300">
      <c r="A300" s="594"/>
      <c r="B300" s="450"/>
      <c r="C300" s="595"/>
      <c r="D300" s="450"/>
      <c r="E300" s="450"/>
      <c r="F300" s="450"/>
      <c r="G300" s="450"/>
      <c r="H300" s="450"/>
      <c r="I300" s="544"/>
      <c r="J300" s="505"/>
      <c r="K300" s="505"/>
      <c r="L300" s="505"/>
      <c r="M300" s="505"/>
      <c r="N300" s="505"/>
      <c r="O300" s="505"/>
      <c r="P300" s="291"/>
    </row>
    <row collapsed="false" customFormat="false" customHeight="true" hidden="true" ht="58.5" outlineLevel="0" r="301">
      <c r="A301" s="594"/>
      <c r="B301" s="450"/>
      <c r="C301" s="595"/>
      <c r="D301" s="450"/>
      <c r="E301" s="450"/>
      <c r="F301" s="450"/>
      <c r="G301" s="450"/>
      <c r="H301" s="450"/>
      <c r="I301" s="605"/>
      <c r="J301" s="259"/>
      <c r="K301" s="259"/>
      <c r="L301" s="259"/>
      <c r="M301" s="259"/>
      <c r="N301" s="259"/>
      <c r="O301" s="259"/>
      <c r="P301" s="275"/>
    </row>
    <row collapsed="false" customFormat="false" customHeight="true" hidden="true" ht="45.75" outlineLevel="0" r="302">
      <c r="A302" s="594"/>
      <c r="B302" s="450"/>
      <c r="C302" s="595"/>
      <c r="D302" s="450"/>
      <c r="E302" s="450"/>
      <c r="F302" s="450"/>
      <c r="G302" s="450"/>
      <c r="H302" s="450"/>
      <c r="I302" s="606"/>
      <c r="J302" s="205"/>
      <c r="K302" s="205"/>
      <c r="L302" s="523"/>
      <c r="M302" s="523"/>
      <c r="N302" s="523"/>
      <c r="O302" s="523"/>
      <c r="P302" s="276"/>
    </row>
    <row collapsed="false" customFormat="false" customHeight="true" hidden="true" ht="15.75" outlineLevel="0" r="303">
      <c r="A303" s="594"/>
      <c r="B303" s="450"/>
      <c r="C303" s="595"/>
      <c r="D303" s="450"/>
      <c r="E303" s="450"/>
      <c r="F303" s="450"/>
      <c r="G303" s="450"/>
      <c r="H303" s="450"/>
      <c r="I303" s="606"/>
      <c r="J303" s="205"/>
      <c r="K303" s="205"/>
      <c r="L303" s="523"/>
      <c r="M303" s="523"/>
      <c r="N303" s="523"/>
      <c r="O303" s="523"/>
      <c r="P303" s="276"/>
    </row>
    <row collapsed="false" customFormat="false" customHeight="true" hidden="true" ht="87.75" outlineLevel="0" r="304">
      <c r="A304" s="594"/>
      <c r="B304" s="450"/>
      <c r="C304" s="595"/>
      <c r="D304" s="450"/>
      <c r="E304" s="450"/>
      <c r="F304" s="450"/>
      <c r="G304" s="450"/>
      <c r="H304" s="450"/>
      <c r="I304" s="486"/>
      <c r="J304" s="467"/>
      <c r="K304" s="525"/>
      <c r="L304" s="525"/>
      <c r="M304" s="525"/>
      <c r="N304" s="525"/>
      <c r="O304" s="525"/>
      <c r="P304" s="275"/>
    </row>
    <row collapsed="false" customFormat="false" customHeight="true" hidden="true" ht="16.5" outlineLevel="0" r="305">
      <c r="A305" s="594"/>
      <c r="B305" s="450"/>
      <c r="C305" s="595"/>
      <c r="D305" s="450"/>
      <c r="E305" s="450"/>
      <c r="F305" s="450"/>
      <c r="G305" s="450"/>
      <c r="H305" s="450"/>
      <c r="I305" s="607"/>
      <c r="J305" s="48"/>
      <c r="K305" s="523"/>
      <c r="L305" s="523"/>
      <c r="M305" s="523"/>
      <c r="N305" s="523"/>
      <c r="O305" s="523"/>
      <c r="P305" s="136"/>
    </row>
    <row collapsed="false" customFormat="false" customHeight="true" hidden="true" ht="16.5" outlineLevel="0" r="306">
      <c r="A306" s="594"/>
      <c r="B306" s="450"/>
      <c r="C306" s="595"/>
      <c r="D306" s="450"/>
      <c r="E306" s="450"/>
      <c r="F306" s="450"/>
      <c r="G306" s="450"/>
      <c r="H306" s="450"/>
      <c r="I306" s="607"/>
      <c r="J306" s="48"/>
      <c r="K306" s="523"/>
      <c r="L306" s="523"/>
      <c r="M306" s="523"/>
      <c r="N306" s="523"/>
      <c r="O306" s="523"/>
      <c r="P306" s="136"/>
    </row>
    <row collapsed="false" customFormat="false" customHeight="true" hidden="true" ht="15" outlineLevel="0" r="307">
      <c r="A307" s="594"/>
      <c r="B307" s="450"/>
      <c r="C307" s="595"/>
      <c r="D307" s="450"/>
      <c r="E307" s="450"/>
      <c r="F307" s="450"/>
      <c r="G307" s="450"/>
      <c r="H307" s="450"/>
      <c r="I307" s="516"/>
      <c r="J307" s="205"/>
      <c r="K307" s="205"/>
      <c r="L307" s="205"/>
      <c r="M307" s="205"/>
      <c r="N307" s="205"/>
      <c r="O307" s="205"/>
      <c r="P307" s="205"/>
    </row>
    <row collapsed="false" customFormat="false" customHeight="false" hidden="true" ht="14.05" outlineLevel="0" r="308">
      <c r="A308" s="594"/>
      <c r="B308" s="450"/>
      <c r="C308" s="595"/>
      <c r="D308" s="450"/>
      <c r="E308" s="450"/>
      <c r="F308" s="450"/>
      <c r="G308" s="450"/>
      <c r="H308" s="450"/>
      <c r="I308" s="516"/>
      <c r="J308" s="205"/>
      <c r="K308" s="205"/>
      <c r="L308" s="205"/>
      <c r="M308" s="205"/>
      <c r="N308" s="205"/>
      <c r="O308" s="205"/>
      <c r="P308" s="205"/>
    </row>
    <row collapsed="false" customFormat="false" customHeight="false" hidden="true" ht="14.05" outlineLevel="0" r="309">
      <c r="A309" s="594"/>
      <c r="B309" s="450"/>
      <c r="C309" s="595"/>
      <c r="D309" s="450"/>
      <c r="E309" s="450"/>
      <c r="F309" s="450"/>
      <c r="G309" s="450"/>
      <c r="H309" s="450"/>
      <c r="I309" s="608"/>
      <c r="J309" s="528"/>
      <c r="K309" s="528"/>
      <c r="L309" s="528"/>
      <c r="M309" s="528"/>
      <c r="N309" s="528"/>
      <c r="O309" s="528"/>
      <c r="P309" s="273"/>
    </row>
    <row collapsed="false" customFormat="false" customHeight="true" hidden="true" ht="15" outlineLevel="0" r="310">
      <c r="A310" s="594"/>
      <c r="B310" s="450"/>
      <c r="C310" s="595"/>
      <c r="D310" s="450"/>
      <c r="E310" s="450"/>
      <c r="F310" s="450"/>
      <c r="G310" s="450"/>
      <c r="H310" s="450"/>
      <c r="I310" s="516"/>
      <c r="J310" s="205"/>
      <c r="K310" s="205"/>
      <c r="L310" s="205"/>
      <c r="M310" s="205"/>
      <c r="N310" s="205"/>
      <c r="O310" s="205"/>
      <c r="P310" s="205"/>
    </row>
    <row collapsed="false" customFormat="false" customHeight="false" hidden="true" ht="14.05" outlineLevel="0" r="311">
      <c r="A311" s="594"/>
      <c r="B311" s="450"/>
      <c r="C311" s="595"/>
      <c r="D311" s="450"/>
      <c r="E311" s="450"/>
      <c r="F311" s="450"/>
      <c r="G311" s="450"/>
      <c r="H311" s="450"/>
      <c r="I311" s="516"/>
      <c r="J311" s="205"/>
      <c r="K311" s="205"/>
      <c r="L311" s="205"/>
      <c r="M311" s="205"/>
      <c r="N311" s="205"/>
      <c r="O311" s="205"/>
      <c r="P311" s="205"/>
    </row>
    <row collapsed="false" customFormat="false" customHeight="true" hidden="true" ht="42.75" outlineLevel="0" r="312">
      <c r="A312" s="594"/>
      <c r="B312" s="450"/>
      <c r="C312" s="595"/>
      <c r="D312" s="450"/>
      <c r="E312" s="450"/>
      <c r="F312" s="450"/>
      <c r="G312" s="450"/>
      <c r="H312" s="450"/>
      <c r="I312" s="511"/>
      <c r="J312" s="532"/>
      <c r="K312" s="532"/>
      <c r="L312" s="532"/>
      <c r="M312" s="532"/>
      <c r="N312" s="532"/>
      <c r="O312" s="35"/>
      <c r="P312" s="306"/>
    </row>
    <row collapsed="false" customFormat="false" customHeight="true" hidden="true" ht="15.75" outlineLevel="0" r="313">
      <c r="A313" s="594"/>
      <c r="B313" s="450"/>
      <c r="C313" s="595"/>
      <c r="D313" s="450"/>
      <c r="E313" s="450"/>
      <c r="F313" s="450"/>
      <c r="G313" s="450"/>
      <c r="H313" s="450"/>
      <c r="I313" s="306"/>
      <c r="J313" s="26"/>
      <c r="K313" s="26"/>
      <c r="L313" s="26"/>
      <c r="M313" s="26"/>
      <c r="N313" s="26"/>
      <c r="O313" s="164"/>
      <c r="P313" s="308"/>
    </row>
    <row collapsed="false" customFormat="false" customHeight="true" hidden="true" ht="15.75" outlineLevel="0" r="314">
      <c r="A314" s="594"/>
      <c r="B314" s="450"/>
      <c r="C314" s="595"/>
      <c r="D314" s="450"/>
      <c r="E314" s="450"/>
      <c r="F314" s="450"/>
      <c r="G314" s="450"/>
      <c r="H314" s="450"/>
      <c r="I314" s="511"/>
      <c r="J314" s="26"/>
      <c r="K314" s="26"/>
      <c r="L314" s="26"/>
      <c r="M314" s="26"/>
      <c r="N314" s="26"/>
      <c r="O314" s="310"/>
      <c r="P314" s="35"/>
    </row>
    <row collapsed="false" customFormat="false" customHeight="true" hidden="true" ht="15.75" outlineLevel="0" r="315">
      <c r="A315" s="594"/>
      <c r="B315" s="450"/>
      <c r="C315" s="595"/>
      <c r="D315" s="450"/>
      <c r="E315" s="450"/>
      <c r="F315" s="450"/>
      <c r="G315" s="450"/>
      <c r="H315" s="450"/>
      <c r="I315" s="340"/>
      <c r="J315" s="26"/>
      <c r="K315" s="26"/>
      <c r="L315" s="26"/>
      <c r="M315" s="26"/>
      <c r="N315" s="26"/>
      <c r="O315" s="310"/>
      <c r="P315" s="253"/>
    </row>
    <row collapsed="false" customFormat="false" customHeight="true" hidden="true" ht="42.75" outlineLevel="0" r="316">
      <c r="A316" s="594"/>
      <c r="B316" s="450"/>
      <c r="C316" s="595"/>
      <c r="D316" s="450"/>
      <c r="E316" s="450"/>
      <c r="F316" s="450"/>
      <c r="G316" s="450"/>
      <c r="H316" s="450"/>
      <c r="I316" s="536"/>
      <c r="J316" s="26"/>
      <c r="K316" s="26"/>
      <c r="L316" s="26"/>
      <c r="M316" s="26"/>
      <c r="N316" s="26"/>
      <c r="O316" s="310"/>
      <c r="P316" s="308"/>
    </row>
    <row collapsed="false" customFormat="false" customHeight="true" hidden="true" ht="15.75" outlineLevel="0" r="317">
      <c r="A317" s="594"/>
      <c r="B317" s="450"/>
      <c r="C317" s="595"/>
      <c r="D317" s="450"/>
      <c r="E317" s="450"/>
      <c r="F317" s="450"/>
      <c r="G317" s="450"/>
      <c r="H317" s="450"/>
      <c r="I317" s="306"/>
      <c r="J317" s="537"/>
      <c r="K317" s="537"/>
      <c r="L317" s="537"/>
      <c r="M317" s="537"/>
      <c r="N317" s="537"/>
      <c r="O317" s="310"/>
      <c r="P317" s="35"/>
    </row>
    <row collapsed="false" customFormat="false" customHeight="true" hidden="true" ht="15.75" outlineLevel="0" r="318">
      <c r="A318" s="594"/>
      <c r="B318" s="450"/>
      <c r="C318" s="595"/>
      <c r="D318" s="450"/>
      <c r="E318" s="450"/>
      <c r="F318" s="450"/>
      <c r="G318" s="450"/>
      <c r="H318" s="450"/>
      <c r="I318" s="511"/>
      <c r="J318" s="537"/>
      <c r="K318" s="537"/>
      <c r="L318" s="537"/>
      <c r="M318" s="537"/>
      <c r="N318" s="537"/>
      <c r="O318" s="310"/>
      <c r="P318" s="35"/>
    </row>
    <row collapsed="false" customFormat="false" customHeight="true" hidden="true" ht="15.75" outlineLevel="0" r="319">
      <c r="A319" s="594"/>
      <c r="B319" s="450"/>
      <c r="C319" s="595"/>
      <c r="D319" s="450"/>
      <c r="E319" s="450"/>
      <c r="F319" s="450"/>
      <c r="G319" s="450"/>
      <c r="H319" s="450"/>
      <c r="I319" s="340"/>
      <c r="J319" s="537"/>
      <c r="K319" s="537"/>
      <c r="L319" s="537"/>
      <c r="M319" s="537"/>
      <c r="N319" s="537"/>
      <c r="O319" s="310"/>
      <c r="P319" s="35"/>
    </row>
    <row collapsed="false" customFormat="false" customHeight="true" hidden="true" ht="24" outlineLevel="0" r="320">
      <c r="A320" s="594"/>
      <c r="B320" s="450"/>
      <c r="C320" s="595"/>
      <c r="D320" s="450"/>
      <c r="E320" s="450"/>
      <c r="F320" s="450"/>
      <c r="G320" s="450"/>
      <c r="H320" s="450"/>
      <c r="I320" s="324"/>
      <c r="J320" s="541"/>
      <c r="K320" s="541"/>
      <c r="L320" s="541"/>
      <c r="M320" s="541"/>
      <c r="N320" s="541"/>
      <c r="O320" s="314"/>
      <c r="P320" s="315"/>
    </row>
    <row collapsed="false" customFormat="false" customHeight="true" hidden="true" ht="15.75" outlineLevel="0" r="321">
      <c r="A321" s="594"/>
      <c r="B321" s="450"/>
      <c r="C321" s="595"/>
      <c r="D321" s="450"/>
      <c r="E321" s="450"/>
      <c r="F321" s="450"/>
      <c r="G321" s="450"/>
      <c r="H321" s="450"/>
      <c r="I321" s="324"/>
      <c r="J321" s="543"/>
      <c r="K321" s="543"/>
      <c r="L321" s="543"/>
      <c r="M321" s="543"/>
      <c r="N321" s="543"/>
      <c r="O321" s="317"/>
      <c r="P321" s="315"/>
    </row>
    <row collapsed="false" customFormat="false" customHeight="true" hidden="true" ht="15.75" outlineLevel="0" r="322">
      <c r="A322" s="594"/>
      <c r="B322" s="450"/>
      <c r="C322" s="595"/>
      <c r="D322" s="450"/>
      <c r="E322" s="450"/>
      <c r="F322" s="450"/>
      <c r="G322" s="450"/>
      <c r="H322" s="450"/>
      <c r="I322" s="324"/>
      <c r="J322" s="544"/>
      <c r="K322" s="544"/>
      <c r="L322" s="544"/>
      <c r="M322" s="544"/>
      <c r="N322" s="544"/>
      <c r="O322" s="317"/>
      <c r="P322" s="315"/>
    </row>
    <row collapsed="false" customFormat="false" customHeight="true" hidden="true" ht="15.75" outlineLevel="0" r="323">
      <c r="A323" s="594"/>
      <c r="B323" s="450"/>
      <c r="C323" s="595"/>
      <c r="D323" s="450"/>
      <c r="E323" s="450"/>
      <c r="F323" s="450"/>
      <c r="G323" s="450"/>
      <c r="H323" s="450"/>
      <c r="I323" s="324"/>
      <c r="J323" s="544"/>
      <c r="K323" s="544"/>
      <c r="L323" s="544"/>
      <c r="M323" s="544"/>
      <c r="N323" s="544"/>
      <c r="O323" s="317"/>
      <c r="P323" s="315"/>
    </row>
    <row collapsed="false" customFormat="false" customHeight="true" hidden="true" ht="42" outlineLevel="0" r="324">
      <c r="A324" s="594"/>
      <c r="B324" s="450"/>
      <c r="C324" s="595"/>
      <c r="D324" s="450"/>
      <c r="E324" s="450"/>
      <c r="F324" s="450"/>
      <c r="G324" s="450"/>
      <c r="H324" s="450"/>
      <c r="I324" s="515"/>
      <c r="J324" s="26"/>
      <c r="K324" s="26"/>
      <c r="L324" s="26"/>
      <c r="M324" s="26"/>
      <c r="N324" s="26"/>
      <c r="O324" s="26"/>
      <c r="P324" s="276"/>
    </row>
    <row collapsed="false" customFormat="false" customHeight="false" hidden="true" ht="14.05" outlineLevel="0" r="325">
      <c r="A325" s="594"/>
      <c r="B325" s="450"/>
      <c r="C325" s="595"/>
      <c r="D325" s="450"/>
      <c r="E325" s="450"/>
      <c r="F325" s="450"/>
      <c r="G325" s="450"/>
      <c r="H325" s="450"/>
      <c r="I325" s="515"/>
      <c r="J325" s="26"/>
      <c r="K325" s="26"/>
      <c r="L325" s="26"/>
      <c r="M325" s="26"/>
      <c r="N325" s="26"/>
      <c r="O325" s="26"/>
      <c r="P325" s="276"/>
    </row>
    <row collapsed="false" customFormat="false" customHeight="true" hidden="true" ht="29.25" outlineLevel="0" r="326">
      <c r="A326" s="594"/>
      <c r="B326" s="450"/>
      <c r="C326" s="595"/>
      <c r="D326" s="450"/>
      <c r="E326" s="450"/>
      <c r="F326" s="450"/>
      <c r="G326" s="450"/>
      <c r="H326" s="450"/>
      <c r="I326" s="516"/>
      <c r="J326" s="26"/>
      <c r="K326" s="26"/>
      <c r="L326" s="26"/>
      <c r="M326" s="26"/>
      <c r="N326" s="26"/>
      <c r="O326" s="26"/>
      <c r="P326" s="205"/>
    </row>
    <row collapsed="false" customFormat="false" customHeight="false" hidden="true" ht="14.05" outlineLevel="0" r="327">
      <c r="A327" s="594"/>
      <c r="B327" s="450"/>
      <c r="C327" s="595"/>
      <c r="D327" s="450"/>
      <c r="E327" s="450"/>
      <c r="F327" s="450"/>
      <c r="G327" s="450"/>
      <c r="H327" s="450"/>
      <c r="I327" s="516"/>
      <c r="J327" s="26"/>
      <c r="K327" s="26"/>
      <c r="L327" s="26"/>
      <c r="M327" s="26"/>
      <c r="N327" s="26"/>
      <c r="O327" s="26"/>
      <c r="P327" s="205"/>
    </row>
    <row collapsed="false" customFormat="false" customHeight="true" hidden="true" ht="15" outlineLevel="0" r="328">
      <c r="A328" s="594"/>
      <c r="B328" s="450"/>
      <c r="C328" s="595"/>
      <c r="D328" s="450"/>
      <c r="E328" s="450"/>
      <c r="F328" s="450"/>
      <c r="G328" s="450"/>
      <c r="H328" s="450"/>
      <c r="I328" s="516"/>
      <c r="J328" s="26"/>
      <c r="K328" s="26"/>
      <c r="L328" s="26"/>
      <c r="M328" s="26"/>
      <c r="N328" s="26"/>
      <c r="O328" s="26"/>
      <c r="P328" s="205"/>
    </row>
    <row collapsed="false" customFormat="false" customHeight="false" hidden="true" ht="14.05" outlineLevel="0" r="329">
      <c r="A329" s="594"/>
      <c r="B329" s="450"/>
      <c r="C329" s="595"/>
      <c r="D329" s="450"/>
      <c r="E329" s="450"/>
      <c r="F329" s="450"/>
      <c r="G329" s="450"/>
      <c r="H329" s="450"/>
      <c r="I329" s="516"/>
      <c r="J329" s="26"/>
      <c r="K329" s="26"/>
      <c r="L329" s="26"/>
      <c r="M329" s="26"/>
      <c r="N329" s="26"/>
      <c r="O329" s="26"/>
      <c r="P329" s="205"/>
    </row>
    <row collapsed="false" customFormat="false" customHeight="false" hidden="true" ht="14.05" outlineLevel="0" r="330">
      <c r="A330" s="594"/>
      <c r="B330" s="450"/>
      <c r="C330" s="595"/>
      <c r="D330" s="450"/>
      <c r="E330" s="450"/>
      <c r="F330" s="450"/>
      <c r="G330" s="450"/>
      <c r="H330" s="450"/>
      <c r="I330" s="516"/>
      <c r="J330" s="26"/>
      <c r="K330" s="26"/>
      <c r="L330" s="26"/>
      <c r="M330" s="26"/>
      <c r="N330" s="26"/>
      <c r="O330" s="26"/>
      <c r="P330" s="205"/>
    </row>
    <row collapsed="false" customFormat="false" customHeight="false" hidden="true" ht="14.05" outlineLevel="0" r="331">
      <c r="A331" s="594"/>
      <c r="B331" s="450"/>
      <c r="C331" s="595"/>
      <c r="D331" s="450"/>
      <c r="E331" s="450"/>
      <c r="F331" s="450"/>
      <c r="G331" s="450"/>
      <c r="H331" s="450"/>
      <c r="I331" s="516"/>
      <c r="J331" s="26"/>
      <c r="K331" s="26"/>
      <c r="L331" s="26"/>
      <c r="M331" s="26"/>
      <c r="N331" s="26"/>
      <c r="O331" s="26"/>
      <c r="P331" s="205"/>
    </row>
    <row collapsed="false" customFormat="false" customHeight="false" hidden="true" ht="14.05" outlineLevel="0" r="332">
      <c r="A332" s="594"/>
      <c r="B332" s="450"/>
      <c r="C332" s="595"/>
      <c r="D332" s="450"/>
      <c r="E332" s="450"/>
      <c r="F332" s="450"/>
      <c r="G332" s="450"/>
      <c r="H332" s="450"/>
      <c r="I332" s="516"/>
      <c r="J332" s="26"/>
      <c r="K332" s="26"/>
      <c r="L332" s="26"/>
      <c r="M332" s="26"/>
      <c r="N332" s="26"/>
      <c r="O332" s="26"/>
      <c r="P332" s="205"/>
    </row>
    <row collapsed="false" customFormat="false" customHeight="false" hidden="true" ht="14.05" outlineLevel="0" r="333">
      <c r="A333" s="594"/>
      <c r="B333" s="450"/>
      <c r="C333" s="595"/>
      <c r="D333" s="450"/>
      <c r="E333" s="450"/>
      <c r="F333" s="450"/>
      <c r="G333" s="450"/>
      <c r="H333" s="450"/>
      <c r="I333" s="516"/>
      <c r="J333" s="26"/>
      <c r="K333" s="26"/>
      <c r="L333" s="26"/>
      <c r="M333" s="26"/>
      <c r="N333" s="26"/>
      <c r="O333" s="26"/>
      <c r="P333" s="205"/>
    </row>
    <row collapsed="false" customFormat="false" customHeight="false" hidden="true" ht="14.05" outlineLevel="0" r="334">
      <c r="A334" s="594"/>
      <c r="B334" s="450"/>
      <c r="C334" s="595"/>
      <c r="D334" s="450"/>
      <c r="E334" s="450"/>
      <c r="F334" s="450"/>
      <c r="G334" s="450"/>
      <c r="H334" s="450"/>
      <c r="I334" s="516"/>
      <c r="J334" s="26"/>
      <c r="K334" s="26"/>
      <c r="L334" s="26"/>
      <c r="M334" s="26"/>
      <c r="N334" s="26"/>
      <c r="O334" s="26"/>
      <c r="P334" s="205"/>
    </row>
    <row collapsed="false" customFormat="false" customHeight="false" hidden="true" ht="14.05" outlineLevel="0" r="335">
      <c r="A335" s="594"/>
      <c r="B335" s="450"/>
      <c r="C335" s="595"/>
      <c r="D335" s="450"/>
      <c r="E335" s="450"/>
      <c r="F335" s="450"/>
      <c r="G335" s="450"/>
      <c r="H335" s="450"/>
      <c r="I335" s="516"/>
      <c r="J335" s="26"/>
      <c r="K335" s="26"/>
      <c r="L335" s="26"/>
      <c r="M335" s="26"/>
      <c r="N335" s="26"/>
      <c r="O335" s="26"/>
      <c r="P335" s="205"/>
    </row>
    <row collapsed="false" customFormat="false" customHeight="false" hidden="true" ht="14.05" outlineLevel="0" r="336">
      <c r="A336" s="594"/>
      <c r="B336" s="450"/>
      <c r="C336" s="595"/>
      <c r="D336" s="450"/>
      <c r="E336" s="450"/>
      <c r="F336" s="450"/>
      <c r="G336" s="450"/>
      <c r="H336" s="450"/>
      <c r="I336" s="516"/>
      <c r="J336" s="26"/>
      <c r="K336" s="26"/>
      <c r="L336" s="26"/>
      <c r="M336" s="26"/>
      <c r="N336" s="26"/>
      <c r="O336" s="26"/>
      <c r="P336" s="205"/>
    </row>
    <row collapsed="false" customFormat="false" customHeight="true" hidden="true" ht="8.25" outlineLevel="0" r="337">
      <c r="A337" s="594"/>
      <c r="B337" s="450"/>
      <c r="C337" s="595"/>
      <c r="D337" s="450"/>
      <c r="E337" s="450"/>
      <c r="F337" s="450"/>
      <c r="G337" s="450"/>
      <c r="H337" s="450"/>
      <c r="I337" s="516"/>
      <c r="J337" s="26"/>
      <c r="K337" s="26"/>
      <c r="L337" s="26"/>
      <c r="M337" s="26"/>
      <c r="N337" s="26"/>
      <c r="O337" s="26"/>
      <c r="P337" s="205"/>
    </row>
    <row collapsed="false" customFormat="true" customHeight="false" hidden="true" ht="14.05" outlineLevel="0" r="338" s="325">
      <c r="A338" s="594"/>
      <c r="B338" s="450"/>
      <c r="C338" s="595"/>
      <c r="D338" s="450"/>
      <c r="E338" s="450"/>
      <c r="F338" s="450"/>
      <c r="G338" s="450"/>
      <c r="H338" s="450"/>
      <c r="I338" s="544"/>
      <c r="J338" s="492"/>
      <c r="K338" s="323"/>
      <c r="L338" s="323"/>
      <c r="M338" s="323"/>
      <c r="N338" s="323"/>
      <c r="O338" s="324"/>
      <c r="P338" s="273"/>
    </row>
    <row collapsed="false" customFormat="false" customHeight="false" hidden="true" ht="15.25" outlineLevel="0" r="339">
      <c r="A339" s="594"/>
      <c r="B339" s="450"/>
      <c r="C339" s="450"/>
      <c r="D339" s="450"/>
      <c r="E339" s="450"/>
      <c r="F339" s="450"/>
      <c r="G339" s="450"/>
      <c r="H339" s="450"/>
      <c r="I339" s="123"/>
      <c r="J339" s="123"/>
      <c r="K339" s="123"/>
      <c r="L339" s="123"/>
      <c r="M339" s="123"/>
      <c r="N339" s="123"/>
      <c r="O339" s="123"/>
      <c r="P339" s="123"/>
    </row>
    <row collapsed="false" customFormat="false" customHeight="false" hidden="true" ht="12.85" outlineLevel="0" r="340">
      <c r="A340" s="594"/>
      <c r="B340" s="450"/>
      <c r="C340" s="450"/>
      <c r="D340" s="450"/>
      <c r="E340" s="450"/>
      <c r="F340" s="450"/>
      <c r="G340" s="450"/>
      <c r="H340" s="450"/>
    </row>
    <row collapsed="false" customFormat="false" customHeight="false" hidden="true" ht="12.85" outlineLevel="0" r="341">
      <c r="A341" s="594"/>
      <c r="B341" s="450"/>
      <c r="C341" s="450"/>
      <c r="D341" s="450"/>
      <c r="E341" s="450"/>
      <c r="F341" s="450"/>
      <c r="G341" s="450"/>
      <c r="H341" s="450"/>
    </row>
    <row collapsed="false" customFormat="false" customHeight="false" hidden="true" ht="12.85" outlineLevel="0" r="342">
      <c r="A342" s="594"/>
      <c r="B342" s="450"/>
      <c r="C342" s="450"/>
      <c r="D342" s="450"/>
      <c r="E342" s="450"/>
      <c r="F342" s="450"/>
      <c r="G342" s="450"/>
      <c r="H342" s="450"/>
    </row>
    <row collapsed="false" customFormat="false" customHeight="false" hidden="true" ht="12.85" outlineLevel="0" r="343">
      <c r="A343" s="594"/>
      <c r="B343" s="450"/>
      <c r="C343" s="450"/>
      <c r="D343" s="450"/>
      <c r="E343" s="450"/>
      <c r="F343" s="450"/>
      <c r="G343" s="450"/>
      <c r="H343" s="450"/>
    </row>
    <row collapsed="false" customFormat="false" customHeight="false" hidden="true" ht="12.85" outlineLevel="0" r="344">
      <c r="A344" s="594"/>
      <c r="B344" s="450"/>
      <c r="C344" s="450"/>
      <c r="D344" s="450"/>
      <c r="E344" s="450"/>
      <c r="F344" s="450"/>
      <c r="G344" s="450"/>
      <c r="H344" s="450"/>
    </row>
    <row collapsed="false" customFormat="false" customHeight="true" hidden="true" ht="164.25" outlineLevel="0" r="345">
      <c r="A345" s="594"/>
      <c r="B345" s="450"/>
      <c r="C345" s="450"/>
      <c r="D345" s="450"/>
      <c r="E345" s="450"/>
      <c r="F345" s="450"/>
      <c r="G345" s="450"/>
      <c r="H345" s="450"/>
    </row>
    <row collapsed="false" customFormat="false" customHeight="false" hidden="true" ht="12.85" outlineLevel="0" r="346">
      <c r="A346" s="594"/>
      <c r="B346" s="450"/>
      <c r="C346" s="450"/>
      <c r="D346" s="450"/>
      <c r="E346" s="450"/>
      <c r="F346" s="450"/>
      <c r="G346" s="450"/>
      <c r="H346" s="450"/>
    </row>
    <row collapsed="false" customFormat="false" customHeight="false" hidden="true" ht="12.85" outlineLevel="0" r="347">
      <c r="A347" s="594"/>
      <c r="B347" s="450"/>
      <c r="C347" s="450"/>
      <c r="D347" s="450"/>
      <c r="E347" s="450"/>
      <c r="F347" s="450"/>
      <c r="G347" s="450"/>
      <c r="H347" s="450"/>
    </row>
    <row collapsed="false" customFormat="false" customHeight="true" hidden="true" ht="15" outlineLevel="0" r="348">
      <c r="A348" s="594"/>
      <c r="B348" s="450"/>
      <c r="C348" s="595"/>
      <c r="D348" s="450"/>
      <c r="E348" s="450"/>
      <c r="F348" s="450"/>
      <c r="G348" s="450"/>
      <c r="H348" s="450"/>
    </row>
    <row collapsed="false" customFormat="false" customHeight="true" hidden="true" ht="60.75" outlineLevel="0" r="349">
      <c r="A349" s="594"/>
      <c r="B349" s="450"/>
      <c r="C349" s="595"/>
      <c r="D349" s="450"/>
      <c r="E349" s="450"/>
      <c r="F349" s="450"/>
      <c r="G349" s="450"/>
      <c r="H349" s="450"/>
    </row>
    <row collapsed="false" customFormat="false" customHeight="true" hidden="true" ht="58.5" outlineLevel="0" r="350">
      <c r="A350" s="594"/>
      <c r="B350" s="450"/>
      <c r="C350" s="595"/>
      <c r="D350" s="450"/>
      <c r="E350" s="450"/>
      <c r="F350" s="450"/>
      <c r="G350" s="450"/>
      <c r="H350" s="450"/>
    </row>
    <row collapsed="false" customFormat="false" customHeight="true" hidden="true" ht="58.5" outlineLevel="0" r="351">
      <c r="A351" s="594"/>
      <c r="B351" s="450"/>
      <c r="C351" s="595"/>
      <c r="D351" s="450"/>
      <c r="E351" s="450"/>
      <c r="F351" s="450"/>
      <c r="G351" s="450"/>
      <c r="H351" s="450"/>
    </row>
    <row collapsed="false" customFormat="false" customHeight="true" hidden="true" ht="58.5" outlineLevel="0" r="352">
      <c r="A352" s="594"/>
      <c r="B352" s="450"/>
      <c r="C352" s="595"/>
      <c r="D352" s="450"/>
      <c r="E352" s="450"/>
      <c r="F352" s="450"/>
      <c r="G352" s="450"/>
      <c r="H352" s="450"/>
    </row>
    <row collapsed="false" customFormat="false" customHeight="true" hidden="true" ht="58.5" outlineLevel="0" r="353">
      <c r="A353" s="594"/>
      <c r="B353" s="450"/>
      <c r="C353" s="595"/>
      <c r="D353" s="450"/>
      <c r="E353" s="450"/>
      <c r="F353" s="450"/>
      <c r="G353" s="450"/>
      <c r="H353" s="450"/>
    </row>
    <row collapsed="false" customFormat="false" customHeight="false" hidden="true" ht="12.85" outlineLevel="0" r="354">
      <c r="A354" s="594"/>
      <c r="B354" s="450"/>
      <c r="C354" s="595"/>
      <c r="D354" s="450"/>
      <c r="E354" s="450"/>
      <c r="F354" s="450"/>
      <c r="G354" s="450"/>
      <c r="H354" s="450"/>
    </row>
    <row collapsed="false" customFormat="false" customHeight="false" hidden="true" ht="12.85" outlineLevel="0" r="355">
      <c r="A355" s="594"/>
      <c r="B355" s="450"/>
      <c r="C355" s="595"/>
      <c r="D355" s="450"/>
      <c r="E355" s="450"/>
      <c r="F355" s="450"/>
      <c r="G355" s="450"/>
      <c r="H355" s="450"/>
    </row>
    <row collapsed="false" customFormat="false" customHeight="false" hidden="true" ht="12.85" outlineLevel="0" r="356">
      <c r="A356" s="594"/>
      <c r="B356" s="450"/>
      <c r="C356" s="595"/>
      <c r="D356" s="450"/>
      <c r="E356" s="450"/>
      <c r="F356" s="450"/>
      <c r="G356" s="450"/>
      <c r="H356" s="450"/>
    </row>
    <row collapsed="false" customFormat="false" customHeight="false" hidden="true" ht="12.85" outlineLevel="0" r="357">
      <c r="A357" s="594"/>
      <c r="B357" s="450"/>
      <c r="C357" s="595"/>
      <c r="D357" s="450"/>
      <c r="E357" s="450"/>
      <c r="F357" s="450"/>
      <c r="G357" s="450"/>
      <c r="H357" s="450"/>
    </row>
    <row collapsed="false" customFormat="false" customHeight="false" hidden="true" ht="12.85" outlineLevel="0" r="358">
      <c r="A358" s="594"/>
      <c r="B358" s="450"/>
      <c r="C358" s="595"/>
      <c r="D358" s="450"/>
      <c r="E358" s="450"/>
      <c r="F358" s="450"/>
      <c r="G358" s="450"/>
      <c r="H358" s="450"/>
    </row>
    <row collapsed="false" customFormat="false" customHeight="false" hidden="true" ht="12.85" outlineLevel="0" r="359">
      <c r="A359" s="594"/>
      <c r="B359" s="450"/>
      <c r="C359" s="595"/>
      <c r="D359" s="450"/>
      <c r="E359" s="450"/>
      <c r="F359" s="450"/>
      <c r="G359" s="450"/>
      <c r="H359" s="450"/>
    </row>
    <row collapsed="false" customFormat="false" customHeight="false" hidden="true" ht="12.85" outlineLevel="0" r="360">
      <c r="A360" s="594"/>
      <c r="B360" s="450"/>
      <c r="C360" s="450"/>
      <c r="D360" s="450"/>
      <c r="E360" s="450"/>
      <c r="F360" s="450"/>
      <c r="G360" s="450"/>
      <c r="H360" s="450"/>
    </row>
    <row collapsed="false" customFormat="false" customHeight="true" hidden="true" ht="15.75" outlineLevel="0" r="361">
      <c r="A361" s="594"/>
      <c r="B361" s="450"/>
      <c r="C361" s="595"/>
      <c r="D361" s="450"/>
      <c r="E361" s="450"/>
      <c r="F361" s="450"/>
      <c r="G361" s="450"/>
      <c r="H361" s="450"/>
    </row>
    <row collapsed="false" customFormat="false" customHeight="false" hidden="true" ht="12.85" outlineLevel="0" r="362">
      <c r="A362" s="594"/>
      <c r="B362" s="450"/>
      <c r="C362" s="595"/>
      <c r="D362" s="450"/>
      <c r="E362" s="450"/>
      <c r="F362" s="450"/>
      <c r="G362" s="450"/>
      <c r="H362" s="450"/>
    </row>
    <row collapsed="false" customFormat="false" customHeight="false" hidden="true" ht="12.85" outlineLevel="0" r="363">
      <c r="A363" s="594"/>
      <c r="B363" s="450"/>
      <c r="C363" s="595"/>
      <c r="D363" s="450"/>
      <c r="E363" s="450"/>
      <c r="F363" s="450"/>
      <c r="G363" s="450"/>
      <c r="H363" s="450"/>
    </row>
    <row collapsed="false" customFormat="false" customHeight="false" hidden="true" ht="12.85" outlineLevel="0" r="364">
      <c r="A364" s="594"/>
      <c r="B364" s="450"/>
      <c r="C364" s="595"/>
      <c r="D364" s="450"/>
      <c r="E364" s="450"/>
      <c r="F364" s="450"/>
      <c r="G364" s="450"/>
      <c r="H364" s="450"/>
    </row>
    <row collapsed="false" customFormat="false" customHeight="false" hidden="true" ht="12.85" outlineLevel="0" r="365">
      <c r="A365" s="594"/>
      <c r="B365" s="450"/>
      <c r="C365" s="595"/>
      <c r="D365" s="450"/>
      <c r="E365" s="450"/>
      <c r="F365" s="450"/>
      <c r="G365" s="450"/>
      <c r="H365" s="450"/>
    </row>
    <row collapsed="false" customFormat="false" customHeight="false" hidden="true" ht="12.85" outlineLevel="0" r="366">
      <c r="A366" s="594"/>
      <c r="B366" s="450"/>
      <c r="C366" s="595"/>
      <c r="D366" s="450"/>
      <c r="E366" s="450"/>
      <c r="F366" s="450"/>
      <c r="G366" s="450"/>
      <c r="H366" s="450"/>
    </row>
    <row collapsed="false" customFormat="false" customHeight="false" hidden="true" ht="12.85" outlineLevel="0" r="367">
      <c r="A367" s="594"/>
      <c r="B367" s="450"/>
      <c r="C367" s="450"/>
      <c r="D367" s="450"/>
      <c r="E367" s="450"/>
      <c r="F367" s="450"/>
      <c r="G367" s="450"/>
      <c r="H367" s="450"/>
    </row>
    <row collapsed="false" customFormat="false" customHeight="false" hidden="true" ht="12.85" outlineLevel="0" r="368">
      <c r="A368" s="594"/>
      <c r="B368" s="450"/>
      <c r="C368" s="450"/>
      <c r="D368" s="450"/>
      <c r="E368" s="450"/>
      <c r="F368" s="450"/>
      <c r="G368" s="450"/>
      <c r="H368" s="450"/>
    </row>
    <row collapsed="false" customFormat="false" customHeight="true" hidden="true" ht="15.75" outlineLevel="0" r="369">
      <c r="A369" s="594"/>
      <c r="B369" s="450"/>
      <c r="C369" s="595"/>
      <c r="D369" s="450"/>
      <c r="E369" s="450"/>
      <c r="F369" s="450"/>
      <c r="G369" s="450"/>
      <c r="H369" s="450"/>
    </row>
    <row collapsed="false" customFormat="false" customHeight="true" hidden="true" ht="60.75" outlineLevel="0" r="370">
      <c r="A370" s="594"/>
      <c r="B370" s="450"/>
      <c r="C370" s="595"/>
      <c r="D370" s="450"/>
      <c r="E370" s="450"/>
      <c r="F370" s="450"/>
      <c r="G370" s="450"/>
      <c r="H370" s="450"/>
    </row>
    <row collapsed="false" customFormat="false" customHeight="true" hidden="true" ht="47.25" outlineLevel="0" r="371">
      <c r="A371" s="594"/>
      <c r="B371" s="450"/>
      <c r="C371" s="595"/>
      <c r="D371" s="450"/>
      <c r="E371" s="450"/>
      <c r="F371" s="450"/>
      <c r="G371" s="450"/>
      <c r="H371" s="450"/>
    </row>
    <row collapsed="false" customFormat="false" customHeight="true" hidden="true" ht="30" outlineLevel="0" r="372">
      <c r="A372" s="594"/>
      <c r="B372" s="450"/>
      <c r="C372" s="595"/>
      <c r="D372" s="450"/>
      <c r="E372" s="450"/>
      <c r="F372" s="450"/>
      <c r="G372" s="450"/>
      <c r="H372" s="450"/>
    </row>
    <row collapsed="false" customFormat="false" customHeight="true" hidden="true" ht="30" outlineLevel="0" r="373">
      <c r="A373" s="594"/>
      <c r="B373" s="450"/>
      <c r="C373" s="595"/>
      <c r="D373" s="450"/>
      <c r="E373" s="450"/>
      <c r="F373" s="450"/>
      <c r="G373" s="450"/>
      <c r="H373" s="450"/>
    </row>
    <row collapsed="false" customFormat="false" customHeight="true" hidden="true" ht="25.5" outlineLevel="0" r="374">
      <c r="A374" s="594"/>
      <c r="B374" s="450"/>
      <c r="C374" s="595"/>
      <c r="D374" s="450"/>
      <c r="E374" s="450"/>
      <c r="F374" s="450"/>
      <c r="G374" s="450"/>
      <c r="H374" s="450"/>
    </row>
    <row collapsed="false" customFormat="false" customHeight="true" hidden="true" ht="15.75" outlineLevel="0" r="375">
      <c r="A375" s="594"/>
      <c r="B375" s="450"/>
      <c r="C375" s="595"/>
      <c r="D375" s="450"/>
      <c r="E375" s="450"/>
      <c r="F375" s="450"/>
      <c r="G375" s="450"/>
      <c r="H375" s="450"/>
    </row>
    <row collapsed="false" customFormat="false" customHeight="true" hidden="true" ht="15" outlineLevel="0" r="376">
      <c r="A376" s="594"/>
      <c r="B376" s="450"/>
      <c r="C376" s="595"/>
      <c r="D376" s="450"/>
      <c r="E376" s="450"/>
      <c r="F376" s="450"/>
      <c r="G376" s="450"/>
      <c r="H376" s="450"/>
    </row>
    <row collapsed="false" customFormat="false" customHeight="true" hidden="true" ht="15" outlineLevel="0" r="377">
      <c r="A377" s="594"/>
      <c r="B377" s="450"/>
      <c r="C377" s="595"/>
      <c r="D377" s="450"/>
      <c r="E377" s="450"/>
      <c r="F377" s="450"/>
      <c r="G377" s="450"/>
      <c r="H377" s="450"/>
    </row>
    <row collapsed="false" customFormat="false" customHeight="true" hidden="true" ht="15" outlineLevel="0" r="378">
      <c r="A378" s="594"/>
      <c r="B378" s="450"/>
      <c r="C378" s="595"/>
      <c r="D378" s="450"/>
      <c r="E378" s="450"/>
      <c r="F378" s="450"/>
      <c r="G378" s="450"/>
      <c r="H378" s="450"/>
    </row>
    <row collapsed="false" customFormat="false" customHeight="true" hidden="true" ht="15.75" outlineLevel="0" r="379">
      <c r="A379" s="594"/>
      <c r="B379" s="450"/>
      <c r="C379" s="595"/>
      <c r="D379" s="450"/>
      <c r="E379" s="450"/>
      <c r="F379" s="450"/>
      <c r="G379" s="450"/>
      <c r="H379" s="450"/>
    </row>
    <row collapsed="false" customFormat="false" customHeight="false" hidden="true" ht="12.85" outlineLevel="0" r="380">
      <c r="A380" s="594"/>
      <c r="B380" s="450"/>
      <c r="C380" s="450"/>
      <c r="D380" s="450"/>
      <c r="E380" s="450"/>
      <c r="F380" s="450"/>
      <c r="G380" s="450"/>
      <c r="H380" s="450"/>
    </row>
    <row collapsed="false" customFormat="false" customHeight="false" hidden="true" ht="12.85" outlineLevel="0" r="381">
      <c r="A381" s="594"/>
      <c r="B381" s="450"/>
      <c r="C381" s="450"/>
      <c r="D381" s="450"/>
      <c r="E381" s="450"/>
      <c r="F381" s="450"/>
      <c r="G381" s="450"/>
      <c r="H381" s="450"/>
    </row>
    <row collapsed="false" customFormat="false" customHeight="false" hidden="true" ht="12.85" outlineLevel="0" r="382">
      <c r="A382" s="594"/>
      <c r="B382" s="450"/>
      <c r="C382" s="450"/>
      <c r="D382" s="450"/>
      <c r="E382" s="450"/>
      <c r="F382" s="450"/>
      <c r="G382" s="450"/>
      <c r="H382" s="450"/>
    </row>
    <row collapsed="false" customFormat="false" customHeight="false" hidden="true" ht="12.85" outlineLevel="0" r="383">
      <c r="A383" s="594"/>
      <c r="B383" s="450"/>
      <c r="C383" s="450"/>
      <c r="D383" s="450"/>
      <c r="E383" s="450"/>
      <c r="F383" s="450"/>
      <c r="G383" s="450"/>
      <c r="H383" s="450"/>
    </row>
    <row collapsed="false" customFormat="false" customHeight="false" hidden="true" ht="12.85" outlineLevel="0" r="384">
      <c r="A384" s="594"/>
      <c r="B384" s="450"/>
      <c r="C384" s="450"/>
      <c r="D384" s="450"/>
      <c r="E384" s="450"/>
      <c r="F384" s="450"/>
      <c r="G384" s="450"/>
      <c r="H384" s="450"/>
    </row>
    <row collapsed="false" customFormat="false" customHeight="false" hidden="true" ht="12.85" outlineLevel="0" r="385">
      <c r="A385" s="594"/>
      <c r="B385" s="450"/>
      <c r="C385" s="450"/>
      <c r="D385" s="450"/>
      <c r="E385" s="450"/>
      <c r="F385" s="450"/>
      <c r="G385" s="450"/>
      <c r="H385" s="450"/>
    </row>
    <row collapsed="false" customFormat="false" customHeight="false" hidden="true" ht="12.85" outlineLevel="0" r="386">
      <c r="A386" s="594"/>
      <c r="B386" s="450"/>
      <c r="C386" s="450"/>
      <c r="D386" s="450"/>
      <c r="E386" s="450"/>
      <c r="F386" s="450"/>
      <c r="G386" s="450"/>
      <c r="H386" s="450"/>
    </row>
    <row collapsed="false" customFormat="false" customHeight="false" hidden="true" ht="12.85" outlineLevel="0" r="387">
      <c r="A387" s="594"/>
      <c r="B387" s="450"/>
      <c r="C387" s="450"/>
      <c r="D387" s="450"/>
      <c r="E387" s="450"/>
      <c r="F387" s="450"/>
      <c r="G387" s="450"/>
      <c r="H387" s="450"/>
    </row>
    <row collapsed="false" customFormat="false" customHeight="false" hidden="true" ht="12.85" outlineLevel="0" r="388">
      <c r="A388" s="594"/>
      <c r="B388" s="450"/>
      <c r="C388" s="450"/>
      <c r="D388" s="450"/>
      <c r="E388" s="450"/>
      <c r="F388" s="450"/>
      <c r="G388" s="450"/>
      <c r="H388" s="450"/>
    </row>
    <row collapsed="false" customFormat="false" customHeight="false" hidden="true" ht="12.85" outlineLevel="0" r="389">
      <c r="A389" s="594"/>
      <c r="B389" s="450"/>
      <c r="C389" s="450"/>
      <c r="D389" s="450"/>
      <c r="E389" s="450"/>
      <c r="F389" s="450"/>
      <c r="G389" s="450"/>
      <c r="H389" s="450"/>
    </row>
    <row collapsed="false" customFormat="false" customHeight="true" hidden="true" ht="164.25" outlineLevel="0" r="390">
      <c r="A390" s="594"/>
      <c r="B390" s="450"/>
      <c r="C390" s="450"/>
      <c r="D390" s="450"/>
      <c r="E390" s="450"/>
      <c r="F390" s="450"/>
      <c r="G390" s="450"/>
      <c r="H390" s="450"/>
    </row>
    <row collapsed="false" customFormat="false" customHeight="false" hidden="true" ht="12.85" outlineLevel="0" r="391">
      <c r="A391" s="594"/>
      <c r="B391" s="450"/>
      <c r="C391" s="450"/>
      <c r="D391" s="450"/>
      <c r="E391" s="450"/>
      <c r="F391" s="450"/>
      <c r="G391" s="450"/>
      <c r="H391" s="450"/>
    </row>
    <row collapsed="false" customFormat="false" customHeight="false" hidden="true" ht="12.85" outlineLevel="0" r="392">
      <c r="A392" s="594"/>
      <c r="B392" s="450"/>
      <c r="C392" s="450"/>
      <c r="D392" s="450"/>
      <c r="E392" s="450"/>
      <c r="F392" s="450"/>
      <c r="G392" s="450"/>
      <c r="H392" s="450"/>
    </row>
    <row collapsed="false" customFormat="false" customHeight="true" hidden="true" ht="15" outlineLevel="0" r="393">
      <c r="A393" s="594"/>
      <c r="B393" s="450"/>
      <c r="C393" s="595"/>
      <c r="D393" s="450"/>
      <c r="E393" s="450"/>
      <c r="F393" s="450"/>
      <c r="G393" s="450"/>
      <c r="H393" s="450"/>
    </row>
    <row collapsed="false" customFormat="false" customHeight="false" hidden="true" ht="12.85" outlineLevel="0" r="394">
      <c r="A394" s="594"/>
      <c r="B394" s="450"/>
      <c r="C394" s="595"/>
      <c r="D394" s="450"/>
      <c r="E394" s="450"/>
      <c r="F394" s="450"/>
      <c r="G394" s="450"/>
      <c r="H394" s="450"/>
    </row>
    <row collapsed="false" customFormat="false" customHeight="false" hidden="true" ht="12.85" outlineLevel="0" r="395">
      <c r="A395" s="594"/>
      <c r="B395" s="450"/>
      <c r="C395" s="595"/>
      <c r="D395" s="450"/>
      <c r="E395" s="450"/>
      <c r="F395" s="450"/>
      <c r="G395" s="450"/>
      <c r="H395" s="450"/>
    </row>
    <row collapsed="false" customFormat="false" customHeight="false" hidden="true" ht="12.85" outlineLevel="0" r="396">
      <c r="A396" s="594"/>
      <c r="B396" s="450"/>
      <c r="C396" s="595"/>
      <c r="D396" s="450"/>
      <c r="E396" s="450"/>
      <c r="F396" s="450"/>
      <c r="G396" s="450"/>
      <c r="H396" s="450"/>
    </row>
    <row collapsed="false" customFormat="false" customHeight="false" hidden="true" ht="12.85" outlineLevel="0" r="397">
      <c r="A397" s="594"/>
      <c r="B397" s="450"/>
      <c r="C397" s="595"/>
      <c r="D397" s="450"/>
      <c r="E397" s="450"/>
      <c r="F397" s="450"/>
      <c r="G397" s="450"/>
      <c r="H397" s="450"/>
    </row>
    <row collapsed="false" customFormat="false" customHeight="false" hidden="true" ht="12.85" outlineLevel="0" r="398">
      <c r="A398" s="594"/>
      <c r="B398" s="450"/>
      <c r="C398" s="595"/>
      <c r="D398" s="450"/>
      <c r="E398" s="450"/>
      <c r="F398" s="450"/>
      <c r="G398" s="450"/>
      <c r="H398" s="450"/>
    </row>
    <row collapsed="false" customFormat="false" customHeight="false" hidden="true" ht="12.85" outlineLevel="0" r="399">
      <c r="A399" s="594"/>
      <c r="B399" s="450"/>
      <c r="C399" s="450"/>
      <c r="D399" s="450"/>
      <c r="E399" s="450"/>
      <c r="F399" s="450"/>
      <c r="G399" s="450"/>
      <c r="H399" s="450"/>
    </row>
    <row collapsed="false" customFormat="false" customHeight="true" hidden="true" ht="15" outlineLevel="0" r="400">
      <c r="A400" s="594"/>
      <c r="B400" s="450"/>
      <c r="C400" s="595"/>
      <c r="D400" s="450"/>
      <c r="E400" s="450"/>
      <c r="F400" s="450"/>
      <c r="G400" s="450"/>
      <c r="H400" s="450"/>
    </row>
    <row collapsed="false" customFormat="false" customHeight="false" hidden="true" ht="12.85" outlineLevel="0" r="401">
      <c r="A401" s="594"/>
      <c r="B401" s="450"/>
      <c r="C401" s="595"/>
      <c r="D401" s="450"/>
      <c r="E401" s="450"/>
      <c r="F401" s="450"/>
      <c r="G401" s="450"/>
      <c r="H401" s="450"/>
    </row>
    <row collapsed="false" customFormat="false" customHeight="false" hidden="true" ht="12.85" outlineLevel="0" r="402">
      <c r="A402" s="594"/>
      <c r="B402" s="450"/>
      <c r="C402" s="595"/>
      <c r="D402" s="450"/>
      <c r="E402" s="450"/>
      <c r="F402" s="450"/>
      <c r="G402" s="450"/>
      <c r="H402" s="450"/>
    </row>
    <row collapsed="false" customFormat="false" customHeight="false" hidden="true" ht="12.85" outlineLevel="0" r="403">
      <c r="A403" s="594"/>
      <c r="B403" s="450"/>
      <c r="C403" s="595"/>
      <c r="D403" s="450"/>
      <c r="E403" s="450"/>
      <c r="F403" s="450"/>
      <c r="G403" s="450"/>
      <c r="H403" s="450"/>
    </row>
    <row collapsed="false" customFormat="false" customHeight="false" hidden="true" ht="12.85" outlineLevel="0" r="404">
      <c r="A404" s="594"/>
      <c r="B404" s="450"/>
      <c r="C404" s="595"/>
      <c r="D404" s="450"/>
      <c r="E404" s="450"/>
      <c r="F404" s="450"/>
      <c r="G404" s="450"/>
      <c r="H404" s="450"/>
    </row>
    <row collapsed="false" customFormat="false" customHeight="false" hidden="true" ht="12.85" outlineLevel="0" r="405">
      <c r="A405" s="594"/>
      <c r="B405" s="450"/>
      <c r="C405" s="595"/>
      <c r="D405" s="450"/>
      <c r="E405" s="450"/>
      <c r="F405" s="450"/>
      <c r="G405" s="450"/>
      <c r="H405" s="450"/>
    </row>
    <row collapsed="false" customFormat="false" customHeight="false" hidden="true" ht="12.85" outlineLevel="0" r="406">
      <c r="A406" s="594"/>
      <c r="B406" s="450"/>
      <c r="C406" s="595"/>
      <c r="D406" s="450"/>
      <c r="E406" s="450"/>
      <c r="F406" s="450"/>
      <c r="G406" s="450"/>
      <c r="H406" s="450"/>
    </row>
    <row collapsed="false" customFormat="false" customHeight="false" hidden="true" ht="12.85" outlineLevel="0" r="407">
      <c r="A407" s="594"/>
      <c r="B407" s="450"/>
      <c r="C407" s="450"/>
      <c r="D407" s="450"/>
      <c r="E407" s="450"/>
      <c r="F407" s="450"/>
      <c r="G407" s="450"/>
      <c r="H407" s="450"/>
    </row>
    <row collapsed="false" customFormat="false" customHeight="false" hidden="true" ht="12.85" outlineLevel="0" r="408">
      <c r="A408" s="594"/>
      <c r="B408" s="450"/>
      <c r="C408" s="450"/>
      <c r="D408" s="450"/>
      <c r="E408" s="450"/>
      <c r="F408" s="450"/>
      <c r="G408" s="450"/>
      <c r="H408" s="450"/>
    </row>
    <row collapsed="false" customFormat="false" customHeight="false" hidden="true" ht="12.85" outlineLevel="0" r="409">
      <c r="A409" s="594"/>
      <c r="B409" s="450"/>
      <c r="C409" s="450"/>
      <c r="D409" s="450"/>
      <c r="E409" s="450"/>
      <c r="F409" s="450"/>
      <c r="G409" s="450"/>
      <c r="H409" s="450"/>
    </row>
    <row collapsed="false" customFormat="false" customHeight="false" hidden="true" ht="15.25" outlineLevel="0" r="410">
      <c r="A410" s="594"/>
      <c r="B410" s="450"/>
      <c r="C410" s="450"/>
      <c r="D410" s="450"/>
      <c r="E410" s="450"/>
      <c r="F410" s="450"/>
      <c r="G410" s="450"/>
      <c r="H410" s="450"/>
      <c r="I410" s="3"/>
    </row>
    <row collapsed="false" customFormat="false" customHeight="false" hidden="true" ht="12.85" outlineLevel="0" r="411">
      <c r="A411" s="594"/>
      <c r="B411" s="450"/>
      <c r="C411" s="450"/>
      <c r="D411" s="450"/>
      <c r="E411" s="450"/>
      <c r="F411" s="450"/>
      <c r="G411" s="450"/>
      <c r="H411" s="450"/>
    </row>
    <row collapsed="false" customFormat="false" customHeight="false" hidden="true" ht="15.25" outlineLevel="0" r="412">
      <c r="A412" s="594"/>
      <c r="B412" s="450"/>
      <c r="C412" s="450"/>
      <c r="D412" s="450"/>
      <c r="E412" s="450"/>
      <c r="F412" s="450"/>
      <c r="G412" s="450"/>
      <c r="H412" s="450"/>
      <c r="I412" s="3"/>
    </row>
    <row collapsed="false" customFormat="false" customHeight="false" hidden="true" ht="12.85" outlineLevel="0" r="413">
      <c r="A413" s="594"/>
      <c r="B413" s="450"/>
      <c r="C413" s="450"/>
      <c r="D413" s="450"/>
      <c r="E413" s="450"/>
      <c r="F413" s="450"/>
      <c r="G413" s="450"/>
      <c r="H413" s="450"/>
    </row>
    <row collapsed="false" customFormat="false" customHeight="true" hidden="true" ht="131.25" outlineLevel="0" r="414">
      <c r="A414" s="594"/>
      <c r="B414" s="450"/>
      <c r="C414" s="450"/>
      <c r="D414" s="450"/>
      <c r="E414" s="450"/>
      <c r="F414" s="450"/>
      <c r="G414" s="450"/>
      <c r="H414" s="450"/>
      <c r="I414" s="609"/>
    </row>
    <row collapsed="false" customFormat="false" customHeight="false" hidden="true" ht="12.85" outlineLevel="0" r="415">
      <c r="A415" s="594"/>
      <c r="B415" s="450"/>
      <c r="C415" s="450"/>
      <c r="D415" s="450"/>
      <c r="E415" s="450"/>
      <c r="F415" s="450"/>
      <c r="G415" s="450"/>
      <c r="H415" s="450"/>
      <c r="I415" s="609"/>
    </row>
    <row collapsed="false" customFormat="false" customHeight="false" hidden="true" ht="12.85" outlineLevel="0" r="416">
      <c r="A416" s="594"/>
      <c r="B416" s="450"/>
      <c r="C416" s="450"/>
      <c r="D416" s="450"/>
      <c r="E416" s="450"/>
      <c r="F416" s="450"/>
      <c r="G416" s="450"/>
      <c r="H416" s="450"/>
      <c r="I416" s="610"/>
    </row>
    <row collapsed="false" customFormat="false" customHeight="true" hidden="true" ht="120.75" outlineLevel="0" r="417">
      <c r="A417" s="594"/>
      <c r="B417" s="450"/>
      <c r="C417" s="595"/>
      <c r="D417" s="450"/>
      <c r="E417" s="450"/>
      <c r="F417" s="450"/>
      <c r="G417" s="450"/>
      <c r="H417" s="450"/>
      <c r="I417" s="340"/>
    </row>
    <row collapsed="false" customFormat="false" customHeight="true" hidden="true" ht="15" outlineLevel="0" r="418">
      <c r="A418" s="594"/>
      <c r="B418" s="450"/>
      <c r="C418" s="595"/>
      <c r="D418" s="450"/>
      <c r="E418" s="450"/>
      <c r="F418" s="450"/>
      <c r="G418" s="450"/>
      <c r="H418" s="450"/>
      <c r="I418" s="511"/>
    </row>
    <row collapsed="false" customFormat="false" customHeight="false" hidden="true" ht="14.05" outlineLevel="0" r="419">
      <c r="A419" s="594"/>
      <c r="B419" s="450"/>
      <c r="C419" s="595"/>
      <c r="D419" s="450"/>
      <c r="E419" s="450"/>
      <c r="F419" s="450"/>
      <c r="G419" s="450"/>
      <c r="H419" s="450"/>
      <c r="I419" s="511"/>
    </row>
    <row collapsed="false" customFormat="false" customHeight="true" hidden="true" ht="135.75" outlineLevel="0" r="420">
      <c r="A420" s="594"/>
      <c r="B420" s="450"/>
      <c r="C420" s="595"/>
      <c r="D420" s="450"/>
      <c r="E420" s="450"/>
      <c r="F420" s="450"/>
      <c r="G420" s="450"/>
      <c r="H420" s="450"/>
      <c r="I420" s="340"/>
    </row>
    <row collapsed="false" customFormat="false" customHeight="true" hidden="true" ht="120.75" outlineLevel="0" r="421">
      <c r="A421" s="594"/>
      <c r="B421" s="450"/>
      <c r="C421" s="595"/>
      <c r="D421" s="450"/>
      <c r="E421" s="450"/>
      <c r="F421" s="450"/>
      <c r="G421" s="450"/>
      <c r="H421" s="450"/>
      <c r="I421" s="340"/>
    </row>
    <row collapsed="false" customFormat="false" customHeight="true" hidden="true" ht="150.75" outlineLevel="0" r="422">
      <c r="A422" s="594"/>
      <c r="B422" s="450"/>
      <c r="C422" s="595"/>
      <c r="D422" s="450"/>
      <c r="E422" s="450"/>
      <c r="F422" s="450"/>
      <c r="G422" s="450"/>
      <c r="H422" s="450"/>
      <c r="I422" s="340"/>
    </row>
    <row collapsed="false" customFormat="false" customHeight="true" hidden="true" ht="150.75" outlineLevel="0" r="423">
      <c r="A423" s="594"/>
      <c r="B423" s="450"/>
      <c r="C423" s="595"/>
      <c r="D423" s="450"/>
      <c r="E423" s="450"/>
      <c r="F423" s="450"/>
      <c r="G423" s="450"/>
      <c r="H423" s="450"/>
      <c r="I423" s="340"/>
    </row>
    <row collapsed="false" customFormat="false" customHeight="true" hidden="true" ht="15" outlineLevel="0" r="424">
      <c r="A424" s="594"/>
      <c r="B424" s="450"/>
      <c r="C424" s="595"/>
      <c r="D424" s="450"/>
      <c r="E424" s="450"/>
      <c r="F424" s="450"/>
      <c r="G424" s="450"/>
      <c r="H424" s="450"/>
      <c r="I424" s="511"/>
    </row>
    <row collapsed="false" customFormat="false" customHeight="false" hidden="true" ht="14.05" outlineLevel="0" r="425">
      <c r="A425" s="594"/>
      <c r="B425" s="450"/>
      <c r="C425" s="595"/>
      <c r="D425" s="450"/>
      <c r="E425" s="450"/>
      <c r="F425" s="450"/>
      <c r="G425" s="450"/>
      <c r="H425" s="450"/>
      <c r="I425" s="511"/>
    </row>
    <row collapsed="false" customFormat="false" customHeight="false" hidden="true" ht="14.05" outlineLevel="0" r="426">
      <c r="A426" s="594"/>
      <c r="B426" s="450"/>
      <c r="C426" s="595"/>
      <c r="D426" s="450"/>
      <c r="E426" s="450"/>
      <c r="F426" s="450"/>
      <c r="G426" s="450"/>
      <c r="H426" s="450"/>
      <c r="I426" s="511"/>
    </row>
    <row collapsed="false" customFormat="false" customHeight="true" hidden="true" ht="15" outlineLevel="0" r="427">
      <c r="A427" s="594"/>
      <c r="B427" s="450"/>
      <c r="C427" s="450"/>
      <c r="D427" s="450"/>
      <c r="E427" s="450"/>
      <c r="F427" s="450"/>
      <c r="G427" s="450"/>
      <c r="H427" s="450"/>
      <c r="I427" s="511"/>
    </row>
    <row collapsed="false" customFormat="false" customHeight="false" hidden="true" ht="14.05" outlineLevel="0" r="428">
      <c r="A428" s="594"/>
      <c r="B428" s="450"/>
      <c r="C428" s="450"/>
      <c r="D428" s="450"/>
      <c r="E428" s="450"/>
      <c r="F428" s="450"/>
      <c r="G428" s="450"/>
      <c r="H428" s="450"/>
      <c r="I428" s="511"/>
    </row>
    <row collapsed="false" customFormat="false" customHeight="false" hidden="true" ht="14.05" outlineLevel="0" r="429">
      <c r="A429" s="594"/>
      <c r="B429" s="450"/>
      <c r="C429" s="450"/>
      <c r="D429" s="450"/>
      <c r="E429" s="450"/>
      <c r="F429" s="450"/>
      <c r="G429" s="450"/>
      <c r="H429" s="450"/>
      <c r="I429" s="511"/>
    </row>
    <row collapsed="false" customFormat="false" customHeight="true" hidden="true" ht="105.75" outlineLevel="0" r="430">
      <c r="A430" s="594"/>
      <c r="B430" s="450"/>
      <c r="C430" s="450"/>
      <c r="D430" s="450"/>
      <c r="E430" s="450"/>
      <c r="F430" s="450"/>
      <c r="G430" s="450"/>
      <c r="H430" s="450"/>
      <c r="I430" s="340"/>
    </row>
    <row collapsed="false" customFormat="false" customHeight="true" hidden="true" ht="135.75" outlineLevel="0" r="431">
      <c r="A431" s="594"/>
      <c r="B431" s="450"/>
      <c r="C431" s="595"/>
      <c r="D431" s="450"/>
      <c r="E431" s="450"/>
      <c r="F431" s="450"/>
      <c r="G431" s="450"/>
      <c r="H431" s="450"/>
      <c r="I431" s="340"/>
    </row>
    <row collapsed="false" customFormat="false" customHeight="true" hidden="true" ht="150.75" outlineLevel="0" r="432">
      <c r="A432" s="594"/>
      <c r="B432" s="450"/>
      <c r="C432" s="595"/>
      <c r="D432" s="450"/>
      <c r="E432" s="450"/>
      <c r="F432" s="450"/>
      <c r="G432" s="450"/>
      <c r="H432" s="450"/>
      <c r="I432" s="340"/>
    </row>
    <row collapsed="false" customFormat="false" customHeight="true" hidden="true" ht="15" outlineLevel="0" r="433">
      <c r="A433" s="594"/>
      <c r="B433" s="450"/>
      <c r="C433" s="595"/>
      <c r="D433" s="450"/>
      <c r="E433" s="450"/>
      <c r="F433" s="450"/>
      <c r="G433" s="450"/>
      <c r="H433" s="450"/>
      <c r="I433" s="511"/>
    </row>
    <row collapsed="false" customFormat="false" customHeight="false" hidden="true" ht="14.05" outlineLevel="0" r="434">
      <c r="A434" s="594"/>
      <c r="B434" s="450"/>
      <c r="C434" s="595"/>
      <c r="D434" s="450"/>
      <c r="E434" s="450"/>
      <c r="F434" s="450"/>
      <c r="G434" s="450"/>
      <c r="H434" s="450"/>
      <c r="I434" s="511"/>
    </row>
    <row collapsed="false" customFormat="false" customHeight="true" hidden="true" ht="15" outlineLevel="0" r="435">
      <c r="A435" s="594"/>
      <c r="B435" s="450"/>
      <c r="C435" s="450"/>
      <c r="D435" s="450"/>
      <c r="E435" s="450"/>
      <c r="F435" s="450"/>
      <c r="G435" s="450"/>
      <c r="H435" s="450"/>
      <c r="I435" s="511"/>
    </row>
    <row collapsed="false" customFormat="false" customHeight="false" hidden="true" ht="14.05" outlineLevel="0" r="436">
      <c r="A436" s="594"/>
      <c r="B436" s="450"/>
      <c r="C436" s="450"/>
      <c r="D436" s="450"/>
      <c r="E436" s="450"/>
      <c r="F436" s="450"/>
      <c r="G436" s="450"/>
      <c r="H436" s="450"/>
      <c r="I436" s="511"/>
    </row>
    <row collapsed="false" customFormat="false" customHeight="true" hidden="true" ht="120.75" outlineLevel="0" r="437">
      <c r="A437" s="594"/>
      <c r="B437" s="450"/>
      <c r="C437" s="450"/>
      <c r="D437" s="450"/>
      <c r="E437" s="450"/>
      <c r="F437" s="450"/>
      <c r="G437" s="450"/>
      <c r="H437" s="450"/>
      <c r="I437" s="340"/>
    </row>
    <row collapsed="false" customFormat="false" customHeight="true" hidden="true" ht="120.75" outlineLevel="0" r="438">
      <c r="A438" s="594"/>
      <c r="B438" s="450"/>
      <c r="C438" s="450"/>
      <c r="D438" s="450"/>
      <c r="E438" s="450"/>
      <c r="F438" s="450"/>
      <c r="G438" s="450"/>
      <c r="H438" s="450"/>
      <c r="I438" s="340"/>
    </row>
    <row collapsed="false" customFormat="false" customHeight="true" hidden="true" ht="15" outlineLevel="0" r="439">
      <c r="A439" s="594"/>
      <c r="B439" s="450"/>
      <c r="C439" s="595"/>
      <c r="D439" s="450"/>
      <c r="E439" s="450"/>
      <c r="F439" s="450"/>
      <c r="G439" s="450"/>
      <c r="H439" s="450"/>
      <c r="I439" s="511"/>
    </row>
    <row collapsed="false" customFormat="false" customHeight="false" hidden="true" ht="14.05" outlineLevel="0" r="440">
      <c r="A440" s="594"/>
      <c r="B440" s="450"/>
      <c r="C440" s="595"/>
      <c r="D440" s="450"/>
      <c r="E440" s="450"/>
      <c r="F440" s="450"/>
      <c r="G440" s="450"/>
      <c r="H440" s="450"/>
      <c r="I440" s="511"/>
    </row>
    <row collapsed="false" customFormat="false" customHeight="true" hidden="true" ht="105.75" outlineLevel="0" r="441">
      <c r="A441" s="594"/>
      <c r="B441" s="450"/>
      <c r="C441" s="595"/>
      <c r="D441" s="450"/>
      <c r="E441" s="450"/>
      <c r="F441" s="450"/>
      <c r="G441" s="450"/>
      <c r="H441" s="450"/>
      <c r="I441" s="340"/>
    </row>
    <row collapsed="false" customFormat="false" customHeight="false" hidden="true" ht="15.25" outlineLevel="0" r="442">
      <c r="A442" s="594"/>
      <c r="B442" s="450"/>
      <c r="C442" s="450"/>
      <c r="D442" s="450"/>
      <c r="E442" s="450"/>
      <c r="F442" s="450"/>
      <c r="G442" s="450"/>
      <c r="H442" s="450"/>
      <c r="I442" s="123"/>
    </row>
    <row collapsed="false" customFormat="false" customHeight="false" hidden="true" ht="12.85" outlineLevel="0" r="443">
      <c r="A443" s="594"/>
      <c r="B443" s="450"/>
      <c r="C443" s="450"/>
      <c r="D443" s="450"/>
      <c r="E443" s="450"/>
      <c r="F443" s="450"/>
      <c r="G443" s="450"/>
      <c r="H443" s="450"/>
    </row>
    <row collapsed="false" customFormat="false" customHeight="false" hidden="true" ht="12.85" outlineLevel="0" r="444">
      <c r="A444" s="594"/>
      <c r="B444" s="450"/>
      <c r="C444" s="450"/>
      <c r="D444" s="450"/>
      <c r="E444" s="450"/>
      <c r="F444" s="450"/>
      <c r="G444" s="450"/>
      <c r="H444" s="450"/>
    </row>
    <row collapsed="false" customFormat="false" customHeight="false" hidden="true" ht="12.85" outlineLevel="0" r="445">
      <c r="A445" s="594"/>
      <c r="B445" s="450"/>
      <c r="C445" s="450"/>
      <c r="D445" s="450"/>
      <c r="E445" s="450"/>
      <c r="F445" s="450"/>
      <c r="G445" s="450"/>
      <c r="H445" s="450"/>
    </row>
    <row collapsed="false" customFormat="false" customHeight="false" hidden="true" ht="12.85" outlineLevel="0" r="446">
      <c r="A446" s="594"/>
      <c r="B446" s="450"/>
      <c r="C446" s="450"/>
      <c r="D446" s="450"/>
      <c r="E446" s="450"/>
      <c r="F446" s="450"/>
      <c r="G446" s="450"/>
      <c r="H446" s="450"/>
    </row>
    <row collapsed="false" customFormat="false" customHeight="false" hidden="true" ht="12.85" outlineLevel="0" r="447">
      <c r="A447" s="594"/>
      <c r="B447" s="450"/>
      <c r="C447" s="450"/>
      <c r="D447" s="450"/>
      <c r="E447" s="450"/>
      <c r="F447" s="450"/>
      <c r="G447" s="450"/>
      <c r="H447" s="450"/>
    </row>
    <row collapsed="false" customFormat="false" customHeight="false" hidden="true" ht="12.85" outlineLevel="0" r="448">
      <c r="A448" s="594"/>
      <c r="B448" s="450"/>
      <c r="C448" s="450"/>
      <c r="D448" s="450"/>
      <c r="E448" s="450"/>
      <c r="F448" s="450"/>
      <c r="G448" s="450"/>
      <c r="H448" s="450"/>
    </row>
    <row collapsed="false" customFormat="false" customHeight="false" hidden="true" ht="12.85" outlineLevel="0" r="449">
      <c r="A449" s="594"/>
      <c r="B449" s="450"/>
      <c r="C449" s="450"/>
      <c r="D449" s="450"/>
      <c r="E449" s="450"/>
      <c r="F449" s="450"/>
      <c r="G449" s="450"/>
      <c r="H449" s="450"/>
    </row>
    <row collapsed="false" customFormat="false" customHeight="false" hidden="true" ht="12.85" outlineLevel="0" r="450">
      <c r="A450" s="594"/>
      <c r="B450" s="450"/>
      <c r="C450" s="450"/>
      <c r="D450" s="450"/>
      <c r="E450" s="450"/>
      <c r="F450" s="450"/>
      <c r="G450" s="450"/>
      <c r="H450" s="450"/>
    </row>
    <row collapsed="false" customFormat="false" customHeight="false" hidden="true" ht="12.85" outlineLevel="0" r="451">
      <c r="A451" s="594"/>
      <c r="B451" s="450"/>
      <c r="C451" s="450"/>
      <c r="D451" s="450"/>
      <c r="E451" s="450"/>
      <c r="F451" s="450"/>
      <c r="G451" s="450"/>
      <c r="H451" s="450"/>
    </row>
    <row collapsed="false" customFormat="false" customHeight="false" hidden="true" ht="12.85" outlineLevel="0" r="452">
      <c r="A452" s="594"/>
      <c r="B452" s="450"/>
      <c r="C452" s="450"/>
      <c r="D452" s="450"/>
      <c r="E452" s="450"/>
      <c r="F452" s="450"/>
      <c r="G452" s="450"/>
      <c r="H452" s="450"/>
    </row>
    <row collapsed="false" customFormat="false" customHeight="false" hidden="true" ht="12.85" outlineLevel="0" r="453">
      <c r="A453" s="594"/>
      <c r="B453" s="450"/>
      <c r="C453" s="450"/>
      <c r="D453" s="450"/>
      <c r="E453" s="450"/>
      <c r="F453" s="450"/>
      <c r="G453" s="450"/>
      <c r="H453" s="450"/>
    </row>
    <row collapsed="false" customFormat="false" customHeight="false" hidden="true" ht="12.85" outlineLevel="0" r="454">
      <c r="A454" s="594"/>
      <c r="B454" s="450"/>
      <c r="C454" s="450"/>
      <c r="D454" s="450"/>
      <c r="E454" s="450"/>
      <c r="F454" s="450"/>
      <c r="G454" s="450"/>
      <c r="H454" s="450"/>
    </row>
    <row collapsed="false" customFormat="false" customHeight="false" hidden="true" ht="12.85" outlineLevel="0" r="455">
      <c r="A455" s="594"/>
      <c r="B455" s="450"/>
      <c r="C455" s="450"/>
      <c r="D455" s="450"/>
      <c r="E455" s="450"/>
      <c r="F455" s="450"/>
      <c r="G455" s="450"/>
      <c r="H455" s="450"/>
    </row>
    <row collapsed="false" customFormat="false" customHeight="false" hidden="true" ht="12.85" outlineLevel="0" r="456">
      <c r="A456" s="594"/>
      <c r="B456" s="450"/>
      <c r="C456" s="450"/>
      <c r="D456" s="450"/>
      <c r="E456" s="450"/>
      <c r="F456" s="450"/>
      <c r="G456" s="450"/>
      <c r="H456" s="450"/>
    </row>
    <row collapsed="false" customFormat="false" customHeight="false" hidden="true" ht="12.85" outlineLevel="0" r="457">
      <c r="A457" s="594"/>
      <c r="B457" s="450"/>
      <c r="C457" s="450"/>
      <c r="D457" s="450"/>
      <c r="E457" s="450"/>
      <c r="F457" s="450"/>
      <c r="G457" s="450"/>
      <c r="H457" s="450"/>
    </row>
    <row collapsed="false" customFormat="false" customHeight="false" hidden="true" ht="12.85" outlineLevel="0" r="458">
      <c r="A458" s="594"/>
      <c r="B458" s="450"/>
      <c r="C458" s="450"/>
      <c r="D458" s="450"/>
      <c r="E458" s="450"/>
      <c r="F458" s="450"/>
      <c r="G458" s="450"/>
      <c r="H458" s="450"/>
    </row>
    <row collapsed="false" customFormat="false" customHeight="false" hidden="true" ht="12.85" outlineLevel="0" r="459">
      <c r="A459" s="594"/>
      <c r="B459" s="450"/>
      <c r="C459" s="450"/>
      <c r="D459" s="450"/>
      <c r="E459" s="450"/>
      <c r="F459" s="450"/>
      <c r="G459" s="450"/>
      <c r="H459" s="450"/>
    </row>
    <row collapsed="false" customFormat="false" customHeight="false" hidden="true" ht="12.85" outlineLevel="0" r="460">
      <c r="A460" s="594"/>
      <c r="B460" s="450"/>
      <c r="C460" s="450"/>
      <c r="D460" s="450"/>
      <c r="E460" s="450"/>
      <c r="F460" s="450"/>
      <c r="G460" s="450"/>
      <c r="H460" s="450"/>
    </row>
    <row collapsed="false" customFormat="false" customHeight="true" hidden="true" ht="177.75" outlineLevel="0" r="461">
      <c r="A461" s="594"/>
      <c r="B461" s="450"/>
      <c r="C461" s="450"/>
      <c r="D461" s="450"/>
      <c r="E461" s="450"/>
      <c r="F461" s="450"/>
      <c r="G461" s="450"/>
      <c r="H461" s="450"/>
      <c r="I461" s="609"/>
      <c r="J461" s="25"/>
      <c r="K461" s="25"/>
      <c r="L461" s="25"/>
      <c r="M461" s="25"/>
      <c r="N461" s="25"/>
      <c r="O461" s="25"/>
    </row>
    <row collapsed="false" customFormat="false" customHeight="false" hidden="true" ht="12.85" outlineLevel="0" r="462">
      <c r="A462" s="594"/>
      <c r="B462" s="450"/>
      <c r="C462" s="450"/>
      <c r="D462" s="450"/>
      <c r="E462" s="450"/>
      <c r="F462" s="450"/>
      <c r="G462" s="450"/>
      <c r="H462" s="450"/>
      <c r="I462" s="611"/>
      <c r="J462" s="30"/>
      <c r="K462" s="30"/>
      <c r="L462" s="30"/>
      <c r="M462" s="30"/>
      <c r="N462" s="30"/>
      <c r="O462" s="137"/>
    </row>
    <row collapsed="false" customFormat="false" customHeight="false" hidden="true" ht="12.85" outlineLevel="0" r="463">
      <c r="A463" s="594"/>
      <c r="B463" s="450"/>
      <c r="C463" s="450"/>
      <c r="D463" s="450"/>
      <c r="E463" s="450"/>
      <c r="F463" s="450"/>
      <c r="G463" s="450"/>
      <c r="H463" s="450"/>
      <c r="I463" s="612"/>
      <c r="J463" s="203"/>
      <c r="K463" s="203"/>
      <c r="L463" s="203"/>
      <c r="M463" s="203"/>
      <c r="N463" s="203"/>
      <c r="O463" s="350"/>
    </row>
    <row collapsed="false" customFormat="false" customHeight="true" hidden="true" ht="15.75" outlineLevel="0" r="464">
      <c r="A464" s="594"/>
      <c r="B464" s="450"/>
      <c r="C464" s="450"/>
      <c r="D464" s="450"/>
      <c r="E464" s="450"/>
      <c r="F464" s="450"/>
      <c r="G464" s="450"/>
      <c r="H464" s="450"/>
      <c r="I464" s="613"/>
      <c r="J464" s="466"/>
      <c r="K464" s="466"/>
      <c r="L464" s="466"/>
      <c r="M464" s="466"/>
      <c r="N464" s="466"/>
      <c r="O464" s="466"/>
    </row>
    <row collapsed="false" customFormat="false" customHeight="false" hidden="true" ht="12.85" outlineLevel="0" r="465">
      <c r="A465" s="594"/>
      <c r="B465" s="450"/>
      <c r="C465" s="595"/>
      <c r="D465" s="450"/>
      <c r="E465" s="450"/>
      <c r="F465" s="450"/>
      <c r="G465" s="450"/>
      <c r="H465" s="450"/>
      <c r="I465" s="614"/>
      <c r="J465" s="38"/>
      <c r="K465" s="38"/>
      <c r="L465" s="38"/>
      <c r="M465" s="38"/>
      <c r="N465" s="38"/>
      <c r="O465" s="352"/>
    </row>
    <row collapsed="false" customFormat="false" customHeight="false" hidden="true" ht="12.85" outlineLevel="0" r="466">
      <c r="A466" s="594"/>
      <c r="B466" s="450"/>
      <c r="C466" s="595"/>
      <c r="D466" s="450"/>
      <c r="E466" s="450"/>
      <c r="F466" s="450"/>
      <c r="G466" s="450"/>
      <c r="H466" s="450"/>
      <c r="I466" s="614"/>
      <c r="J466" s="38"/>
      <c r="K466" s="38"/>
      <c r="L466" s="38"/>
      <c r="M466" s="38"/>
      <c r="N466" s="38"/>
      <c r="O466" s="352"/>
    </row>
    <row collapsed="false" customFormat="false" customHeight="true" hidden="true" ht="15.75" outlineLevel="0" r="467">
      <c r="A467" s="594"/>
      <c r="B467" s="450"/>
      <c r="C467" s="450"/>
      <c r="D467" s="450"/>
      <c r="E467" s="450"/>
      <c r="F467" s="450"/>
      <c r="G467" s="450"/>
      <c r="H467" s="450"/>
      <c r="I467" s="613"/>
      <c r="J467" s="466"/>
      <c r="K467" s="466"/>
      <c r="L467" s="466"/>
      <c r="M467" s="466"/>
      <c r="N467" s="466"/>
      <c r="O467" s="466"/>
    </row>
    <row collapsed="false" customFormat="false" customHeight="false" hidden="true" ht="12.85" outlineLevel="0" r="468">
      <c r="A468" s="594"/>
      <c r="B468" s="450"/>
      <c r="C468" s="595"/>
      <c r="D468" s="450"/>
      <c r="E468" s="450"/>
      <c r="F468" s="450"/>
      <c r="G468" s="450"/>
      <c r="H468" s="450"/>
      <c r="I468" s="614"/>
      <c r="J468" s="38"/>
      <c r="K468" s="38"/>
      <c r="L468" s="38"/>
      <c r="M468" s="38"/>
      <c r="N468" s="38"/>
      <c r="O468" s="352"/>
    </row>
    <row collapsed="false" customFormat="false" customHeight="false" hidden="true" ht="12.85" outlineLevel="0" r="469">
      <c r="A469" s="594"/>
      <c r="B469" s="450"/>
      <c r="C469" s="595"/>
      <c r="D469" s="450"/>
      <c r="E469" s="450"/>
      <c r="F469" s="450"/>
      <c r="G469" s="450"/>
      <c r="H469" s="450"/>
      <c r="I469" s="614"/>
      <c r="J469" s="38"/>
      <c r="K469" s="38"/>
      <c r="L469" s="38"/>
      <c r="M469" s="38"/>
      <c r="N469" s="38"/>
      <c r="O469" s="352"/>
    </row>
    <row collapsed="false" customFormat="false" customHeight="true" hidden="true" ht="15.75" outlineLevel="0" r="470">
      <c r="A470" s="594"/>
      <c r="B470" s="450"/>
      <c r="C470" s="450"/>
      <c r="D470" s="450"/>
      <c r="E470" s="450"/>
      <c r="F470" s="450"/>
      <c r="G470" s="450"/>
      <c r="H470" s="450"/>
      <c r="I470" s="615"/>
      <c r="J470" s="351"/>
      <c r="K470" s="351"/>
      <c r="L470" s="351"/>
      <c r="M470" s="351"/>
      <c r="N470" s="351"/>
      <c r="O470" s="351"/>
    </row>
    <row collapsed="false" customFormat="false" customHeight="false" hidden="true" ht="12.85" outlineLevel="0" r="471">
      <c r="A471" s="594"/>
      <c r="B471" s="450"/>
      <c r="C471" s="450"/>
      <c r="D471" s="450"/>
      <c r="E471" s="450"/>
      <c r="F471" s="450"/>
      <c r="G471" s="450"/>
      <c r="H471" s="450"/>
      <c r="I471" s="614"/>
      <c r="J471" s="38"/>
      <c r="K471" s="38"/>
      <c r="L471" s="38"/>
      <c r="M471" s="38"/>
      <c r="N471" s="38"/>
      <c r="O471" s="352"/>
    </row>
    <row collapsed="false" customFormat="false" customHeight="false" hidden="true" ht="12.85" outlineLevel="0" r="472">
      <c r="A472" s="594"/>
      <c r="B472" s="450"/>
      <c r="C472" s="450"/>
      <c r="D472" s="450"/>
      <c r="E472" s="450"/>
      <c r="F472" s="450"/>
      <c r="G472" s="450"/>
      <c r="H472" s="450"/>
    </row>
    <row collapsed="false" customFormat="false" customHeight="false" hidden="true" ht="12.85" outlineLevel="0" r="473">
      <c r="A473" s="594"/>
      <c r="B473" s="450"/>
      <c r="C473" s="450"/>
      <c r="D473" s="450"/>
      <c r="E473" s="450"/>
      <c r="F473" s="450"/>
      <c r="G473" s="450"/>
      <c r="H473" s="450"/>
    </row>
    <row collapsed="false" customFormat="false" customHeight="false" hidden="true" ht="15.25" outlineLevel="0" r="474">
      <c r="A474" s="594"/>
      <c r="B474" s="450"/>
      <c r="C474" s="450"/>
      <c r="D474" s="450"/>
      <c r="E474" s="450"/>
      <c r="F474" s="450"/>
      <c r="G474" s="450"/>
      <c r="H474" s="450"/>
      <c r="I474" s="468"/>
      <c r="J474" s="468"/>
      <c r="K474" s="468"/>
      <c r="L474" s="468"/>
      <c r="M474" s="468"/>
      <c r="N474" s="468"/>
      <c r="O474" s="468"/>
    </row>
    <row collapsed="false" customFormat="false" customHeight="false" hidden="true" ht="12.85" outlineLevel="0" r="475">
      <c r="A475" s="594"/>
      <c r="B475" s="450"/>
      <c r="C475" s="450"/>
      <c r="D475" s="450"/>
      <c r="E475" s="450"/>
      <c r="F475" s="450"/>
      <c r="G475" s="450"/>
      <c r="H475" s="450"/>
    </row>
    <row collapsed="false" customFormat="false" customHeight="false" hidden="true" ht="12.85" outlineLevel="0" r="476">
      <c r="A476" s="594"/>
      <c r="B476" s="450"/>
      <c r="C476" s="450"/>
      <c r="D476" s="450"/>
      <c r="E476" s="450"/>
      <c r="F476" s="450"/>
      <c r="G476" s="450"/>
      <c r="H476" s="450"/>
    </row>
    <row collapsed="false" customFormat="false" customHeight="false" hidden="true" ht="12.85" outlineLevel="0" r="477">
      <c r="A477" s="594"/>
      <c r="B477" s="450"/>
      <c r="C477" s="450"/>
      <c r="D477" s="450"/>
      <c r="E477" s="450"/>
      <c r="F477" s="450"/>
      <c r="G477" s="450"/>
      <c r="H477" s="450"/>
    </row>
    <row collapsed="false" customFormat="false" customHeight="false" hidden="true" ht="12.85" outlineLevel="0" r="478">
      <c r="A478" s="594"/>
      <c r="B478" s="450"/>
      <c r="C478" s="450"/>
      <c r="D478" s="450"/>
      <c r="E478" s="450"/>
      <c r="F478" s="450"/>
      <c r="G478" s="450"/>
      <c r="H478" s="450"/>
    </row>
    <row collapsed="false" customFormat="false" customHeight="false" hidden="true" ht="12.85" outlineLevel="0" r="479">
      <c r="A479" s="594"/>
      <c r="B479" s="450"/>
      <c r="C479" s="450"/>
      <c r="D479" s="450"/>
      <c r="E479" s="450"/>
      <c r="F479" s="450"/>
      <c r="G479" s="450"/>
      <c r="H479" s="450"/>
    </row>
    <row collapsed="false" customFormat="false" customHeight="false" hidden="true" ht="12.85" outlineLevel="0" r="480">
      <c r="A480" s="594"/>
      <c r="B480" s="450"/>
      <c r="C480" s="450"/>
      <c r="D480" s="450"/>
      <c r="E480" s="450"/>
      <c r="F480" s="450"/>
      <c r="G480" s="450"/>
      <c r="H480" s="450"/>
    </row>
    <row collapsed="false" customFormat="false" customHeight="false" hidden="true" ht="12.85" outlineLevel="0" r="481">
      <c r="A481" s="594"/>
      <c r="B481" s="450"/>
      <c r="C481" s="450"/>
      <c r="D481" s="450"/>
      <c r="E481" s="450"/>
      <c r="F481" s="450"/>
      <c r="G481" s="450"/>
      <c r="H481" s="450"/>
    </row>
    <row collapsed="false" customFormat="false" customHeight="false" hidden="true" ht="12.85" outlineLevel="0" r="482">
      <c r="A482" s="594"/>
      <c r="B482" s="450"/>
      <c r="C482" s="450"/>
      <c r="D482" s="450"/>
      <c r="E482" s="450"/>
      <c r="F482" s="450"/>
      <c r="G482" s="450"/>
      <c r="H482" s="450"/>
    </row>
    <row collapsed="false" customFormat="false" customHeight="true" hidden="true" ht="90" outlineLevel="0" r="483">
      <c r="A483" s="594"/>
      <c r="B483" s="450"/>
      <c r="C483" s="595"/>
      <c r="D483" s="450"/>
      <c r="E483" s="450"/>
      <c r="F483" s="450"/>
      <c r="G483" s="450"/>
      <c r="H483" s="450"/>
    </row>
    <row collapsed="false" customFormat="false" customHeight="true" hidden="true" ht="15.75" outlineLevel="0" r="484">
      <c r="A484" s="594"/>
      <c r="B484" s="450"/>
      <c r="C484" s="595"/>
      <c r="D484" s="450"/>
      <c r="E484" s="450"/>
      <c r="F484" s="450"/>
      <c r="G484" s="450"/>
      <c r="H484" s="450"/>
    </row>
    <row collapsed="false" customFormat="false" customHeight="false" hidden="true" ht="12.85" outlineLevel="0" r="485">
      <c r="A485" s="594"/>
      <c r="B485" s="450"/>
      <c r="C485" s="595"/>
      <c r="D485" s="450"/>
      <c r="E485" s="450"/>
      <c r="F485" s="450"/>
      <c r="G485" s="450"/>
      <c r="H485" s="450"/>
    </row>
    <row collapsed="false" customFormat="false" customHeight="false" hidden="true" ht="12.85" outlineLevel="0" r="486">
      <c r="A486" s="594"/>
      <c r="B486" s="450"/>
      <c r="C486" s="450"/>
      <c r="D486" s="450"/>
      <c r="E486" s="450"/>
      <c r="F486" s="450"/>
      <c r="G486" s="450"/>
      <c r="H486" s="450"/>
    </row>
    <row collapsed="false" customFormat="false" customHeight="true" hidden="true" ht="31.5" outlineLevel="0" r="487">
      <c r="A487" s="594"/>
      <c r="B487" s="450"/>
      <c r="C487" s="450"/>
      <c r="D487" s="450"/>
      <c r="E487" s="450"/>
      <c r="F487" s="450"/>
      <c r="G487" s="450"/>
      <c r="H487" s="450"/>
    </row>
    <row collapsed="false" customFormat="false" customHeight="false" hidden="true" ht="12.85" outlineLevel="0" r="488">
      <c r="A488" s="594"/>
      <c r="B488" s="450"/>
      <c r="C488" s="450"/>
      <c r="D488" s="450"/>
      <c r="E488" s="450"/>
      <c r="F488" s="450"/>
      <c r="G488" s="450"/>
      <c r="H488" s="450"/>
    </row>
    <row collapsed="false" customFormat="false" customHeight="false" hidden="true" ht="12.85" outlineLevel="0" r="489">
      <c r="A489" s="594"/>
      <c r="B489" s="450"/>
      <c r="C489" s="450"/>
      <c r="D489" s="450"/>
      <c r="E489" s="450"/>
      <c r="F489" s="450"/>
      <c r="G489" s="450"/>
      <c r="H489" s="450"/>
    </row>
    <row collapsed="false" customFormat="false" customHeight="false" hidden="true" ht="12.85" outlineLevel="0" r="490">
      <c r="A490" s="594"/>
      <c r="B490" s="450"/>
      <c r="C490" s="595"/>
      <c r="D490" s="450"/>
      <c r="E490" s="450"/>
      <c r="F490" s="450"/>
      <c r="G490" s="450"/>
      <c r="H490" s="450"/>
    </row>
    <row collapsed="false" customFormat="false" customHeight="false" hidden="true" ht="12.85" outlineLevel="0" r="491">
      <c r="A491" s="594"/>
      <c r="B491" s="450"/>
      <c r="C491" s="450"/>
      <c r="D491" s="450"/>
      <c r="E491" s="450"/>
      <c r="F491" s="450"/>
      <c r="G491" s="450"/>
      <c r="H491" s="450"/>
    </row>
    <row collapsed="false" customFormat="false" customHeight="false" hidden="true" ht="12.85" outlineLevel="0" r="492">
      <c r="A492" s="594"/>
      <c r="B492" s="450"/>
      <c r="C492" s="450"/>
      <c r="D492" s="450"/>
      <c r="E492" s="450"/>
      <c r="F492" s="450"/>
      <c r="G492" s="450"/>
      <c r="H492" s="450"/>
    </row>
    <row collapsed="false" customFormat="false" customHeight="false" hidden="true" ht="12.85" outlineLevel="0" r="493">
      <c r="A493" s="594"/>
      <c r="B493" s="450"/>
      <c r="C493" s="450"/>
      <c r="D493" s="450"/>
      <c r="E493" s="450"/>
      <c r="F493" s="450"/>
      <c r="G493" s="450"/>
      <c r="H493" s="450"/>
    </row>
    <row collapsed="false" customFormat="false" customHeight="false" hidden="true" ht="12.85" outlineLevel="0" r="494">
      <c r="A494" s="594"/>
      <c r="B494" s="450"/>
      <c r="C494" s="450"/>
      <c r="D494" s="450"/>
      <c r="E494" s="450"/>
      <c r="F494" s="450"/>
      <c r="G494" s="450"/>
      <c r="H494" s="450"/>
    </row>
    <row collapsed="false" customFormat="false" customHeight="false" hidden="true" ht="12.85" outlineLevel="0" r="495">
      <c r="A495" s="594"/>
      <c r="B495" s="450"/>
      <c r="C495" s="450"/>
      <c r="D495" s="450"/>
      <c r="E495" s="450"/>
      <c r="F495" s="450"/>
      <c r="G495" s="450"/>
      <c r="H495" s="450"/>
    </row>
    <row collapsed="false" customFormat="false" customHeight="false" hidden="true" ht="12.85" outlineLevel="0" r="496">
      <c r="A496" s="594"/>
      <c r="B496" s="450"/>
      <c r="C496" s="450"/>
      <c r="D496" s="450"/>
      <c r="E496" s="450"/>
      <c r="F496" s="450"/>
      <c r="G496" s="450"/>
      <c r="H496" s="450"/>
    </row>
    <row collapsed="false" customFormat="false" customHeight="false" hidden="true" ht="12.85" outlineLevel="0" r="497">
      <c r="A497" s="594"/>
      <c r="B497" s="450"/>
      <c r="C497" s="450"/>
      <c r="D497" s="450"/>
      <c r="E497" s="450"/>
      <c r="F497" s="450"/>
      <c r="G497" s="450"/>
      <c r="H497" s="450"/>
    </row>
    <row collapsed="false" customFormat="false" customHeight="false" hidden="true" ht="12.85" outlineLevel="0" r="498">
      <c r="A498" s="594"/>
      <c r="B498" s="450"/>
      <c r="C498" s="450"/>
      <c r="D498" s="450"/>
      <c r="E498" s="450"/>
      <c r="F498" s="450"/>
      <c r="G498" s="450"/>
      <c r="H498" s="450"/>
    </row>
    <row collapsed="false" customFormat="false" customHeight="false" hidden="true" ht="12.85" outlineLevel="0" r="499">
      <c r="A499" s="594"/>
      <c r="B499" s="450"/>
      <c r="C499" s="450"/>
      <c r="D499" s="450"/>
      <c r="E499" s="450"/>
      <c r="F499" s="450"/>
      <c r="G499" s="450"/>
      <c r="H499" s="450"/>
    </row>
    <row collapsed="false" customFormat="false" customHeight="true" hidden="true" ht="30" outlineLevel="0" r="500">
      <c r="A500" s="594"/>
      <c r="B500" s="450"/>
      <c r="C500" s="450"/>
      <c r="D500" s="450"/>
      <c r="E500" s="450"/>
      <c r="F500" s="450"/>
      <c r="G500" s="450"/>
      <c r="H500" s="450"/>
    </row>
    <row collapsed="false" customFormat="false" customHeight="false" hidden="true" ht="12.85" outlineLevel="0" r="501">
      <c r="A501" s="594"/>
      <c r="B501" s="450"/>
      <c r="C501" s="450"/>
      <c r="D501" s="450"/>
      <c r="E501" s="450"/>
      <c r="F501" s="450"/>
      <c r="G501" s="450"/>
      <c r="H501" s="450"/>
    </row>
    <row collapsed="false" customFormat="false" customHeight="false" hidden="true" ht="12.85" outlineLevel="0" r="502">
      <c r="A502" s="594"/>
      <c r="B502" s="450"/>
      <c r="C502" s="450"/>
      <c r="D502" s="450"/>
      <c r="E502" s="450"/>
      <c r="F502" s="450"/>
      <c r="G502" s="450"/>
      <c r="H502" s="450"/>
    </row>
    <row collapsed="false" customFormat="false" customHeight="false" hidden="true" ht="12.85" outlineLevel="0" r="503">
      <c r="A503" s="594"/>
      <c r="B503" s="450"/>
      <c r="C503" s="450"/>
      <c r="D503" s="450"/>
      <c r="E503" s="450"/>
      <c r="F503" s="450"/>
      <c r="G503" s="450"/>
      <c r="H503" s="450"/>
    </row>
    <row collapsed="false" customFormat="false" customHeight="true" hidden="true" ht="45" outlineLevel="0" r="504">
      <c r="A504" s="594"/>
      <c r="B504" s="450"/>
      <c r="C504" s="450"/>
      <c r="D504" s="450"/>
      <c r="E504" s="450"/>
      <c r="F504" s="450"/>
      <c r="G504" s="450"/>
      <c r="H504" s="450"/>
    </row>
    <row collapsed="false" customFormat="false" customHeight="true" hidden="true" ht="31.5" outlineLevel="0" r="505">
      <c r="A505" s="594"/>
      <c r="B505" s="450"/>
      <c r="C505" s="595"/>
      <c r="D505" s="450"/>
      <c r="E505" s="450"/>
      <c r="F505" s="450"/>
      <c r="G505" s="450"/>
      <c r="H505" s="450"/>
    </row>
    <row collapsed="false" customFormat="false" customHeight="false" hidden="true" ht="12.85" outlineLevel="0" r="506">
      <c r="A506" s="594"/>
      <c r="B506" s="450"/>
      <c r="C506" s="595"/>
      <c r="D506" s="450"/>
      <c r="E506" s="450"/>
      <c r="F506" s="450"/>
      <c r="G506" s="450"/>
      <c r="H506" s="450"/>
    </row>
    <row collapsed="false" customFormat="false" customHeight="true" hidden="true" ht="31.5" outlineLevel="0" r="507">
      <c r="A507" s="594"/>
      <c r="B507" s="450"/>
      <c r="C507" s="595"/>
      <c r="D507" s="450"/>
      <c r="E507" s="450"/>
      <c r="F507" s="450"/>
      <c r="G507" s="450"/>
      <c r="H507" s="450"/>
    </row>
    <row collapsed="false" customFormat="false" customHeight="false" hidden="true" ht="12.85" outlineLevel="0" r="508">
      <c r="A508" s="594"/>
      <c r="B508" s="450"/>
      <c r="C508" s="595"/>
      <c r="D508" s="450"/>
      <c r="E508" s="450"/>
      <c r="F508" s="450"/>
      <c r="G508" s="450"/>
      <c r="H508" s="450"/>
    </row>
    <row collapsed="false" customFormat="false" customHeight="false" hidden="true" ht="12.85" outlineLevel="0" r="509">
      <c r="A509" s="594"/>
      <c r="B509" s="450"/>
      <c r="C509" s="450"/>
      <c r="D509" s="450"/>
      <c r="E509" s="450"/>
      <c r="F509" s="450"/>
      <c r="G509" s="450"/>
      <c r="H509" s="450"/>
    </row>
    <row collapsed="false" customFormat="false" customHeight="false" hidden="true" ht="12.85" outlineLevel="0" r="510">
      <c r="A510" s="594"/>
      <c r="B510" s="450"/>
      <c r="C510" s="450"/>
      <c r="D510" s="450"/>
      <c r="E510" s="450"/>
      <c r="F510" s="450"/>
      <c r="G510" s="450"/>
      <c r="H510" s="450"/>
    </row>
    <row collapsed="false" customFormat="false" customHeight="false" hidden="true" ht="12.85" outlineLevel="0" r="511">
      <c r="A511" s="594"/>
      <c r="B511" s="450"/>
      <c r="C511" s="595"/>
      <c r="D511" s="595"/>
      <c r="E511" s="450"/>
      <c r="F511" s="450"/>
      <c r="G511" s="450"/>
      <c r="H511" s="450"/>
    </row>
    <row collapsed="false" customFormat="false" customHeight="false" hidden="true" ht="15.75" outlineLevel="0" r="512">
      <c r="A512" s="357" t="s">
        <v>400</v>
      </c>
    </row>
    <row collapsed="false" customFormat="false" customHeight="false" hidden="true" ht="15.75" outlineLevel="0" r="513">
      <c r="A513" s="3" t="s">
        <v>343</v>
      </c>
      <c r="B513" s="3"/>
      <c r="C513" s="3"/>
      <c r="D513" s="3"/>
      <c r="E513" s="3"/>
      <c r="F513" s="3"/>
      <c r="G513" s="3"/>
    </row>
    <row collapsed="false" customFormat="false" customHeight="false" hidden="true" ht="15.75" outlineLevel="0" r="514">
      <c r="A514" s="3" t="s">
        <v>401</v>
      </c>
      <c r="B514" s="3"/>
      <c r="C514" s="3"/>
      <c r="D514" s="3"/>
      <c r="E514" s="3"/>
      <c r="F514" s="3"/>
      <c r="G514" s="3"/>
    </row>
    <row collapsed="false" customFormat="false" customHeight="false" hidden="true" ht="15.75" outlineLevel="0" r="515">
      <c r="A515" s="3" t="s">
        <v>402</v>
      </c>
      <c r="B515" s="3"/>
      <c r="C515" s="3"/>
      <c r="D515" s="3"/>
      <c r="E515" s="3"/>
      <c r="F515" s="3"/>
      <c r="G515" s="3"/>
    </row>
    <row collapsed="false" customFormat="false" customHeight="false" hidden="true" ht="15.75" outlineLevel="0" r="516">
      <c r="A516" s="461"/>
    </row>
    <row collapsed="false" customFormat="false" customHeight="false" hidden="true" ht="15.75" outlineLevel="0" r="517">
      <c r="A517" s="461"/>
    </row>
    <row collapsed="false" customFormat="false" customHeight="true" hidden="true" ht="16.5" outlineLevel="0" r="518">
      <c r="A518" s="27" t="s">
        <v>403</v>
      </c>
      <c r="B518" s="27"/>
      <c r="C518" s="27"/>
      <c r="D518" s="27" t="s">
        <v>404</v>
      </c>
      <c r="E518" s="27"/>
      <c r="F518" s="27"/>
      <c r="G518" s="172" t="s">
        <v>461</v>
      </c>
      <c r="H518" s="27" t="s">
        <v>462</v>
      </c>
      <c r="I518" s="27" t="s">
        <v>405</v>
      </c>
      <c r="J518" s="27"/>
    </row>
    <row collapsed="false" customFormat="false" customHeight="true" hidden="true" ht="15.6" outlineLevel="0" r="519">
      <c r="A519" s="178" t="n">
        <v>1</v>
      </c>
      <c r="B519" s="178"/>
      <c r="C519" s="178"/>
      <c r="D519" s="178" t="n">
        <v>2</v>
      </c>
      <c r="E519" s="178"/>
      <c r="F519" s="178"/>
      <c r="G519" s="177" t="n">
        <v>3</v>
      </c>
      <c r="H519" s="178" t="n">
        <v>4</v>
      </c>
      <c r="I519" s="178" t="n">
        <v>5</v>
      </c>
      <c r="J519" s="178"/>
    </row>
    <row collapsed="false" customFormat="false" customHeight="true" hidden="true" ht="60" outlineLevel="0" r="520">
      <c r="A520" s="35" t="s">
        <v>406</v>
      </c>
      <c r="B520" s="35"/>
      <c r="C520" s="35"/>
      <c r="D520" s="37"/>
      <c r="E520" s="37"/>
      <c r="F520" s="37"/>
      <c r="G520" s="41"/>
      <c r="H520" s="37"/>
      <c r="I520" s="37"/>
      <c r="J520" s="37"/>
    </row>
    <row collapsed="false" customFormat="false" customHeight="true" hidden="true" ht="90" outlineLevel="0" r="521">
      <c r="A521" s="35" t="s">
        <v>407</v>
      </c>
      <c r="B521" s="35"/>
      <c r="C521" s="35"/>
      <c r="D521" s="37"/>
      <c r="E521" s="37"/>
      <c r="F521" s="37"/>
      <c r="G521" s="41"/>
      <c r="H521" s="37"/>
      <c r="I521" s="37"/>
      <c r="J521" s="37"/>
    </row>
    <row collapsed="false" customFormat="false" customHeight="true" hidden="true" ht="105" outlineLevel="0" r="522">
      <c r="A522" s="205" t="s">
        <v>408</v>
      </c>
      <c r="B522" s="205"/>
      <c r="C522" s="205"/>
      <c r="D522" s="37"/>
      <c r="E522" s="37"/>
      <c r="F522" s="37"/>
      <c r="G522" s="41"/>
      <c r="H522" s="37"/>
      <c r="I522" s="37"/>
      <c r="J522" s="37"/>
    </row>
    <row collapsed="false" customFormat="false" customHeight="true" hidden="true" ht="45" outlineLevel="0" r="523">
      <c r="A523" s="35" t="s">
        <v>409</v>
      </c>
      <c r="B523" s="35"/>
      <c r="C523" s="35"/>
      <c r="D523" s="37"/>
      <c r="E523" s="37"/>
      <c r="F523" s="37"/>
      <c r="G523" s="41"/>
      <c r="H523" s="37"/>
      <c r="I523" s="37"/>
      <c r="J523" s="37"/>
    </row>
    <row collapsed="false" customFormat="false" customHeight="true" hidden="true" ht="60" outlineLevel="0" r="524">
      <c r="A524" s="35" t="s">
        <v>410</v>
      </c>
      <c r="B524" s="35"/>
      <c r="C524" s="35"/>
      <c r="D524" s="37"/>
      <c r="E524" s="37"/>
      <c r="F524" s="37"/>
      <c r="G524" s="41"/>
      <c r="H524" s="37"/>
      <c r="I524" s="37"/>
      <c r="J524" s="37"/>
    </row>
    <row collapsed="false" customFormat="false" customHeight="true" hidden="true" ht="75" outlineLevel="0" r="525">
      <c r="A525" s="35" t="s">
        <v>411</v>
      </c>
      <c r="B525" s="35"/>
      <c r="C525" s="35"/>
      <c r="D525" s="37"/>
      <c r="E525" s="37"/>
      <c r="F525" s="37"/>
      <c r="G525" s="41"/>
      <c r="H525" s="37"/>
      <c r="I525" s="37"/>
      <c r="J525" s="37"/>
    </row>
    <row collapsed="false" customFormat="false" customHeight="true" hidden="true" ht="105" outlineLevel="0" r="526">
      <c r="A526" s="35" t="s">
        <v>412</v>
      </c>
      <c r="B526" s="35"/>
      <c r="C526" s="35"/>
      <c r="D526" s="37"/>
      <c r="E526" s="37"/>
      <c r="F526" s="37"/>
      <c r="G526" s="41"/>
      <c r="H526" s="37"/>
      <c r="I526" s="37"/>
      <c r="J526" s="37"/>
    </row>
    <row collapsed="false" customFormat="false" customHeight="true" hidden="true" ht="105" outlineLevel="0" r="527">
      <c r="A527" s="35" t="s">
        <v>413</v>
      </c>
      <c r="B527" s="35"/>
      <c r="C527" s="35"/>
      <c r="D527" s="37"/>
      <c r="E527" s="37"/>
      <c r="F527" s="37"/>
      <c r="G527" s="41"/>
      <c r="H527" s="37"/>
      <c r="I527" s="37"/>
      <c r="J527" s="37"/>
    </row>
    <row collapsed="false" customFormat="false" customHeight="true" hidden="true" ht="60" outlineLevel="0" r="528">
      <c r="A528" s="35" t="s">
        <v>414</v>
      </c>
      <c r="B528" s="35"/>
      <c r="C528" s="35"/>
      <c r="D528" s="37"/>
      <c r="E528" s="37"/>
      <c r="F528" s="37"/>
      <c r="G528" s="41"/>
      <c r="H528" s="37"/>
      <c r="I528" s="37"/>
      <c r="J528" s="37"/>
    </row>
    <row collapsed="false" customFormat="false" customHeight="true" hidden="true" ht="75" outlineLevel="0" r="529">
      <c r="A529" s="35" t="s">
        <v>415</v>
      </c>
      <c r="B529" s="35"/>
      <c r="C529" s="35"/>
      <c r="D529" s="37"/>
      <c r="E529" s="37"/>
      <c r="F529" s="37"/>
      <c r="G529" s="41"/>
      <c r="H529" s="37"/>
      <c r="I529" s="37"/>
      <c r="J529" s="37"/>
    </row>
    <row collapsed="false" customFormat="false" customHeight="true" hidden="true" ht="120" outlineLevel="0" r="530">
      <c r="A530" s="35" t="s">
        <v>416</v>
      </c>
      <c r="B530" s="35"/>
      <c r="C530" s="35"/>
      <c r="D530" s="37"/>
      <c r="E530" s="37"/>
      <c r="F530" s="37"/>
      <c r="G530" s="41"/>
      <c r="H530" s="37"/>
      <c r="I530" s="37"/>
      <c r="J530" s="37"/>
    </row>
    <row collapsed="false" customFormat="false" customHeight="true" hidden="true" ht="30" outlineLevel="0" r="531">
      <c r="A531" s="35" t="s">
        <v>417</v>
      </c>
      <c r="B531" s="35"/>
      <c r="C531" s="35"/>
      <c r="D531" s="37"/>
      <c r="E531" s="37"/>
      <c r="F531" s="37"/>
      <c r="G531" s="41"/>
      <c r="H531" s="37"/>
      <c r="I531" s="37"/>
      <c r="J531" s="37"/>
    </row>
    <row collapsed="false" customFormat="false" customHeight="true" hidden="true" ht="135" outlineLevel="0" r="532">
      <c r="A532" s="35" t="s">
        <v>418</v>
      </c>
      <c r="B532" s="35"/>
      <c r="C532" s="35"/>
      <c r="D532" s="37"/>
      <c r="E532" s="37"/>
      <c r="F532" s="37"/>
      <c r="G532" s="41"/>
      <c r="H532" s="37"/>
      <c r="I532" s="37"/>
      <c r="J532" s="37"/>
    </row>
    <row collapsed="false" customFormat="false" customHeight="true" hidden="true" ht="45" outlineLevel="0" r="533">
      <c r="A533" s="35" t="s">
        <v>419</v>
      </c>
      <c r="B533" s="35"/>
      <c r="C533" s="35"/>
      <c r="D533" s="37"/>
      <c r="E533" s="37"/>
      <c r="F533" s="37"/>
      <c r="G533" s="41"/>
      <c r="H533" s="37"/>
      <c r="I533" s="37"/>
      <c r="J533" s="37"/>
    </row>
    <row collapsed="false" customFormat="false" customHeight="true" hidden="true" ht="75" outlineLevel="0" r="534">
      <c r="A534" s="35" t="s">
        <v>420</v>
      </c>
      <c r="B534" s="35"/>
      <c r="C534" s="35"/>
      <c r="D534" s="37"/>
      <c r="E534" s="37"/>
      <c r="F534" s="37"/>
      <c r="G534" s="41"/>
      <c r="H534" s="37"/>
      <c r="I534" s="37"/>
      <c r="J534" s="37"/>
    </row>
    <row collapsed="false" customFormat="false" customHeight="true" hidden="true" ht="75" outlineLevel="0" r="535">
      <c r="A535" s="205" t="s">
        <v>421</v>
      </c>
      <c r="B535" s="205"/>
      <c r="C535" s="205"/>
      <c r="D535" s="37"/>
      <c r="E535" s="37"/>
      <c r="F535" s="37"/>
      <c r="G535" s="41"/>
      <c r="H535" s="37"/>
      <c r="I535" s="37"/>
      <c r="J535" s="37"/>
    </row>
    <row collapsed="false" customFormat="false" customHeight="true" hidden="true" ht="45" outlineLevel="0" r="536">
      <c r="A536" s="205" t="s">
        <v>422</v>
      </c>
      <c r="B536" s="205"/>
      <c r="C536" s="205"/>
      <c r="D536" s="37"/>
      <c r="E536" s="37"/>
      <c r="F536" s="37"/>
      <c r="G536" s="41"/>
      <c r="H536" s="37"/>
      <c r="I536" s="37"/>
      <c r="J536" s="37"/>
    </row>
    <row collapsed="false" customFormat="false" customHeight="false" hidden="true" ht="15.75" outlineLevel="0" r="537">
      <c r="A537" s="123"/>
      <c r="B537" s="162"/>
      <c r="C537" s="208"/>
      <c r="D537" s="208"/>
      <c r="E537" s="162"/>
      <c r="F537" s="208"/>
      <c r="G537" s="208"/>
      <c r="H537" s="208"/>
      <c r="I537" s="208"/>
      <c r="J537" s="162"/>
    </row>
    <row collapsed="false" customFormat="false" customHeight="false" hidden="true" ht="15.75" outlineLevel="0" r="538">
      <c r="A538" s="123"/>
      <c r="B538" s="162"/>
      <c r="C538" s="162"/>
      <c r="D538" s="208"/>
      <c r="E538" s="162"/>
      <c r="F538" s="162"/>
      <c r="G538" s="208"/>
      <c r="H538" s="208"/>
      <c r="I538" s="208"/>
      <c r="J538" s="162"/>
    </row>
    <row collapsed="false" customFormat="false" customHeight="false" hidden="true" ht="31.5" outlineLevel="0" r="539">
      <c r="A539" s="123" t="s">
        <v>131</v>
      </c>
      <c r="B539" s="162"/>
      <c r="C539" s="208"/>
      <c r="D539" s="208"/>
      <c r="E539" s="162"/>
      <c r="F539" s="208"/>
      <c r="G539" s="208"/>
      <c r="H539" s="208"/>
      <c r="I539" s="208"/>
      <c r="J539" s="162"/>
    </row>
    <row collapsed="false" customFormat="false" customHeight="true" hidden="true" ht="31.5" outlineLevel="0" r="540">
      <c r="A540" s="123"/>
      <c r="B540" s="123"/>
      <c r="C540" s="168" t="s">
        <v>423</v>
      </c>
      <c r="D540" s="168"/>
      <c r="E540" s="123"/>
      <c r="F540" s="168" t="s">
        <v>133</v>
      </c>
      <c r="G540" s="168"/>
      <c r="H540" s="168"/>
      <c r="I540" s="168"/>
      <c r="J540" s="123"/>
    </row>
    <row collapsed="false" customFormat="false" customHeight="false" hidden="false" ht="15" outlineLevel="0" r="541">
      <c r="A541" s="616"/>
      <c r="B541" s="616"/>
      <c r="C541" s="616"/>
      <c r="D541" s="616"/>
      <c r="E541" s="616"/>
      <c r="F541" s="616"/>
      <c r="G541" s="616"/>
      <c r="H541" s="616"/>
    </row>
    <row collapsed="false" customFormat="false" customHeight="false" hidden="false" ht="12.85" outlineLevel="0" r="544"/>
    <row collapsed="false" customFormat="false" customHeight="false" hidden="false" ht="12.85" outlineLevel="0" r="572"/>
  </sheetData>
  <mergeCells count="456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M29"/>
    <mergeCell ref="C30:C31"/>
    <mergeCell ref="D30:D31"/>
    <mergeCell ref="F30:H31"/>
    <mergeCell ref="I30:I31"/>
    <mergeCell ref="K30:M31"/>
    <mergeCell ref="F32:H32"/>
    <mergeCell ref="K32:M32"/>
    <mergeCell ref="A33:A47"/>
    <mergeCell ref="B33:B47"/>
    <mergeCell ref="C33:C37"/>
    <mergeCell ref="D33:D37"/>
    <mergeCell ref="F33:H33"/>
    <mergeCell ref="K33:M33"/>
    <mergeCell ref="F34:H34"/>
    <mergeCell ref="K34:L34"/>
    <mergeCell ref="F35:H35"/>
    <mergeCell ref="K35:L35"/>
    <mergeCell ref="F36:H36"/>
    <mergeCell ref="K36:L36"/>
    <mergeCell ref="F37:H37"/>
    <mergeCell ref="K37:L37"/>
    <mergeCell ref="C38:C42"/>
    <mergeCell ref="D38:D42"/>
    <mergeCell ref="K38:M38"/>
    <mergeCell ref="F39:H39"/>
    <mergeCell ref="K39:L39"/>
    <mergeCell ref="F40:H40"/>
    <mergeCell ref="K40:L40"/>
    <mergeCell ref="F41:H41"/>
    <mergeCell ref="K41:L41"/>
    <mergeCell ref="F42:H42"/>
    <mergeCell ref="K42:L42"/>
    <mergeCell ref="C43:C47"/>
    <mergeCell ref="D43:D47"/>
    <mergeCell ref="F43:H43"/>
    <mergeCell ref="K43:M43"/>
    <mergeCell ref="F44:H44"/>
    <mergeCell ref="K44:L44"/>
    <mergeCell ref="F45:H45"/>
    <mergeCell ref="K45:L45"/>
    <mergeCell ref="F46:H46"/>
    <mergeCell ref="K46:L46"/>
    <mergeCell ref="F47:H47"/>
    <mergeCell ref="K47:L47"/>
    <mergeCell ref="A48:A52"/>
    <mergeCell ref="B48:B52"/>
    <mergeCell ref="C48:C52"/>
    <mergeCell ref="D48:D52"/>
    <mergeCell ref="E48:E52"/>
    <mergeCell ref="F48:H48"/>
    <mergeCell ref="K48:M48"/>
    <mergeCell ref="F49:H49"/>
    <mergeCell ref="K49:L49"/>
    <mergeCell ref="F50:H50"/>
    <mergeCell ref="K50:L50"/>
    <mergeCell ref="F51:H51"/>
    <mergeCell ref="K51:L51"/>
    <mergeCell ref="F52:H52"/>
    <mergeCell ref="K52:L52"/>
    <mergeCell ref="A53:A67"/>
    <mergeCell ref="B53:B67"/>
    <mergeCell ref="C53:C57"/>
    <mergeCell ref="D53:D57"/>
    <mergeCell ref="F53:H53"/>
    <mergeCell ref="K53:M53"/>
    <mergeCell ref="F54:H54"/>
    <mergeCell ref="K54:L54"/>
    <mergeCell ref="F55:H55"/>
    <mergeCell ref="K55:L55"/>
    <mergeCell ref="F56:H56"/>
    <mergeCell ref="K56:L56"/>
    <mergeCell ref="F57:H57"/>
    <mergeCell ref="K57:L57"/>
    <mergeCell ref="C58:C62"/>
    <mergeCell ref="D58:D62"/>
    <mergeCell ref="F59:H59"/>
    <mergeCell ref="K59:L59"/>
    <mergeCell ref="F60:H60"/>
    <mergeCell ref="K60:L60"/>
    <mergeCell ref="F61:H61"/>
    <mergeCell ref="K61:L61"/>
    <mergeCell ref="F62:H62"/>
    <mergeCell ref="K62:L62"/>
    <mergeCell ref="C63:C67"/>
    <mergeCell ref="D63:D67"/>
    <mergeCell ref="F64:H64"/>
    <mergeCell ref="K64:L64"/>
    <mergeCell ref="F65:H65"/>
    <mergeCell ref="K65:L65"/>
    <mergeCell ref="F66:H66"/>
    <mergeCell ref="K66:L66"/>
    <mergeCell ref="F67:H67"/>
    <mergeCell ref="K67:L67"/>
    <mergeCell ref="A68:A72"/>
    <mergeCell ref="B68:B72"/>
    <mergeCell ref="C68:C72"/>
    <mergeCell ref="D68:D72"/>
    <mergeCell ref="E68:E72"/>
    <mergeCell ref="F69:H69"/>
    <mergeCell ref="K69:L69"/>
    <mergeCell ref="F70:H70"/>
    <mergeCell ref="K70:L70"/>
    <mergeCell ref="F71:H71"/>
    <mergeCell ref="K71:L71"/>
    <mergeCell ref="F72:H72"/>
    <mergeCell ref="K72:L72"/>
    <mergeCell ref="A73:A84"/>
    <mergeCell ref="B73:B84"/>
    <mergeCell ref="C73:C76"/>
    <mergeCell ref="D73:D76"/>
    <mergeCell ref="F73:H73"/>
    <mergeCell ref="L73:M73"/>
    <mergeCell ref="F74:H74"/>
    <mergeCell ref="L74:M74"/>
    <mergeCell ref="F75:H75"/>
    <mergeCell ref="L75:M75"/>
    <mergeCell ref="F76:H76"/>
    <mergeCell ref="L76:M76"/>
    <mergeCell ref="C77:C80"/>
    <mergeCell ref="D77:D80"/>
    <mergeCell ref="F77:H77"/>
    <mergeCell ref="L77:M77"/>
    <mergeCell ref="F78:H78"/>
    <mergeCell ref="L78:M78"/>
    <mergeCell ref="F79:H79"/>
    <mergeCell ref="L79:M79"/>
    <mergeCell ref="F80:H80"/>
    <mergeCell ref="L80:M80"/>
    <mergeCell ref="C81:C84"/>
    <mergeCell ref="D81:D84"/>
    <mergeCell ref="F81:H81"/>
    <mergeCell ref="L81:M81"/>
    <mergeCell ref="F82:H82"/>
    <mergeCell ref="L82:M82"/>
    <mergeCell ref="F83:H83"/>
    <mergeCell ref="L83:M83"/>
    <mergeCell ref="F84:H84"/>
    <mergeCell ref="L84:M84"/>
    <mergeCell ref="L85:M85"/>
    <mergeCell ref="A86:A91"/>
    <mergeCell ref="B86:B91"/>
    <mergeCell ref="C86:C87"/>
    <mergeCell ref="D86:D87"/>
    <mergeCell ref="F86:H87"/>
    <mergeCell ref="I86:I87"/>
    <mergeCell ref="J86:J87"/>
    <mergeCell ref="K86:M87"/>
    <mergeCell ref="C88:C89"/>
    <mergeCell ref="D88:D89"/>
    <mergeCell ref="F88:H89"/>
    <mergeCell ref="I88:I89"/>
    <mergeCell ref="J88:J89"/>
    <mergeCell ref="K88:M89"/>
    <mergeCell ref="C90:C91"/>
    <mergeCell ref="D90:D91"/>
    <mergeCell ref="F90:H91"/>
    <mergeCell ref="I90:I91"/>
    <mergeCell ref="J90:J91"/>
    <mergeCell ref="K90:M91"/>
    <mergeCell ref="F92:H92"/>
    <mergeCell ref="K92:M92"/>
    <mergeCell ref="B93:B94"/>
    <mergeCell ref="C93:C94"/>
    <mergeCell ref="D93:D94"/>
    <mergeCell ref="F93:H94"/>
    <mergeCell ref="I93:I94"/>
    <mergeCell ref="J93:J94"/>
    <mergeCell ref="K93:M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H105"/>
    <mergeCell ref="K105:M105"/>
    <mergeCell ref="B106:B111"/>
    <mergeCell ref="C106:C107"/>
    <mergeCell ref="D106:D107"/>
    <mergeCell ref="F106:H107"/>
    <mergeCell ref="I106:I107"/>
    <mergeCell ref="J106:J107"/>
    <mergeCell ref="K106:M107"/>
    <mergeCell ref="C108:C109"/>
    <mergeCell ref="D108:D109"/>
    <mergeCell ref="F108:H109"/>
    <mergeCell ref="I108:I109"/>
    <mergeCell ref="J108:J109"/>
    <mergeCell ref="K108:M109"/>
    <mergeCell ref="C110:C111"/>
    <mergeCell ref="D110:D111"/>
    <mergeCell ref="F110:H111"/>
    <mergeCell ref="I110:I111"/>
    <mergeCell ref="J110:J111"/>
    <mergeCell ref="K110:M111"/>
    <mergeCell ref="F112:H112"/>
    <mergeCell ref="K112:M112"/>
    <mergeCell ref="B113:B114"/>
    <mergeCell ref="C113:C114"/>
    <mergeCell ref="D113:D114"/>
    <mergeCell ref="F113:H114"/>
    <mergeCell ref="I113:I114"/>
    <mergeCell ref="J113:J114"/>
    <mergeCell ref="K113:M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H125"/>
    <mergeCell ref="K125:M125"/>
    <mergeCell ref="B126:B131"/>
    <mergeCell ref="C126:C127"/>
    <mergeCell ref="D126:D127"/>
    <mergeCell ref="F126:H127"/>
    <mergeCell ref="I126:I127"/>
    <mergeCell ref="J126:J127"/>
    <mergeCell ref="K126:M127"/>
    <mergeCell ref="A127:A130"/>
    <mergeCell ref="C128:C129"/>
    <mergeCell ref="D128:D129"/>
    <mergeCell ref="F128:H129"/>
    <mergeCell ref="I128:I129"/>
    <mergeCell ref="J128:J129"/>
    <mergeCell ref="K128:M129"/>
    <mergeCell ref="C130:C131"/>
    <mergeCell ref="D130:D131"/>
    <mergeCell ref="F130:H131"/>
    <mergeCell ref="I130:I131"/>
    <mergeCell ref="J130:J131"/>
    <mergeCell ref="K130:M131"/>
    <mergeCell ref="F132:H132"/>
    <mergeCell ref="K132:M132"/>
    <mergeCell ref="B133:B138"/>
    <mergeCell ref="C133:C134"/>
    <mergeCell ref="D133:D134"/>
    <mergeCell ref="F133:H134"/>
    <mergeCell ref="I133:I134"/>
    <mergeCell ref="J133:J134"/>
    <mergeCell ref="K133:M134"/>
    <mergeCell ref="C135:C136"/>
    <mergeCell ref="D135:D136"/>
    <mergeCell ref="F135:H136"/>
    <mergeCell ref="I135:I136"/>
    <mergeCell ref="J135:J136"/>
    <mergeCell ref="K135:M136"/>
    <mergeCell ref="C137:C138"/>
    <mergeCell ref="D137:D138"/>
    <mergeCell ref="F137:H138"/>
    <mergeCell ref="I137:I138"/>
    <mergeCell ref="J137:J138"/>
    <mergeCell ref="K137:M138"/>
    <mergeCell ref="F139:H139"/>
    <mergeCell ref="K139:M139"/>
    <mergeCell ref="A142:G142"/>
    <mergeCell ref="A143:G143"/>
    <mergeCell ref="A144:H144"/>
    <mergeCell ref="C147:H147"/>
    <mergeCell ref="N147:T147"/>
    <mergeCell ref="C148:H148"/>
    <mergeCell ref="N148:T148"/>
    <mergeCell ref="C149:H149"/>
    <mergeCell ref="N149:T149"/>
    <mergeCell ref="C150:H151"/>
    <mergeCell ref="N150:T150"/>
    <mergeCell ref="N151:T151"/>
    <mergeCell ref="C152:C153"/>
    <mergeCell ref="D152:E153"/>
    <mergeCell ref="F152:F153"/>
    <mergeCell ref="G152:G153"/>
    <mergeCell ref="H152:H153"/>
    <mergeCell ref="I152:I153"/>
    <mergeCell ref="J152:J153"/>
    <mergeCell ref="K152:K153"/>
    <mergeCell ref="L152:M153"/>
    <mergeCell ref="O152:P153"/>
    <mergeCell ref="Q152:Q153"/>
    <mergeCell ref="R152:R153"/>
    <mergeCell ref="S152:T153"/>
    <mergeCell ref="D154:E154"/>
    <mergeCell ref="L154:M154"/>
    <mergeCell ref="O154:P154"/>
    <mergeCell ref="S154:T154"/>
    <mergeCell ref="D155:E155"/>
    <mergeCell ref="L155:M155"/>
    <mergeCell ref="O155:P155"/>
    <mergeCell ref="S155:T155"/>
    <mergeCell ref="D156:E156"/>
    <mergeCell ref="L156:M156"/>
    <mergeCell ref="O156:P156"/>
    <mergeCell ref="S156:T156"/>
    <mergeCell ref="D157:E157"/>
    <mergeCell ref="L157:M157"/>
    <mergeCell ref="O157:P157"/>
    <mergeCell ref="S157:T157"/>
    <mergeCell ref="D158:E158"/>
    <mergeCell ref="L158:M158"/>
    <mergeCell ref="O158:P158"/>
    <mergeCell ref="S158:T158"/>
    <mergeCell ref="A159:E159"/>
    <mergeCell ref="F159:S159"/>
    <mergeCell ref="A160:C160"/>
    <mergeCell ref="E160:G160"/>
    <mergeCell ref="K160:L160"/>
    <mergeCell ref="M160:O160"/>
    <mergeCell ref="P160:S160"/>
    <mergeCell ref="A161:C161"/>
    <mergeCell ref="E161:G161"/>
    <mergeCell ref="K161:L161"/>
    <mergeCell ref="M161:O161"/>
    <mergeCell ref="P161:S161"/>
    <mergeCell ref="A164:H164"/>
    <mergeCell ref="A167:H167"/>
    <mergeCell ref="A168:H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H173"/>
    <mergeCell ref="A176:A511"/>
    <mergeCell ref="B176:B511"/>
    <mergeCell ref="C176:C511"/>
    <mergeCell ref="D176:D511"/>
    <mergeCell ref="E176:E511"/>
    <mergeCell ref="F176:F511"/>
    <mergeCell ref="G176:G511"/>
    <mergeCell ref="H176:H511"/>
    <mergeCell ref="A513:G513"/>
    <mergeCell ref="A514:G514"/>
    <mergeCell ref="A515:G515"/>
    <mergeCell ref="A518:C518"/>
    <mergeCell ref="D518:F518"/>
    <mergeCell ref="I518:J518"/>
    <mergeCell ref="A519:C519"/>
    <mergeCell ref="D519:F519"/>
    <mergeCell ref="I519:J519"/>
    <mergeCell ref="A520:C520"/>
    <mergeCell ref="D520:F520"/>
    <mergeCell ref="I520:J520"/>
    <mergeCell ref="A521:C521"/>
    <mergeCell ref="D521:F521"/>
    <mergeCell ref="I521:J521"/>
    <mergeCell ref="A522:C522"/>
    <mergeCell ref="D522:F522"/>
    <mergeCell ref="I522:J522"/>
    <mergeCell ref="A523:C523"/>
    <mergeCell ref="D523:F523"/>
    <mergeCell ref="I523:J523"/>
    <mergeCell ref="A524:C524"/>
    <mergeCell ref="D524:F524"/>
    <mergeCell ref="I524:J524"/>
    <mergeCell ref="A525:C525"/>
    <mergeCell ref="D525:F525"/>
    <mergeCell ref="I525:J525"/>
    <mergeCell ref="A526:C526"/>
    <mergeCell ref="D526:F526"/>
    <mergeCell ref="I526:J526"/>
    <mergeCell ref="A527:C527"/>
    <mergeCell ref="D527:F527"/>
    <mergeCell ref="I527:J527"/>
    <mergeCell ref="A528:C528"/>
    <mergeCell ref="D528:F528"/>
    <mergeCell ref="I528:J528"/>
    <mergeCell ref="A529:C529"/>
    <mergeCell ref="D529:F529"/>
    <mergeCell ref="I529:J529"/>
    <mergeCell ref="A530:C530"/>
    <mergeCell ref="D530:F530"/>
    <mergeCell ref="I530:J530"/>
    <mergeCell ref="A531:C531"/>
    <mergeCell ref="D531:F531"/>
    <mergeCell ref="I531:J531"/>
    <mergeCell ref="A532:C532"/>
    <mergeCell ref="D532:F532"/>
    <mergeCell ref="I532:J532"/>
    <mergeCell ref="A533:C533"/>
    <mergeCell ref="D533:F533"/>
    <mergeCell ref="I533:J533"/>
    <mergeCell ref="A534:C534"/>
    <mergeCell ref="D534:F534"/>
    <mergeCell ref="I534:J534"/>
    <mergeCell ref="A535:C535"/>
    <mergeCell ref="D535:F535"/>
    <mergeCell ref="I535:J535"/>
    <mergeCell ref="A536:C536"/>
    <mergeCell ref="D536:F536"/>
    <mergeCell ref="I536:J536"/>
    <mergeCell ref="B537:B539"/>
    <mergeCell ref="C537:D539"/>
    <mergeCell ref="E537:E539"/>
    <mergeCell ref="F537:H539"/>
    <mergeCell ref="J537:J539"/>
    <mergeCell ref="C540:D540"/>
    <mergeCell ref="F540:H540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4" manualBreakCount="4">
    <brk id="17" man="true" max="16383" min="0"/>
    <brk id="23" man="true" max="16383" min="0"/>
    <brk id="117" man="true" max="16383" min="0"/>
    <brk id="163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4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20" zoomScaleNormal="120" zoomScalePageLayoutView="100">
      <selection activeCell="L194" activeCellId="0" pane="topLeft" sqref="L194"/>
    </sheetView>
  </sheetViews>
  <sheetFormatPr defaultRowHeight="15"/>
  <cols>
    <col collapsed="false" hidden="false" max="1" min="1" style="0" width="27.5765306122449"/>
    <col collapsed="false" hidden="false" max="2" min="2" style="0" width="14.1479591836735"/>
    <col collapsed="false" hidden="false" max="3" min="3" style="0" width="11.5714285714286"/>
    <col collapsed="false" hidden="false" max="4" min="4" style="0" width="13.1377551020408"/>
    <col collapsed="false" hidden="false" max="5" min="5" style="0" width="12.8622448979592"/>
    <col collapsed="false" hidden="false" max="6" min="6" style="0" width="18.2857142857143"/>
    <col collapsed="false" hidden="false" max="7" min="7" style="0" width="10.1428571428571"/>
    <col collapsed="false" hidden="false" max="8" min="8" style="0" width="12.5714285714286"/>
    <col collapsed="false" hidden="false" max="9" min="9" style="0" width="8"/>
    <col collapsed="false" hidden="false" max="10" min="10" style="0" width="6.00510204081633"/>
    <col collapsed="false" hidden="false" max="11" min="11" style="0" width="9.14285714285714"/>
    <col collapsed="false" hidden="false" max="15" min="12" style="0" width="8.85714285714286"/>
    <col collapsed="false" hidden="false" max="16" min="16" style="0" width="7"/>
    <col collapsed="false" hidden="false" max="17" min="17" style="0" width="9.70918367346939"/>
    <col collapsed="false" hidden="false" max="18" min="18" style="0" width="8.85714285714286"/>
    <col collapsed="false" hidden="false" max="1025" min="19" style="0" width="8.70918367346939"/>
  </cols>
  <sheetData>
    <row collapsed="false" customFormat="false" customHeight="false" hidden="true" ht="15.25" outlineLevel="0" r="1">
      <c r="A1" s="357" t="s">
        <v>0</v>
      </c>
    </row>
    <row collapsed="false" customFormat="false" customHeight="false" hidden="true" ht="15.75" outlineLevel="0" r="2">
      <c r="A2" s="358" t="s">
        <v>1</v>
      </c>
    </row>
    <row collapsed="false" customFormat="false" customHeight="false" hidden="true" ht="15.75" outlineLevel="0" r="3">
      <c r="A3" s="21" t="s">
        <v>43</v>
      </c>
      <c r="B3" s="21"/>
      <c r="C3" s="21"/>
      <c r="D3" s="21"/>
      <c r="E3" s="21"/>
      <c r="F3" s="21"/>
      <c r="G3" s="21"/>
    </row>
    <row collapsed="false" customFormat="false" customHeight="false" hidden="true" ht="15.75" outlineLevel="0" r="4">
      <c r="A4" s="5"/>
    </row>
    <row collapsed="false" customFormat="false" customHeight="true" hidden="true" ht="164.25" outlineLevel="0" r="5">
      <c r="A5" s="353" t="s">
        <v>3</v>
      </c>
      <c r="B5" s="26" t="s">
        <v>44</v>
      </c>
      <c r="C5" s="26" t="s">
        <v>45</v>
      </c>
      <c r="D5" s="26" t="s">
        <v>6</v>
      </c>
      <c r="E5" s="26"/>
      <c r="F5" s="26" t="s">
        <v>46</v>
      </c>
      <c r="G5" s="26" t="s">
        <v>424</v>
      </c>
    </row>
    <row collapsed="false" customFormat="false" customHeight="false" hidden="true" ht="30" outlineLevel="0" r="6">
      <c r="A6" s="32" t="s">
        <v>9</v>
      </c>
      <c r="B6" s="26"/>
      <c r="C6" s="26"/>
      <c r="D6" s="253" t="s">
        <v>47</v>
      </c>
      <c r="E6" s="29" t="s">
        <v>48</v>
      </c>
      <c r="F6" s="26"/>
      <c r="G6" s="26"/>
    </row>
    <row collapsed="false" customFormat="false" customHeight="true" hidden="true" ht="34.5" outlineLevel="0" r="7">
      <c r="A7" s="31" t="n">
        <v>1</v>
      </c>
      <c r="B7" s="31" t="n">
        <v>2</v>
      </c>
      <c r="C7" s="31" t="n">
        <v>3</v>
      </c>
      <c r="D7" s="31" t="n">
        <v>4</v>
      </c>
      <c r="E7" s="31" t="n">
        <v>5</v>
      </c>
      <c r="F7" s="31" t="n">
        <v>6</v>
      </c>
      <c r="G7" s="359" t="n">
        <v>7</v>
      </c>
    </row>
    <row collapsed="false" customFormat="false" customHeight="true" hidden="true" ht="15" outlineLevel="0" r="8">
      <c r="A8" s="360" t="s">
        <v>12</v>
      </c>
      <c r="B8" s="361" t="s">
        <v>49</v>
      </c>
      <c r="C8" s="35"/>
      <c r="D8" s="36" t="n">
        <v>41640</v>
      </c>
      <c r="E8" s="36" t="n">
        <v>42735</v>
      </c>
      <c r="F8" s="35"/>
      <c r="G8" s="35"/>
    </row>
    <row collapsed="false" customFormat="false" customHeight="false" hidden="true" ht="90" outlineLevel="0" r="9">
      <c r="A9" s="360"/>
      <c r="B9" s="29" t="s">
        <v>50</v>
      </c>
      <c r="C9" s="35"/>
      <c r="D9" s="36"/>
      <c r="E9" s="36"/>
      <c r="F9" s="35"/>
      <c r="G9" s="35"/>
    </row>
    <row collapsed="false" customFormat="false" customHeight="false" hidden="true" ht="135" outlineLevel="0" r="10">
      <c r="A10" s="362" t="s">
        <v>15</v>
      </c>
      <c r="B10" s="29" t="s">
        <v>51</v>
      </c>
      <c r="C10" s="29" t="s">
        <v>52</v>
      </c>
      <c r="D10" s="40" t="n">
        <v>41640</v>
      </c>
      <c r="E10" s="40" t="n">
        <v>42735</v>
      </c>
      <c r="F10" s="29" t="s">
        <v>53</v>
      </c>
      <c r="G10" s="253" t="s">
        <v>425</v>
      </c>
    </row>
    <row collapsed="false" customFormat="false" customHeight="false" hidden="true" ht="225" outlineLevel="0" r="11">
      <c r="A11" s="362" t="s">
        <v>20</v>
      </c>
      <c r="B11" s="29" t="s">
        <v>54</v>
      </c>
      <c r="C11" s="29" t="s">
        <v>55</v>
      </c>
      <c r="D11" s="40" t="n">
        <v>41640</v>
      </c>
      <c r="E11" s="40" t="n">
        <v>42735</v>
      </c>
      <c r="F11" s="29" t="s">
        <v>56</v>
      </c>
      <c r="G11" s="35" t="s">
        <v>426</v>
      </c>
    </row>
    <row collapsed="false" customFormat="false" customHeight="true" hidden="true" ht="14.45" outlineLevel="0" r="12">
      <c r="A12" s="32"/>
      <c r="B12" s="205"/>
      <c r="C12" s="205"/>
      <c r="D12" s="205"/>
      <c r="E12" s="205"/>
      <c r="F12" s="205"/>
      <c r="G12" s="205"/>
    </row>
    <row collapsed="false" customFormat="false" customHeight="true" hidden="true" ht="15" outlineLevel="0" r="13">
      <c r="A13" s="26" t="s">
        <v>26</v>
      </c>
      <c r="B13" s="361" t="s">
        <v>57</v>
      </c>
      <c r="C13" s="35"/>
      <c r="D13" s="36" t="n">
        <v>41640</v>
      </c>
      <c r="E13" s="36" t="n">
        <v>42735</v>
      </c>
      <c r="F13" s="35"/>
      <c r="G13" s="35"/>
    </row>
    <row collapsed="false" customFormat="false" customHeight="false" hidden="true" ht="105" outlineLevel="0" r="14">
      <c r="A14" s="26"/>
      <c r="B14" s="29" t="s">
        <v>58</v>
      </c>
      <c r="C14" s="35"/>
      <c r="D14" s="36"/>
      <c r="E14" s="36"/>
      <c r="F14" s="35"/>
      <c r="G14" s="35"/>
    </row>
    <row collapsed="false" customFormat="false" customHeight="false" hidden="true" ht="195" outlineLevel="0" r="15">
      <c r="A15" s="32" t="s">
        <v>28</v>
      </c>
      <c r="B15" s="29" t="s">
        <v>59</v>
      </c>
      <c r="C15" s="29" t="s">
        <v>60</v>
      </c>
      <c r="D15" s="40" t="n">
        <v>41640</v>
      </c>
      <c r="E15" s="40" t="n">
        <v>42735</v>
      </c>
      <c r="F15" s="29" t="s">
        <v>30</v>
      </c>
      <c r="G15" s="276" t="s">
        <v>427</v>
      </c>
    </row>
    <row collapsed="false" customFormat="false" customHeight="false" hidden="true" ht="165" outlineLevel="0" r="16">
      <c r="A16" s="362" t="s">
        <v>32</v>
      </c>
      <c r="B16" s="29" t="s">
        <v>61</v>
      </c>
      <c r="C16" s="29" t="s">
        <v>60</v>
      </c>
      <c r="D16" s="40" t="n">
        <v>41640</v>
      </c>
      <c r="E16" s="40" t="n">
        <v>42735</v>
      </c>
      <c r="F16" s="194" t="s">
        <v>34</v>
      </c>
      <c r="G16" s="205" t="s">
        <v>428</v>
      </c>
    </row>
    <row collapsed="false" customFormat="false" customHeight="true" hidden="true" ht="15" outlineLevel="0" r="17">
      <c r="A17" s="26" t="n">
        <v>3</v>
      </c>
      <c r="B17" s="363" t="s">
        <v>62</v>
      </c>
      <c r="C17" s="35" t="s">
        <v>63</v>
      </c>
      <c r="D17" s="36" t="n">
        <v>41640</v>
      </c>
      <c r="E17" s="36" t="n">
        <v>42735</v>
      </c>
      <c r="F17" s="205"/>
      <c r="G17" s="35"/>
    </row>
    <row collapsed="false" customFormat="false" customHeight="true" hidden="true" ht="133.5" outlineLevel="0" r="18">
      <c r="A18" s="26"/>
      <c r="B18" s="194" t="s">
        <v>64</v>
      </c>
      <c r="C18" s="35"/>
      <c r="D18" s="36"/>
      <c r="E18" s="36"/>
      <c r="F18" s="205"/>
      <c r="G18" s="35"/>
    </row>
    <row collapsed="false" customFormat="false" customHeight="true" hidden="true" ht="74.25" outlineLevel="0" r="19">
      <c r="A19" s="364" t="n">
        <v>41642</v>
      </c>
      <c r="B19" s="206" t="s">
        <v>65</v>
      </c>
      <c r="C19" s="35" t="s">
        <v>63</v>
      </c>
      <c r="D19" s="36" t="n">
        <v>41640</v>
      </c>
      <c r="E19" s="36" t="n">
        <v>42735</v>
      </c>
      <c r="F19" s="35" t="s">
        <v>40</v>
      </c>
      <c r="G19" s="205" t="s">
        <v>429</v>
      </c>
    </row>
    <row collapsed="false" customFormat="false" customHeight="true" hidden="true" ht="102" outlineLevel="0" r="20">
      <c r="A20" s="364"/>
      <c r="B20" s="194" t="s">
        <v>66</v>
      </c>
      <c r="C20" s="35"/>
      <c r="D20" s="36"/>
      <c r="E20" s="36"/>
      <c r="F20" s="35"/>
      <c r="G20" s="205"/>
    </row>
    <row collapsed="false" customFormat="false" customHeight="false" hidden="true" ht="15" outlineLevel="0" r="21">
      <c r="A21" s="365"/>
    </row>
    <row collapsed="false" customFormat="false" customHeight="false" hidden="true" ht="15.75" outlineLevel="0" r="22">
      <c r="A22" s="366" t="s">
        <v>67</v>
      </c>
    </row>
    <row collapsed="false" customFormat="false" customHeight="false" hidden="true" ht="15.75" outlineLevel="0" r="23">
      <c r="A23" s="366" t="s">
        <v>42</v>
      </c>
    </row>
    <row collapsed="false" customFormat="false" customHeight="false" hidden="true" ht="15.75" outlineLevel="0" r="24">
      <c r="A24" s="357"/>
    </row>
    <row collapsed="false" customFormat="false" customHeight="false" hidden="true" ht="15.75" outlineLevel="0" r="25">
      <c r="A25" s="357" t="s">
        <v>68</v>
      </c>
    </row>
    <row collapsed="false" customFormat="false" customHeight="false" hidden="true" ht="15.75" outlineLevel="0" r="26">
      <c r="A26" s="3" t="s">
        <v>69</v>
      </c>
      <c r="B26" s="3"/>
      <c r="C26" s="3"/>
      <c r="D26" s="3"/>
      <c r="E26" s="3"/>
      <c r="F26" s="3"/>
      <c r="G26" s="3"/>
    </row>
    <row collapsed="false" customFormat="false" customHeight="false" hidden="true" ht="15.75" outlineLevel="0" r="27">
      <c r="A27" s="3" t="s">
        <v>430</v>
      </c>
      <c r="B27" s="3"/>
      <c r="C27" s="3"/>
      <c r="D27" s="3"/>
      <c r="E27" s="3"/>
      <c r="F27" s="3"/>
      <c r="G27" s="3"/>
    </row>
    <row collapsed="false" customFormat="false" customHeight="false" hidden="true" ht="15.75" outlineLevel="0" r="28">
      <c r="A28" s="367"/>
    </row>
    <row collapsed="false" customFormat="false" customHeight="true" hidden="true" ht="172.5" outlineLevel="0" r="29">
      <c r="A29" s="37" t="s">
        <v>71</v>
      </c>
      <c r="B29" s="37" t="s">
        <v>72</v>
      </c>
      <c r="C29" s="37" t="s">
        <v>73</v>
      </c>
      <c r="D29" s="37"/>
      <c r="E29" s="37" t="s">
        <v>74</v>
      </c>
      <c r="F29" s="304" t="s">
        <v>75</v>
      </c>
      <c r="G29" s="304"/>
      <c r="H29" s="304"/>
      <c r="I29" s="304"/>
      <c r="J29" s="304"/>
      <c r="K29" s="304"/>
      <c r="L29" s="304"/>
      <c r="M29" s="304"/>
      <c r="N29" s="304"/>
      <c r="O29" s="304"/>
    </row>
    <row collapsed="false" customFormat="false" customHeight="true" hidden="true" ht="30.75" outlineLevel="0" r="30">
      <c r="A30" s="37"/>
      <c r="B30" s="37"/>
      <c r="C30" s="37" t="s">
        <v>76</v>
      </c>
      <c r="D30" s="37" t="s">
        <v>77</v>
      </c>
      <c r="E30" s="37"/>
      <c r="F30" s="27"/>
      <c r="G30" s="27"/>
      <c r="H30" s="27"/>
      <c r="I30" s="617" t="s">
        <v>78</v>
      </c>
      <c r="J30" s="37" t="s">
        <v>79</v>
      </c>
      <c r="K30" s="37" t="s">
        <v>80</v>
      </c>
      <c r="L30" s="265" t="s">
        <v>431</v>
      </c>
      <c r="M30" s="37" t="s">
        <v>82</v>
      </c>
      <c r="N30" s="37"/>
      <c r="O30" s="37"/>
    </row>
    <row collapsed="false" customFormat="false" customHeight="false" hidden="true" ht="15.75" outlineLevel="0" r="31">
      <c r="A31" s="37"/>
      <c r="B31" s="37"/>
      <c r="C31" s="37"/>
      <c r="D31" s="37"/>
      <c r="E31" s="37"/>
      <c r="F31" s="27"/>
      <c r="G31" s="27"/>
      <c r="H31" s="27"/>
      <c r="I31" s="617"/>
      <c r="J31" s="37"/>
      <c r="K31" s="37"/>
      <c r="L31" s="41" t="s">
        <v>432</v>
      </c>
      <c r="M31" s="37"/>
      <c r="N31" s="37"/>
      <c r="O31" s="37"/>
    </row>
    <row collapsed="false" customFormat="false" customHeight="false" hidden="true" ht="15.75" outlineLevel="0" r="32">
      <c r="A32" s="41" t="n">
        <v>1</v>
      </c>
      <c r="B32" s="41" t="n">
        <v>2</v>
      </c>
      <c r="C32" s="41" t="n">
        <v>3</v>
      </c>
      <c r="D32" s="41" t="n">
        <v>4</v>
      </c>
      <c r="E32" s="41" t="n">
        <v>5</v>
      </c>
      <c r="F32" s="246" t="n">
        <v>6</v>
      </c>
      <c r="G32" s="246"/>
      <c r="H32" s="246"/>
      <c r="I32" s="246"/>
      <c r="J32" s="41" t="n">
        <v>7</v>
      </c>
      <c r="K32" s="41" t="n">
        <v>8</v>
      </c>
      <c r="L32" s="41" t="n">
        <v>9</v>
      </c>
      <c r="M32" s="37" t="n">
        <v>10</v>
      </c>
      <c r="N32" s="37"/>
      <c r="O32" s="37"/>
    </row>
    <row collapsed="false" customFormat="false" customHeight="true" hidden="true" ht="47.25" outlineLevel="0" r="33">
      <c r="A33" s="204" t="s">
        <v>180</v>
      </c>
      <c r="B33" s="37" t="s">
        <v>433</v>
      </c>
      <c r="C33" s="368" t="n">
        <v>41640</v>
      </c>
      <c r="D33" s="368" t="n">
        <v>42004</v>
      </c>
      <c r="E33" s="265" t="s">
        <v>225</v>
      </c>
      <c r="F33" s="369"/>
      <c r="G33" s="369"/>
      <c r="H33" s="369"/>
      <c r="I33" s="370" t="n">
        <f aca="false">I34+I36+I37</f>
        <v>20222.504</v>
      </c>
      <c r="J33" s="370" t="n">
        <f aca="false">J34+J36+J37</f>
        <v>0</v>
      </c>
      <c r="K33" s="370" t="n">
        <f aca="false">K34+K36+K37</f>
        <v>17193.04</v>
      </c>
      <c r="L33" s="370" t="n">
        <f aca="false">L34+L36+L37</f>
        <v>0</v>
      </c>
      <c r="M33" s="371" t="n">
        <f aca="false">O34+O35+O36+O37</f>
        <v>3029.464</v>
      </c>
      <c r="N33" s="371"/>
      <c r="O33" s="371"/>
    </row>
    <row collapsed="false" customFormat="false" customHeight="true" hidden="true" ht="19.5" outlineLevel="0" r="34">
      <c r="A34" s="204"/>
      <c r="B34" s="37"/>
      <c r="C34" s="368"/>
      <c r="D34" s="368"/>
      <c r="E34" s="265" t="s">
        <v>226</v>
      </c>
      <c r="F34" s="569" t="s">
        <v>86</v>
      </c>
      <c r="G34" s="569"/>
      <c r="H34" s="569"/>
      <c r="I34" s="373" t="n">
        <f aca="false">J34+K34+L34+O34</f>
        <v>15487.15</v>
      </c>
      <c r="J34" s="375" t="n">
        <f aca="false">J54</f>
        <v>0</v>
      </c>
      <c r="K34" s="374" t="n">
        <f aca="false">K54</f>
        <v>14079.15</v>
      </c>
      <c r="L34" s="375" t="n">
        <f aca="false">L54</f>
        <v>0</v>
      </c>
      <c r="M34" s="372" t="s">
        <v>86</v>
      </c>
      <c r="N34" s="372"/>
      <c r="O34" s="570" t="n">
        <f aca="false">O54</f>
        <v>1408</v>
      </c>
    </row>
    <row collapsed="false" customFormat="false" customHeight="true" hidden="true" ht="19.5" outlineLevel="0" r="35">
      <c r="A35" s="204"/>
      <c r="B35" s="37"/>
      <c r="C35" s="368"/>
      <c r="D35" s="368"/>
      <c r="E35" s="571"/>
      <c r="F35" s="372" t="s">
        <v>87</v>
      </c>
      <c r="G35" s="372"/>
      <c r="H35" s="372"/>
      <c r="I35" s="373" t="n">
        <f aca="false">J35+K35+L35+O35</f>
        <v>0</v>
      </c>
      <c r="J35" s="375" t="n">
        <f aca="false">J55</f>
        <v>0</v>
      </c>
      <c r="K35" s="374" t="n">
        <f aca="false">K55</f>
        <v>0</v>
      </c>
      <c r="L35" s="375" t="n">
        <f aca="false">L55</f>
        <v>0</v>
      </c>
      <c r="M35" s="372" t="s">
        <v>87</v>
      </c>
      <c r="N35" s="372"/>
      <c r="O35" s="572" t="n">
        <f aca="false">O55</f>
        <v>0</v>
      </c>
    </row>
    <row collapsed="false" customFormat="false" customHeight="true" hidden="true" ht="19.5" outlineLevel="0" r="36">
      <c r="A36" s="204"/>
      <c r="B36" s="37"/>
      <c r="C36" s="368"/>
      <c r="D36" s="368"/>
      <c r="E36" s="571"/>
      <c r="F36" s="372" t="s">
        <v>88</v>
      </c>
      <c r="G36" s="372"/>
      <c r="H36" s="372"/>
      <c r="I36" s="373" t="n">
        <f aca="false">J36+K36+L36+O36</f>
        <v>3647.779</v>
      </c>
      <c r="J36" s="375" t="n">
        <f aca="false">J56</f>
        <v>0</v>
      </c>
      <c r="K36" s="374" t="n">
        <f aca="false">K56</f>
        <v>3113.89</v>
      </c>
      <c r="L36" s="375" t="n">
        <f aca="false">L56</f>
        <v>0</v>
      </c>
      <c r="M36" s="372" t="s">
        <v>88</v>
      </c>
      <c r="N36" s="372"/>
      <c r="O36" s="572" t="n">
        <f aca="false">O56</f>
        <v>533.889</v>
      </c>
    </row>
    <row collapsed="false" customFormat="false" customHeight="true" hidden="true" ht="19.5" outlineLevel="0" r="37">
      <c r="A37" s="204"/>
      <c r="B37" s="37"/>
      <c r="C37" s="368"/>
      <c r="D37" s="368"/>
      <c r="E37" s="573"/>
      <c r="F37" s="372" t="s">
        <v>55</v>
      </c>
      <c r="G37" s="372"/>
      <c r="H37" s="372"/>
      <c r="I37" s="373" t="n">
        <f aca="false">J37+K37+L37+O37</f>
        <v>1087.575</v>
      </c>
      <c r="J37" s="376" t="n">
        <f aca="false">J57+J93+J126</f>
        <v>0</v>
      </c>
      <c r="K37" s="374" t="n">
        <f aca="false">K57+K93+K126</f>
        <v>0</v>
      </c>
      <c r="L37" s="376" t="n">
        <f aca="false">L57+L93+L126</f>
        <v>0</v>
      </c>
      <c r="M37" s="372" t="s">
        <v>55</v>
      </c>
      <c r="N37" s="372"/>
      <c r="O37" s="572" t="n">
        <f aca="false">O57+M93+M126</f>
        <v>1087.575</v>
      </c>
    </row>
    <row collapsed="false" customFormat="false" customHeight="false" hidden="true" ht="18.75" outlineLevel="0" r="38">
      <c r="A38" s="204"/>
      <c r="B38" s="37"/>
      <c r="C38" s="368" t="n">
        <v>42005</v>
      </c>
      <c r="D38" s="368" t="n">
        <v>42369</v>
      </c>
      <c r="E38" s="265" t="s">
        <v>227</v>
      </c>
      <c r="F38" s="377"/>
      <c r="G38" s="378"/>
      <c r="H38" s="378"/>
      <c r="I38" s="370" t="n">
        <f aca="false">I39+I40+I41+I42</f>
        <v>61033.92</v>
      </c>
      <c r="J38" s="370" t="n">
        <f aca="false">J39+J40+J41+J42</f>
        <v>0</v>
      </c>
      <c r="K38" s="370" t="n">
        <f aca="false">K39+K40+K41+K42</f>
        <v>4780.39</v>
      </c>
      <c r="L38" s="370" t="n">
        <f aca="false">L39+L40+L41+L42</f>
        <v>0</v>
      </c>
      <c r="M38" s="371" t="n">
        <f aca="false">O39+O40+O41+O42</f>
        <v>56253.53</v>
      </c>
      <c r="N38" s="371"/>
      <c r="O38" s="371"/>
    </row>
    <row collapsed="false" customFormat="false" customHeight="true" hidden="true" ht="19.5" outlineLevel="0" r="39">
      <c r="A39" s="204"/>
      <c r="B39" s="37"/>
      <c r="C39" s="368"/>
      <c r="D39" s="368"/>
      <c r="E39" s="265" t="s">
        <v>226</v>
      </c>
      <c r="F39" s="372" t="s">
        <v>86</v>
      </c>
      <c r="G39" s="372"/>
      <c r="H39" s="372"/>
      <c r="I39" s="373" t="n">
        <f aca="false">J39+K39+L39+O39</f>
        <v>19069.2</v>
      </c>
      <c r="J39" s="374" t="n">
        <f aca="false">J59+J96</f>
        <v>0</v>
      </c>
      <c r="K39" s="374" t="n">
        <f aca="false">K59+K96</f>
        <v>0</v>
      </c>
      <c r="L39" s="374" t="n">
        <f aca="false">L59+L96</f>
        <v>0</v>
      </c>
      <c r="M39" s="372" t="s">
        <v>86</v>
      </c>
      <c r="N39" s="372"/>
      <c r="O39" s="570" t="n">
        <f aca="false">O59+O96</f>
        <v>19069.2</v>
      </c>
    </row>
    <row collapsed="false" customFormat="false" customHeight="true" hidden="true" ht="19.5" outlineLevel="0" r="40">
      <c r="A40" s="204"/>
      <c r="B40" s="37"/>
      <c r="C40" s="368"/>
      <c r="D40" s="368"/>
      <c r="E40" s="571"/>
      <c r="F40" s="372" t="s">
        <v>87</v>
      </c>
      <c r="G40" s="372"/>
      <c r="H40" s="372"/>
      <c r="I40" s="373" t="n">
        <f aca="false">J40+K40+L40+O40</f>
        <v>18971.24</v>
      </c>
      <c r="J40" s="374" t="n">
        <f aca="false">J60+J97</f>
        <v>0</v>
      </c>
      <c r="K40" s="374" t="n">
        <f aca="false">K60+K97</f>
        <v>1156.4</v>
      </c>
      <c r="L40" s="374" t="n">
        <f aca="false">L60+L97</f>
        <v>0</v>
      </c>
      <c r="M40" s="372" t="s">
        <v>87</v>
      </c>
      <c r="N40" s="372"/>
      <c r="O40" s="572" t="n">
        <f aca="false">O60+O97</f>
        <v>17814.84</v>
      </c>
    </row>
    <row collapsed="false" customFormat="false" customHeight="true" hidden="true" ht="19.5" outlineLevel="0" r="41">
      <c r="A41" s="204"/>
      <c r="B41" s="37"/>
      <c r="C41" s="368"/>
      <c r="D41" s="368"/>
      <c r="E41" s="571"/>
      <c r="F41" s="372" t="s">
        <v>88</v>
      </c>
      <c r="G41" s="372"/>
      <c r="H41" s="372"/>
      <c r="I41" s="373" t="n">
        <f aca="false">J41+K41+L41+O41</f>
        <v>20479.29</v>
      </c>
      <c r="J41" s="374" t="n">
        <f aca="false">J61+J98</f>
        <v>0</v>
      </c>
      <c r="K41" s="374" t="n">
        <f aca="false">K61+K98</f>
        <v>3623.99</v>
      </c>
      <c r="L41" s="374" t="n">
        <f aca="false">L61+L98</f>
        <v>0</v>
      </c>
      <c r="M41" s="372" t="s">
        <v>88</v>
      </c>
      <c r="N41" s="372"/>
      <c r="O41" s="572" t="n">
        <f aca="false">O61+O98</f>
        <v>16855.3</v>
      </c>
    </row>
    <row collapsed="false" customFormat="false" customHeight="true" hidden="true" ht="19.5" outlineLevel="0" r="42">
      <c r="A42" s="204"/>
      <c r="B42" s="37"/>
      <c r="C42" s="368"/>
      <c r="D42" s="368"/>
      <c r="E42" s="573"/>
      <c r="F42" s="372" t="s">
        <v>55</v>
      </c>
      <c r="G42" s="372"/>
      <c r="H42" s="372"/>
      <c r="I42" s="373" t="n">
        <f aca="false">J42+K42+L42+O42</f>
        <v>2514.19</v>
      </c>
      <c r="J42" s="374" t="n">
        <f aca="false">J62+J99+J128</f>
        <v>0</v>
      </c>
      <c r="K42" s="374" t="n">
        <f aca="false">K62+K99+K128</f>
        <v>0</v>
      </c>
      <c r="L42" s="374" t="n">
        <f aca="false">L62+L99+L128</f>
        <v>0</v>
      </c>
      <c r="M42" s="372" t="s">
        <v>55</v>
      </c>
      <c r="N42" s="372"/>
      <c r="O42" s="572" t="n">
        <f aca="false">O62+O99+M128</f>
        <v>2514.19</v>
      </c>
    </row>
    <row collapsed="false" customFormat="false" customHeight="false" hidden="true" ht="18.75" outlineLevel="0" r="43">
      <c r="A43" s="204"/>
      <c r="B43" s="37"/>
      <c r="C43" s="368" t="n">
        <v>42370</v>
      </c>
      <c r="D43" s="368" t="n">
        <v>42735</v>
      </c>
      <c r="E43" s="265" t="s">
        <v>228</v>
      </c>
      <c r="F43" s="371" t="n">
        <f aca="false">I44+I45+I46+I47</f>
        <v>57407.4</v>
      </c>
      <c r="G43" s="371"/>
      <c r="H43" s="371"/>
      <c r="I43" s="371"/>
      <c r="J43" s="379" t="n">
        <f aca="false">J44+J45+J46+J47</f>
        <v>0</v>
      </c>
      <c r="K43" s="379" t="n">
        <f aca="false">K44+K45+K46+K47</f>
        <v>0</v>
      </c>
      <c r="L43" s="380" t="n">
        <f aca="false">L44+L45+L46+L47</f>
        <v>0</v>
      </c>
      <c r="M43" s="371" t="n">
        <f aca="false">O44+O45+O46+O47</f>
        <v>57407.4</v>
      </c>
      <c r="N43" s="371"/>
      <c r="O43" s="371"/>
    </row>
    <row collapsed="false" customFormat="false" customHeight="true" hidden="true" ht="19.5" outlineLevel="0" r="44">
      <c r="A44" s="204"/>
      <c r="B44" s="37"/>
      <c r="C44" s="368"/>
      <c r="D44" s="368"/>
      <c r="E44" s="265" t="s">
        <v>226</v>
      </c>
      <c r="F44" s="372" t="s">
        <v>86</v>
      </c>
      <c r="G44" s="372"/>
      <c r="H44" s="372"/>
      <c r="I44" s="373" t="n">
        <f aca="false">J44+K44+L44+O44</f>
        <v>18714</v>
      </c>
      <c r="J44" s="375" t="n">
        <f aca="false">J64+J101</f>
        <v>0</v>
      </c>
      <c r="K44" s="375" t="n">
        <f aca="false">K64+K101</f>
        <v>0</v>
      </c>
      <c r="L44" s="375" t="n">
        <f aca="false">L64+L101</f>
        <v>0</v>
      </c>
      <c r="M44" s="372" t="s">
        <v>86</v>
      </c>
      <c r="N44" s="372"/>
      <c r="O44" s="570" t="n">
        <f aca="false">O64+O101</f>
        <v>18714</v>
      </c>
    </row>
    <row collapsed="false" customFormat="false" customHeight="true" hidden="true" ht="19.5" outlineLevel="0" r="45">
      <c r="A45" s="204"/>
      <c r="B45" s="37"/>
      <c r="C45" s="368"/>
      <c r="D45" s="368"/>
      <c r="E45" s="571"/>
      <c r="F45" s="372" t="s">
        <v>87</v>
      </c>
      <c r="G45" s="372"/>
      <c r="H45" s="372"/>
      <c r="I45" s="373" t="n">
        <f aca="false">J45+K45+L45+O45</f>
        <v>18466</v>
      </c>
      <c r="J45" s="375" t="n">
        <f aca="false">J65+J102</f>
        <v>0</v>
      </c>
      <c r="K45" s="375" t="n">
        <f aca="false">K65+K102</f>
        <v>0</v>
      </c>
      <c r="L45" s="375" t="n">
        <f aca="false">L65+L102</f>
        <v>0</v>
      </c>
      <c r="M45" s="372" t="s">
        <v>87</v>
      </c>
      <c r="N45" s="372"/>
      <c r="O45" s="572" t="n">
        <f aca="false">O65+O102</f>
        <v>18466</v>
      </c>
    </row>
    <row collapsed="false" customFormat="false" customHeight="true" hidden="true" ht="19.5" outlineLevel="0" r="46">
      <c r="A46" s="204"/>
      <c r="B46" s="37"/>
      <c r="C46" s="368"/>
      <c r="D46" s="368"/>
      <c r="E46" s="571"/>
      <c r="F46" s="372" t="s">
        <v>88</v>
      </c>
      <c r="G46" s="372"/>
      <c r="H46" s="372"/>
      <c r="I46" s="373" t="n">
        <f aca="false">J46+K46+L46+O46</f>
        <v>18718.1</v>
      </c>
      <c r="J46" s="375" t="n">
        <f aca="false">J66+J103</f>
        <v>0</v>
      </c>
      <c r="K46" s="375" t="n">
        <f aca="false">K66+K103</f>
        <v>0</v>
      </c>
      <c r="L46" s="375" t="n">
        <f aca="false">L66+L103</f>
        <v>0</v>
      </c>
      <c r="M46" s="372" t="s">
        <v>88</v>
      </c>
      <c r="N46" s="372"/>
      <c r="O46" s="572" t="n">
        <f aca="false">O66+O103</f>
        <v>18718.1</v>
      </c>
    </row>
    <row collapsed="false" customFormat="false" customHeight="true" hidden="true" ht="19.5" outlineLevel="0" r="47">
      <c r="A47" s="204"/>
      <c r="B47" s="37"/>
      <c r="C47" s="368"/>
      <c r="D47" s="368"/>
      <c r="E47" s="573"/>
      <c r="F47" s="372" t="s">
        <v>55</v>
      </c>
      <c r="G47" s="372"/>
      <c r="H47" s="372"/>
      <c r="I47" s="373" t="n">
        <f aca="false">J47+K47+L47+O47</f>
        <v>1509.3</v>
      </c>
      <c r="J47" s="375" t="n">
        <f aca="false">J67+J104+J130</f>
        <v>0</v>
      </c>
      <c r="K47" s="376" t="n">
        <f aca="false">K67+K104+K130</f>
        <v>0</v>
      </c>
      <c r="L47" s="376" t="n">
        <f aca="false">L67+L104+L130</f>
        <v>0</v>
      </c>
      <c r="M47" s="372" t="s">
        <v>55</v>
      </c>
      <c r="N47" s="372"/>
      <c r="O47" s="572" t="n">
        <f aca="false">O67+O104+M130</f>
        <v>1509.3</v>
      </c>
    </row>
    <row collapsed="false" customFormat="false" customHeight="true" hidden="true" ht="19.5" outlineLevel="0" r="48">
      <c r="A48" s="37" t="s">
        <v>85</v>
      </c>
      <c r="B48" s="37"/>
      <c r="C48" s="368" t="n">
        <v>41640</v>
      </c>
      <c r="D48" s="368" t="n">
        <v>42735</v>
      </c>
      <c r="E48" s="37"/>
      <c r="F48" s="371" t="n">
        <f aca="false">I49+I50+I51+I52</f>
        <v>138663.824</v>
      </c>
      <c r="G48" s="371"/>
      <c r="H48" s="371"/>
      <c r="I48" s="371"/>
      <c r="J48" s="381" t="n">
        <f aca="false">J49+J50+J51+J52</f>
        <v>0</v>
      </c>
      <c r="K48" s="381" t="n">
        <f aca="false">K49+K50+K51+K52</f>
        <v>21973.43</v>
      </c>
      <c r="L48" s="381" t="n">
        <f aca="false">L49+L50+L51+L52</f>
        <v>0</v>
      </c>
      <c r="M48" s="371" t="n">
        <f aca="false">O49+O50+O51+O52</f>
        <v>116690.394</v>
      </c>
      <c r="N48" s="371"/>
      <c r="O48" s="371"/>
    </row>
    <row collapsed="false" customFormat="false" customHeight="true" hidden="true" ht="19.5" outlineLevel="0" r="49">
      <c r="A49" s="37"/>
      <c r="B49" s="37"/>
      <c r="C49" s="368"/>
      <c r="D49" s="368"/>
      <c r="E49" s="37"/>
      <c r="F49" s="372" t="s">
        <v>86</v>
      </c>
      <c r="G49" s="372"/>
      <c r="H49" s="372"/>
      <c r="I49" s="382" t="n">
        <f aca="false">J49+K49+O49+L49</f>
        <v>53270.35</v>
      </c>
      <c r="J49" s="382" t="n">
        <f aca="false">J34+J39+J44</f>
        <v>0</v>
      </c>
      <c r="K49" s="383" t="n">
        <f aca="false">K34+K39+K44</f>
        <v>14079.15</v>
      </c>
      <c r="L49" s="383" t="n">
        <f aca="false">L34+L39+L44</f>
        <v>0</v>
      </c>
      <c r="M49" s="372" t="s">
        <v>86</v>
      </c>
      <c r="N49" s="372"/>
      <c r="O49" s="574" t="n">
        <f aca="false">O34+O39++O44</f>
        <v>39191.2</v>
      </c>
    </row>
    <row collapsed="false" customFormat="false" customHeight="true" hidden="true" ht="19.5" outlineLevel="0" r="50">
      <c r="A50" s="37"/>
      <c r="B50" s="37"/>
      <c r="C50" s="368"/>
      <c r="D50" s="368"/>
      <c r="E50" s="37"/>
      <c r="F50" s="372" t="s">
        <v>87</v>
      </c>
      <c r="G50" s="372"/>
      <c r="H50" s="372"/>
      <c r="I50" s="382" t="n">
        <f aca="false">J50+K50+O50+L50</f>
        <v>37437.24</v>
      </c>
      <c r="J50" s="382" t="n">
        <f aca="false">J35+J40+J45</f>
        <v>0</v>
      </c>
      <c r="K50" s="383" t="n">
        <f aca="false">K35+K40+K45</f>
        <v>1156.4</v>
      </c>
      <c r="L50" s="383" t="n">
        <f aca="false">L35+L40+L45</f>
        <v>0</v>
      </c>
      <c r="M50" s="372" t="s">
        <v>87</v>
      </c>
      <c r="N50" s="372"/>
      <c r="O50" s="575" t="n">
        <f aca="false">O35+O40++O45</f>
        <v>36280.84</v>
      </c>
    </row>
    <row collapsed="false" customFormat="false" customHeight="true" hidden="true" ht="19.5" outlineLevel="0" r="51">
      <c r="A51" s="37"/>
      <c r="B51" s="37"/>
      <c r="C51" s="368"/>
      <c r="D51" s="368"/>
      <c r="E51" s="37"/>
      <c r="F51" s="372" t="s">
        <v>88</v>
      </c>
      <c r="G51" s="372"/>
      <c r="H51" s="372"/>
      <c r="I51" s="382" t="n">
        <f aca="false">J51+K51+O51+L51</f>
        <v>42845.169</v>
      </c>
      <c r="J51" s="382" t="n">
        <f aca="false">J36+J41+J46</f>
        <v>0</v>
      </c>
      <c r="K51" s="383" t="n">
        <f aca="false">K46+K41+K36</f>
        <v>6737.88</v>
      </c>
      <c r="L51" s="383" t="n">
        <f aca="false">L36+L41+L46</f>
        <v>0</v>
      </c>
      <c r="M51" s="372" t="s">
        <v>88</v>
      </c>
      <c r="N51" s="372"/>
      <c r="O51" s="575" t="n">
        <f aca="false">O36+O41++O46</f>
        <v>36107.289</v>
      </c>
    </row>
    <row collapsed="false" customFormat="false" customHeight="true" hidden="true" ht="19.5" outlineLevel="0" r="52">
      <c r="A52" s="37"/>
      <c r="B52" s="37"/>
      <c r="C52" s="368"/>
      <c r="D52" s="368"/>
      <c r="E52" s="37"/>
      <c r="F52" s="372" t="s">
        <v>55</v>
      </c>
      <c r="G52" s="372"/>
      <c r="H52" s="372"/>
      <c r="I52" s="382" t="n">
        <f aca="false">J52+K52+O52+L52</f>
        <v>5111.065</v>
      </c>
      <c r="J52" s="382" t="n">
        <f aca="false">J37+J42+J47</f>
        <v>0</v>
      </c>
      <c r="K52" s="383" t="n">
        <f aca="false">K47+K42+K37</f>
        <v>0</v>
      </c>
      <c r="L52" s="383" t="n">
        <f aca="false">L37+L42+L47</f>
        <v>0</v>
      </c>
      <c r="M52" s="372" t="s">
        <v>55</v>
      </c>
      <c r="N52" s="372"/>
      <c r="O52" s="575" t="n">
        <f aca="false">O37+O42++O47</f>
        <v>5111.065</v>
      </c>
    </row>
    <row collapsed="false" customFormat="false" customHeight="true" hidden="true" ht="36.75" outlineLevel="0" r="53">
      <c r="A53" s="37" t="s">
        <v>90</v>
      </c>
      <c r="B53" s="37" t="s">
        <v>223</v>
      </c>
      <c r="C53" s="368" t="n">
        <v>41640</v>
      </c>
      <c r="D53" s="368" t="n">
        <v>42004</v>
      </c>
      <c r="E53" s="265" t="s">
        <v>225</v>
      </c>
      <c r="F53" s="384"/>
      <c r="G53" s="384"/>
      <c r="H53" s="384"/>
      <c r="I53" s="385" t="n">
        <f aca="false">I54+I55+I56+I57</f>
        <v>19248.329</v>
      </c>
      <c r="J53" s="618" t="n">
        <f aca="false">J54+J55+J56+J57</f>
        <v>0</v>
      </c>
      <c r="K53" s="386" t="n">
        <f aca="false">K54+K55+K56+K57</f>
        <v>17193.04</v>
      </c>
      <c r="L53" s="386" t="n">
        <f aca="false">L54+L55+L56+L57</f>
        <v>0</v>
      </c>
      <c r="M53" s="371" t="n">
        <f aca="false">O54+O55+O56+O57</f>
        <v>2055.289</v>
      </c>
      <c r="N53" s="371"/>
      <c r="O53" s="371"/>
    </row>
    <row collapsed="false" customFormat="false" customHeight="true" hidden="true" ht="19.5" outlineLevel="0" r="54">
      <c r="A54" s="37"/>
      <c r="B54" s="37"/>
      <c r="C54" s="368"/>
      <c r="D54" s="368"/>
      <c r="E54" s="265" t="s">
        <v>226</v>
      </c>
      <c r="F54" s="387" t="s">
        <v>86</v>
      </c>
      <c r="G54" s="387"/>
      <c r="H54" s="387"/>
      <c r="I54" s="388" t="n">
        <f aca="false">K54+O54+L54+J54</f>
        <v>15487.15</v>
      </c>
      <c r="J54" s="619" t="n">
        <f aca="false">J74</f>
        <v>0</v>
      </c>
      <c r="K54" s="389" t="n">
        <f aca="false">K74</f>
        <v>14079.15</v>
      </c>
      <c r="L54" s="390" t="n">
        <f aca="false">L74</f>
        <v>0</v>
      </c>
      <c r="M54" s="391" t="s">
        <v>86</v>
      </c>
      <c r="N54" s="391"/>
      <c r="O54" s="576" t="n">
        <f aca="false">N74</f>
        <v>1408</v>
      </c>
    </row>
    <row collapsed="false" customFormat="false" customHeight="true" hidden="true" ht="19.5" outlineLevel="0" r="55">
      <c r="A55" s="37"/>
      <c r="B55" s="37"/>
      <c r="C55" s="368"/>
      <c r="D55" s="368"/>
      <c r="E55" s="571"/>
      <c r="F55" s="387" t="s">
        <v>87</v>
      </c>
      <c r="G55" s="387"/>
      <c r="H55" s="387"/>
      <c r="I55" s="388" t="n">
        <f aca="false">K55+O55+L55+J55</f>
        <v>0</v>
      </c>
      <c r="J55" s="619" t="n">
        <f aca="false">J75</f>
        <v>0</v>
      </c>
      <c r="K55" s="389" t="n">
        <f aca="false">K75</f>
        <v>0</v>
      </c>
      <c r="L55" s="390" t="n">
        <f aca="false">L75</f>
        <v>0</v>
      </c>
      <c r="M55" s="391" t="s">
        <v>87</v>
      </c>
      <c r="N55" s="391"/>
      <c r="O55" s="402" t="n">
        <f aca="false">N75</f>
        <v>0</v>
      </c>
    </row>
    <row collapsed="false" customFormat="false" customHeight="true" hidden="true" ht="19.5" outlineLevel="0" r="56">
      <c r="A56" s="37"/>
      <c r="B56" s="37"/>
      <c r="C56" s="368"/>
      <c r="D56" s="368"/>
      <c r="E56" s="571"/>
      <c r="F56" s="387" t="s">
        <v>88</v>
      </c>
      <c r="G56" s="387"/>
      <c r="H56" s="387"/>
      <c r="I56" s="388" t="n">
        <f aca="false">K56+O56+L56+J56</f>
        <v>3647.779</v>
      </c>
      <c r="J56" s="619" t="n">
        <f aca="false">J76</f>
        <v>0</v>
      </c>
      <c r="K56" s="389" t="n">
        <f aca="false">K76</f>
        <v>3113.89</v>
      </c>
      <c r="L56" s="390" t="n">
        <f aca="false">L76</f>
        <v>0</v>
      </c>
      <c r="M56" s="391" t="s">
        <v>88</v>
      </c>
      <c r="N56" s="391"/>
      <c r="O56" s="402" t="n">
        <f aca="false">N76</f>
        <v>533.889</v>
      </c>
    </row>
    <row collapsed="false" customFormat="false" customHeight="true" hidden="true" ht="19.5" outlineLevel="0" r="57">
      <c r="A57" s="37"/>
      <c r="B57" s="37"/>
      <c r="C57" s="368"/>
      <c r="D57" s="368"/>
      <c r="E57" s="573"/>
      <c r="F57" s="387" t="s">
        <v>55</v>
      </c>
      <c r="G57" s="387"/>
      <c r="H57" s="387"/>
      <c r="I57" s="388" t="n">
        <f aca="false">K57+O57+L57+J57</f>
        <v>113.4</v>
      </c>
      <c r="J57" s="619" t="n">
        <f aca="false">J86</f>
        <v>0</v>
      </c>
      <c r="K57" s="389" t="n">
        <f aca="false">K86</f>
        <v>0</v>
      </c>
      <c r="L57" s="390" t="n">
        <f aca="false">L86</f>
        <v>0</v>
      </c>
      <c r="M57" s="391" t="s">
        <v>55</v>
      </c>
      <c r="N57" s="391"/>
      <c r="O57" s="402" t="n">
        <f aca="false">M86</f>
        <v>113.4</v>
      </c>
    </row>
    <row collapsed="false" customFormat="false" customHeight="false" hidden="true" ht="18.75" outlineLevel="0" r="58">
      <c r="A58" s="37"/>
      <c r="B58" s="37"/>
      <c r="C58" s="368" t="n">
        <v>42005</v>
      </c>
      <c r="D58" s="368" t="n">
        <v>42369</v>
      </c>
      <c r="E58" s="265" t="s">
        <v>227</v>
      </c>
      <c r="F58" s="392"/>
      <c r="G58" s="393"/>
      <c r="H58" s="393"/>
      <c r="I58" s="394" t="n">
        <f aca="false">I59+I60+I61+I62</f>
        <v>58143.42</v>
      </c>
      <c r="J58" s="620" t="n">
        <f aca="false">J59+J60+J61+J62</f>
        <v>0</v>
      </c>
      <c r="K58" s="395" t="n">
        <f aca="false">K59+K60+K61+K62</f>
        <v>4780.39</v>
      </c>
      <c r="L58" s="395" t="n">
        <f aca="false">L59+L60+L61+L62</f>
        <v>0</v>
      </c>
      <c r="M58" s="392"/>
      <c r="N58" s="393"/>
      <c r="O58" s="370" t="n">
        <f aca="false">O59+O60+O61+O62</f>
        <v>53363.03</v>
      </c>
    </row>
    <row collapsed="false" customFormat="false" customHeight="true" hidden="true" ht="19.5" outlineLevel="0" r="59">
      <c r="A59" s="37"/>
      <c r="B59" s="37"/>
      <c r="C59" s="368"/>
      <c r="D59" s="368"/>
      <c r="E59" s="265" t="s">
        <v>226</v>
      </c>
      <c r="F59" s="387" t="s">
        <v>86</v>
      </c>
      <c r="G59" s="387"/>
      <c r="H59" s="387"/>
      <c r="I59" s="388" t="n">
        <f aca="false">J59+K59+L59+O59</f>
        <v>18791</v>
      </c>
      <c r="J59" s="619" t="n">
        <f aca="false">J78</f>
        <v>0</v>
      </c>
      <c r="K59" s="389" t="n">
        <f aca="false">K78</f>
        <v>0</v>
      </c>
      <c r="L59" s="390" t="n">
        <f aca="false">L78</f>
        <v>0</v>
      </c>
      <c r="M59" s="391" t="s">
        <v>86</v>
      </c>
      <c r="N59" s="391"/>
      <c r="O59" s="576" t="n">
        <f aca="false">N78</f>
        <v>18791</v>
      </c>
    </row>
    <row collapsed="false" customFormat="false" customHeight="true" hidden="true" ht="19.5" outlineLevel="0" r="60">
      <c r="A60" s="37"/>
      <c r="B60" s="37"/>
      <c r="C60" s="368"/>
      <c r="D60" s="368"/>
      <c r="E60" s="571"/>
      <c r="F60" s="387" t="s">
        <v>87</v>
      </c>
      <c r="G60" s="387"/>
      <c r="H60" s="387"/>
      <c r="I60" s="388" t="n">
        <f aca="false">J60+K60+L60+O60</f>
        <v>17977.54</v>
      </c>
      <c r="J60" s="619" t="n">
        <f aca="false">J79</f>
        <v>0</v>
      </c>
      <c r="K60" s="389" t="n">
        <f aca="false">K79</f>
        <v>1156.4</v>
      </c>
      <c r="L60" s="390" t="n">
        <f aca="false">L79</f>
        <v>0</v>
      </c>
      <c r="M60" s="391" t="s">
        <v>87</v>
      </c>
      <c r="N60" s="391"/>
      <c r="O60" s="402" t="n">
        <f aca="false">N79</f>
        <v>16821.14</v>
      </c>
    </row>
    <row collapsed="false" customFormat="false" customHeight="true" hidden="true" ht="19.5" outlineLevel="0" r="61">
      <c r="A61" s="37"/>
      <c r="B61" s="37"/>
      <c r="C61" s="368"/>
      <c r="D61" s="368"/>
      <c r="E61" s="571"/>
      <c r="F61" s="387" t="s">
        <v>88</v>
      </c>
      <c r="G61" s="387"/>
      <c r="H61" s="387"/>
      <c r="I61" s="388" t="n">
        <f aca="false">J61+K61+L61+O61</f>
        <v>20278.39</v>
      </c>
      <c r="J61" s="619" t="n">
        <f aca="false">J80</f>
        <v>0</v>
      </c>
      <c r="K61" s="389" t="n">
        <f aca="false">K80</f>
        <v>3623.99</v>
      </c>
      <c r="L61" s="390" t="n">
        <f aca="false">L80</f>
        <v>0</v>
      </c>
      <c r="M61" s="391" t="s">
        <v>88</v>
      </c>
      <c r="N61" s="391"/>
      <c r="O61" s="402" t="n">
        <f aca="false">N80</f>
        <v>16654.4</v>
      </c>
    </row>
    <row collapsed="false" customFormat="false" customHeight="true" hidden="true" ht="19.5" outlineLevel="0" r="62">
      <c r="A62" s="37"/>
      <c r="B62" s="37"/>
      <c r="C62" s="368"/>
      <c r="D62" s="368"/>
      <c r="E62" s="573"/>
      <c r="F62" s="387" t="s">
        <v>55</v>
      </c>
      <c r="G62" s="387"/>
      <c r="H62" s="387"/>
      <c r="I62" s="388" t="n">
        <f aca="false">J62+K62+L62+O62</f>
        <v>1096.49</v>
      </c>
      <c r="J62" s="619" t="n">
        <f aca="false">J88</f>
        <v>0</v>
      </c>
      <c r="K62" s="389" t="n">
        <f aca="false">K88</f>
        <v>0</v>
      </c>
      <c r="L62" s="390" t="n">
        <f aca="false">L88</f>
        <v>0</v>
      </c>
      <c r="M62" s="391" t="s">
        <v>55</v>
      </c>
      <c r="N62" s="391"/>
      <c r="O62" s="402" t="n">
        <f aca="false">M88</f>
        <v>1096.49</v>
      </c>
    </row>
    <row collapsed="false" customFormat="false" customHeight="false" hidden="true" ht="18.75" outlineLevel="0" r="63">
      <c r="A63" s="37"/>
      <c r="B63" s="37"/>
      <c r="C63" s="368" t="n">
        <v>42370</v>
      </c>
      <c r="D63" s="368" t="n">
        <v>42735</v>
      </c>
      <c r="E63" s="265" t="s">
        <v>228</v>
      </c>
      <c r="F63" s="381"/>
      <c r="G63" s="396"/>
      <c r="H63" s="396"/>
      <c r="I63" s="397" t="n">
        <f aca="false">I64+I65+I66+I67</f>
        <v>54855</v>
      </c>
      <c r="J63" s="620" t="n">
        <f aca="false">J64+J65+J66+J67</f>
        <v>0</v>
      </c>
      <c r="K63" s="395" t="n">
        <f aca="false">K64+K65+K66+K67</f>
        <v>0</v>
      </c>
      <c r="L63" s="395" t="n">
        <f aca="false">L64+L65+L66+L67</f>
        <v>0</v>
      </c>
      <c r="M63" s="392"/>
      <c r="N63" s="398"/>
      <c r="O63" s="370" t="n">
        <f aca="false">O64+O65+O66+O67</f>
        <v>54855</v>
      </c>
    </row>
    <row collapsed="false" customFormat="false" customHeight="true" hidden="true" ht="19.5" outlineLevel="0" r="64">
      <c r="A64" s="37"/>
      <c r="B64" s="37"/>
      <c r="C64" s="368"/>
      <c r="D64" s="368"/>
      <c r="E64" s="265" t="s">
        <v>226</v>
      </c>
      <c r="F64" s="387" t="s">
        <v>86</v>
      </c>
      <c r="G64" s="387"/>
      <c r="H64" s="387"/>
      <c r="I64" s="388" t="n">
        <f aca="false">J64+K64+L64+O64</f>
        <v>18488</v>
      </c>
      <c r="J64" s="619" t="n">
        <f aca="false">J82</f>
        <v>0</v>
      </c>
      <c r="K64" s="389" t="n">
        <f aca="false">K82</f>
        <v>0</v>
      </c>
      <c r="L64" s="390" t="n">
        <f aca="false">L82</f>
        <v>0</v>
      </c>
      <c r="M64" s="391" t="s">
        <v>86</v>
      </c>
      <c r="N64" s="391"/>
      <c r="O64" s="576" t="n">
        <f aca="false">N82</f>
        <v>18488</v>
      </c>
    </row>
    <row collapsed="false" customFormat="false" customHeight="true" hidden="true" ht="19.5" outlineLevel="0" r="65">
      <c r="A65" s="37"/>
      <c r="B65" s="37"/>
      <c r="C65" s="368"/>
      <c r="D65" s="368"/>
      <c r="E65" s="571"/>
      <c r="F65" s="387" t="s">
        <v>87</v>
      </c>
      <c r="G65" s="387"/>
      <c r="H65" s="387"/>
      <c r="I65" s="388" t="n">
        <f aca="false">J65+K65+L65+O65</f>
        <v>17648</v>
      </c>
      <c r="J65" s="619" t="n">
        <f aca="false">J83</f>
        <v>0</v>
      </c>
      <c r="K65" s="389" t="n">
        <f aca="false">K83</f>
        <v>0</v>
      </c>
      <c r="L65" s="390" t="n">
        <f aca="false">L83</f>
        <v>0</v>
      </c>
      <c r="M65" s="391" t="s">
        <v>87</v>
      </c>
      <c r="N65" s="391"/>
      <c r="O65" s="402" t="n">
        <f aca="false">N83</f>
        <v>17648</v>
      </c>
    </row>
    <row collapsed="false" customFormat="false" customHeight="true" hidden="true" ht="19.5" outlineLevel="0" r="66">
      <c r="A66" s="37"/>
      <c r="B66" s="37"/>
      <c r="C66" s="368"/>
      <c r="D66" s="368"/>
      <c r="E66" s="571"/>
      <c r="F66" s="387" t="s">
        <v>88</v>
      </c>
      <c r="G66" s="387"/>
      <c r="H66" s="387"/>
      <c r="I66" s="388" t="n">
        <f aca="false">J66+K66+L66+O66</f>
        <v>18505</v>
      </c>
      <c r="J66" s="619" t="n">
        <f aca="false">J84</f>
        <v>0</v>
      </c>
      <c r="K66" s="389" t="n">
        <f aca="false">K84</f>
        <v>0</v>
      </c>
      <c r="L66" s="390" t="n">
        <f aca="false">L84</f>
        <v>0</v>
      </c>
      <c r="M66" s="391" t="s">
        <v>88</v>
      </c>
      <c r="N66" s="391"/>
      <c r="O66" s="402" t="n">
        <f aca="false">N84</f>
        <v>18505</v>
      </c>
    </row>
    <row collapsed="false" customFormat="false" customHeight="true" hidden="true" ht="19.5" outlineLevel="0" r="67">
      <c r="A67" s="37"/>
      <c r="B67" s="37"/>
      <c r="C67" s="368"/>
      <c r="D67" s="368"/>
      <c r="E67" s="573"/>
      <c r="F67" s="387" t="s">
        <v>55</v>
      </c>
      <c r="G67" s="387"/>
      <c r="H67" s="387"/>
      <c r="I67" s="388" t="n">
        <f aca="false">J67+K67+L67+O67</f>
        <v>214</v>
      </c>
      <c r="J67" s="619" t="n">
        <f aca="false">J90</f>
        <v>0</v>
      </c>
      <c r="K67" s="389" t="n">
        <f aca="false">K90</f>
        <v>0</v>
      </c>
      <c r="L67" s="390" t="n">
        <f aca="false">L90</f>
        <v>0</v>
      </c>
      <c r="M67" s="391" t="s">
        <v>55</v>
      </c>
      <c r="N67" s="391"/>
      <c r="O67" s="402" t="n">
        <f aca="false">M90</f>
        <v>214</v>
      </c>
    </row>
    <row collapsed="false" customFormat="false" customHeight="true" hidden="true" ht="19.5" outlineLevel="0" r="68">
      <c r="A68" s="37" t="s">
        <v>85</v>
      </c>
      <c r="B68" s="37"/>
      <c r="C68" s="368" t="n">
        <v>41640</v>
      </c>
      <c r="D68" s="368" t="n">
        <v>42735</v>
      </c>
      <c r="E68" s="37"/>
      <c r="F68" s="381"/>
      <c r="G68" s="396"/>
      <c r="H68" s="396"/>
      <c r="I68" s="397" t="n">
        <f aca="false">I69+I70+I71+I72</f>
        <v>132246.749</v>
      </c>
      <c r="J68" s="621" t="n">
        <f aca="false">J69+J70+J71+J72</f>
        <v>0</v>
      </c>
      <c r="K68" s="399" t="n">
        <f aca="false">K69+K70+K71+K72</f>
        <v>21973.43</v>
      </c>
      <c r="L68" s="399" t="n">
        <f aca="false">L69+L70+L71+L72</f>
        <v>0</v>
      </c>
      <c r="M68" s="392"/>
      <c r="N68" s="393"/>
      <c r="O68" s="370" t="n">
        <f aca="false">O69+O70+O71+O72</f>
        <v>110273.319</v>
      </c>
    </row>
    <row collapsed="false" customFormat="false" customHeight="true" hidden="true" ht="19.5" outlineLevel="0" r="69">
      <c r="A69" s="37"/>
      <c r="B69" s="37"/>
      <c r="C69" s="368"/>
      <c r="D69" s="368"/>
      <c r="E69" s="37"/>
      <c r="F69" s="387" t="s">
        <v>86</v>
      </c>
      <c r="G69" s="387"/>
      <c r="H69" s="387"/>
      <c r="I69" s="400" t="n">
        <f aca="false">J69+K69+L69+O69</f>
        <v>52766.15</v>
      </c>
      <c r="J69" s="619" t="n">
        <f aca="false">J54+J59+J64</f>
        <v>0</v>
      </c>
      <c r="K69" s="401" t="n">
        <f aca="false">K54+K59+K64</f>
        <v>14079.15</v>
      </c>
      <c r="L69" s="390" t="n">
        <f aca="false">L54+L59+L64</f>
        <v>0</v>
      </c>
      <c r="M69" s="402" t="s">
        <v>86</v>
      </c>
      <c r="N69" s="402"/>
      <c r="O69" s="577" t="n">
        <f aca="false">O54+O59+O64</f>
        <v>38687</v>
      </c>
    </row>
    <row collapsed="false" customFormat="false" customHeight="true" hidden="true" ht="19.5" outlineLevel="0" r="70">
      <c r="A70" s="37"/>
      <c r="B70" s="37"/>
      <c r="C70" s="368"/>
      <c r="D70" s="368"/>
      <c r="E70" s="37"/>
      <c r="F70" s="387" t="s">
        <v>87</v>
      </c>
      <c r="G70" s="387"/>
      <c r="H70" s="387"/>
      <c r="I70" s="400" t="n">
        <f aca="false">J70+K70+L70+O70</f>
        <v>35625.54</v>
      </c>
      <c r="J70" s="619" t="n">
        <f aca="false">J55+J60+J65</f>
        <v>0</v>
      </c>
      <c r="K70" s="401" t="n">
        <f aca="false">K55+K60+K65</f>
        <v>1156.4</v>
      </c>
      <c r="L70" s="390" t="n">
        <f aca="false">L55+L60+L65</f>
        <v>0</v>
      </c>
      <c r="M70" s="402" t="s">
        <v>87</v>
      </c>
      <c r="N70" s="402"/>
      <c r="O70" s="578" t="n">
        <f aca="false">O55+O60+O65</f>
        <v>34469.14</v>
      </c>
    </row>
    <row collapsed="false" customFormat="false" customHeight="true" hidden="true" ht="19.5" outlineLevel="0" r="71">
      <c r="A71" s="37"/>
      <c r="B71" s="37"/>
      <c r="C71" s="368"/>
      <c r="D71" s="368"/>
      <c r="E71" s="37"/>
      <c r="F71" s="387" t="s">
        <v>88</v>
      </c>
      <c r="G71" s="387"/>
      <c r="H71" s="387"/>
      <c r="I71" s="400" t="n">
        <f aca="false">J71+K71+L71+O71</f>
        <v>42431.169</v>
      </c>
      <c r="J71" s="619" t="n">
        <f aca="false">J56+J61+J66</f>
        <v>0</v>
      </c>
      <c r="K71" s="401" t="n">
        <f aca="false">K56+K61+K66</f>
        <v>6737.88</v>
      </c>
      <c r="L71" s="390" t="n">
        <f aca="false">L56+L61+L66</f>
        <v>0</v>
      </c>
      <c r="M71" s="402" t="s">
        <v>88</v>
      </c>
      <c r="N71" s="402"/>
      <c r="O71" s="578" t="n">
        <f aca="false">O56+O61+O66</f>
        <v>35693.289</v>
      </c>
    </row>
    <row collapsed="false" customFormat="false" customHeight="true" hidden="true" ht="19.5" outlineLevel="0" r="72">
      <c r="A72" s="37"/>
      <c r="B72" s="37"/>
      <c r="C72" s="368"/>
      <c r="D72" s="368"/>
      <c r="E72" s="37"/>
      <c r="F72" s="387" t="s">
        <v>55</v>
      </c>
      <c r="G72" s="387"/>
      <c r="H72" s="387"/>
      <c r="I72" s="400" t="n">
        <f aca="false">J72+K72+L72+O72</f>
        <v>1423.89</v>
      </c>
      <c r="J72" s="619" t="n">
        <f aca="false">J57+J62+J67</f>
        <v>0</v>
      </c>
      <c r="K72" s="401" t="n">
        <f aca="false">K57+K62+K67</f>
        <v>0</v>
      </c>
      <c r="L72" s="390" t="n">
        <f aca="false">L57+L62+L67</f>
        <v>0</v>
      </c>
      <c r="M72" s="402" t="s">
        <v>55</v>
      </c>
      <c r="N72" s="402"/>
      <c r="O72" s="578" t="n">
        <f aca="false">O57+O62+O67</f>
        <v>1423.89</v>
      </c>
    </row>
    <row collapsed="false" customFormat="false" customHeight="true" hidden="true" ht="24" outlineLevel="0" r="73">
      <c r="A73" s="37" t="s">
        <v>51</v>
      </c>
      <c r="B73" s="37" t="s">
        <v>52</v>
      </c>
      <c r="C73" s="368" t="n">
        <v>41640</v>
      </c>
      <c r="D73" s="368" t="n">
        <v>42004</v>
      </c>
      <c r="E73" s="265" t="s">
        <v>225</v>
      </c>
      <c r="F73" s="579" t="s">
        <v>434</v>
      </c>
      <c r="G73" s="579"/>
      <c r="H73" s="579"/>
      <c r="I73" s="403" t="n">
        <f aca="false">I74+I75+I76</f>
        <v>19134.929</v>
      </c>
      <c r="J73" s="622" t="n">
        <f aca="false">J74+J75+J76</f>
        <v>0</v>
      </c>
      <c r="K73" s="404" t="n">
        <f aca="false">K74+K75+K76</f>
        <v>17193.04</v>
      </c>
      <c r="L73" s="404" t="n">
        <f aca="false">L74+L75+L76</f>
        <v>0</v>
      </c>
      <c r="M73" s="377"/>
      <c r="N73" s="405" t="n">
        <f aca="false">N74+N75+N76</f>
        <v>1941.889</v>
      </c>
      <c r="O73" s="405"/>
    </row>
    <row collapsed="false" customFormat="false" customHeight="true" hidden="true" ht="19.5" outlineLevel="0" r="74">
      <c r="A74" s="37"/>
      <c r="B74" s="37"/>
      <c r="C74" s="368"/>
      <c r="D74" s="368"/>
      <c r="E74" s="265" t="s">
        <v>226</v>
      </c>
      <c r="F74" s="406" t="s">
        <v>86</v>
      </c>
      <c r="G74" s="406"/>
      <c r="H74" s="406"/>
      <c r="I74" s="407" t="n">
        <f aca="false">J74+K74+L74+N74</f>
        <v>15487.15</v>
      </c>
      <c r="J74" s="408" t="n">
        <v>0</v>
      </c>
      <c r="K74" s="408" t="n">
        <v>14079.15</v>
      </c>
      <c r="L74" s="409" t="n">
        <v>0</v>
      </c>
      <c r="M74" s="410" t="s">
        <v>86</v>
      </c>
      <c r="N74" s="580" t="n">
        <v>1408</v>
      </c>
      <c r="O74" s="580"/>
    </row>
    <row collapsed="false" customFormat="false" customHeight="true" hidden="true" ht="19.5" outlineLevel="0" r="75">
      <c r="A75" s="37"/>
      <c r="B75" s="37"/>
      <c r="C75" s="368"/>
      <c r="D75" s="368"/>
      <c r="E75" s="571"/>
      <c r="F75" s="406" t="s">
        <v>87</v>
      </c>
      <c r="G75" s="406"/>
      <c r="H75" s="406"/>
      <c r="I75" s="412" t="n">
        <f aca="false">J75+K75+L75+N75</f>
        <v>0</v>
      </c>
      <c r="J75" s="408" t="n">
        <v>0</v>
      </c>
      <c r="K75" s="408" t="n">
        <v>0</v>
      </c>
      <c r="L75" s="409" t="n">
        <v>0</v>
      </c>
      <c r="M75" s="410" t="s">
        <v>87</v>
      </c>
      <c r="N75" s="411"/>
      <c r="O75" s="411"/>
    </row>
    <row collapsed="false" customFormat="false" customHeight="true" hidden="true" ht="19.5" outlineLevel="0" r="76">
      <c r="A76" s="37"/>
      <c r="B76" s="37"/>
      <c r="C76" s="368"/>
      <c r="D76" s="368"/>
      <c r="E76" s="573"/>
      <c r="F76" s="406" t="s">
        <v>88</v>
      </c>
      <c r="G76" s="406"/>
      <c r="H76" s="406"/>
      <c r="I76" s="412" t="n">
        <f aca="false">J76+K76+L76+N76</f>
        <v>3647.779</v>
      </c>
      <c r="J76" s="408" t="n">
        <v>0</v>
      </c>
      <c r="K76" s="408" t="n">
        <v>3113.89</v>
      </c>
      <c r="L76" s="409" t="n">
        <v>0</v>
      </c>
      <c r="M76" s="410" t="s">
        <v>88</v>
      </c>
      <c r="N76" s="581" t="n">
        <v>533.889</v>
      </c>
      <c r="O76" s="581"/>
    </row>
    <row collapsed="false" customFormat="false" customHeight="true" hidden="true" ht="16.5" outlineLevel="0" r="77">
      <c r="A77" s="37"/>
      <c r="B77" s="37"/>
      <c r="C77" s="368" t="n">
        <v>42005</v>
      </c>
      <c r="D77" s="368" t="n">
        <v>42369</v>
      </c>
      <c r="E77" s="265" t="s">
        <v>227</v>
      </c>
      <c r="F77" s="369" t="s">
        <v>434</v>
      </c>
      <c r="G77" s="369"/>
      <c r="H77" s="369"/>
      <c r="I77" s="403" t="n">
        <f aca="false">I78+I79+I80</f>
        <v>57046.93</v>
      </c>
      <c r="J77" s="403" t="n">
        <f aca="false">J78+J79+J80</f>
        <v>0</v>
      </c>
      <c r="K77" s="403" t="n">
        <f aca="false">K78+K79+K80</f>
        <v>4780.39</v>
      </c>
      <c r="L77" s="403" t="n">
        <f aca="false">L78+L79+L80</f>
        <v>0</v>
      </c>
      <c r="M77" s="377"/>
      <c r="N77" s="405" t="n">
        <f aca="false">N78+N79+N80</f>
        <v>52266.54</v>
      </c>
      <c r="O77" s="405"/>
    </row>
    <row collapsed="false" customFormat="false" customHeight="true" hidden="true" ht="19.5" outlineLevel="0" r="78">
      <c r="A78" s="37"/>
      <c r="B78" s="37"/>
      <c r="C78" s="368"/>
      <c r="D78" s="368"/>
      <c r="E78" s="265" t="s">
        <v>226</v>
      </c>
      <c r="F78" s="406" t="s">
        <v>86</v>
      </c>
      <c r="G78" s="406"/>
      <c r="H78" s="406"/>
      <c r="I78" s="412" t="n">
        <f aca="false">J78+K78+N78+L78</f>
        <v>18791</v>
      </c>
      <c r="J78" s="623" t="n">
        <v>0</v>
      </c>
      <c r="K78" s="408" t="n">
        <v>0</v>
      </c>
      <c r="L78" s="409" t="n">
        <v>0</v>
      </c>
      <c r="M78" s="410" t="s">
        <v>86</v>
      </c>
      <c r="N78" s="580" t="n">
        <v>18791</v>
      </c>
      <c r="O78" s="580"/>
    </row>
    <row collapsed="false" customFormat="false" customHeight="true" hidden="true" ht="19.5" outlineLevel="0" r="79">
      <c r="A79" s="37"/>
      <c r="B79" s="37"/>
      <c r="C79" s="368"/>
      <c r="D79" s="368"/>
      <c r="E79" s="571"/>
      <c r="F79" s="406" t="s">
        <v>87</v>
      </c>
      <c r="G79" s="406"/>
      <c r="H79" s="406"/>
      <c r="I79" s="412" t="n">
        <f aca="false">J79+K79+N79+L79</f>
        <v>17977.54</v>
      </c>
      <c r="J79" s="623" t="n">
        <v>0</v>
      </c>
      <c r="K79" s="408" t="n">
        <v>1156.4</v>
      </c>
      <c r="L79" s="409" t="n">
        <v>0</v>
      </c>
      <c r="M79" s="410" t="s">
        <v>87</v>
      </c>
      <c r="N79" s="411" t="n">
        <v>16821.14</v>
      </c>
      <c r="O79" s="411"/>
    </row>
    <row collapsed="false" customFormat="false" customHeight="true" hidden="true" ht="19.5" outlineLevel="0" r="80">
      <c r="A80" s="37"/>
      <c r="B80" s="37"/>
      <c r="C80" s="368"/>
      <c r="D80" s="368"/>
      <c r="E80" s="573"/>
      <c r="F80" s="406" t="s">
        <v>88</v>
      </c>
      <c r="G80" s="406"/>
      <c r="H80" s="406"/>
      <c r="I80" s="412" t="n">
        <f aca="false">J80+K80+N80+L80</f>
        <v>20278.39</v>
      </c>
      <c r="J80" s="623" t="n">
        <v>0</v>
      </c>
      <c r="K80" s="408" t="n">
        <v>3623.99</v>
      </c>
      <c r="L80" s="409" t="n">
        <v>0</v>
      </c>
      <c r="M80" s="410" t="s">
        <v>88</v>
      </c>
      <c r="N80" s="411" t="n">
        <v>16654.4</v>
      </c>
      <c r="O80" s="411"/>
    </row>
    <row collapsed="false" customFormat="false" customHeight="true" hidden="true" ht="16.5" outlineLevel="0" r="81">
      <c r="A81" s="37"/>
      <c r="B81" s="37"/>
      <c r="C81" s="368" t="n">
        <v>42370</v>
      </c>
      <c r="D81" s="368" t="n">
        <v>42735</v>
      </c>
      <c r="E81" s="265" t="s">
        <v>228</v>
      </c>
      <c r="F81" s="369" t="s">
        <v>434</v>
      </c>
      <c r="G81" s="369"/>
      <c r="H81" s="369"/>
      <c r="I81" s="403" t="n">
        <f aca="false">I82+I83+I84</f>
        <v>54641</v>
      </c>
      <c r="J81" s="622" t="n">
        <f aca="false">J82+J83+J84</f>
        <v>0</v>
      </c>
      <c r="K81" s="413" t="n">
        <f aca="false">K82+K83+K84</f>
        <v>0</v>
      </c>
      <c r="L81" s="413" t="n">
        <f aca="false">L82+L83+L84</f>
        <v>0</v>
      </c>
      <c r="M81" s="377"/>
      <c r="N81" s="414" t="n">
        <f aca="false">N82+N83+N84</f>
        <v>54641</v>
      </c>
      <c r="O81" s="414"/>
    </row>
    <row collapsed="false" customFormat="false" customHeight="true" hidden="true" ht="19.5" outlineLevel="0" r="82">
      <c r="A82" s="37"/>
      <c r="B82" s="37"/>
      <c r="C82" s="368"/>
      <c r="D82" s="368"/>
      <c r="E82" s="265" t="s">
        <v>226</v>
      </c>
      <c r="F82" s="406" t="s">
        <v>86</v>
      </c>
      <c r="G82" s="406"/>
      <c r="H82" s="406"/>
      <c r="I82" s="415" t="n">
        <f aca="false">J82+K82+L82+N82</f>
        <v>18488</v>
      </c>
      <c r="J82" s="623" t="n">
        <v>0</v>
      </c>
      <c r="K82" s="408" t="n">
        <v>0</v>
      </c>
      <c r="L82" s="409" t="n">
        <v>0</v>
      </c>
      <c r="M82" s="410" t="s">
        <v>86</v>
      </c>
      <c r="N82" s="411" t="n">
        <v>18488</v>
      </c>
      <c r="O82" s="411"/>
    </row>
    <row collapsed="false" customFormat="false" customHeight="true" hidden="true" ht="19.5" outlineLevel="0" r="83">
      <c r="A83" s="37"/>
      <c r="B83" s="37"/>
      <c r="C83" s="368"/>
      <c r="D83" s="368"/>
      <c r="E83" s="571"/>
      <c r="F83" s="406" t="s">
        <v>87</v>
      </c>
      <c r="G83" s="406"/>
      <c r="H83" s="406"/>
      <c r="I83" s="415" t="n">
        <f aca="false">J83+K83+L83+N83</f>
        <v>17648</v>
      </c>
      <c r="J83" s="623" t="n">
        <v>0</v>
      </c>
      <c r="K83" s="408" t="n">
        <v>0</v>
      </c>
      <c r="L83" s="409" t="n">
        <v>0</v>
      </c>
      <c r="M83" s="410" t="s">
        <v>87</v>
      </c>
      <c r="N83" s="411" t="n">
        <v>17648</v>
      </c>
      <c r="O83" s="411"/>
    </row>
    <row collapsed="false" customFormat="false" customHeight="true" hidden="true" ht="19.5" outlineLevel="0" r="84">
      <c r="A84" s="37"/>
      <c r="B84" s="37"/>
      <c r="C84" s="368"/>
      <c r="D84" s="368"/>
      <c r="E84" s="573"/>
      <c r="F84" s="406" t="s">
        <v>88</v>
      </c>
      <c r="G84" s="406"/>
      <c r="H84" s="406"/>
      <c r="I84" s="412" t="n">
        <f aca="false">J84+K84+L84+N84</f>
        <v>18505</v>
      </c>
      <c r="J84" s="623" t="n">
        <v>0</v>
      </c>
      <c r="K84" s="408" t="n">
        <v>0</v>
      </c>
      <c r="L84" s="409" t="n">
        <v>0</v>
      </c>
      <c r="M84" s="410" t="s">
        <v>88</v>
      </c>
      <c r="N84" s="581" t="n">
        <v>18505</v>
      </c>
      <c r="O84" s="581"/>
    </row>
    <row collapsed="false" customFormat="false" customHeight="true" hidden="true" ht="17.45" outlineLevel="0" r="85">
      <c r="A85" s="41" t="s">
        <v>85</v>
      </c>
      <c r="B85" s="41"/>
      <c r="C85" s="416" t="n">
        <v>41640</v>
      </c>
      <c r="D85" s="416" t="n">
        <v>42735</v>
      </c>
      <c r="E85" s="41"/>
      <c r="F85" s="417"/>
      <c r="G85" s="398"/>
      <c r="H85" s="398"/>
      <c r="I85" s="370" t="n">
        <f aca="false">I81+I77+I73</f>
        <v>130822.859</v>
      </c>
      <c r="J85" s="370" t="n">
        <f aca="false">J81+J77+J73</f>
        <v>0</v>
      </c>
      <c r="K85" s="370" t="n">
        <f aca="false">K81+K77+K73</f>
        <v>21973.43</v>
      </c>
      <c r="L85" s="370" t="n">
        <f aca="false">L81+L77+L73</f>
        <v>0</v>
      </c>
      <c r="M85" s="418"/>
      <c r="N85" s="419" t="n">
        <f aca="false">N81+N77+N73</f>
        <v>108849.429</v>
      </c>
      <c r="O85" s="419"/>
    </row>
    <row collapsed="false" customFormat="false" customHeight="true" hidden="true" ht="249.75" outlineLevel="0" r="86">
      <c r="A86" s="37" t="s">
        <v>54</v>
      </c>
      <c r="B86" s="37" t="s">
        <v>223</v>
      </c>
      <c r="C86" s="368" t="n">
        <v>41640</v>
      </c>
      <c r="D86" s="368" t="n">
        <v>42004</v>
      </c>
      <c r="E86" s="265" t="s">
        <v>225</v>
      </c>
      <c r="F86" s="415" t="n">
        <f aca="false">J86+K86+L86+M86</f>
        <v>113.4</v>
      </c>
      <c r="G86" s="415"/>
      <c r="H86" s="415"/>
      <c r="I86" s="415"/>
      <c r="J86" s="420" t="n">
        <v>0</v>
      </c>
      <c r="K86" s="420" t="n">
        <v>0</v>
      </c>
      <c r="L86" s="420" t="n">
        <v>0</v>
      </c>
      <c r="M86" s="420" t="n">
        <v>113.4</v>
      </c>
      <c r="N86" s="420"/>
      <c r="O86" s="420"/>
    </row>
    <row collapsed="false" customFormat="false" customHeight="false" hidden="true" ht="15.75" outlineLevel="0" r="87">
      <c r="A87" s="37"/>
      <c r="B87" s="37"/>
      <c r="C87" s="368"/>
      <c r="D87" s="368"/>
      <c r="E87" s="41" t="s">
        <v>226</v>
      </c>
      <c r="F87" s="415"/>
      <c r="G87" s="415"/>
      <c r="H87" s="415"/>
      <c r="I87" s="415"/>
      <c r="J87" s="420"/>
      <c r="K87" s="420"/>
      <c r="L87" s="420"/>
      <c r="M87" s="420"/>
      <c r="N87" s="420"/>
      <c r="O87" s="420"/>
    </row>
    <row collapsed="false" customFormat="false" customHeight="false" hidden="true" ht="15.75" outlineLevel="0" r="88">
      <c r="A88" s="37"/>
      <c r="B88" s="37"/>
      <c r="C88" s="368" t="n">
        <v>42005</v>
      </c>
      <c r="D88" s="368" t="n">
        <v>42369</v>
      </c>
      <c r="E88" s="265" t="s">
        <v>227</v>
      </c>
      <c r="F88" s="415" t="n">
        <f aca="false">J88+K88+L88+M88</f>
        <v>1096.49</v>
      </c>
      <c r="G88" s="415"/>
      <c r="H88" s="415"/>
      <c r="I88" s="415"/>
      <c r="J88" s="420" t="n">
        <v>0</v>
      </c>
      <c r="K88" s="420" t="n">
        <v>0</v>
      </c>
      <c r="L88" s="420" t="n">
        <v>0</v>
      </c>
      <c r="M88" s="420" t="n">
        <v>1096.49</v>
      </c>
      <c r="N88" s="420"/>
      <c r="O88" s="420"/>
    </row>
    <row collapsed="false" customFormat="false" customHeight="false" hidden="true" ht="15.75" outlineLevel="0" r="89">
      <c r="A89" s="37"/>
      <c r="B89" s="37"/>
      <c r="C89" s="368"/>
      <c r="D89" s="368"/>
      <c r="E89" s="41" t="s">
        <v>226</v>
      </c>
      <c r="F89" s="415"/>
      <c r="G89" s="415"/>
      <c r="H89" s="415"/>
      <c r="I89" s="415"/>
      <c r="J89" s="420"/>
      <c r="K89" s="420"/>
      <c r="L89" s="420"/>
      <c r="M89" s="420"/>
      <c r="N89" s="420"/>
      <c r="O89" s="420"/>
    </row>
    <row collapsed="false" customFormat="false" customHeight="false" hidden="true" ht="15.75" outlineLevel="0" r="90">
      <c r="A90" s="37"/>
      <c r="B90" s="37"/>
      <c r="C90" s="368" t="n">
        <v>42370</v>
      </c>
      <c r="D90" s="368" t="n">
        <v>42735</v>
      </c>
      <c r="E90" s="265" t="s">
        <v>228</v>
      </c>
      <c r="F90" s="415" t="n">
        <f aca="false">J90+K90+L90+M90</f>
        <v>214</v>
      </c>
      <c r="G90" s="415"/>
      <c r="H90" s="415"/>
      <c r="I90" s="415"/>
      <c r="J90" s="420" t="n">
        <v>0</v>
      </c>
      <c r="K90" s="420" t="n">
        <v>0</v>
      </c>
      <c r="L90" s="420" t="n">
        <v>0</v>
      </c>
      <c r="M90" s="420" t="n">
        <v>214</v>
      </c>
      <c r="N90" s="420"/>
      <c r="O90" s="420"/>
    </row>
    <row collapsed="false" customFormat="false" customHeight="false" hidden="true" ht="15.75" outlineLevel="0" r="91">
      <c r="A91" s="37"/>
      <c r="B91" s="37"/>
      <c r="C91" s="368"/>
      <c r="D91" s="368"/>
      <c r="E91" s="41" t="s">
        <v>226</v>
      </c>
      <c r="F91" s="415"/>
      <c r="G91" s="415"/>
      <c r="H91" s="415"/>
      <c r="I91" s="415"/>
      <c r="J91" s="420"/>
      <c r="K91" s="420"/>
      <c r="L91" s="420"/>
      <c r="M91" s="420"/>
      <c r="N91" s="420"/>
      <c r="O91" s="420"/>
    </row>
    <row collapsed="false" customFormat="false" customHeight="true" hidden="true" ht="18" outlineLevel="0" r="92">
      <c r="A92" s="41" t="s">
        <v>98</v>
      </c>
      <c r="B92" s="41"/>
      <c r="C92" s="416" t="n">
        <v>41640</v>
      </c>
      <c r="D92" s="416" t="n">
        <v>42735</v>
      </c>
      <c r="E92" s="41"/>
      <c r="F92" s="403" t="n">
        <f aca="false">SUM(F86:F91)</f>
        <v>1423.89</v>
      </c>
      <c r="G92" s="403"/>
      <c r="H92" s="403"/>
      <c r="I92" s="403"/>
      <c r="J92" s="404" t="n">
        <f aca="false">SUM(J86:J91)</f>
        <v>0</v>
      </c>
      <c r="K92" s="404" t="n">
        <f aca="false">SUM(K86:K91)</f>
        <v>0</v>
      </c>
      <c r="L92" s="404" t="n">
        <f aca="false">SUM(L86:L91)</f>
        <v>0</v>
      </c>
      <c r="M92" s="403" t="n">
        <f aca="false">SUM(M86:M91)</f>
        <v>1423.89</v>
      </c>
      <c r="N92" s="403"/>
      <c r="O92" s="403"/>
    </row>
    <row collapsed="false" customFormat="false" customHeight="true" hidden="true" ht="36" outlineLevel="0" r="93">
      <c r="A93" s="265" t="s">
        <v>57</v>
      </c>
      <c r="B93" s="37" t="s">
        <v>60</v>
      </c>
      <c r="C93" s="368" t="n">
        <v>41640</v>
      </c>
      <c r="D93" s="368" t="n">
        <v>42004</v>
      </c>
      <c r="E93" s="265" t="s">
        <v>225</v>
      </c>
      <c r="F93" s="403" t="n">
        <f aca="false">J93+K93+L93+M93</f>
        <v>141.8</v>
      </c>
      <c r="G93" s="403"/>
      <c r="H93" s="403"/>
      <c r="I93" s="403"/>
      <c r="J93" s="403" t="n">
        <f aca="false">J106+J113</f>
        <v>0</v>
      </c>
      <c r="K93" s="403" t="n">
        <f aca="false">K106+K113</f>
        <v>0</v>
      </c>
      <c r="L93" s="403" t="n">
        <f aca="false">L106+L113</f>
        <v>0</v>
      </c>
      <c r="M93" s="403" t="n">
        <f aca="false">M106+M113</f>
        <v>141.8</v>
      </c>
      <c r="N93" s="403"/>
      <c r="O93" s="403"/>
    </row>
    <row collapsed="false" customFormat="false" customHeight="true" hidden="true" ht="15.75" outlineLevel="0" r="94">
      <c r="A94" s="359" t="s">
        <v>259</v>
      </c>
      <c r="B94" s="37"/>
      <c r="C94" s="368"/>
      <c r="D94" s="368"/>
      <c r="E94" s="41" t="s">
        <v>226</v>
      </c>
      <c r="F94" s="403"/>
      <c r="G94" s="403"/>
      <c r="H94" s="403"/>
      <c r="I94" s="403"/>
      <c r="J94" s="403"/>
      <c r="K94" s="403"/>
      <c r="L94" s="403"/>
      <c r="M94" s="403"/>
      <c r="N94" s="403"/>
      <c r="O94" s="403"/>
    </row>
    <row collapsed="false" customFormat="false" customHeight="true" hidden="true" ht="35.25" outlineLevel="0" r="95">
      <c r="A95" s="359"/>
      <c r="B95" s="37"/>
      <c r="C95" s="368" t="n">
        <v>41640</v>
      </c>
      <c r="D95" s="368" t="n">
        <v>42004</v>
      </c>
      <c r="E95" s="582" t="s">
        <v>177</v>
      </c>
      <c r="F95" s="421" t="s">
        <v>434</v>
      </c>
      <c r="G95" s="421"/>
      <c r="H95" s="421"/>
      <c r="I95" s="403" t="n">
        <f aca="false">I96+I97+I98+I99</f>
        <v>1833.3</v>
      </c>
      <c r="J95" s="583" t="n">
        <f aca="false">J96+J97+J98+J99</f>
        <v>0</v>
      </c>
      <c r="K95" s="422" t="n">
        <f aca="false">K96+K97+K98+K99</f>
        <v>0</v>
      </c>
      <c r="L95" s="422" t="n">
        <f aca="false">L96+L97+L98+L99</f>
        <v>0</v>
      </c>
      <c r="M95" s="423"/>
      <c r="N95" s="424"/>
      <c r="O95" s="583" t="n">
        <f aca="false">O96+O97+O98+O99</f>
        <v>1833.3</v>
      </c>
    </row>
    <row collapsed="false" customFormat="false" customHeight="true" hidden="true" ht="26.25" outlineLevel="0" r="96">
      <c r="A96" s="359"/>
      <c r="B96" s="37"/>
      <c r="C96" s="368"/>
      <c r="D96" s="368"/>
      <c r="E96" s="582"/>
      <c r="F96" s="387" t="s">
        <v>86</v>
      </c>
      <c r="G96" s="387"/>
      <c r="H96" s="387"/>
      <c r="I96" s="388" t="n">
        <f aca="false">J96+K96+L96+O96</f>
        <v>278.2</v>
      </c>
      <c r="J96" s="388" t="n">
        <f aca="false">J116</f>
        <v>0</v>
      </c>
      <c r="K96" s="388" t="n">
        <f aca="false">K116</f>
        <v>0</v>
      </c>
      <c r="L96" s="388" t="n">
        <f aca="false">L116</f>
        <v>0</v>
      </c>
      <c r="M96" s="425"/>
      <c r="N96" s="426"/>
      <c r="O96" s="584" t="n">
        <f aca="false">O116</f>
        <v>278.2</v>
      </c>
    </row>
    <row collapsed="false" customFormat="false" customHeight="true" hidden="true" ht="26.25" outlineLevel="0" r="97">
      <c r="A97" s="359"/>
      <c r="B97" s="37"/>
      <c r="C97" s="368"/>
      <c r="D97" s="368"/>
      <c r="E97" s="582"/>
      <c r="F97" s="387" t="s">
        <v>87</v>
      </c>
      <c r="G97" s="387"/>
      <c r="H97" s="387"/>
      <c r="I97" s="388" t="n">
        <f aca="false">J97+K97+L97+O97</f>
        <v>993.7</v>
      </c>
      <c r="J97" s="388" t="n">
        <f aca="false">J117</f>
        <v>0</v>
      </c>
      <c r="K97" s="388" t="n">
        <f aca="false">K117</f>
        <v>0</v>
      </c>
      <c r="L97" s="388" t="n">
        <f aca="false">L117</f>
        <v>0</v>
      </c>
      <c r="M97" s="427"/>
      <c r="N97" s="428"/>
      <c r="O97" s="584" t="n">
        <f aca="false">O117</f>
        <v>993.7</v>
      </c>
    </row>
    <row collapsed="false" customFormat="false" customHeight="true" hidden="true" ht="21.75" outlineLevel="0" r="98">
      <c r="A98" s="359"/>
      <c r="B98" s="37"/>
      <c r="C98" s="368"/>
      <c r="D98" s="368"/>
      <c r="E98" s="582"/>
      <c r="F98" s="387" t="s">
        <v>88</v>
      </c>
      <c r="G98" s="387"/>
      <c r="H98" s="387"/>
      <c r="I98" s="388" t="n">
        <f aca="false">J98+K98+L98+O98</f>
        <v>200.9</v>
      </c>
      <c r="J98" s="388" t="n">
        <f aca="false">J118</f>
        <v>0</v>
      </c>
      <c r="K98" s="388" t="n">
        <f aca="false">K118</f>
        <v>0</v>
      </c>
      <c r="L98" s="388" t="n">
        <f aca="false">L118</f>
        <v>0</v>
      </c>
      <c r="M98" s="425"/>
      <c r="N98" s="426"/>
      <c r="O98" s="584" t="n">
        <f aca="false">O118</f>
        <v>200.9</v>
      </c>
    </row>
    <row collapsed="false" customFormat="false" customHeight="true" hidden="true" ht="33" outlineLevel="0" r="99">
      <c r="A99" s="359"/>
      <c r="B99" s="37"/>
      <c r="C99" s="368"/>
      <c r="D99" s="368"/>
      <c r="E99" s="41"/>
      <c r="F99" s="429" t="s">
        <v>55</v>
      </c>
      <c r="G99" s="429"/>
      <c r="H99" s="429"/>
      <c r="I99" s="388" t="n">
        <f aca="false">J99+K99+L99+O99</f>
        <v>360.5</v>
      </c>
      <c r="J99" s="388" t="n">
        <f aca="false">J119</f>
        <v>0</v>
      </c>
      <c r="K99" s="388" t="n">
        <f aca="false">K119</f>
        <v>0</v>
      </c>
      <c r="L99" s="388" t="n">
        <f aca="false">L119</f>
        <v>0</v>
      </c>
      <c r="M99" s="430"/>
      <c r="N99" s="431"/>
      <c r="O99" s="584" t="n">
        <f aca="false">O119+M108</f>
        <v>360.5</v>
      </c>
    </row>
    <row collapsed="false" customFormat="false" customHeight="true" hidden="true" ht="33" outlineLevel="0" r="100">
      <c r="A100" s="359"/>
      <c r="B100" s="37"/>
      <c r="C100" s="432"/>
      <c r="D100" s="432"/>
      <c r="E100" s="582" t="s">
        <v>463</v>
      </c>
      <c r="F100" s="423"/>
      <c r="G100" s="424" t="s">
        <v>434</v>
      </c>
      <c r="H100" s="424"/>
      <c r="I100" s="403" t="n">
        <f aca="false">I101+I102+I103+I104</f>
        <v>1539.3</v>
      </c>
      <c r="J100" s="583" t="n">
        <f aca="false">J101+J102+J103+J104</f>
        <v>0</v>
      </c>
      <c r="K100" s="422" t="n">
        <f aca="false">K101+K102+K103+K104</f>
        <v>0</v>
      </c>
      <c r="L100" s="422" t="n">
        <f aca="false">L101+L102+L103+L104</f>
        <v>0</v>
      </c>
      <c r="M100" s="423"/>
      <c r="N100" s="424"/>
      <c r="O100" s="583" t="n">
        <f aca="false">O101+O102+O103+O104</f>
        <v>1539.3</v>
      </c>
    </row>
    <row collapsed="false" customFormat="false" customHeight="true" hidden="true" ht="33" outlineLevel="0" r="101">
      <c r="A101" s="359"/>
      <c r="B101" s="37"/>
      <c r="C101" s="432"/>
      <c r="D101" s="432"/>
      <c r="E101" s="582"/>
      <c r="F101" s="387" t="s">
        <v>86</v>
      </c>
      <c r="G101" s="387"/>
      <c r="H101" s="387"/>
      <c r="I101" s="388" t="n">
        <f aca="false">J101+K101+L101+O101</f>
        <v>226</v>
      </c>
      <c r="J101" s="388" t="n">
        <f aca="false">J121</f>
        <v>0</v>
      </c>
      <c r="K101" s="388" t="n">
        <f aca="false">K121</f>
        <v>0</v>
      </c>
      <c r="L101" s="388" t="n">
        <f aca="false">L121</f>
        <v>0</v>
      </c>
      <c r="M101" s="425"/>
      <c r="N101" s="426"/>
      <c r="O101" s="584" t="n">
        <f aca="false">O121</f>
        <v>226</v>
      </c>
    </row>
    <row collapsed="false" customFormat="false" customHeight="true" hidden="true" ht="33" outlineLevel="0" r="102">
      <c r="A102" s="359"/>
      <c r="B102" s="37"/>
      <c r="C102" s="432"/>
      <c r="D102" s="432"/>
      <c r="E102" s="582"/>
      <c r="F102" s="387" t="s">
        <v>87</v>
      </c>
      <c r="G102" s="387"/>
      <c r="H102" s="387"/>
      <c r="I102" s="388" t="n">
        <f aca="false">J102+K102+L102+O102</f>
        <v>818</v>
      </c>
      <c r="J102" s="388" t="n">
        <f aca="false">J122</f>
        <v>0</v>
      </c>
      <c r="K102" s="388" t="n">
        <f aca="false">K122</f>
        <v>0</v>
      </c>
      <c r="L102" s="388" t="n">
        <f aca="false">L122</f>
        <v>0</v>
      </c>
      <c r="M102" s="427"/>
      <c r="N102" s="428"/>
      <c r="O102" s="584" t="n">
        <f aca="false">O122</f>
        <v>818</v>
      </c>
    </row>
    <row collapsed="false" customFormat="false" customHeight="true" hidden="true" ht="19.5" outlineLevel="0" r="103">
      <c r="A103" s="359"/>
      <c r="B103" s="37"/>
      <c r="C103" s="368" t="n">
        <v>41640</v>
      </c>
      <c r="D103" s="368" t="n">
        <v>42004</v>
      </c>
      <c r="E103" s="582"/>
      <c r="F103" s="387" t="s">
        <v>88</v>
      </c>
      <c r="G103" s="387"/>
      <c r="H103" s="387"/>
      <c r="I103" s="388" t="n">
        <f aca="false">J103+K103+L103+O103</f>
        <v>213.1</v>
      </c>
      <c r="J103" s="388" t="n">
        <f aca="false">J123</f>
        <v>0</v>
      </c>
      <c r="K103" s="388" t="n">
        <f aca="false">K123</f>
        <v>0</v>
      </c>
      <c r="L103" s="388" t="n">
        <f aca="false">L123</f>
        <v>0</v>
      </c>
      <c r="M103" s="425"/>
      <c r="N103" s="426"/>
      <c r="O103" s="584" t="n">
        <f aca="false">O123</f>
        <v>213.1</v>
      </c>
    </row>
    <row collapsed="false" customFormat="false" customHeight="true" hidden="true" ht="19.5" outlineLevel="0" r="104">
      <c r="A104" s="359"/>
      <c r="B104" s="37"/>
      <c r="C104" s="368"/>
      <c r="D104" s="368"/>
      <c r="E104" s="41"/>
      <c r="F104" s="429" t="s">
        <v>55</v>
      </c>
      <c r="G104" s="429"/>
      <c r="H104" s="429"/>
      <c r="I104" s="388" t="n">
        <f aca="false">J104+K104+L104+O104</f>
        <v>282.2</v>
      </c>
      <c r="J104" s="388" t="n">
        <f aca="false">J124</f>
        <v>0</v>
      </c>
      <c r="K104" s="388" t="n">
        <f aca="false">K124</f>
        <v>0</v>
      </c>
      <c r="L104" s="388" t="n">
        <f aca="false">L124</f>
        <v>0</v>
      </c>
      <c r="M104" s="430"/>
      <c r="N104" s="431"/>
      <c r="O104" s="584" t="n">
        <f aca="false">O124+M110</f>
        <v>282.2</v>
      </c>
    </row>
    <row collapsed="false" customFormat="false" customHeight="true" hidden="true" ht="18" outlineLevel="0" r="105">
      <c r="A105" s="433" t="s">
        <v>98</v>
      </c>
      <c r="B105" s="433"/>
      <c r="C105" s="434" t="n">
        <v>41640</v>
      </c>
      <c r="D105" s="434" t="n">
        <v>42735</v>
      </c>
      <c r="E105" s="433"/>
      <c r="F105" s="403" t="n">
        <f aca="false">I100+I95++++++F93</f>
        <v>3514.4</v>
      </c>
      <c r="G105" s="403"/>
      <c r="H105" s="403"/>
      <c r="I105" s="403"/>
      <c r="J105" s="404" t="n">
        <f aca="false">J100+J95+J93</f>
        <v>0</v>
      </c>
      <c r="K105" s="404" t="n">
        <f aca="false">K100+K95+K93</f>
        <v>0</v>
      </c>
      <c r="L105" s="404" t="n">
        <f aca="false">L100+L95+L93</f>
        <v>0</v>
      </c>
      <c r="M105" s="403" t="n">
        <f aca="false">O100+O95+M93</f>
        <v>3514.4</v>
      </c>
      <c r="N105" s="403"/>
      <c r="O105" s="403"/>
    </row>
    <row collapsed="false" customFormat="false" customHeight="true" hidden="true" ht="15.75" outlineLevel="0" r="106">
      <c r="A106" s="265" t="s">
        <v>257</v>
      </c>
      <c r="B106" s="37" t="s">
        <v>60</v>
      </c>
      <c r="C106" s="368" t="n">
        <v>41640</v>
      </c>
      <c r="D106" s="368" t="n">
        <v>42004</v>
      </c>
      <c r="E106" s="265" t="s">
        <v>225</v>
      </c>
      <c r="F106" s="415" t="n">
        <f aca="false">J106+K106+L106+M106</f>
        <v>141.8</v>
      </c>
      <c r="G106" s="415"/>
      <c r="H106" s="415"/>
      <c r="I106" s="415"/>
      <c r="J106" s="420" t="n">
        <v>0</v>
      </c>
      <c r="K106" s="420" t="n">
        <v>0</v>
      </c>
      <c r="L106" s="420" t="n">
        <v>0</v>
      </c>
      <c r="M106" s="420" t="n">
        <v>141.8</v>
      </c>
      <c r="N106" s="420"/>
      <c r="O106" s="420"/>
    </row>
    <row collapsed="false" customFormat="false" customHeight="false" hidden="true" ht="110.25" outlineLevel="0" r="107">
      <c r="A107" s="265" t="s">
        <v>259</v>
      </c>
      <c r="B107" s="37"/>
      <c r="C107" s="368"/>
      <c r="D107" s="368"/>
      <c r="E107" s="41" t="s">
        <v>226</v>
      </c>
      <c r="F107" s="415"/>
      <c r="G107" s="415"/>
      <c r="H107" s="415"/>
      <c r="I107" s="415"/>
      <c r="J107" s="420"/>
      <c r="K107" s="420"/>
      <c r="L107" s="420"/>
      <c r="M107" s="420"/>
      <c r="N107" s="420"/>
      <c r="O107" s="420"/>
    </row>
    <row collapsed="false" customFormat="false" customHeight="false" hidden="true" ht="15.75" outlineLevel="0" r="108">
      <c r="A108" s="435"/>
      <c r="B108" s="37"/>
      <c r="C108" s="368" t="n">
        <v>41640</v>
      </c>
      <c r="D108" s="368" t="n">
        <v>42004</v>
      </c>
      <c r="E108" s="265" t="s">
        <v>227</v>
      </c>
      <c r="F108" s="415" t="n">
        <f aca="false">J108+K108+L108+M108</f>
        <v>360.5</v>
      </c>
      <c r="G108" s="415"/>
      <c r="H108" s="415"/>
      <c r="I108" s="415"/>
      <c r="J108" s="420" t="n">
        <v>0</v>
      </c>
      <c r="K108" s="420" t="n">
        <v>0</v>
      </c>
      <c r="L108" s="420" t="n">
        <v>0</v>
      </c>
      <c r="M108" s="420" t="n">
        <v>360.5</v>
      </c>
      <c r="N108" s="420"/>
      <c r="O108" s="420"/>
    </row>
    <row collapsed="false" customFormat="false" customHeight="false" hidden="true" ht="15.75" outlineLevel="0" r="109">
      <c r="A109" s="435"/>
      <c r="B109" s="37"/>
      <c r="C109" s="368"/>
      <c r="D109" s="368"/>
      <c r="E109" s="41" t="s">
        <v>226</v>
      </c>
      <c r="F109" s="415"/>
      <c r="G109" s="415"/>
      <c r="H109" s="415"/>
      <c r="I109" s="415"/>
      <c r="J109" s="420"/>
      <c r="K109" s="420"/>
      <c r="L109" s="420"/>
      <c r="M109" s="420"/>
      <c r="N109" s="420"/>
      <c r="O109" s="420"/>
    </row>
    <row collapsed="false" customFormat="false" customHeight="false" hidden="true" ht="15.75" outlineLevel="0" r="110">
      <c r="A110" s="435"/>
      <c r="B110" s="37"/>
      <c r="C110" s="368" t="n">
        <v>41640</v>
      </c>
      <c r="D110" s="368" t="n">
        <v>42004</v>
      </c>
      <c r="E110" s="265" t="s">
        <v>228</v>
      </c>
      <c r="F110" s="415" t="n">
        <f aca="false">J110+K110+L110+M110</f>
        <v>282.2</v>
      </c>
      <c r="G110" s="415"/>
      <c r="H110" s="415"/>
      <c r="I110" s="415"/>
      <c r="J110" s="420" t="n">
        <v>0</v>
      </c>
      <c r="K110" s="420" t="n">
        <v>0</v>
      </c>
      <c r="L110" s="420" t="n">
        <v>0</v>
      </c>
      <c r="M110" s="420" t="n">
        <v>282.2</v>
      </c>
      <c r="N110" s="420"/>
      <c r="O110" s="420"/>
    </row>
    <row collapsed="false" customFormat="false" customHeight="false" hidden="true" ht="15.75" outlineLevel="0" r="111">
      <c r="A111" s="191"/>
      <c r="B111" s="37"/>
      <c r="C111" s="368"/>
      <c r="D111" s="368"/>
      <c r="E111" s="41" t="s">
        <v>226</v>
      </c>
      <c r="F111" s="415"/>
      <c r="G111" s="415"/>
      <c r="H111" s="415"/>
      <c r="I111" s="415"/>
      <c r="J111" s="420"/>
      <c r="K111" s="420"/>
      <c r="L111" s="420"/>
      <c r="M111" s="420"/>
      <c r="N111" s="420"/>
      <c r="O111" s="420"/>
    </row>
    <row collapsed="false" customFormat="false" customHeight="true" hidden="true" ht="18" outlineLevel="0" r="112">
      <c r="A112" s="41" t="s">
        <v>98</v>
      </c>
      <c r="B112" s="41"/>
      <c r="C112" s="416" t="n">
        <v>41640</v>
      </c>
      <c r="D112" s="416" t="n">
        <v>42735</v>
      </c>
      <c r="E112" s="41"/>
      <c r="F112" s="403" t="n">
        <f aca="false">SUM(F106:F111)</f>
        <v>784.5</v>
      </c>
      <c r="G112" s="403"/>
      <c r="H112" s="403"/>
      <c r="I112" s="403"/>
      <c r="J112" s="404" t="n">
        <f aca="false">SUM(J106:J111)</f>
        <v>0</v>
      </c>
      <c r="K112" s="404" t="n">
        <f aca="false">SUM(K106:K111)</f>
        <v>0</v>
      </c>
      <c r="L112" s="404" t="n">
        <f aca="false">SUM(L106:L111)</f>
        <v>0</v>
      </c>
      <c r="M112" s="403" t="n">
        <f aca="false">SUM(M106:M111)</f>
        <v>784.5</v>
      </c>
      <c r="N112" s="403"/>
      <c r="O112" s="403"/>
    </row>
    <row collapsed="false" customFormat="false" customHeight="false" hidden="true" ht="15.75" outlineLevel="0" r="113">
      <c r="A113" s="265" t="s">
        <v>435</v>
      </c>
      <c r="B113" s="37"/>
      <c r="C113" s="368" t="n">
        <v>41640</v>
      </c>
      <c r="D113" s="368" t="n">
        <v>42004</v>
      </c>
      <c r="E113" s="265" t="s">
        <v>225</v>
      </c>
      <c r="F113" s="415" t="n">
        <f aca="false">J113+K113+L113+M113</f>
        <v>0</v>
      </c>
      <c r="G113" s="415"/>
      <c r="H113" s="415"/>
      <c r="I113" s="415"/>
      <c r="J113" s="420" t="n">
        <v>0</v>
      </c>
      <c r="K113" s="420" t="n">
        <v>0</v>
      </c>
      <c r="L113" s="420" t="n">
        <v>0</v>
      </c>
      <c r="M113" s="443" t="n">
        <v>0</v>
      </c>
      <c r="N113" s="443"/>
      <c r="O113" s="443"/>
    </row>
    <row collapsed="false" customFormat="false" customHeight="true" hidden="true" ht="85.5" outlineLevel="0" r="114">
      <c r="A114" s="265" t="s">
        <v>436</v>
      </c>
      <c r="B114" s="37"/>
      <c r="C114" s="368"/>
      <c r="D114" s="368"/>
      <c r="E114" s="41" t="s">
        <v>226</v>
      </c>
      <c r="F114" s="415"/>
      <c r="G114" s="415"/>
      <c r="H114" s="415"/>
      <c r="I114" s="415"/>
      <c r="J114" s="420"/>
      <c r="K114" s="420"/>
      <c r="L114" s="420"/>
      <c r="M114" s="443"/>
      <c r="N114" s="443"/>
      <c r="O114" s="443"/>
    </row>
    <row collapsed="false" customFormat="false" customHeight="true" hidden="true" ht="19.5" outlineLevel="0" r="115">
      <c r="A115" s="435"/>
      <c r="B115" s="37" t="s">
        <v>102</v>
      </c>
      <c r="C115" s="368" t="n">
        <v>41640</v>
      </c>
      <c r="D115" s="368" t="n">
        <v>42004</v>
      </c>
      <c r="E115" s="265" t="s">
        <v>227</v>
      </c>
      <c r="F115" s="423"/>
      <c r="G115" s="424" t="s">
        <v>434</v>
      </c>
      <c r="H115" s="424"/>
      <c r="I115" s="403" t="n">
        <f aca="false">I116+I117+I118+I119</f>
        <v>1472.8</v>
      </c>
      <c r="J115" s="583" t="n">
        <v>0</v>
      </c>
      <c r="K115" s="422" t="n">
        <v>0</v>
      </c>
      <c r="L115" s="423" t="n">
        <v>0</v>
      </c>
      <c r="M115" s="436"/>
      <c r="N115" s="437"/>
      <c r="O115" s="585" t="n">
        <f aca="false">O116+O117+O118+O119</f>
        <v>1472.8</v>
      </c>
    </row>
    <row collapsed="false" customFormat="false" customHeight="true" hidden="true" ht="19.5" outlineLevel="0" r="116">
      <c r="A116" s="435"/>
      <c r="B116" s="37"/>
      <c r="C116" s="368"/>
      <c r="D116" s="368"/>
      <c r="E116" s="265"/>
      <c r="F116" s="406" t="s">
        <v>86</v>
      </c>
      <c r="G116" s="406"/>
      <c r="H116" s="406"/>
      <c r="I116" s="438" t="n">
        <f aca="false">J116+K116++L116+O116</f>
        <v>278.2</v>
      </c>
      <c r="J116" s="420" t="n">
        <v>0</v>
      </c>
      <c r="K116" s="420" t="n">
        <v>0</v>
      </c>
      <c r="L116" s="420" t="n">
        <v>0</v>
      </c>
      <c r="M116" s="439" t="s">
        <v>86</v>
      </c>
      <c r="N116" s="440"/>
      <c r="O116" s="440" t="n">
        <v>278.2</v>
      </c>
    </row>
    <row collapsed="false" customFormat="false" customHeight="true" hidden="true" ht="19.5" outlineLevel="0" r="117">
      <c r="A117" s="435"/>
      <c r="B117" s="37"/>
      <c r="C117" s="368"/>
      <c r="D117" s="368"/>
      <c r="E117" s="265"/>
      <c r="F117" s="406" t="s">
        <v>87</v>
      </c>
      <c r="G117" s="406"/>
      <c r="H117" s="406"/>
      <c r="I117" s="415" t="n">
        <f aca="false">J117+K117++L117+O117</f>
        <v>993.7</v>
      </c>
      <c r="J117" s="420" t="n">
        <v>0</v>
      </c>
      <c r="K117" s="420" t="n">
        <v>0</v>
      </c>
      <c r="L117" s="420" t="n">
        <v>0</v>
      </c>
      <c r="M117" s="441" t="s">
        <v>87</v>
      </c>
      <c r="N117" s="420"/>
      <c r="O117" s="420" t="n">
        <v>993.7</v>
      </c>
    </row>
    <row collapsed="false" customFormat="false" customHeight="true" hidden="true" ht="19.5" outlineLevel="0" r="118">
      <c r="A118" s="435"/>
      <c r="B118" s="37"/>
      <c r="C118" s="368"/>
      <c r="D118" s="368"/>
      <c r="E118" s="265"/>
      <c r="F118" s="406" t="s">
        <v>88</v>
      </c>
      <c r="G118" s="406"/>
      <c r="H118" s="406"/>
      <c r="I118" s="438" t="n">
        <f aca="false">J118+K118++L118+O118</f>
        <v>200.9</v>
      </c>
      <c r="J118" s="420" t="n">
        <v>0</v>
      </c>
      <c r="K118" s="420" t="n">
        <v>0</v>
      </c>
      <c r="L118" s="420" t="n">
        <v>0</v>
      </c>
      <c r="M118" s="441" t="s">
        <v>88</v>
      </c>
      <c r="N118" s="420"/>
      <c r="O118" s="420" t="n">
        <v>200.9</v>
      </c>
    </row>
    <row collapsed="false" customFormat="false" customHeight="true" hidden="true" ht="19.5" outlineLevel="0" r="119">
      <c r="A119" s="435"/>
      <c r="B119" s="37"/>
      <c r="C119" s="368"/>
      <c r="D119" s="368"/>
      <c r="E119" s="41" t="s">
        <v>226</v>
      </c>
      <c r="F119" s="442" t="s">
        <v>55</v>
      </c>
      <c r="G119" s="442"/>
      <c r="H119" s="442"/>
      <c r="I119" s="415" t="n">
        <f aca="false">J119+K119++L119+O119</f>
        <v>0</v>
      </c>
      <c r="J119" s="443" t="n">
        <v>0</v>
      </c>
      <c r="K119" s="443" t="n">
        <v>0</v>
      </c>
      <c r="L119" s="443" t="n">
        <v>0</v>
      </c>
      <c r="M119" s="444" t="s">
        <v>55</v>
      </c>
      <c r="N119" s="443"/>
      <c r="O119" s="443" t="n">
        <v>0</v>
      </c>
    </row>
    <row collapsed="false" customFormat="false" customHeight="true" hidden="true" ht="19.5" outlineLevel="0" r="120">
      <c r="A120" s="435"/>
      <c r="B120" s="37"/>
      <c r="C120" s="432"/>
      <c r="D120" s="432"/>
      <c r="E120" s="172" t="s">
        <v>463</v>
      </c>
      <c r="F120" s="586" t="s">
        <v>434</v>
      </c>
      <c r="G120" s="586"/>
      <c r="H120" s="586"/>
      <c r="I120" s="403" t="n">
        <f aca="false">I121+I122+I123+I124</f>
        <v>1257.1</v>
      </c>
      <c r="J120" s="403" t="n">
        <f aca="false">J121+J122+J123</f>
        <v>0</v>
      </c>
      <c r="K120" s="403" t="n">
        <f aca="false">K121+K122+K123</f>
        <v>0</v>
      </c>
      <c r="L120" s="403" t="n">
        <f aca="false">L121+L122+L123</f>
        <v>0</v>
      </c>
      <c r="M120" s="437"/>
      <c r="N120" s="437"/>
      <c r="O120" s="585" t="n">
        <f aca="false">O121+O122+O123+O124</f>
        <v>1257.1</v>
      </c>
    </row>
    <row collapsed="false" customFormat="false" customHeight="true" hidden="true" ht="19.5" outlineLevel="0" r="121">
      <c r="A121" s="435"/>
      <c r="B121" s="37"/>
      <c r="C121" s="432"/>
      <c r="D121" s="432"/>
      <c r="E121" s="172"/>
      <c r="F121" s="406" t="s">
        <v>86</v>
      </c>
      <c r="G121" s="406"/>
      <c r="H121" s="406"/>
      <c r="I121" s="446" t="n">
        <f aca="false">J121+K121+L121++O121</f>
        <v>226</v>
      </c>
      <c r="J121" s="443" t="n">
        <v>0</v>
      </c>
      <c r="K121" s="443" t="n">
        <v>0</v>
      </c>
      <c r="L121" s="443" t="n">
        <v>0</v>
      </c>
      <c r="M121" s="441" t="s">
        <v>86</v>
      </c>
      <c r="N121" s="420"/>
      <c r="O121" s="420" t="n">
        <v>226</v>
      </c>
    </row>
    <row collapsed="false" customFormat="false" customHeight="true" hidden="true" ht="19.5" outlineLevel="0" r="122">
      <c r="A122" s="435"/>
      <c r="B122" s="37"/>
      <c r="C122" s="432"/>
      <c r="D122" s="432"/>
      <c r="E122" s="172"/>
      <c r="F122" s="406" t="s">
        <v>87</v>
      </c>
      <c r="G122" s="406"/>
      <c r="H122" s="406"/>
      <c r="I122" s="438" t="n">
        <f aca="false">J122+K122+L122++O122</f>
        <v>818</v>
      </c>
      <c r="J122" s="420" t="n">
        <v>0</v>
      </c>
      <c r="K122" s="420" t="n">
        <v>0</v>
      </c>
      <c r="L122" s="420" t="n">
        <v>0</v>
      </c>
      <c r="M122" s="441" t="s">
        <v>87</v>
      </c>
      <c r="N122" s="420"/>
      <c r="O122" s="420" t="n">
        <v>818</v>
      </c>
    </row>
    <row collapsed="false" customFormat="false" customHeight="true" hidden="true" ht="19.5" outlineLevel="0" r="123">
      <c r="A123" s="435"/>
      <c r="B123" s="37"/>
      <c r="C123" s="368" t="n">
        <v>41640</v>
      </c>
      <c r="D123" s="368" t="n">
        <v>42004</v>
      </c>
      <c r="E123" s="172"/>
      <c r="F123" s="406" t="s">
        <v>88</v>
      </c>
      <c r="G123" s="406"/>
      <c r="H123" s="406"/>
      <c r="I123" s="446" t="n">
        <f aca="false">J123+K123+L123++O123</f>
        <v>213.1</v>
      </c>
      <c r="J123" s="420" t="n">
        <v>0</v>
      </c>
      <c r="K123" s="420" t="n">
        <v>0</v>
      </c>
      <c r="L123" s="420" t="n">
        <v>0</v>
      </c>
      <c r="M123" s="441" t="s">
        <v>88</v>
      </c>
      <c r="N123" s="420"/>
      <c r="O123" s="420" t="n">
        <v>213.1</v>
      </c>
    </row>
    <row collapsed="false" customFormat="false" customHeight="true" hidden="true" ht="19.5" outlineLevel="0" r="124">
      <c r="A124" s="435"/>
      <c r="B124" s="37"/>
      <c r="C124" s="368"/>
      <c r="D124" s="368"/>
      <c r="E124" s="172"/>
      <c r="F124" s="442" t="s">
        <v>55</v>
      </c>
      <c r="G124" s="442"/>
      <c r="H124" s="442"/>
      <c r="I124" s="438" t="n">
        <f aca="false">J124+K124+L124++O124</f>
        <v>0</v>
      </c>
      <c r="J124" s="440" t="n">
        <v>0</v>
      </c>
      <c r="K124" s="440" t="n">
        <v>0</v>
      </c>
      <c r="L124" s="440" t="n">
        <v>0</v>
      </c>
      <c r="M124" s="441" t="s">
        <v>55</v>
      </c>
      <c r="N124" s="420"/>
      <c r="O124" s="439" t="n">
        <v>0</v>
      </c>
    </row>
    <row collapsed="false" customFormat="false" customHeight="false" hidden="true" ht="18.75" outlineLevel="0" r="125">
      <c r="A125" s="42" t="s">
        <v>98</v>
      </c>
      <c r="B125" s="41"/>
      <c r="C125" s="416" t="n">
        <v>41640</v>
      </c>
      <c r="D125" s="416" t="n">
        <v>42735</v>
      </c>
      <c r="E125" s="41"/>
      <c r="F125" s="403" t="n">
        <f aca="false">I120+I115+F113</f>
        <v>2729.9</v>
      </c>
      <c r="G125" s="403"/>
      <c r="H125" s="403"/>
      <c r="I125" s="403"/>
      <c r="J125" s="404" t="n">
        <f aca="false">J113+J115+J120</f>
        <v>0</v>
      </c>
      <c r="K125" s="404" t="n">
        <f aca="false">K113+K115+K120</f>
        <v>0</v>
      </c>
      <c r="L125" s="404" t="n">
        <f aca="false">L113+L115+L120</f>
        <v>0</v>
      </c>
      <c r="M125" s="403" t="n">
        <f aca="false">O120+O115+M113</f>
        <v>2729.9</v>
      </c>
      <c r="N125" s="403"/>
      <c r="O125" s="403"/>
    </row>
    <row collapsed="false" customFormat="false" customHeight="true" hidden="true" ht="15.75" outlineLevel="0" r="126">
      <c r="A126" s="265" t="s">
        <v>62</v>
      </c>
      <c r="B126" s="37" t="s">
        <v>437</v>
      </c>
      <c r="C126" s="368" t="n">
        <v>41640</v>
      </c>
      <c r="D126" s="368" t="n">
        <v>42004</v>
      </c>
      <c r="E126" s="265" t="s">
        <v>225</v>
      </c>
      <c r="F126" s="388" t="n">
        <f aca="false">F133</f>
        <v>832.375</v>
      </c>
      <c r="G126" s="388"/>
      <c r="H126" s="388"/>
      <c r="I126" s="388"/>
      <c r="J126" s="388" t="n">
        <f aca="false">J133</f>
        <v>0</v>
      </c>
      <c r="K126" s="388" t="n">
        <f aca="false">K133</f>
        <v>0</v>
      </c>
      <c r="L126" s="388" t="n">
        <f aca="false">L133</f>
        <v>0</v>
      </c>
      <c r="M126" s="587" t="n">
        <f aca="false">M133</f>
        <v>832.375</v>
      </c>
      <c r="N126" s="587"/>
      <c r="O126" s="587"/>
    </row>
    <row collapsed="false" customFormat="false" customHeight="true" hidden="true" ht="79.5" outlineLevel="0" r="127">
      <c r="A127" s="133" t="s">
        <v>64</v>
      </c>
      <c r="B127" s="37"/>
      <c r="C127" s="368"/>
      <c r="D127" s="368"/>
      <c r="E127" s="41" t="s">
        <v>226</v>
      </c>
      <c r="F127" s="388"/>
      <c r="G127" s="388"/>
      <c r="H127" s="388"/>
      <c r="I127" s="388"/>
      <c r="J127" s="388"/>
      <c r="K127" s="388"/>
      <c r="L127" s="388"/>
      <c r="M127" s="587"/>
      <c r="N127" s="587"/>
      <c r="O127" s="587"/>
    </row>
    <row collapsed="false" customFormat="false" customHeight="false" hidden="true" ht="15.75" outlineLevel="0" r="128">
      <c r="A128" s="133"/>
      <c r="B128" s="37"/>
      <c r="C128" s="368" t="n">
        <v>41640</v>
      </c>
      <c r="D128" s="368" t="n">
        <v>42004</v>
      </c>
      <c r="E128" s="265" t="s">
        <v>227</v>
      </c>
      <c r="F128" s="388" t="n">
        <f aca="false">F135</f>
        <v>1057.2</v>
      </c>
      <c r="G128" s="388"/>
      <c r="H128" s="388"/>
      <c r="I128" s="388"/>
      <c r="J128" s="388" t="n">
        <f aca="false">J135</f>
        <v>0</v>
      </c>
      <c r="K128" s="388" t="n">
        <f aca="false">K135</f>
        <v>0</v>
      </c>
      <c r="L128" s="388" t="n">
        <f aca="false">L135</f>
        <v>0</v>
      </c>
      <c r="M128" s="388" t="n">
        <f aca="false">M135</f>
        <v>1057.2</v>
      </c>
      <c r="N128" s="388"/>
      <c r="O128" s="388"/>
    </row>
    <row collapsed="false" customFormat="false" customHeight="false" hidden="true" ht="15.75" outlineLevel="0" r="129">
      <c r="A129" s="133"/>
      <c r="B129" s="37"/>
      <c r="C129" s="368"/>
      <c r="D129" s="368"/>
      <c r="E129" s="41" t="s">
        <v>226</v>
      </c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</row>
    <row collapsed="false" customFormat="false" customHeight="false" hidden="true" ht="15.75" outlineLevel="0" r="130">
      <c r="A130" s="133"/>
      <c r="B130" s="37"/>
      <c r="C130" s="368" t="n">
        <v>41640</v>
      </c>
      <c r="D130" s="368" t="n">
        <v>42004</v>
      </c>
      <c r="E130" s="265" t="s">
        <v>228</v>
      </c>
      <c r="F130" s="388" t="n">
        <f aca="false">F137</f>
        <v>1013.1</v>
      </c>
      <c r="G130" s="388"/>
      <c r="H130" s="388"/>
      <c r="I130" s="388"/>
      <c r="J130" s="388" t="n">
        <f aca="false">J137</f>
        <v>0</v>
      </c>
      <c r="K130" s="388" t="n">
        <f aca="false">K137</f>
        <v>0</v>
      </c>
      <c r="L130" s="388" t="n">
        <f aca="false">L137</f>
        <v>0</v>
      </c>
      <c r="M130" s="388" t="n">
        <f aca="false">M137</f>
        <v>1013.1</v>
      </c>
      <c r="N130" s="388"/>
      <c r="O130" s="388"/>
    </row>
    <row collapsed="false" customFormat="false" customHeight="false" hidden="true" ht="15.75" outlineLevel="0" r="131">
      <c r="A131" s="191"/>
      <c r="B131" s="37"/>
      <c r="C131" s="368"/>
      <c r="D131" s="368"/>
      <c r="E131" s="41" t="s">
        <v>226</v>
      </c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</row>
    <row collapsed="false" customFormat="false" customHeight="true" hidden="true" ht="18" outlineLevel="0" r="132">
      <c r="A132" s="41" t="s">
        <v>85</v>
      </c>
      <c r="B132" s="41"/>
      <c r="C132" s="416" t="n">
        <v>41640</v>
      </c>
      <c r="D132" s="416" t="n">
        <v>42735</v>
      </c>
      <c r="E132" s="41"/>
      <c r="F132" s="403" t="n">
        <f aca="false">SUM(F126:F131)</f>
        <v>2902.675</v>
      </c>
      <c r="G132" s="403"/>
      <c r="H132" s="403"/>
      <c r="I132" s="403"/>
      <c r="J132" s="404" t="n">
        <f aca="false">SUM(J126:J131)</f>
        <v>0</v>
      </c>
      <c r="K132" s="404" t="n">
        <f aca="false">SUM(K126:K131)</f>
        <v>0</v>
      </c>
      <c r="L132" s="404" t="n">
        <f aca="false">SUM(L126:L131)</f>
        <v>0</v>
      </c>
      <c r="M132" s="403" t="n">
        <f aca="false">SUM(M126:M131)</f>
        <v>2902.675</v>
      </c>
      <c r="N132" s="403"/>
      <c r="O132" s="403"/>
    </row>
    <row collapsed="false" customFormat="false" customHeight="true" hidden="true" ht="31.5" outlineLevel="0" r="133">
      <c r="A133" s="265" t="s">
        <v>65</v>
      </c>
      <c r="B133" s="37" t="s">
        <v>437</v>
      </c>
      <c r="C133" s="368" t="n">
        <v>41640</v>
      </c>
      <c r="D133" s="368" t="n">
        <v>42004</v>
      </c>
      <c r="E133" s="265" t="s">
        <v>225</v>
      </c>
      <c r="F133" s="415" t="n">
        <f aca="false">J133+K133+L133+M133</f>
        <v>832.375</v>
      </c>
      <c r="G133" s="415"/>
      <c r="H133" s="415"/>
      <c r="I133" s="415"/>
      <c r="J133" s="447" t="n">
        <v>0</v>
      </c>
      <c r="K133" s="447" t="n">
        <v>0</v>
      </c>
      <c r="L133" s="447" t="n">
        <v>0</v>
      </c>
      <c r="M133" s="420" t="n">
        <v>832.375</v>
      </c>
      <c r="N133" s="420"/>
      <c r="O133" s="420"/>
    </row>
    <row collapsed="false" customFormat="false" customHeight="false" hidden="true" ht="47.25" outlineLevel="0" r="134">
      <c r="A134" s="265" t="s">
        <v>438</v>
      </c>
      <c r="B134" s="37"/>
      <c r="C134" s="368"/>
      <c r="D134" s="368"/>
      <c r="E134" s="41" t="s">
        <v>226</v>
      </c>
      <c r="F134" s="415"/>
      <c r="G134" s="415"/>
      <c r="H134" s="415"/>
      <c r="I134" s="415"/>
      <c r="J134" s="447"/>
      <c r="K134" s="447"/>
      <c r="L134" s="447"/>
      <c r="M134" s="420"/>
      <c r="N134" s="420"/>
      <c r="O134" s="420"/>
    </row>
    <row collapsed="false" customFormat="false" customHeight="false" hidden="true" ht="15.75" outlineLevel="0" r="135">
      <c r="A135" s="435"/>
      <c r="B135" s="37"/>
      <c r="C135" s="368" t="n">
        <v>41640</v>
      </c>
      <c r="D135" s="368" t="n">
        <v>42004</v>
      </c>
      <c r="E135" s="265" t="s">
        <v>227</v>
      </c>
      <c r="F135" s="415" t="n">
        <f aca="false">J135+K135+L135+M135</f>
        <v>1057.2</v>
      </c>
      <c r="G135" s="415"/>
      <c r="H135" s="415"/>
      <c r="I135" s="415"/>
      <c r="J135" s="447" t="n">
        <v>0</v>
      </c>
      <c r="K135" s="447" t="n">
        <v>0</v>
      </c>
      <c r="L135" s="447" t="n">
        <v>0</v>
      </c>
      <c r="M135" s="420" t="n">
        <v>1057.2</v>
      </c>
      <c r="N135" s="420"/>
      <c r="O135" s="420"/>
    </row>
    <row collapsed="false" customFormat="false" customHeight="false" hidden="true" ht="15.75" outlineLevel="0" r="136">
      <c r="A136" s="435"/>
      <c r="B136" s="37"/>
      <c r="C136" s="368"/>
      <c r="D136" s="368"/>
      <c r="E136" s="41" t="s">
        <v>226</v>
      </c>
      <c r="F136" s="415"/>
      <c r="G136" s="415"/>
      <c r="H136" s="415"/>
      <c r="I136" s="415"/>
      <c r="J136" s="447"/>
      <c r="K136" s="447"/>
      <c r="L136" s="447"/>
      <c r="M136" s="420"/>
      <c r="N136" s="420"/>
      <c r="O136" s="420"/>
    </row>
    <row collapsed="false" customFormat="false" customHeight="false" hidden="true" ht="15.75" outlineLevel="0" r="137">
      <c r="A137" s="435"/>
      <c r="B137" s="37"/>
      <c r="C137" s="368" t="n">
        <v>41640</v>
      </c>
      <c r="D137" s="368" t="n">
        <v>42004</v>
      </c>
      <c r="E137" s="265" t="s">
        <v>228</v>
      </c>
      <c r="F137" s="415" t="n">
        <f aca="false">J137+K137+L137+M137</f>
        <v>1013.1</v>
      </c>
      <c r="G137" s="415"/>
      <c r="H137" s="415"/>
      <c r="I137" s="415"/>
      <c r="J137" s="447" t="n">
        <v>0</v>
      </c>
      <c r="K137" s="447" t="n">
        <v>0</v>
      </c>
      <c r="L137" s="447" t="n">
        <v>0</v>
      </c>
      <c r="M137" s="420" t="n">
        <v>1013.1</v>
      </c>
      <c r="N137" s="420"/>
      <c r="O137" s="420"/>
    </row>
    <row collapsed="false" customFormat="false" customHeight="false" hidden="true" ht="15.75" outlineLevel="0" r="138">
      <c r="A138" s="191"/>
      <c r="B138" s="37"/>
      <c r="C138" s="368"/>
      <c r="D138" s="368"/>
      <c r="E138" s="41" t="s">
        <v>226</v>
      </c>
      <c r="F138" s="415"/>
      <c r="G138" s="415"/>
      <c r="H138" s="415"/>
      <c r="I138" s="415"/>
      <c r="J138" s="447"/>
      <c r="K138" s="447"/>
      <c r="L138" s="447"/>
      <c r="M138" s="420"/>
      <c r="N138" s="420"/>
      <c r="O138" s="420"/>
    </row>
    <row collapsed="false" customFormat="false" customHeight="true" hidden="true" ht="18" outlineLevel="0" r="139">
      <c r="A139" s="41" t="s">
        <v>85</v>
      </c>
      <c r="B139" s="41"/>
      <c r="C139" s="416" t="n">
        <v>41640</v>
      </c>
      <c r="D139" s="416" t="n">
        <v>42735</v>
      </c>
      <c r="E139" s="41"/>
      <c r="F139" s="403" t="n">
        <f aca="false">SUM(F133:F138)</f>
        <v>2902.675</v>
      </c>
      <c r="G139" s="403"/>
      <c r="H139" s="403"/>
      <c r="I139" s="403"/>
      <c r="J139" s="404"/>
      <c r="K139" s="404"/>
      <c r="L139" s="404"/>
      <c r="M139" s="403" t="n">
        <f aca="false">SUM(M133:M138)</f>
        <v>2902.675</v>
      </c>
      <c r="N139" s="403"/>
      <c r="O139" s="403"/>
    </row>
    <row collapsed="false" customFormat="false" customHeight="false" hidden="true" ht="15.75" outlineLevel="0" r="140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collapsed="false" customFormat="false" customHeight="false" hidden="true" ht="15.75" outlineLevel="0" r="141">
      <c r="A141" s="5"/>
    </row>
    <row collapsed="false" customFormat="false" customHeight="false" hidden="true" ht="15.75" outlineLevel="0" r="142">
      <c r="A142" s="3" t="s">
        <v>106</v>
      </c>
      <c r="B142" s="3"/>
      <c r="C142" s="3"/>
      <c r="D142" s="3"/>
      <c r="E142" s="3"/>
      <c r="F142" s="3"/>
      <c r="G142" s="3"/>
    </row>
    <row collapsed="false" customFormat="false" customHeight="false" hidden="true" ht="15.75" outlineLevel="0" r="143">
      <c r="A143" s="3" t="s">
        <v>107</v>
      </c>
      <c r="B143" s="3"/>
      <c r="C143" s="3"/>
      <c r="D143" s="3"/>
      <c r="E143" s="3"/>
      <c r="F143" s="3"/>
      <c r="G143" s="3"/>
    </row>
    <row collapsed="false" customFormat="false" customHeight="false" hidden="true" ht="15.75" outlineLevel="0" r="144">
      <c r="A144" s="3" t="s">
        <v>108</v>
      </c>
      <c r="B144" s="3"/>
      <c r="C144" s="3"/>
      <c r="D144" s="3"/>
      <c r="E144" s="3"/>
      <c r="F144" s="3"/>
      <c r="G144" s="3"/>
      <c r="H144" s="3"/>
      <c r="I144" s="3"/>
    </row>
    <row collapsed="false" customFormat="false" customHeight="false" hidden="true" ht="15" outlineLevel="0" r="145">
      <c r="A145" s="588" t="s">
        <v>109</v>
      </c>
    </row>
    <row collapsed="false" customFormat="false" customHeight="false" hidden="true" ht="15" outlineLevel="0" r="146">
      <c r="A146" s="588" t="s">
        <v>110</v>
      </c>
    </row>
    <row collapsed="false" customFormat="false" customHeight="true" hidden="true" ht="15" outlineLevel="0" r="147">
      <c r="A147" s="127" t="s">
        <v>3</v>
      </c>
      <c r="B147" s="127" t="s">
        <v>111</v>
      </c>
      <c r="C147" s="128" t="s">
        <v>112</v>
      </c>
      <c r="D147" s="128"/>
      <c r="E147" s="128"/>
      <c r="F147" s="128"/>
      <c r="G147" s="128"/>
      <c r="H147" s="128"/>
      <c r="I147" s="128" t="s">
        <v>113</v>
      </c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</row>
    <row collapsed="false" customFormat="false" customHeight="true" hidden="true" ht="15" outlineLevel="0" r="148">
      <c r="A148" s="131" t="s">
        <v>9</v>
      </c>
      <c r="B148" s="131" t="s">
        <v>114</v>
      </c>
      <c r="C148" s="132" t="s">
        <v>115</v>
      </c>
      <c r="D148" s="132"/>
      <c r="E148" s="132"/>
      <c r="F148" s="132"/>
      <c r="G148" s="132"/>
      <c r="H148" s="132"/>
      <c r="I148" s="132" t="s">
        <v>116</v>
      </c>
      <c r="J148" s="132"/>
      <c r="K148" s="132"/>
      <c r="L148" s="132"/>
      <c r="M148" s="132"/>
      <c r="N148" s="132"/>
      <c r="O148" s="132"/>
      <c r="P148" s="132" t="s">
        <v>117</v>
      </c>
      <c r="Q148" s="132"/>
      <c r="R148" s="132"/>
      <c r="S148" s="132"/>
      <c r="T148" s="132"/>
      <c r="U148" s="132"/>
      <c r="V148" s="132"/>
    </row>
    <row collapsed="false" customFormat="false" customHeight="true" hidden="true" ht="15.75" outlineLevel="0" r="149">
      <c r="A149" s="435"/>
      <c r="B149" s="131" t="s">
        <v>118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7" t="s">
        <v>119</v>
      </c>
      <c r="Q149" s="137"/>
      <c r="R149" s="137"/>
      <c r="S149" s="137"/>
      <c r="T149" s="137"/>
      <c r="U149" s="137"/>
      <c r="V149" s="137"/>
    </row>
    <row collapsed="false" customFormat="false" customHeight="true" hidden="true" ht="15" outlineLevel="0" r="150">
      <c r="A150" s="435"/>
      <c r="B150" s="435"/>
      <c r="C150" s="25" t="s">
        <v>120</v>
      </c>
      <c r="D150" s="25"/>
      <c r="E150" s="25"/>
      <c r="F150" s="25"/>
      <c r="G150" s="25"/>
      <c r="H150" s="25"/>
      <c r="I150" s="25" t="s">
        <v>120</v>
      </c>
      <c r="J150" s="25"/>
      <c r="K150" s="25"/>
      <c r="L150" s="25"/>
      <c r="M150" s="25"/>
      <c r="N150" s="25"/>
      <c r="O150" s="25"/>
      <c r="P150" s="128"/>
      <c r="Q150" s="128"/>
      <c r="R150" s="128"/>
      <c r="S150" s="128"/>
      <c r="T150" s="128"/>
      <c r="U150" s="128"/>
      <c r="V150" s="128"/>
    </row>
    <row collapsed="false" customFormat="false" customHeight="true" hidden="true" ht="15.75" outlineLevel="0" r="151">
      <c r="A151" s="435"/>
      <c r="B151" s="43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137" t="s">
        <v>120</v>
      </c>
      <c r="Q151" s="137"/>
      <c r="R151" s="137"/>
      <c r="S151" s="137"/>
      <c r="T151" s="137"/>
      <c r="U151" s="137"/>
      <c r="V151" s="137"/>
    </row>
    <row collapsed="false" customFormat="false" customHeight="true" hidden="true" ht="15" outlineLevel="0" r="152">
      <c r="A152" s="435"/>
      <c r="B152" s="435"/>
      <c r="C152" s="25" t="s">
        <v>121</v>
      </c>
      <c r="D152" s="25" t="s">
        <v>122</v>
      </c>
      <c r="E152" s="25"/>
      <c r="F152" s="25" t="s">
        <v>123</v>
      </c>
      <c r="G152" s="25" t="s">
        <v>124</v>
      </c>
      <c r="H152" s="25" t="s">
        <v>125</v>
      </c>
      <c r="I152" s="25" t="s">
        <v>121</v>
      </c>
      <c r="J152" s="25"/>
      <c r="K152" s="25" t="s">
        <v>122</v>
      </c>
      <c r="L152" s="25" t="s">
        <v>123</v>
      </c>
      <c r="M152" s="25" t="s">
        <v>124</v>
      </c>
      <c r="N152" s="25" t="s">
        <v>125</v>
      </c>
      <c r="O152" s="25"/>
      <c r="P152" s="131"/>
      <c r="Q152" s="25" t="s">
        <v>122</v>
      </c>
      <c r="R152" s="25"/>
      <c r="S152" s="25" t="s">
        <v>123</v>
      </c>
      <c r="T152" s="25" t="s">
        <v>124</v>
      </c>
      <c r="U152" s="25" t="s">
        <v>125</v>
      </c>
      <c r="V152" s="25"/>
    </row>
    <row collapsed="false" customFormat="false" customHeight="false" hidden="true" ht="63.75" outlineLevel="0" r="153">
      <c r="A153" s="435"/>
      <c r="B153" s="43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30" t="s">
        <v>126</v>
      </c>
      <c r="Q153" s="25"/>
      <c r="R153" s="25"/>
      <c r="S153" s="25"/>
      <c r="T153" s="25"/>
      <c r="U153" s="25"/>
      <c r="V153" s="25"/>
    </row>
    <row collapsed="false" customFormat="false" customHeight="false" hidden="true" ht="165" outlineLevel="0" r="154">
      <c r="A154" s="185" t="n">
        <v>1</v>
      </c>
      <c r="B154" s="467" t="s">
        <v>127</v>
      </c>
      <c r="C154" s="141" t="n">
        <f aca="false">J37</f>
        <v>0</v>
      </c>
      <c r="D154" s="142" t="n">
        <f aca="false">K37</f>
        <v>0</v>
      </c>
      <c r="E154" s="142"/>
      <c r="F154" s="141" t="n">
        <f aca="false">L37</f>
        <v>0</v>
      </c>
      <c r="G154" s="149" t="n">
        <f aca="false">O37</f>
        <v>1087.575</v>
      </c>
      <c r="H154" s="589" t="n">
        <v>0</v>
      </c>
      <c r="I154" s="142" t="n">
        <f aca="false">J42</f>
        <v>0</v>
      </c>
      <c r="J154" s="142"/>
      <c r="K154" s="143" t="n">
        <f aca="false">K42</f>
        <v>0</v>
      </c>
      <c r="L154" s="146" t="n">
        <f aca="false">L42</f>
        <v>0</v>
      </c>
      <c r="M154" s="143" t="n">
        <f aca="false">O42</f>
        <v>2514.19</v>
      </c>
      <c r="N154" s="145" t="n">
        <v>0</v>
      </c>
      <c r="O154" s="145"/>
      <c r="P154" s="146" t="n">
        <f aca="false">J47</f>
        <v>0</v>
      </c>
      <c r="Q154" s="147" t="n">
        <f aca="false">K47</f>
        <v>0</v>
      </c>
      <c r="R154" s="147"/>
      <c r="S154" s="141" t="n">
        <f aca="false">L47</f>
        <v>0</v>
      </c>
      <c r="T154" s="143" t="n">
        <f aca="false">O47</f>
        <v>1509.3</v>
      </c>
      <c r="U154" s="145" t="n">
        <v>0</v>
      </c>
      <c r="V154" s="145"/>
    </row>
    <row collapsed="false" customFormat="false" customHeight="true" hidden="true" ht="96.6" outlineLevel="0" r="155">
      <c r="A155" s="32" t="n">
        <v>2</v>
      </c>
      <c r="B155" s="29" t="s">
        <v>128</v>
      </c>
      <c r="C155" s="146" t="n">
        <f aca="false">J34</f>
        <v>0</v>
      </c>
      <c r="D155" s="148" t="n">
        <f aca="false">K34</f>
        <v>14079.15</v>
      </c>
      <c r="E155" s="148"/>
      <c r="F155" s="146" t="n">
        <f aca="false">L34</f>
        <v>0</v>
      </c>
      <c r="G155" s="149" t="n">
        <f aca="false">O34</f>
        <v>1408</v>
      </c>
      <c r="H155" s="589" t="n">
        <v>0</v>
      </c>
      <c r="I155" s="142" t="n">
        <f aca="false">J39</f>
        <v>0</v>
      </c>
      <c r="J155" s="142"/>
      <c r="K155" s="143" t="n">
        <f aca="false">K39</f>
        <v>0</v>
      </c>
      <c r="L155" s="143" t="n">
        <f aca="false">L39</f>
        <v>0</v>
      </c>
      <c r="M155" s="143" t="n">
        <f aca="false">O39</f>
        <v>19069.2</v>
      </c>
      <c r="N155" s="145" t="n">
        <v>0</v>
      </c>
      <c r="O155" s="145"/>
      <c r="P155" s="146" t="n">
        <f aca="false">J44</f>
        <v>0</v>
      </c>
      <c r="Q155" s="150" t="n">
        <f aca="false">K44</f>
        <v>0</v>
      </c>
      <c r="R155" s="150"/>
      <c r="S155" s="146" t="n">
        <f aca="false">L44</f>
        <v>0</v>
      </c>
      <c r="T155" s="143" t="n">
        <f aca="false">O44</f>
        <v>18714</v>
      </c>
      <c r="U155" s="145" t="n">
        <v>0</v>
      </c>
      <c r="V155" s="145"/>
    </row>
    <row collapsed="false" customFormat="false" customHeight="false" hidden="true" ht="105" outlineLevel="0" r="156">
      <c r="A156" s="32" t="n">
        <v>3</v>
      </c>
      <c r="B156" s="29" t="s">
        <v>129</v>
      </c>
      <c r="C156" s="146" t="n">
        <f aca="false">J35</f>
        <v>0</v>
      </c>
      <c r="D156" s="142" t="n">
        <f aca="false">K35</f>
        <v>0</v>
      </c>
      <c r="E156" s="142"/>
      <c r="F156" s="146" t="n">
        <f aca="false">L35</f>
        <v>0</v>
      </c>
      <c r="G156" s="149" t="n">
        <f aca="false">O35</f>
        <v>0</v>
      </c>
      <c r="H156" s="589" t="n">
        <v>0</v>
      </c>
      <c r="I156" s="142" t="n">
        <f aca="false">J40</f>
        <v>0</v>
      </c>
      <c r="J156" s="142"/>
      <c r="K156" s="143" t="n">
        <f aca="false">K40</f>
        <v>1156.4</v>
      </c>
      <c r="L156" s="143" t="n">
        <f aca="false">L40</f>
        <v>0</v>
      </c>
      <c r="M156" s="143" t="n">
        <f aca="false">O40</f>
        <v>17814.84</v>
      </c>
      <c r="N156" s="145" t="n">
        <v>0</v>
      </c>
      <c r="O156" s="145"/>
      <c r="P156" s="146" t="n">
        <f aca="false">J45</f>
        <v>0</v>
      </c>
      <c r="Q156" s="150" t="n">
        <f aca="false">K45</f>
        <v>0</v>
      </c>
      <c r="R156" s="150"/>
      <c r="S156" s="146" t="n">
        <f aca="false">L45</f>
        <v>0</v>
      </c>
      <c r="T156" s="143" t="n">
        <f aca="false">O45</f>
        <v>18466</v>
      </c>
      <c r="U156" s="145" t="n">
        <v>0</v>
      </c>
      <c r="V156" s="145"/>
    </row>
    <row collapsed="false" customFormat="false" customHeight="true" hidden="true" ht="110.45" outlineLevel="0" r="157">
      <c r="A157" s="32" t="n">
        <v>4</v>
      </c>
      <c r="B157" s="29" t="s">
        <v>130</v>
      </c>
      <c r="C157" s="146" t="n">
        <f aca="false">J36</f>
        <v>0</v>
      </c>
      <c r="D157" s="142" t="n">
        <f aca="false">K36</f>
        <v>3113.89</v>
      </c>
      <c r="E157" s="142"/>
      <c r="F157" s="143" t="n">
        <f aca="false">L41</f>
        <v>0</v>
      </c>
      <c r="G157" s="149" t="n">
        <f aca="false">O36</f>
        <v>533.889</v>
      </c>
      <c r="H157" s="589" t="n">
        <v>0</v>
      </c>
      <c r="I157" s="142" t="n">
        <f aca="false">J41</f>
        <v>0</v>
      </c>
      <c r="J157" s="142"/>
      <c r="K157" s="143" t="n">
        <f aca="false">K41</f>
        <v>3623.99</v>
      </c>
      <c r="L157" s="143" t="n">
        <f aca="false">L41</f>
        <v>0</v>
      </c>
      <c r="M157" s="143" t="n">
        <f aca="false">O41</f>
        <v>16855.3</v>
      </c>
      <c r="N157" s="145" t="n">
        <v>0</v>
      </c>
      <c r="O157" s="145"/>
      <c r="P157" s="146" t="n">
        <f aca="false">J46</f>
        <v>0</v>
      </c>
      <c r="Q157" s="150" t="n">
        <f aca="false">K46</f>
        <v>0</v>
      </c>
      <c r="R157" s="150"/>
      <c r="S157" s="146" t="n">
        <f aca="false">L46</f>
        <v>0</v>
      </c>
      <c r="T157" s="143" t="n">
        <f aca="false">O46</f>
        <v>18718.1</v>
      </c>
      <c r="U157" s="145" t="n">
        <v>0</v>
      </c>
      <c r="V157" s="145"/>
    </row>
    <row collapsed="false" customFormat="false" customHeight="true" hidden="true" ht="15.6" outlineLevel="0" r="158">
      <c r="A158" s="41"/>
      <c r="B158" s="41" t="s">
        <v>85</v>
      </c>
      <c r="C158" s="152" t="n">
        <f aca="false">C157+C156+C155+C154</f>
        <v>0</v>
      </c>
      <c r="D158" s="153" t="n">
        <f aca="false">D157+D156+D155+D154</f>
        <v>17193.04</v>
      </c>
      <c r="E158" s="153"/>
      <c r="F158" s="152" t="n">
        <f aca="false">F157+F156+F155+F154</f>
        <v>0</v>
      </c>
      <c r="G158" s="155" t="n">
        <f aca="false">G157+G156+G155+G154</f>
        <v>3029.464</v>
      </c>
      <c r="H158" s="158" t="n">
        <f aca="false">H157+H156+H155+H154</f>
        <v>0</v>
      </c>
      <c r="I158" s="154" t="n">
        <f aca="false">I157+I156+I155+I154</f>
        <v>0</v>
      </c>
      <c r="J158" s="154"/>
      <c r="K158" s="155" t="n">
        <f aca="false">K157+K156+K155+K154</f>
        <v>4780.39</v>
      </c>
      <c r="L158" s="155" t="n">
        <f aca="false">L157+L156+L155+L154</f>
        <v>0</v>
      </c>
      <c r="M158" s="155" t="n">
        <f aca="false">M157+M156+M155+M154</f>
        <v>56253.53</v>
      </c>
      <c r="N158" s="157" t="n">
        <f aca="false">N157+N156+N155+N154</f>
        <v>0</v>
      </c>
      <c r="O158" s="157"/>
      <c r="P158" s="158" t="n">
        <f aca="false">P157+P156+P155+P154</f>
        <v>0</v>
      </c>
      <c r="Q158" s="159" t="n">
        <f aca="false">Q157+Q156+Q155+Q154</f>
        <v>0</v>
      </c>
      <c r="R158" s="159"/>
      <c r="S158" s="160" t="n">
        <f aca="false">S157+S156+S155+S154</f>
        <v>0</v>
      </c>
      <c r="T158" s="155" t="n">
        <f aca="false">T157+T156+T155+T154</f>
        <v>57407.4</v>
      </c>
      <c r="U158" s="157" t="n">
        <f aca="false">U157+U156+U155+U154</f>
        <v>0</v>
      </c>
      <c r="V158" s="157"/>
    </row>
    <row collapsed="false" customFormat="false" customHeight="true" hidden="true" ht="15.6" outlineLevel="0" r="159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23"/>
    </row>
    <row collapsed="false" customFormat="false" customHeight="true" hidden="true" ht="16.5" outlineLevel="0" r="160">
      <c r="A160" s="165" t="s">
        <v>131</v>
      </c>
      <c r="B160" s="165"/>
      <c r="C160" s="165"/>
      <c r="D160" s="123"/>
      <c r="E160" s="166"/>
      <c r="F160" s="166"/>
      <c r="G160" s="166"/>
      <c r="H160" s="165"/>
      <c r="I160" s="165"/>
      <c r="J160" s="166"/>
      <c r="K160" s="166"/>
      <c r="L160" s="166"/>
      <c r="M160" s="165"/>
      <c r="N160" s="165"/>
      <c r="O160" s="166"/>
      <c r="P160" s="166"/>
      <c r="Q160" s="166"/>
      <c r="R160" s="166"/>
      <c r="S160" s="166"/>
      <c r="T160" s="166"/>
      <c r="U160" s="166"/>
      <c r="V160" s="123"/>
    </row>
    <row collapsed="false" customFormat="false" customHeight="true" hidden="true" ht="15.75" outlineLevel="0" r="161">
      <c r="A161" s="165"/>
      <c r="B161" s="165"/>
      <c r="C161" s="165"/>
      <c r="D161" s="123"/>
      <c r="E161" s="168" t="s">
        <v>132</v>
      </c>
      <c r="F161" s="168"/>
      <c r="G161" s="168"/>
      <c r="H161" s="165"/>
      <c r="I161" s="165"/>
      <c r="J161" s="168" t="s">
        <v>133</v>
      </c>
      <c r="K161" s="168"/>
      <c r="L161" s="168"/>
      <c r="M161" s="165"/>
      <c r="N161" s="165"/>
      <c r="O161" s="168"/>
      <c r="P161" s="168"/>
      <c r="Q161" s="168"/>
      <c r="R161" s="168" t="s">
        <v>134</v>
      </c>
      <c r="S161" s="168"/>
      <c r="T161" s="168"/>
      <c r="U161" s="168"/>
      <c r="V161" s="123"/>
    </row>
    <row collapsed="false" customFormat="false" customHeight="false" hidden="true" ht="15.75" outlineLevel="0" r="162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</row>
    <row collapsed="false" customFormat="false" customHeight="false" hidden="true" ht="15.75" outlineLevel="0" r="163">
      <c r="A163" s="461"/>
    </row>
    <row collapsed="false" customFormat="false" customHeight="false" hidden="true" ht="15.75" outlineLevel="0" r="164">
      <c r="A164" s="3" t="s">
        <v>135</v>
      </c>
      <c r="B164" s="3"/>
      <c r="C164" s="3"/>
      <c r="D164" s="3"/>
      <c r="E164" s="3"/>
      <c r="F164" s="3"/>
      <c r="G164" s="3"/>
    </row>
    <row collapsed="false" customFormat="false" customHeight="false" hidden="true" ht="15.75" outlineLevel="0" r="165">
      <c r="A165" s="461"/>
    </row>
    <row collapsed="false" customFormat="false" customHeight="false" hidden="true" ht="15.75" outlineLevel="0" r="166">
      <c r="A166" s="366"/>
    </row>
    <row collapsed="false" customFormat="false" customHeight="false" hidden="true" ht="15.75" outlineLevel="0" r="167">
      <c r="A167" s="3" t="s">
        <v>1</v>
      </c>
      <c r="B167" s="3"/>
      <c r="C167" s="3"/>
      <c r="D167" s="3"/>
      <c r="E167" s="3"/>
      <c r="F167" s="3"/>
      <c r="G167" s="3"/>
    </row>
    <row collapsed="false" customFormat="false" customHeight="false" hidden="true" ht="15.75" outlineLevel="0" r="168">
      <c r="A168" s="3" t="s">
        <v>136</v>
      </c>
      <c r="B168" s="3"/>
      <c r="C168" s="3"/>
      <c r="D168" s="3"/>
      <c r="E168" s="3"/>
      <c r="F168" s="3"/>
      <c r="G168" s="3"/>
    </row>
    <row collapsed="false" customFormat="false" customHeight="false" hidden="true" ht="15.75" outlineLevel="0" r="169">
      <c r="A169" s="366"/>
    </row>
    <row collapsed="false" customFormat="false" customHeight="true" hidden="true" ht="31.5" outlineLevel="0" r="170">
      <c r="A170" s="462" t="s">
        <v>137</v>
      </c>
      <c r="B170" s="462"/>
      <c r="C170" s="462"/>
      <c r="D170" s="462"/>
      <c r="E170" s="462"/>
      <c r="F170" s="462"/>
      <c r="G170" s="462"/>
      <c r="H170" s="462"/>
      <c r="I170" s="123"/>
      <c r="J170" s="123"/>
    </row>
    <row collapsed="false" customFormat="false" customHeight="true" hidden="true" ht="15.6" outlineLevel="0" r="171">
      <c r="A171" s="168"/>
      <c r="B171" s="168"/>
      <c r="C171" s="168"/>
      <c r="D171" s="168"/>
      <c r="E171" s="168"/>
      <c r="F171" s="168"/>
      <c r="G171" s="168"/>
      <c r="H171" s="168"/>
      <c r="I171" s="123"/>
      <c r="J171" s="123"/>
    </row>
    <row collapsed="false" customFormat="false" customHeight="true" hidden="true" ht="16.5" outlineLevel="0" r="172">
      <c r="A172" s="463" t="s">
        <v>138</v>
      </c>
      <c r="B172" s="463"/>
      <c r="C172" s="463"/>
      <c r="D172" s="463"/>
      <c r="E172" s="463"/>
      <c r="F172" s="463"/>
      <c r="G172" s="463"/>
      <c r="H172" s="463"/>
      <c r="I172" s="123"/>
      <c r="J172" s="123"/>
    </row>
    <row collapsed="false" customFormat="false" customHeight="true" hidden="true" ht="119.25" outlineLevel="0" r="173">
      <c r="A173" s="26" t="s">
        <v>139</v>
      </c>
      <c r="B173" s="26" t="s">
        <v>140</v>
      </c>
      <c r="C173" s="26" t="s">
        <v>141</v>
      </c>
      <c r="D173" s="26" t="s">
        <v>142</v>
      </c>
      <c r="E173" s="26" t="s">
        <v>143</v>
      </c>
      <c r="F173" s="26"/>
      <c r="G173" s="26" t="s">
        <v>448</v>
      </c>
      <c r="H173" s="26"/>
      <c r="I173" s="26"/>
      <c r="J173" s="26"/>
    </row>
    <row collapsed="false" customFormat="false" customHeight="true" hidden="true" ht="45.75" outlineLevel="0" r="174">
      <c r="A174" s="26"/>
      <c r="B174" s="26"/>
      <c r="C174" s="26"/>
      <c r="D174" s="26"/>
      <c r="E174" s="32" t="s">
        <v>144</v>
      </c>
      <c r="F174" s="185" t="s">
        <v>145</v>
      </c>
      <c r="G174" s="32" t="s">
        <v>144</v>
      </c>
      <c r="H174" s="26" t="s">
        <v>449</v>
      </c>
      <c r="I174" s="26"/>
      <c r="J174" s="26"/>
    </row>
    <row collapsed="false" customFormat="false" customHeight="false" hidden="true" ht="15" outlineLevel="0" r="175">
      <c r="A175" s="175" t="n">
        <v>1</v>
      </c>
      <c r="B175" s="175" t="n">
        <v>2</v>
      </c>
      <c r="C175" s="175" t="n">
        <v>3</v>
      </c>
      <c r="D175" s="175" t="n">
        <v>4</v>
      </c>
      <c r="E175" s="176" t="n">
        <v>5</v>
      </c>
      <c r="F175" s="176" t="n">
        <v>6</v>
      </c>
      <c r="G175" s="176" t="n">
        <v>7</v>
      </c>
      <c r="H175" s="360" t="n">
        <v>8</v>
      </c>
      <c r="I175" s="360"/>
      <c r="J175" s="360"/>
    </row>
    <row collapsed="false" customFormat="false" customHeight="false" hidden="true" ht="45" outlineLevel="0" r="176">
      <c r="A176" s="29" t="s">
        <v>146</v>
      </c>
      <c r="B176" s="29" t="n">
        <v>2014</v>
      </c>
      <c r="C176" s="179" t="s">
        <v>147</v>
      </c>
      <c r="D176" s="29" t="s">
        <v>148</v>
      </c>
      <c r="E176" s="29" t="n">
        <v>28158.3</v>
      </c>
      <c r="F176" s="29" t="n">
        <v>28158.3</v>
      </c>
      <c r="G176" s="29" t="n">
        <v>28158.3</v>
      </c>
      <c r="H176" s="35" t="n">
        <v>28158.3</v>
      </c>
      <c r="I176" s="35"/>
      <c r="J176" s="35"/>
    </row>
    <row collapsed="false" customFormat="false" customHeight="true" hidden="true" ht="224.25" outlineLevel="0" r="177">
      <c r="A177" s="35" t="s">
        <v>149</v>
      </c>
      <c r="B177" s="29" t="n">
        <v>2014</v>
      </c>
      <c r="C177" s="181" t="s">
        <v>150</v>
      </c>
      <c r="D177" s="35" t="s">
        <v>148</v>
      </c>
      <c r="E177" s="29" t="n">
        <v>6227.78</v>
      </c>
      <c r="F177" s="29" t="n">
        <v>6227.78</v>
      </c>
      <c r="G177" s="29" t="n">
        <v>6227.78</v>
      </c>
      <c r="H177" s="35" t="n">
        <v>6227.78</v>
      </c>
      <c r="I177" s="35"/>
      <c r="J177" s="35"/>
    </row>
    <row collapsed="false" customFormat="false" customHeight="false" hidden="true" ht="15" outlineLevel="0" r="178">
      <c r="A178" s="35"/>
      <c r="B178" s="29" t="n">
        <v>2015</v>
      </c>
      <c r="C178" s="181"/>
      <c r="D178" s="35"/>
      <c r="E178" s="29" t="n">
        <v>775.54</v>
      </c>
      <c r="F178" s="29" t="n">
        <v>775.54</v>
      </c>
      <c r="G178" s="29" t="n">
        <v>775.54</v>
      </c>
      <c r="H178" s="35" t="n">
        <v>775.54</v>
      </c>
      <c r="I178" s="35"/>
      <c r="J178" s="35"/>
    </row>
    <row collapsed="false" customFormat="false" customHeight="false" hidden="true" ht="75" outlineLevel="0" r="179">
      <c r="A179" s="29" t="s">
        <v>151</v>
      </c>
      <c r="B179" s="29" t="n">
        <v>2015</v>
      </c>
      <c r="C179" s="29" t="s">
        <v>152</v>
      </c>
      <c r="D179" s="29" t="s">
        <v>148</v>
      </c>
      <c r="E179" s="29" t="n">
        <v>2312.8</v>
      </c>
      <c r="F179" s="29" t="n">
        <v>2312.8</v>
      </c>
      <c r="G179" s="29" t="n">
        <v>2312.8</v>
      </c>
      <c r="H179" s="35" t="n">
        <v>2312.8</v>
      </c>
      <c r="I179" s="35"/>
      <c r="J179" s="35"/>
    </row>
    <row collapsed="false" customFormat="false" customHeight="false" hidden="true" ht="15.75" outlineLevel="0" r="180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</row>
    <row collapsed="false" customFormat="false" customHeight="false" hidden="true" ht="15.75" outlineLevel="0" r="181">
      <c r="A181" s="357"/>
    </row>
    <row collapsed="false" customFormat="false" customHeight="false" hidden="false" ht="15.75" outlineLevel="0" r="182">
      <c r="A182" s="3" t="s">
        <v>153</v>
      </c>
      <c r="B182" s="3"/>
      <c r="C182" s="3"/>
      <c r="D182" s="3"/>
      <c r="E182" s="3"/>
      <c r="F182" s="3"/>
      <c r="G182" s="3"/>
      <c r="H182" s="3"/>
      <c r="I182" s="3"/>
      <c r="J182" s="3"/>
    </row>
    <row collapsed="false" customFormat="false" customHeight="false" hidden="true" ht="15.75" outlineLevel="0" r="183">
      <c r="A183" s="461"/>
    </row>
    <row collapsed="false" customFormat="false" customHeight="false" hidden="false" ht="15.75" outlineLevel="0" r="184">
      <c r="A184" s="3" t="s">
        <v>154</v>
      </c>
      <c r="B184" s="3"/>
      <c r="C184" s="3"/>
      <c r="D184" s="3"/>
      <c r="E184" s="3"/>
      <c r="F184" s="3"/>
      <c r="G184" s="3"/>
      <c r="H184" s="3"/>
      <c r="I184" s="3"/>
      <c r="J184" s="3"/>
    </row>
    <row collapsed="false" customFormat="false" customHeight="false" hidden="false" ht="15.75" outlineLevel="0" r="185">
      <c r="A185" s="3" t="s">
        <v>155</v>
      </c>
      <c r="B185" s="3"/>
      <c r="C185" s="3"/>
      <c r="D185" s="3"/>
      <c r="E185" s="3"/>
      <c r="F185" s="3"/>
      <c r="G185" s="3"/>
      <c r="H185" s="3"/>
      <c r="I185" s="3"/>
      <c r="J185" s="3"/>
    </row>
    <row collapsed="false" customFormat="false" customHeight="false" hidden="true" ht="15.75" outlineLevel="0" r="186">
      <c r="A186" s="366"/>
    </row>
    <row collapsed="false" customFormat="false" customHeight="true" hidden="false" ht="31.5" outlineLevel="0" r="187">
      <c r="A187" s="4" t="s">
        <v>465</v>
      </c>
      <c r="B187" s="4"/>
      <c r="C187" s="4"/>
      <c r="D187" s="4"/>
      <c r="E187" s="4"/>
      <c r="F187" s="4"/>
      <c r="G187" s="4"/>
      <c r="H187" s="4"/>
      <c r="I187" s="4"/>
      <c r="J187" s="4"/>
    </row>
    <row collapsed="false" customFormat="false" customHeight="false" hidden="true" ht="15.75" outlineLevel="0" r="188">
      <c r="A188" s="460"/>
      <c r="B188" s="460"/>
      <c r="C188" s="460"/>
      <c r="D188" s="460"/>
      <c r="E188" s="460"/>
      <c r="F188" s="460"/>
      <c r="G188" s="460"/>
      <c r="H188" s="460"/>
      <c r="I188" s="123"/>
      <c r="J188" s="123"/>
    </row>
    <row collapsed="false" customFormat="false" customHeight="false" hidden="false" ht="15.75" outlineLevel="0" r="189">
      <c r="A189" s="165"/>
      <c r="B189" s="165"/>
      <c r="C189" s="165"/>
      <c r="D189" s="165"/>
      <c r="E189" s="165"/>
      <c r="F189" s="165"/>
      <c r="G189" s="165"/>
      <c r="H189" s="165"/>
      <c r="I189" s="624"/>
      <c r="J189" s="625"/>
    </row>
    <row collapsed="false" customFormat="false" customHeight="true" hidden="false" ht="88.5" outlineLevel="0" r="190">
      <c r="A190" s="450" t="s">
        <v>474</v>
      </c>
      <c r="B190" s="450" t="s">
        <v>157</v>
      </c>
      <c r="C190" s="450" t="s">
        <v>158</v>
      </c>
      <c r="D190" s="450"/>
      <c r="E190" s="450"/>
      <c r="F190" s="450"/>
      <c r="G190" s="450"/>
      <c r="H190" s="450" t="s">
        <v>450</v>
      </c>
      <c r="I190" s="450"/>
      <c r="J190" s="450"/>
    </row>
    <row collapsed="false" customFormat="false" customHeight="true" hidden="false" ht="30" outlineLevel="0" r="191">
      <c r="A191" s="450"/>
      <c r="B191" s="450"/>
      <c r="C191" s="450" t="s">
        <v>159</v>
      </c>
      <c r="D191" s="450"/>
      <c r="E191" s="450"/>
      <c r="F191" s="450"/>
      <c r="G191" s="450"/>
      <c r="H191" s="450"/>
      <c r="I191" s="450"/>
      <c r="J191" s="450"/>
    </row>
    <row collapsed="false" customFormat="false" customHeight="false" hidden="false" ht="30" outlineLevel="0" r="192">
      <c r="A192" s="450"/>
      <c r="B192" s="450"/>
      <c r="C192" s="450" t="s">
        <v>160</v>
      </c>
      <c r="D192" s="450" t="s">
        <v>161</v>
      </c>
      <c r="E192" s="450" t="s">
        <v>162</v>
      </c>
      <c r="F192" s="450" t="s">
        <v>445</v>
      </c>
      <c r="G192" s="450" t="s">
        <v>446</v>
      </c>
      <c r="H192" s="450"/>
      <c r="I192" s="450"/>
      <c r="J192" s="450"/>
    </row>
    <row collapsed="false" customFormat="false" customHeight="false" hidden="false" ht="15" outlineLevel="0" r="193">
      <c r="A193" s="450" t="n">
        <v>1</v>
      </c>
      <c r="B193" s="450" t="n">
        <v>2</v>
      </c>
      <c r="C193" s="450" t="n">
        <v>3</v>
      </c>
      <c r="D193" s="450"/>
      <c r="E193" s="450" t="n">
        <v>4</v>
      </c>
      <c r="F193" s="450" t="n">
        <v>5</v>
      </c>
      <c r="G193" s="450" t="n">
        <v>6</v>
      </c>
      <c r="H193" s="450" t="n">
        <v>7</v>
      </c>
      <c r="I193" s="450"/>
      <c r="J193" s="450"/>
    </row>
    <row collapsed="false" customFormat="false" customHeight="true" hidden="false" ht="58.5" outlineLevel="0" r="194">
      <c r="A194" s="594" t="s">
        <v>475</v>
      </c>
      <c r="B194" s="450" t="n">
        <v>2017</v>
      </c>
      <c r="C194" s="626"/>
      <c r="D194" s="627"/>
      <c r="E194" s="626"/>
      <c r="F194" s="626"/>
      <c r="G194" s="626"/>
      <c r="H194" s="450" t="s">
        <v>476</v>
      </c>
      <c r="I194" s="450"/>
      <c r="J194" s="450"/>
    </row>
    <row collapsed="false" customFormat="false" customHeight="true" hidden="false" ht="58.5" outlineLevel="0" r="195">
      <c r="A195" s="594"/>
      <c r="B195" s="450" t="n">
        <v>2018</v>
      </c>
      <c r="C195" s="626"/>
      <c r="D195" s="628" t="n">
        <v>6424.8</v>
      </c>
      <c r="E195" s="626"/>
      <c r="F195" s="628" t="n">
        <v>6424.8</v>
      </c>
      <c r="G195" s="626"/>
      <c r="H195" s="450" t="s">
        <v>476</v>
      </c>
      <c r="I195" s="450"/>
      <c r="J195" s="450"/>
    </row>
    <row collapsed="false" customFormat="false" customHeight="true" hidden="false" ht="67.5" outlineLevel="0" r="196">
      <c r="A196" s="594"/>
      <c r="B196" s="450" t="n">
        <v>2019</v>
      </c>
      <c r="C196" s="626"/>
      <c r="D196" s="629" t="n">
        <v>6424.8</v>
      </c>
      <c r="E196" s="626"/>
      <c r="F196" s="630" t="n">
        <v>6424.8</v>
      </c>
      <c r="G196" s="626"/>
      <c r="H196" s="450" t="s">
        <v>476</v>
      </c>
      <c r="I196" s="450"/>
      <c r="J196" s="450"/>
    </row>
    <row collapsed="false" customFormat="false" customHeight="false" hidden="true" ht="15.75" outlineLevel="0" r="197">
      <c r="A197" s="631"/>
      <c r="B197" s="123"/>
      <c r="C197" s="123"/>
      <c r="D197" s="123"/>
      <c r="E197" s="123"/>
      <c r="F197" s="123"/>
      <c r="G197" s="123"/>
      <c r="H197" s="123"/>
      <c r="I197" s="123"/>
      <c r="J197" s="123"/>
    </row>
    <row collapsed="false" customFormat="false" customHeight="false" hidden="true" ht="15.75" outlineLevel="0" r="198">
      <c r="A198" s="461"/>
    </row>
    <row collapsed="false" customFormat="false" customHeight="false" hidden="true" ht="15.75" outlineLevel="0" r="199">
      <c r="A199" s="357"/>
    </row>
    <row collapsed="false" customFormat="false" customHeight="false" hidden="true" ht="15.75" outlineLevel="0" r="200">
      <c r="A200" s="3" t="s">
        <v>166</v>
      </c>
      <c r="B200" s="3"/>
      <c r="C200" s="3"/>
      <c r="D200" s="3"/>
      <c r="E200" s="3"/>
      <c r="F200" s="3"/>
    </row>
    <row collapsed="false" customFormat="false" customHeight="false" hidden="true" ht="15.75" outlineLevel="0" r="201">
      <c r="A201" s="461"/>
    </row>
    <row collapsed="false" customFormat="false" customHeight="false" hidden="true" ht="15.75" outlineLevel="0" r="202">
      <c r="A202" s="3" t="s">
        <v>168</v>
      </c>
      <c r="B202" s="3"/>
      <c r="C202" s="3"/>
      <c r="D202" s="3"/>
      <c r="E202" s="3"/>
      <c r="F202" s="3"/>
    </row>
    <row collapsed="false" customFormat="false" customHeight="false" hidden="true" ht="15.75" outlineLevel="0" r="203">
      <c r="A203" s="3" t="s">
        <v>169</v>
      </c>
      <c r="B203" s="3"/>
      <c r="C203" s="3"/>
      <c r="D203" s="3"/>
      <c r="E203" s="3"/>
      <c r="F203" s="3"/>
    </row>
    <row collapsed="false" customFormat="false" customHeight="false" hidden="true" ht="15.75" outlineLevel="0" r="204">
      <c r="A204" s="3" t="s">
        <v>170</v>
      </c>
      <c r="B204" s="3"/>
      <c r="C204" s="3"/>
      <c r="D204" s="3"/>
      <c r="E204" s="3"/>
      <c r="F204" s="3"/>
    </row>
    <row collapsed="false" customFormat="false" customHeight="false" hidden="true" ht="15.75" outlineLevel="0" r="205">
      <c r="A205" s="5"/>
    </row>
    <row collapsed="false" customFormat="false" customHeight="true" hidden="true" ht="18" outlineLevel="0" r="206">
      <c r="A206" s="353" t="s">
        <v>171</v>
      </c>
      <c r="B206" s="26" t="s">
        <v>172</v>
      </c>
      <c r="C206" s="26" t="s">
        <v>173</v>
      </c>
      <c r="D206" s="26" t="s">
        <v>174</v>
      </c>
      <c r="E206" s="26"/>
      <c r="F206" s="26"/>
      <c r="G206" s="26"/>
    </row>
    <row collapsed="false" customFormat="false" customHeight="false" hidden="true" ht="30" outlineLevel="0" r="207">
      <c r="A207" s="189" t="s">
        <v>9</v>
      </c>
      <c r="B207" s="26"/>
      <c r="C207" s="26"/>
      <c r="D207" s="189" t="s">
        <v>175</v>
      </c>
      <c r="E207" s="189" t="s">
        <v>176</v>
      </c>
      <c r="F207" s="189" t="s">
        <v>177</v>
      </c>
      <c r="G207" s="464"/>
    </row>
    <row collapsed="false" customFormat="false" customHeight="false" hidden="true" ht="60" outlineLevel="0" r="208">
      <c r="A208" s="435"/>
      <c r="B208" s="26"/>
      <c r="C208" s="26"/>
      <c r="D208" s="189" t="s">
        <v>178</v>
      </c>
      <c r="E208" s="189" t="s">
        <v>115</v>
      </c>
      <c r="F208" s="189" t="s">
        <v>179</v>
      </c>
      <c r="G208" s="464" t="s">
        <v>452</v>
      </c>
    </row>
    <row collapsed="false" customFormat="false" customHeight="false" hidden="true" ht="15" outlineLevel="0" r="209">
      <c r="A209" s="191"/>
      <c r="B209" s="26"/>
      <c r="C209" s="26"/>
      <c r="D209" s="191"/>
      <c r="E209" s="191"/>
      <c r="F209" s="191"/>
      <c r="G209" s="184" t="s">
        <v>453</v>
      </c>
    </row>
    <row collapsed="false" customFormat="false" customHeight="true" hidden="true" ht="42.75" outlineLevel="0" r="210">
      <c r="A210" s="465" t="s">
        <v>180</v>
      </c>
      <c r="B210" s="465"/>
      <c r="C210" s="465"/>
      <c r="D210" s="465"/>
      <c r="E210" s="465"/>
      <c r="F210" s="465"/>
      <c r="G210" s="465"/>
    </row>
    <row collapsed="false" customFormat="false" customHeight="true" hidden="true" ht="30" outlineLevel="0" r="211">
      <c r="A211" s="466" t="s">
        <v>181</v>
      </c>
      <c r="B211" s="466"/>
      <c r="C211" s="466"/>
      <c r="D211" s="466"/>
      <c r="E211" s="466"/>
      <c r="F211" s="466"/>
      <c r="G211" s="466"/>
    </row>
    <row collapsed="false" customFormat="false" customHeight="true" hidden="true" ht="30" outlineLevel="0" r="212">
      <c r="A212" s="466" t="s">
        <v>182</v>
      </c>
      <c r="B212" s="466"/>
      <c r="C212" s="466"/>
      <c r="D212" s="466"/>
      <c r="E212" s="466"/>
      <c r="F212" s="466"/>
      <c r="G212" s="466"/>
    </row>
    <row collapsed="false" customFormat="false" customHeight="false" hidden="true" ht="120" outlineLevel="0" r="213">
      <c r="A213" s="32" t="n">
        <v>1</v>
      </c>
      <c r="B213" s="194" t="s">
        <v>183</v>
      </c>
      <c r="C213" s="194" t="s">
        <v>184</v>
      </c>
      <c r="D213" s="194" t="n">
        <v>73.5</v>
      </c>
      <c r="E213" s="194" t="n">
        <v>73.6</v>
      </c>
      <c r="F213" s="194" t="n">
        <v>73.7</v>
      </c>
      <c r="G213" s="276" t="n">
        <v>73.8</v>
      </c>
    </row>
    <row collapsed="false" customFormat="false" customHeight="false" hidden="true" ht="180" outlineLevel="0" r="214">
      <c r="A214" s="32" t="n">
        <v>2</v>
      </c>
      <c r="B214" s="194" t="s">
        <v>185</v>
      </c>
      <c r="C214" s="194" t="s">
        <v>186</v>
      </c>
      <c r="D214" s="194" t="n">
        <v>1.7</v>
      </c>
      <c r="E214" s="194" t="n">
        <v>1.7</v>
      </c>
      <c r="F214" s="194" t="n">
        <v>1.7</v>
      </c>
      <c r="G214" s="276" t="n">
        <v>1.7</v>
      </c>
    </row>
    <row collapsed="false" customFormat="false" customHeight="false" hidden="true" ht="240" outlineLevel="0" r="215">
      <c r="A215" s="32" t="n">
        <v>3</v>
      </c>
      <c r="B215" s="194" t="s">
        <v>187</v>
      </c>
      <c r="C215" s="194" t="s">
        <v>186</v>
      </c>
      <c r="D215" s="194" t="n">
        <v>10</v>
      </c>
      <c r="E215" s="194" t="n">
        <v>10</v>
      </c>
      <c r="F215" s="194" t="n">
        <v>10</v>
      </c>
      <c r="G215" s="276" t="n">
        <v>10</v>
      </c>
    </row>
    <row collapsed="false" customFormat="false" customHeight="false" hidden="true" ht="90" outlineLevel="0" r="216">
      <c r="A216" s="32" t="n">
        <v>4</v>
      </c>
      <c r="B216" s="194" t="s">
        <v>188</v>
      </c>
      <c r="C216" s="194" t="s">
        <v>184</v>
      </c>
      <c r="D216" s="194" t="n">
        <v>91</v>
      </c>
      <c r="E216" s="194" t="n">
        <v>91.1</v>
      </c>
      <c r="F216" s="194" t="n">
        <v>91.2</v>
      </c>
      <c r="G216" s="276" t="n">
        <v>91.3</v>
      </c>
    </row>
    <row collapsed="false" customFormat="false" customHeight="false" hidden="true" ht="165" outlineLevel="0" r="217">
      <c r="A217" s="32" t="n">
        <v>5</v>
      </c>
      <c r="B217" s="194" t="s">
        <v>189</v>
      </c>
      <c r="C217" s="194" t="s">
        <v>190</v>
      </c>
      <c r="D217" s="194" t="n">
        <v>13.4</v>
      </c>
      <c r="E217" s="194" t="n">
        <v>14.7</v>
      </c>
      <c r="F217" s="194" t="n">
        <v>15.7</v>
      </c>
      <c r="G217" s="276" t="n">
        <v>17.1</v>
      </c>
    </row>
    <row collapsed="false" customFormat="false" customHeight="false" hidden="true" ht="225" outlineLevel="0" r="218">
      <c r="A218" s="32" t="n">
        <v>6</v>
      </c>
      <c r="B218" s="194" t="s">
        <v>191</v>
      </c>
      <c r="C218" s="194" t="s">
        <v>186</v>
      </c>
      <c r="D218" s="194" t="n">
        <v>100</v>
      </c>
      <c r="E218" s="194" t="n">
        <v>100</v>
      </c>
      <c r="F218" s="194" t="n">
        <v>100</v>
      </c>
      <c r="G218" s="276" t="n">
        <v>100</v>
      </c>
    </row>
    <row collapsed="false" customFormat="false" customHeight="false" hidden="true" ht="225" outlineLevel="0" r="219">
      <c r="A219" s="32" t="n">
        <v>7</v>
      </c>
      <c r="B219" s="194" t="s">
        <v>192</v>
      </c>
      <c r="C219" s="194" t="s">
        <v>186</v>
      </c>
      <c r="D219" s="194" t="n">
        <v>100</v>
      </c>
      <c r="E219" s="194" t="n">
        <v>100</v>
      </c>
      <c r="F219" s="194" t="n">
        <v>100</v>
      </c>
      <c r="G219" s="276" t="n">
        <v>100</v>
      </c>
    </row>
    <row collapsed="false" customFormat="false" customHeight="false" hidden="true" ht="135" outlineLevel="0" r="220">
      <c r="A220" s="32" t="n">
        <v>8</v>
      </c>
      <c r="B220" s="194" t="s">
        <v>193</v>
      </c>
      <c r="C220" s="194" t="s">
        <v>194</v>
      </c>
      <c r="D220" s="194" t="n">
        <v>17</v>
      </c>
      <c r="E220" s="194" t="n">
        <v>18</v>
      </c>
      <c r="F220" s="194" t="n">
        <v>18</v>
      </c>
      <c r="G220" s="276" t="n">
        <v>19</v>
      </c>
    </row>
    <row collapsed="false" customFormat="false" customHeight="false" hidden="true" ht="180" outlineLevel="0" r="221">
      <c r="A221" s="32" t="n">
        <v>9</v>
      </c>
      <c r="B221" s="194" t="s">
        <v>195</v>
      </c>
      <c r="C221" s="194" t="s">
        <v>194</v>
      </c>
      <c r="D221" s="194" t="n">
        <v>1</v>
      </c>
      <c r="E221" s="194" t="n">
        <v>2</v>
      </c>
      <c r="F221" s="194" t="n">
        <v>3</v>
      </c>
      <c r="G221" s="276" t="n">
        <v>1</v>
      </c>
    </row>
    <row collapsed="false" customFormat="false" customHeight="false" hidden="true" ht="255" outlineLevel="0" r="222">
      <c r="A222" s="32" t="n">
        <v>10</v>
      </c>
      <c r="B222" s="194" t="s">
        <v>196</v>
      </c>
      <c r="C222" s="194" t="s">
        <v>186</v>
      </c>
      <c r="D222" s="194" t="n">
        <v>55.7</v>
      </c>
      <c r="E222" s="194" t="n">
        <v>74</v>
      </c>
      <c r="F222" s="194" t="n">
        <v>84</v>
      </c>
      <c r="G222" s="276" t="n">
        <v>90</v>
      </c>
    </row>
    <row collapsed="false" customFormat="false" customHeight="false" hidden="true" ht="90" outlineLevel="0" r="223">
      <c r="A223" s="32" t="n">
        <v>11</v>
      </c>
      <c r="B223" s="194" t="s">
        <v>197</v>
      </c>
      <c r="C223" s="194" t="s">
        <v>186</v>
      </c>
      <c r="D223" s="194" t="n">
        <v>29.6</v>
      </c>
      <c r="E223" s="194" t="n">
        <v>20</v>
      </c>
      <c r="F223" s="194" t="n">
        <v>25</v>
      </c>
      <c r="G223" s="276" t="n">
        <v>20</v>
      </c>
    </row>
    <row collapsed="false" customFormat="false" customHeight="true" hidden="true" ht="30" outlineLevel="0" r="224">
      <c r="A224" s="466" t="s">
        <v>198</v>
      </c>
      <c r="B224" s="466"/>
      <c r="C224" s="466"/>
      <c r="D224" s="466"/>
      <c r="E224" s="466"/>
      <c r="F224" s="466"/>
      <c r="G224" s="466"/>
    </row>
    <row collapsed="false" customFormat="false" customHeight="false" hidden="true" ht="120" outlineLevel="0" r="225">
      <c r="A225" s="32" t="n">
        <v>12</v>
      </c>
      <c r="B225" s="194" t="s">
        <v>199</v>
      </c>
      <c r="C225" s="194" t="s">
        <v>200</v>
      </c>
      <c r="D225" s="194" t="n">
        <v>165</v>
      </c>
      <c r="E225" s="194" t="n">
        <v>190.64</v>
      </c>
      <c r="F225" s="194" t="n">
        <v>202</v>
      </c>
      <c r="G225" s="276" t="n">
        <v>214</v>
      </c>
    </row>
    <row collapsed="false" customFormat="false" customHeight="true" hidden="true" ht="30" outlineLevel="0" r="226">
      <c r="A226" s="466" t="s">
        <v>201</v>
      </c>
      <c r="B226" s="466"/>
      <c r="C226" s="466"/>
      <c r="D226" s="466"/>
      <c r="E226" s="466"/>
      <c r="F226" s="466"/>
      <c r="G226" s="466"/>
    </row>
    <row collapsed="false" customFormat="false" customHeight="true" hidden="true" ht="45" outlineLevel="0" r="227">
      <c r="A227" s="466" t="s">
        <v>202</v>
      </c>
      <c r="B227" s="466"/>
      <c r="C227" s="466"/>
      <c r="D227" s="466"/>
      <c r="E227" s="466"/>
      <c r="F227" s="466"/>
      <c r="G227" s="466"/>
    </row>
    <row collapsed="false" customFormat="false" customHeight="false" hidden="true" ht="270" outlineLevel="0" r="228">
      <c r="A228" s="32" t="n">
        <v>13</v>
      </c>
      <c r="B228" s="29" t="s">
        <v>203</v>
      </c>
      <c r="C228" s="29" t="s">
        <v>186</v>
      </c>
      <c r="D228" s="29" t="n">
        <v>12.4</v>
      </c>
      <c r="E228" s="29" t="n">
        <v>13</v>
      </c>
      <c r="F228" s="29" t="n">
        <v>13</v>
      </c>
      <c r="G228" s="276" t="n">
        <v>14</v>
      </c>
    </row>
    <row collapsed="false" customFormat="false" customHeight="false" hidden="true" ht="105" outlineLevel="0" r="229">
      <c r="A229" s="32" t="n">
        <v>14</v>
      </c>
      <c r="B229" s="29" t="s">
        <v>204</v>
      </c>
      <c r="C229" s="29" t="s">
        <v>205</v>
      </c>
      <c r="D229" s="29" t="n">
        <v>800</v>
      </c>
      <c r="E229" s="29" t="n">
        <v>950</v>
      </c>
      <c r="F229" s="29" t="n">
        <v>1050</v>
      </c>
      <c r="G229" s="253" t="n">
        <v>1200</v>
      </c>
    </row>
    <row collapsed="false" customFormat="false" customHeight="true" hidden="true" ht="45" outlineLevel="0" r="230">
      <c r="A230" s="466" t="s">
        <v>206</v>
      </c>
      <c r="B230" s="466"/>
      <c r="C230" s="466"/>
      <c r="D230" s="466"/>
      <c r="E230" s="466"/>
      <c r="F230" s="466"/>
      <c r="G230" s="466"/>
    </row>
    <row collapsed="false" customFormat="false" customHeight="false" hidden="true" ht="180" outlineLevel="0" r="231">
      <c r="A231" s="185" t="n">
        <v>15</v>
      </c>
      <c r="B231" s="467" t="s">
        <v>207</v>
      </c>
      <c r="C231" s="35" t="s">
        <v>205</v>
      </c>
      <c r="D231" s="195" t="s">
        <v>208</v>
      </c>
      <c r="E231" s="196" t="s">
        <v>208</v>
      </c>
      <c r="F231" s="196" t="s">
        <v>208</v>
      </c>
      <c r="G231" s="205" t="s">
        <v>208</v>
      </c>
    </row>
    <row collapsed="false" customFormat="false" customHeight="true" hidden="true" ht="30" outlineLevel="0" r="232">
      <c r="A232" s="466" t="s">
        <v>209</v>
      </c>
      <c r="B232" s="466"/>
      <c r="C232" s="466"/>
      <c r="D232" s="466"/>
      <c r="E232" s="466"/>
      <c r="F232" s="466"/>
      <c r="G232" s="466"/>
    </row>
    <row collapsed="false" customFormat="false" customHeight="true" hidden="true" ht="30" outlineLevel="0" r="233">
      <c r="A233" s="466" t="s">
        <v>210</v>
      </c>
      <c r="B233" s="466"/>
      <c r="C233" s="466"/>
      <c r="D233" s="466"/>
      <c r="E233" s="466"/>
      <c r="F233" s="466"/>
      <c r="G233" s="466"/>
    </row>
    <row collapsed="false" customFormat="false" customHeight="false" hidden="true" ht="105" outlineLevel="0" r="234">
      <c r="A234" s="194" t="n">
        <v>16</v>
      </c>
      <c r="B234" s="194" t="s">
        <v>211</v>
      </c>
      <c r="C234" s="194" t="s">
        <v>205</v>
      </c>
      <c r="D234" s="194" t="n">
        <v>3890</v>
      </c>
      <c r="E234" s="194" t="n">
        <v>3940</v>
      </c>
      <c r="F234" s="194" t="n">
        <v>4000</v>
      </c>
      <c r="G234" s="276" t="n">
        <v>4050</v>
      </c>
    </row>
    <row collapsed="false" customFormat="false" customHeight="false" hidden="true" ht="150" outlineLevel="0" r="235">
      <c r="A235" s="194" t="n">
        <v>17</v>
      </c>
      <c r="B235" s="194" t="s">
        <v>212</v>
      </c>
      <c r="C235" s="194" t="s">
        <v>186</v>
      </c>
      <c r="D235" s="194" t="n">
        <v>7.7</v>
      </c>
      <c r="E235" s="194" t="n">
        <v>7.7</v>
      </c>
      <c r="F235" s="194" t="n">
        <v>7.7</v>
      </c>
      <c r="G235" s="276" t="n">
        <v>7.7</v>
      </c>
    </row>
    <row collapsed="false" customFormat="false" customHeight="false" hidden="true" ht="15.75" outlineLevel="0" r="236">
      <c r="A236" s="366"/>
    </row>
    <row collapsed="false" customFormat="false" customHeight="false" hidden="true" ht="15.75" outlineLevel="0" r="237">
      <c r="A237" s="5" t="s">
        <v>67</v>
      </c>
    </row>
    <row collapsed="false" customFormat="false" customHeight="false" hidden="true" ht="15.75" outlineLevel="0" r="238">
      <c r="A238" s="468" t="s">
        <v>213</v>
      </c>
      <c r="B238" s="468"/>
      <c r="C238" s="468"/>
      <c r="D238" s="468"/>
      <c r="E238" s="468"/>
      <c r="F238" s="468"/>
      <c r="G238" s="468"/>
    </row>
    <row collapsed="false" customFormat="false" customHeight="false" hidden="true" ht="15.75" outlineLevel="0" r="239">
      <c r="A239" s="468" t="s">
        <v>214</v>
      </c>
      <c r="B239" s="468"/>
      <c r="C239" s="468"/>
      <c r="D239" s="468"/>
      <c r="E239" s="468"/>
      <c r="F239" s="468"/>
      <c r="G239" s="468"/>
    </row>
    <row collapsed="false" customFormat="false" customHeight="false" hidden="true" ht="15.75" outlineLevel="0" r="240">
      <c r="A240" s="3" t="s">
        <v>215</v>
      </c>
      <c r="B240" s="3"/>
      <c r="C240" s="3"/>
      <c r="D240" s="3"/>
      <c r="E240" s="3"/>
      <c r="F240" s="3"/>
      <c r="G240" s="3"/>
      <c r="H240" s="3"/>
      <c r="I240" s="3"/>
    </row>
    <row collapsed="false" customFormat="false" customHeight="false" hidden="true" ht="15.75" outlineLevel="0" r="241">
      <c r="A241" s="3" t="s">
        <v>69</v>
      </c>
      <c r="B241" s="3"/>
      <c r="C241" s="3"/>
      <c r="D241" s="3"/>
      <c r="E241" s="3"/>
      <c r="F241" s="3"/>
      <c r="G241" s="3"/>
      <c r="H241" s="3"/>
    </row>
    <row collapsed="false" customFormat="false" customHeight="false" hidden="true" ht="15.75" outlineLevel="0" r="242">
      <c r="A242" s="3" t="s">
        <v>216</v>
      </c>
      <c r="B242" s="3"/>
      <c r="C242" s="3"/>
      <c r="D242" s="3"/>
      <c r="E242" s="3"/>
      <c r="F242" s="3"/>
      <c r="G242" s="3"/>
      <c r="H242" s="3"/>
    </row>
    <row collapsed="false" customFormat="false" customHeight="false" hidden="true" ht="15.75" outlineLevel="0" r="243">
      <c r="A243" s="3" t="s">
        <v>90</v>
      </c>
      <c r="B243" s="3"/>
      <c r="C243" s="3"/>
      <c r="D243" s="3"/>
      <c r="E243" s="3"/>
      <c r="F243" s="3"/>
      <c r="G243" s="3"/>
    </row>
    <row collapsed="false" customFormat="false" customHeight="false" hidden="true" ht="15.75" outlineLevel="0" r="244">
      <c r="A244" s="469"/>
    </row>
    <row collapsed="false" customFormat="false" customHeight="true" hidden="true" ht="164.25" outlineLevel="0" r="245">
      <c r="A245" s="26" t="s">
        <v>171</v>
      </c>
      <c r="B245" s="26" t="s">
        <v>217</v>
      </c>
      <c r="C245" s="26" t="s">
        <v>72</v>
      </c>
      <c r="D245" s="26" t="s">
        <v>218</v>
      </c>
      <c r="E245" s="26" t="s">
        <v>74</v>
      </c>
      <c r="F245" s="26" t="s">
        <v>219</v>
      </c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</row>
    <row collapsed="false" customFormat="false" customHeight="true" hidden="true" ht="45.75" outlineLevel="0" r="246">
      <c r="A246" s="26"/>
      <c r="B246" s="26"/>
      <c r="C246" s="26"/>
      <c r="D246" s="26"/>
      <c r="E246" s="26"/>
      <c r="F246" s="26" t="s">
        <v>78</v>
      </c>
      <c r="G246" s="26"/>
      <c r="H246" s="26"/>
      <c r="I246" s="470" t="s">
        <v>220</v>
      </c>
      <c r="J246" s="26" t="s">
        <v>80</v>
      </c>
      <c r="K246" s="26"/>
      <c r="L246" s="26" t="s">
        <v>221</v>
      </c>
      <c r="M246" s="26"/>
      <c r="N246" s="26"/>
      <c r="O246" s="26"/>
      <c r="P246" s="26"/>
      <c r="Q246" s="26"/>
      <c r="R246" s="201" t="s">
        <v>222</v>
      </c>
    </row>
    <row collapsed="false" customFormat="false" customHeight="false" hidden="true" ht="15" outlineLevel="0" r="247">
      <c r="A247" s="176" t="n">
        <v>1</v>
      </c>
      <c r="B247" s="176" t="n">
        <v>2</v>
      </c>
      <c r="C247" s="176" t="n">
        <v>3</v>
      </c>
      <c r="D247" s="176" t="n">
        <v>4</v>
      </c>
      <c r="E247" s="176" t="n">
        <v>5</v>
      </c>
      <c r="F247" s="360" t="n">
        <v>6</v>
      </c>
      <c r="G247" s="360"/>
      <c r="H247" s="360"/>
      <c r="I247" s="176" t="n">
        <v>7</v>
      </c>
      <c r="J247" s="360" t="n">
        <v>8</v>
      </c>
      <c r="K247" s="360"/>
      <c r="L247" s="360" t="n">
        <v>9</v>
      </c>
      <c r="M247" s="360"/>
      <c r="N247" s="360"/>
      <c r="O247" s="360"/>
      <c r="P247" s="360"/>
      <c r="Q247" s="360"/>
      <c r="R247" s="201" t="n">
        <v>10</v>
      </c>
    </row>
    <row collapsed="false" customFormat="false" customHeight="true" hidden="true" ht="74.25" outlineLevel="0" r="248">
      <c r="A248" s="35" t="n">
        <v>1</v>
      </c>
      <c r="B248" s="35" t="s">
        <v>90</v>
      </c>
      <c r="C248" s="205" t="s">
        <v>223</v>
      </c>
      <c r="D248" s="205" t="s">
        <v>224</v>
      </c>
      <c r="E248" s="206" t="s">
        <v>225</v>
      </c>
      <c r="F248" s="467"/>
      <c r="G248" s="310"/>
      <c r="H248" s="471" t="n">
        <f aca="false">H249+++H250+H251+H252</f>
        <v>19248.329</v>
      </c>
      <c r="I248" s="210" t="n">
        <f aca="false">I249+I250+I251+I252</f>
        <v>0</v>
      </c>
      <c r="J248" s="145" t="n">
        <v>19418.04</v>
      </c>
      <c r="K248" s="145"/>
      <c r="L248" s="467"/>
      <c r="M248" s="310"/>
      <c r="N248" s="310"/>
      <c r="O248" s="310"/>
      <c r="P248" s="209" t="n">
        <f aca="false">P249+P250+P251+P252</f>
        <v>2055.289</v>
      </c>
      <c r="Q248" s="209"/>
      <c r="R248" s="210" t="n">
        <f aca="false">R249+R250+R251+R252</f>
        <v>0</v>
      </c>
    </row>
    <row collapsed="false" customFormat="false" customHeight="true" hidden="true" ht="16.5" outlineLevel="0" r="249">
      <c r="A249" s="35"/>
      <c r="B249" s="35"/>
      <c r="C249" s="205"/>
      <c r="D249" s="205"/>
      <c r="E249" s="206" t="s">
        <v>226</v>
      </c>
      <c r="F249" s="194" t="s">
        <v>86</v>
      </c>
      <c r="G249" s="467"/>
      <c r="H249" s="471" t="n">
        <f aca="false">I249+J249++P249+R249</f>
        <v>15487.15</v>
      </c>
      <c r="I249" s="213" t="n">
        <f aca="false">I269</f>
        <v>0</v>
      </c>
      <c r="J249" s="142" t="n">
        <f aca="false">J269</f>
        <v>14079.15</v>
      </c>
      <c r="K249" s="142"/>
      <c r="L249" s="205" t="s">
        <v>86</v>
      </c>
      <c r="M249" s="205"/>
      <c r="N249" s="205"/>
      <c r="O249" s="205"/>
      <c r="P249" s="212" t="n">
        <f aca="false">P269</f>
        <v>1408</v>
      </c>
      <c r="Q249" s="212"/>
      <c r="R249" s="213" t="n">
        <f aca="false">R269</f>
        <v>0</v>
      </c>
    </row>
    <row collapsed="false" customFormat="false" customHeight="true" hidden="true" ht="16.5" outlineLevel="0" r="250">
      <c r="A250" s="35"/>
      <c r="B250" s="35"/>
      <c r="C250" s="205"/>
      <c r="D250" s="205"/>
      <c r="E250" s="571"/>
      <c r="F250" s="194" t="s">
        <v>87</v>
      </c>
      <c r="G250" s="467"/>
      <c r="H250" s="472" t="n">
        <f aca="false">I250+J250++P250+R250</f>
        <v>0</v>
      </c>
      <c r="I250" s="213" t="n">
        <f aca="false">I270</f>
        <v>0</v>
      </c>
      <c r="J250" s="142" t="n">
        <f aca="false">J270</f>
        <v>0</v>
      </c>
      <c r="K250" s="142"/>
      <c r="L250" s="205" t="s">
        <v>87</v>
      </c>
      <c r="M250" s="205"/>
      <c r="N250" s="205"/>
      <c r="O250" s="205"/>
      <c r="P250" s="212" t="n">
        <f aca="false">P270</f>
        <v>0</v>
      </c>
      <c r="Q250" s="212"/>
      <c r="R250" s="213" t="n">
        <f aca="false">R270</f>
        <v>0</v>
      </c>
    </row>
    <row collapsed="false" customFormat="false" customHeight="true" hidden="true" ht="16.5" outlineLevel="0" r="251">
      <c r="A251" s="35"/>
      <c r="B251" s="35"/>
      <c r="C251" s="205"/>
      <c r="D251" s="205"/>
      <c r="E251" s="571"/>
      <c r="F251" s="194" t="s">
        <v>88</v>
      </c>
      <c r="G251" s="467"/>
      <c r="H251" s="471" t="n">
        <f aca="false">I251+J251++P251+R251</f>
        <v>3647.779</v>
      </c>
      <c r="I251" s="213" t="n">
        <f aca="false">I271</f>
        <v>0</v>
      </c>
      <c r="J251" s="142" t="n">
        <f aca="false">J271</f>
        <v>3113.89</v>
      </c>
      <c r="K251" s="142"/>
      <c r="L251" s="205" t="s">
        <v>88</v>
      </c>
      <c r="M251" s="205"/>
      <c r="N251" s="205"/>
      <c r="O251" s="205"/>
      <c r="P251" s="212" t="n">
        <f aca="false">P271</f>
        <v>533.889</v>
      </c>
      <c r="Q251" s="212"/>
      <c r="R251" s="213" t="n">
        <f aca="false">R271</f>
        <v>0</v>
      </c>
    </row>
    <row collapsed="false" customFormat="false" customHeight="true" hidden="true" ht="16.5" outlineLevel="0" r="252">
      <c r="A252" s="35"/>
      <c r="B252" s="35"/>
      <c r="C252" s="205"/>
      <c r="D252" s="205"/>
      <c r="E252" s="573"/>
      <c r="F252" s="194" t="s">
        <v>55</v>
      </c>
      <c r="G252" s="467"/>
      <c r="H252" s="472" t="n">
        <f aca="false">I252+J252++P252+R252</f>
        <v>113.4</v>
      </c>
      <c r="I252" s="218" t="n">
        <f aca="false">I327</f>
        <v>0</v>
      </c>
      <c r="J252" s="145" t="n">
        <f aca="false">J327</f>
        <v>0</v>
      </c>
      <c r="K252" s="145"/>
      <c r="L252" s="205" t="s">
        <v>55</v>
      </c>
      <c r="M252" s="205"/>
      <c r="N252" s="205"/>
      <c r="O252" s="205"/>
      <c r="P252" s="217" t="n">
        <f aca="false">L327</f>
        <v>113.4</v>
      </c>
      <c r="Q252" s="217"/>
      <c r="R252" s="218" t="n">
        <f aca="false">R327</f>
        <v>0</v>
      </c>
    </row>
    <row collapsed="false" customFormat="false" customHeight="true" hidden="true" ht="16.5" outlineLevel="0" r="253">
      <c r="A253" s="35"/>
      <c r="B253" s="35"/>
      <c r="C253" s="205"/>
      <c r="D253" s="205"/>
      <c r="E253" s="206" t="s">
        <v>227</v>
      </c>
      <c r="F253" s="467"/>
      <c r="G253" s="310"/>
      <c r="H253" s="471" t="n">
        <f aca="false">H254+H255+H256+H257</f>
        <v>58143.42</v>
      </c>
      <c r="I253" s="210" t="n">
        <f aca="false">I254+I255++I256+I257</f>
        <v>0</v>
      </c>
      <c r="J253" s="142" t="n">
        <f aca="false">J254+J255++J257</f>
        <v>1156.4</v>
      </c>
      <c r="K253" s="142"/>
      <c r="L253" s="185"/>
      <c r="M253" s="185"/>
      <c r="N253" s="185"/>
      <c r="O253" s="185"/>
      <c r="P253" s="219" t="n">
        <f aca="false">P254+P255+P256+P257</f>
        <v>53363.03</v>
      </c>
      <c r="Q253" s="219"/>
      <c r="R253" s="210" t="n">
        <f aca="false">R254+R255+R256+R257</f>
        <v>0</v>
      </c>
    </row>
    <row collapsed="false" customFormat="false" customHeight="true" hidden="true" ht="16.5" outlineLevel="0" r="254">
      <c r="A254" s="35"/>
      <c r="B254" s="35"/>
      <c r="C254" s="205"/>
      <c r="D254" s="205"/>
      <c r="E254" s="206" t="s">
        <v>226</v>
      </c>
      <c r="F254" s="194" t="s">
        <v>86</v>
      </c>
      <c r="G254" s="467"/>
      <c r="H254" s="472" t="n">
        <f aca="false">I254+J254+P254+R254</f>
        <v>18791</v>
      </c>
      <c r="I254" s="213" t="n">
        <f aca="false">I273</f>
        <v>0</v>
      </c>
      <c r="J254" s="145" t="n">
        <f aca="false">J273</f>
        <v>0</v>
      </c>
      <c r="K254" s="145"/>
      <c r="L254" s="205" t="s">
        <v>86</v>
      </c>
      <c r="M254" s="205"/>
      <c r="N254" s="205"/>
      <c r="O254" s="205"/>
      <c r="P254" s="217" t="n">
        <f aca="false">P273</f>
        <v>18791</v>
      </c>
      <c r="Q254" s="217"/>
      <c r="R254" s="213" t="n">
        <f aca="false">R273</f>
        <v>0</v>
      </c>
    </row>
    <row collapsed="false" customFormat="false" customHeight="true" hidden="true" ht="16.5" outlineLevel="0" r="255">
      <c r="A255" s="35"/>
      <c r="B255" s="35"/>
      <c r="C255" s="205"/>
      <c r="D255" s="205"/>
      <c r="E255" s="571"/>
      <c r="F255" s="194" t="s">
        <v>87</v>
      </c>
      <c r="G255" s="467"/>
      <c r="H255" s="471" t="n">
        <f aca="false">I255+J255+P255+R255</f>
        <v>17977.54</v>
      </c>
      <c r="I255" s="213" t="n">
        <f aca="false">I274</f>
        <v>0</v>
      </c>
      <c r="J255" s="142" t="n">
        <f aca="false">J274</f>
        <v>1156.4</v>
      </c>
      <c r="K255" s="142"/>
      <c r="L255" s="205" t="s">
        <v>87</v>
      </c>
      <c r="M255" s="205"/>
      <c r="N255" s="205"/>
      <c r="O255" s="205"/>
      <c r="P255" s="217" t="n">
        <f aca="false">P274</f>
        <v>16821.14</v>
      </c>
      <c r="Q255" s="217"/>
      <c r="R255" s="213" t="n">
        <f aca="false">R274</f>
        <v>0</v>
      </c>
    </row>
    <row collapsed="false" customFormat="false" customHeight="true" hidden="true" ht="16.5" outlineLevel="0" r="256">
      <c r="A256" s="35"/>
      <c r="B256" s="35"/>
      <c r="C256" s="205"/>
      <c r="D256" s="205"/>
      <c r="E256" s="571"/>
      <c r="F256" s="194" t="s">
        <v>88</v>
      </c>
      <c r="G256" s="467"/>
      <c r="H256" s="472" t="n">
        <f aca="false">I256+J256+P256+R256</f>
        <v>20278.39</v>
      </c>
      <c r="I256" s="213" t="n">
        <f aca="false">I275</f>
        <v>0</v>
      </c>
      <c r="J256" s="142" t="n">
        <f aca="false">J275</f>
        <v>3623.99</v>
      </c>
      <c r="K256" s="142"/>
      <c r="L256" s="205" t="s">
        <v>88</v>
      </c>
      <c r="M256" s="205"/>
      <c r="N256" s="205"/>
      <c r="O256" s="205"/>
      <c r="P256" s="217" t="n">
        <f aca="false">P275</f>
        <v>16654.4</v>
      </c>
      <c r="Q256" s="217"/>
      <c r="R256" s="213" t="n">
        <f aca="false">R275</f>
        <v>0</v>
      </c>
    </row>
    <row collapsed="false" customFormat="false" customHeight="true" hidden="true" ht="16.5" outlineLevel="0" r="257">
      <c r="A257" s="35"/>
      <c r="B257" s="35"/>
      <c r="C257" s="205"/>
      <c r="D257" s="205"/>
      <c r="E257" s="573"/>
      <c r="F257" s="194" t="s">
        <v>55</v>
      </c>
      <c r="G257" s="467"/>
      <c r="H257" s="472" t="n">
        <f aca="false">I257+J257+P257+R257</f>
        <v>1096.49</v>
      </c>
      <c r="I257" s="218" t="n">
        <f aca="false">I329</f>
        <v>0</v>
      </c>
      <c r="J257" s="145" t="n">
        <f aca="false">J329</f>
        <v>0</v>
      </c>
      <c r="K257" s="145"/>
      <c r="L257" s="205" t="s">
        <v>55</v>
      </c>
      <c r="M257" s="205"/>
      <c r="N257" s="205"/>
      <c r="O257" s="205"/>
      <c r="P257" s="217" t="n">
        <f aca="false">L329</f>
        <v>1096.49</v>
      </c>
      <c r="Q257" s="217"/>
      <c r="R257" s="218" t="n">
        <f aca="false">R329</f>
        <v>0</v>
      </c>
    </row>
    <row collapsed="false" customFormat="false" customHeight="true" hidden="true" ht="15.75" outlineLevel="0" r="258">
      <c r="A258" s="35"/>
      <c r="B258" s="35"/>
      <c r="C258" s="205"/>
      <c r="D258" s="205"/>
      <c r="E258" s="206" t="s">
        <v>228</v>
      </c>
      <c r="F258" s="185"/>
      <c r="G258" s="185"/>
      <c r="H258" s="472" t="n">
        <f aca="false">H259+H260+H261+H262</f>
        <v>54855</v>
      </c>
      <c r="I258" s="210" t="n">
        <f aca="false">I259+I260+I261+I262</f>
        <v>0</v>
      </c>
      <c r="J258" s="220"/>
      <c r="K258" s="221" t="n">
        <f aca="false">K259+K260+K261+K262</f>
        <v>0</v>
      </c>
      <c r="L258" s="185"/>
      <c r="M258" s="185"/>
      <c r="N258" s="185"/>
      <c r="O258" s="185"/>
      <c r="P258" s="219" t="n">
        <f aca="false">P259+P260+P261+P262</f>
        <v>54855</v>
      </c>
      <c r="Q258" s="219"/>
      <c r="R258" s="210" t="n">
        <f aca="false">R259+R260+R261+R262</f>
        <v>0</v>
      </c>
    </row>
    <row collapsed="false" customFormat="false" customHeight="true" hidden="true" ht="15.75" outlineLevel="0" r="259">
      <c r="A259" s="35"/>
      <c r="B259" s="35"/>
      <c r="C259" s="205"/>
      <c r="D259" s="205"/>
      <c r="E259" s="206" t="s">
        <v>226</v>
      </c>
      <c r="F259" s="194" t="s">
        <v>86</v>
      </c>
      <c r="G259" s="467"/>
      <c r="H259" s="472" t="n">
        <f aca="false">I259+K259+P259+++R259</f>
        <v>18488</v>
      </c>
      <c r="I259" s="213" t="n">
        <f aca="false">I277</f>
        <v>0</v>
      </c>
      <c r="J259" s="222"/>
      <c r="K259" s="223" t="n">
        <f aca="false">K277</f>
        <v>0</v>
      </c>
      <c r="L259" s="205" t="s">
        <v>86</v>
      </c>
      <c r="M259" s="205"/>
      <c r="N259" s="205"/>
      <c r="O259" s="205"/>
      <c r="P259" s="217" t="n">
        <f aca="false">P277</f>
        <v>18488</v>
      </c>
      <c r="Q259" s="217"/>
      <c r="R259" s="213" t="n">
        <f aca="false">R277</f>
        <v>0</v>
      </c>
    </row>
    <row collapsed="false" customFormat="false" customHeight="true" hidden="true" ht="15.75" outlineLevel="0" r="260">
      <c r="A260" s="35"/>
      <c r="B260" s="35"/>
      <c r="C260" s="205"/>
      <c r="D260" s="205"/>
      <c r="E260" s="571"/>
      <c r="F260" s="194" t="s">
        <v>87</v>
      </c>
      <c r="G260" s="467"/>
      <c r="H260" s="472" t="n">
        <f aca="false">I260+K260+P260+++R260</f>
        <v>17648</v>
      </c>
      <c r="I260" s="213" t="n">
        <f aca="false">I278</f>
        <v>0</v>
      </c>
      <c r="J260" s="222"/>
      <c r="K260" s="223" t="n">
        <f aca="false">K278</f>
        <v>0</v>
      </c>
      <c r="L260" s="205" t="s">
        <v>87</v>
      </c>
      <c r="M260" s="205"/>
      <c r="N260" s="205"/>
      <c r="O260" s="205"/>
      <c r="P260" s="217" t="n">
        <f aca="false">P278</f>
        <v>17648</v>
      </c>
      <c r="Q260" s="217"/>
      <c r="R260" s="213" t="n">
        <f aca="false">R278</f>
        <v>0</v>
      </c>
    </row>
    <row collapsed="false" customFormat="false" customHeight="true" hidden="true" ht="15.75" outlineLevel="0" r="261">
      <c r="A261" s="35"/>
      <c r="B261" s="35"/>
      <c r="C261" s="205"/>
      <c r="D261" s="205"/>
      <c r="E261" s="571"/>
      <c r="F261" s="194" t="s">
        <v>88</v>
      </c>
      <c r="G261" s="467"/>
      <c r="H261" s="472" t="n">
        <f aca="false">I261+K261+P261+++R261</f>
        <v>18505</v>
      </c>
      <c r="I261" s="213" t="n">
        <f aca="false">I279</f>
        <v>0</v>
      </c>
      <c r="J261" s="222"/>
      <c r="K261" s="223" t="n">
        <f aca="false">K279</f>
        <v>0</v>
      </c>
      <c r="L261" s="205" t="s">
        <v>88</v>
      </c>
      <c r="M261" s="205"/>
      <c r="N261" s="205"/>
      <c r="O261" s="205"/>
      <c r="P261" s="217" t="n">
        <f aca="false">P279</f>
        <v>18505</v>
      </c>
      <c r="Q261" s="217"/>
      <c r="R261" s="213" t="n">
        <f aca="false">R279</f>
        <v>0</v>
      </c>
    </row>
    <row collapsed="false" customFormat="false" customHeight="true" hidden="true" ht="30" outlineLevel="0" r="262">
      <c r="A262" s="35"/>
      <c r="B262" s="35"/>
      <c r="C262" s="205"/>
      <c r="D262" s="205"/>
      <c r="E262" s="573"/>
      <c r="F262" s="194" t="s">
        <v>55</v>
      </c>
      <c r="G262" s="467"/>
      <c r="H262" s="472" t="n">
        <f aca="false">I262+K262+P262+++R262</f>
        <v>214</v>
      </c>
      <c r="I262" s="218" t="n">
        <f aca="false">I331</f>
        <v>0</v>
      </c>
      <c r="J262" s="224"/>
      <c r="K262" s="225" t="n">
        <f aca="false">J331</f>
        <v>0</v>
      </c>
      <c r="L262" s="205" t="s">
        <v>55</v>
      </c>
      <c r="M262" s="205"/>
      <c r="N262" s="205"/>
      <c r="O262" s="205"/>
      <c r="P262" s="217" t="n">
        <f aca="false">L331</f>
        <v>214</v>
      </c>
      <c r="Q262" s="217"/>
      <c r="R262" s="218" t="n">
        <f aca="false">R331</f>
        <v>0</v>
      </c>
    </row>
    <row collapsed="false" customFormat="false" customHeight="true" hidden="true" ht="16.5" outlineLevel="0" r="263">
      <c r="A263" s="35"/>
      <c r="B263" s="473" t="s">
        <v>85</v>
      </c>
      <c r="C263" s="217"/>
      <c r="D263" s="217"/>
      <c r="E263" s="632"/>
      <c r="F263" s="474"/>
      <c r="G263" s="475"/>
      <c r="H263" s="476" t="n">
        <f aca="false">H264+H265+H266+H267</f>
        <v>132246.749</v>
      </c>
      <c r="I263" s="232" t="n">
        <f aca="false">I264+I265+I266+I267</f>
        <v>0</v>
      </c>
      <c r="J263" s="229" t="n">
        <f aca="false">J264+J265+J266+J267</f>
        <v>21973.43</v>
      </c>
      <c r="K263" s="229"/>
      <c r="L263" s="477"/>
      <c r="M263" s="477"/>
      <c r="N263" s="477"/>
      <c r="O263" s="477"/>
      <c r="P263" s="231" t="n">
        <f aca="false">P264+P265+P266+P267</f>
        <v>110273.319</v>
      </c>
      <c r="Q263" s="231"/>
      <c r="R263" s="232" t="n">
        <f aca="false">R264+R265+R266+R267</f>
        <v>0</v>
      </c>
    </row>
    <row collapsed="false" customFormat="false" customHeight="true" hidden="true" ht="16.5" outlineLevel="0" r="264">
      <c r="A264" s="35"/>
      <c r="B264" s="473"/>
      <c r="C264" s="217"/>
      <c r="D264" s="217"/>
      <c r="E264" s="217"/>
      <c r="F264" s="478" t="s">
        <v>86</v>
      </c>
      <c r="G264" s="474"/>
      <c r="H264" s="476" t="n">
        <f aca="false">I264++++J264+P264+R264</f>
        <v>52766.15</v>
      </c>
      <c r="I264" s="237" t="n">
        <f aca="false">I249+I254+I259</f>
        <v>0</v>
      </c>
      <c r="J264" s="229" t="n">
        <f aca="false">J249+J254+K259</f>
        <v>14079.15</v>
      </c>
      <c r="K264" s="229"/>
      <c r="L264" s="217" t="s">
        <v>86</v>
      </c>
      <c r="M264" s="217"/>
      <c r="N264" s="217"/>
      <c r="O264" s="217"/>
      <c r="P264" s="236" t="n">
        <f aca="false">P249+P254+P259</f>
        <v>38687</v>
      </c>
      <c r="Q264" s="236"/>
      <c r="R264" s="237" t="n">
        <f aca="false">R249+R254+R259</f>
        <v>0</v>
      </c>
    </row>
    <row collapsed="false" customFormat="false" customHeight="true" hidden="true" ht="16.5" outlineLevel="0" r="265">
      <c r="A265" s="35"/>
      <c r="B265" s="473"/>
      <c r="C265" s="217"/>
      <c r="D265" s="217"/>
      <c r="E265" s="217"/>
      <c r="F265" s="478" t="s">
        <v>87</v>
      </c>
      <c r="G265" s="474"/>
      <c r="H265" s="476" t="n">
        <f aca="false">I265++++J265+P265+R265</f>
        <v>35625.54</v>
      </c>
      <c r="I265" s="237" t="n">
        <f aca="false">I250+I255+I260</f>
        <v>0</v>
      </c>
      <c r="J265" s="229" t="n">
        <f aca="false">J250+J255+K260</f>
        <v>1156.4</v>
      </c>
      <c r="K265" s="229"/>
      <c r="L265" s="217" t="s">
        <v>87</v>
      </c>
      <c r="M265" s="217"/>
      <c r="N265" s="217"/>
      <c r="O265" s="217"/>
      <c r="P265" s="236" t="n">
        <f aca="false">P250+P255+P260</f>
        <v>34469.14</v>
      </c>
      <c r="Q265" s="236"/>
      <c r="R265" s="237" t="n">
        <f aca="false">R250+R255+R260</f>
        <v>0</v>
      </c>
    </row>
    <row collapsed="false" customFormat="false" customHeight="true" hidden="true" ht="16.5" outlineLevel="0" r="266">
      <c r="A266" s="35"/>
      <c r="B266" s="473"/>
      <c r="C266" s="217"/>
      <c r="D266" s="217"/>
      <c r="E266" s="217"/>
      <c r="F266" s="478" t="s">
        <v>88</v>
      </c>
      <c r="G266" s="474"/>
      <c r="H266" s="476" t="n">
        <f aca="false">I266++++J266+P266+R266</f>
        <v>42431.169</v>
      </c>
      <c r="I266" s="237" t="n">
        <f aca="false">I251+I256+I261</f>
        <v>0</v>
      </c>
      <c r="J266" s="229" t="n">
        <f aca="false">J251+J256+K261</f>
        <v>6737.88</v>
      </c>
      <c r="K266" s="229"/>
      <c r="L266" s="217" t="s">
        <v>88</v>
      </c>
      <c r="M266" s="217"/>
      <c r="N266" s="217"/>
      <c r="O266" s="217"/>
      <c r="P266" s="236" t="n">
        <f aca="false">P251+P256+P261</f>
        <v>35693.289</v>
      </c>
      <c r="Q266" s="236"/>
      <c r="R266" s="237" t="n">
        <f aca="false">R251+R256+R261</f>
        <v>0</v>
      </c>
    </row>
    <row collapsed="false" customFormat="false" customHeight="true" hidden="true" ht="16.5" outlineLevel="0" r="267">
      <c r="A267" s="35"/>
      <c r="B267" s="473"/>
      <c r="C267" s="217"/>
      <c r="D267" s="217"/>
      <c r="E267" s="632"/>
      <c r="F267" s="478" t="s">
        <v>55</v>
      </c>
      <c r="G267" s="474"/>
      <c r="H267" s="476" t="n">
        <f aca="false">I267++++J267+P267+R267</f>
        <v>1423.89</v>
      </c>
      <c r="I267" s="237" t="n">
        <f aca="false">I252+I257+I262</f>
        <v>0</v>
      </c>
      <c r="J267" s="229" t="n">
        <f aca="false">J252+J257+K262</f>
        <v>0</v>
      </c>
      <c r="K267" s="229"/>
      <c r="L267" s="217" t="s">
        <v>55</v>
      </c>
      <c r="M267" s="217"/>
      <c r="N267" s="217"/>
      <c r="O267" s="217"/>
      <c r="P267" s="236" t="n">
        <f aca="false">P252+P257+P262</f>
        <v>1423.89</v>
      </c>
      <c r="Q267" s="236"/>
      <c r="R267" s="237" t="n">
        <f aca="false">R252+R257+R262</f>
        <v>0</v>
      </c>
    </row>
    <row collapsed="false" customFormat="false" customHeight="true" hidden="true" ht="16.5" outlineLevel="0" r="268">
      <c r="A268" s="479" t="s">
        <v>15</v>
      </c>
      <c r="B268" s="35" t="s">
        <v>51</v>
      </c>
      <c r="C268" s="205" t="s">
        <v>52</v>
      </c>
      <c r="D268" s="196" t="s">
        <v>229</v>
      </c>
      <c r="E268" s="183" t="s">
        <v>225</v>
      </c>
      <c r="F268" s="480"/>
      <c r="G268" s="481"/>
      <c r="H268" s="482" t="n">
        <f aca="false">H269+H270+H271</f>
        <v>19134.929</v>
      </c>
      <c r="I268" s="244"/>
      <c r="J268" s="241" t="n">
        <f aca="false">J269+J270+J271</f>
        <v>17193.04</v>
      </c>
      <c r="K268" s="241"/>
      <c r="L268" s="483"/>
      <c r="M268" s="483"/>
      <c r="N268" s="483"/>
      <c r="O268" s="483"/>
      <c r="P268" s="243" t="n">
        <f aca="false">P269+P270+P271</f>
        <v>1941.889</v>
      </c>
      <c r="Q268" s="243"/>
      <c r="R268" s="244"/>
    </row>
    <row collapsed="false" customFormat="false" customHeight="true" hidden="true" ht="16.5" outlineLevel="0" r="269">
      <c r="A269" s="479"/>
      <c r="B269" s="35"/>
      <c r="C269" s="205"/>
      <c r="D269" s="196"/>
      <c r="E269" s="183"/>
      <c r="F269" s="484" t="s">
        <v>86</v>
      </c>
      <c r="G269" s="485"/>
      <c r="H269" s="486" t="n">
        <f aca="false">I269+J269++P269+R269</f>
        <v>15487.15</v>
      </c>
      <c r="I269" s="250"/>
      <c r="J269" s="247" t="n">
        <f aca="false">K305</f>
        <v>14079.15</v>
      </c>
      <c r="K269" s="247"/>
      <c r="L269" s="257" t="s">
        <v>86</v>
      </c>
      <c r="M269" s="257"/>
      <c r="N269" s="257"/>
      <c r="O269" s="257"/>
      <c r="P269" s="249" t="n">
        <f aca="false">N305</f>
        <v>1408</v>
      </c>
      <c r="Q269" s="249"/>
      <c r="R269" s="250"/>
    </row>
    <row collapsed="false" customFormat="false" customHeight="true" hidden="true" ht="16.5" outlineLevel="0" r="270">
      <c r="A270" s="479"/>
      <c r="B270" s="35"/>
      <c r="C270" s="205"/>
      <c r="D270" s="196"/>
      <c r="E270" s="183"/>
      <c r="F270" s="484" t="s">
        <v>87</v>
      </c>
      <c r="G270" s="485"/>
      <c r="H270" s="486" t="n">
        <f aca="false">I270+J270++P270+R270</f>
        <v>0</v>
      </c>
      <c r="I270" s="250"/>
      <c r="J270" s="251" t="n">
        <v>0</v>
      </c>
      <c r="K270" s="251"/>
      <c r="L270" s="257" t="s">
        <v>87</v>
      </c>
      <c r="M270" s="257"/>
      <c r="N270" s="257"/>
      <c r="O270" s="257"/>
      <c r="P270" s="252"/>
      <c r="Q270" s="252"/>
      <c r="R270" s="250"/>
    </row>
    <row collapsed="false" customFormat="false" customHeight="true" hidden="true" ht="16.5" outlineLevel="0" r="271">
      <c r="A271" s="479"/>
      <c r="B271" s="35"/>
      <c r="C271" s="205"/>
      <c r="D271" s="196"/>
      <c r="E271" s="183"/>
      <c r="F271" s="484" t="s">
        <v>88</v>
      </c>
      <c r="G271" s="485"/>
      <c r="H271" s="486" t="n">
        <f aca="false">I271+J271++P271+R271</f>
        <v>3647.779</v>
      </c>
      <c r="I271" s="253"/>
      <c r="J271" s="247" t="n">
        <f aca="false">K306+J292</f>
        <v>3113.89</v>
      </c>
      <c r="K271" s="247"/>
      <c r="L271" s="487" t="s">
        <v>88</v>
      </c>
      <c r="M271" s="487"/>
      <c r="N271" s="487"/>
      <c r="O271" s="487"/>
      <c r="P271" s="249" t="n">
        <f aca="false">N293+N306</f>
        <v>533.889</v>
      </c>
      <c r="Q271" s="249"/>
      <c r="R271" s="253"/>
    </row>
    <row collapsed="false" customFormat="false" customHeight="true" hidden="true" ht="27.75" outlineLevel="0" r="272">
      <c r="A272" s="479"/>
      <c r="B272" s="35"/>
      <c r="C272" s="205"/>
      <c r="D272" s="205"/>
      <c r="E272" s="206" t="s">
        <v>227</v>
      </c>
      <c r="F272" s="480"/>
      <c r="G272" s="481"/>
      <c r="H272" s="482" t="n">
        <f aca="false">H273+H274+H275</f>
        <v>57046.93</v>
      </c>
      <c r="I272" s="482" t="n">
        <f aca="false">I273+I274+I275</f>
        <v>0</v>
      </c>
      <c r="J272" s="241" t="n">
        <f aca="false">J273+J274+J275</f>
        <v>4780.39</v>
      </c>
      <c r="K272" s="241"/>
      <c r="L272" s="483"/>
      <c r="M272" s="483"/>
      <c r="N272" s="483"/>
      <c r="O272" s="483"/>
      <c r="P272" s="243" t="n">
        <f aca="false">P273+P274+P275</f>
        <v>52266.54</v>
      </c>
      <c r="Q272" s="243"/>
      <c r="R272" s="244" t="n">
        <f aca="false">R273+R274+R275</f>
        <v>0</v>
      </c>
    </row>
    <row collapsed="false" customFormat="false" customHeight="true" hidden="true" ht="16.5" outlineLevel="0" r="273">
      <c r="A273" s="479"/>
      <c r="B273" s="35"/>
      <c r="C273" s="205"/>
      <c r="D273" s="205"/>
      <c r="E273" s="206" t="s">
        <v>226</v>
      </c>
      <c r="F273" s="488" t="s">
        <v>86</v>
      </c>
      <c r="G273" s="485"/>
      <c r="H273" s="489" t="n">
        <f aca="false">I273+J273+P273+R273</f>
        <v>18791</v>
      </c>
      <c r="I273" s="258" t="n">
        <f aca="false">I284+I295+I316</f>
        <v>0</v>
      </c>
      <c r="J273" s="251" t="n">
        <f aca="false">J284+K295+K316</f>
        <v>0</v>
      </c>
      <c r="K273" s="251"/>
      <c r="L273" s="257" t="s">
        <v>86</v>
      </c>
      <c r="M273" s="257"/>
      <c r="N273" s="257"/>
      <c r="O273" s="257"/>
      <c r="P273" s="257" t="n">
        <f aca="false">N284+N295+Q316</f>
        <v>18791</v>
      </c>
      <c r="Q273" s="257"/>
      <c r="R273" s="258" t="n">
        <f aca="false">R284+R295+R316</f>
        <v>0</v>
      </c>
    </row>
    <row collapsed="false" customFormat="false" customHeight="true" hidden="true" ht="16.5" outlineLevel="0" r="274">
      <c r="A274" s="479"/>
      <c r="B274" s="35"/>
      <c r="C274" s="205"/>
      <c r="D274" s="205"/>
      <c r="E274" s="571"/>
      <c r="F274" s="488" t="s">
        <v>87</v>
      </c>
      <c r="G274" s="485"/>
      <c r="H274" s="489" t="n">
        <f aca="false">I274+J274+P274+R274</f>
        <v>17977.54</v>
      </c>
      <c r="I274" s="258" t="n">
        <f aca="false">I285+I296+I317+I308</f>
        <v>0</v>
      </c>
      <c r="J274" s="247" t="n">
        <f aca="false">J285+K296+K308+K317</f>
        <v>1156.4</v>
      </c>
      <c r="K274" s="247"/>
      <c r="L274" s="257" t="s">
        <v>87</v>
      </c>
      <c r="M274" s="257"/>
      <c r="N274" s="257"/>
      <c r="O274" s="257"/>
      <c r="P274" s="259" t="n">
        <f aca="false">N285+N296+M308+Q317</f>
        <v>16821.14</v>
      </c>
      <c r="Q274" s="259"/>
      <c r="R274" s="258" t="n">
        <f aca="false">R285+R296+R317+R308</f>
        <v>0</v>
      </c>
    </row>
    <row collapsed="false" customFormat="false" customHeight="true" hidden="true" ht="16.5" outlineLevel="0" r="275">
      <c r="A275" s="479"/>
      <c r="B275" s="35"/>
      <c r="C275" s="205"/>
      <c r="D275" s="205"/>
      <c r="E275" s="573"/>
      <c r="F275" s="488" t="s">
        <v>88</v>
      </c>
      <c r="G275" s="485"/>
      <c r="H275" s="489" t="n">
        <f aca="false">I275+J275+P275+R275</f>
        <v>20278.39</v>
      </c>
      <c r="I275" s="258" t="n">
        <f aca="false">I286+I297+I318+I309</f>
        <v>0</v>
      </c>
      <c r="J275" s="247" t="n">
        <f aca="false">J286+K297+K309+K318</f>
        <v>3623.99</v>
      </c>
      <c r="K275" s="247"/>
      <c r="L275" s="257" t="s">
        <v>88</v>
      </c>
      <c r="M275" s="257"/>
      <c r="N275" s="257"/>
      <c r="O275" s="257"/>
      <c r="P275" s="260" t="n">
        <f aca="false">N286+N297+M309+Q318</f>
        <v>16654.4</v>
      </c>
      <c r="Q275" s="260"/>
      <c r="R275" s="258" t="n">
        <f aca="false">R286+R297+R318+R309</f>
        <v>0</v>
      </c>
    </row>
    <row collapsed="false" customFormat="false" customHeight="true" hidden="true" ht="15.75" outlineLevel="0" r="276">
      <c r="A276" s="479"/>
      <c r="B276" s="35"/>
      <c r="C276" s="205"/>
      <c r="D276" s="205"/>
      <c r="E276" s="206" t="s">
        <v>228</v>
      </c>
      <c r="F276" s="480"/>
      <c r="G276" s="481"/>
      <c r="H276" s="490" t="n">
        <f aca="false">H277+H278+H279</f>
        <v>54641</v>
      </c>
      <c r="I276" s="491" t="n">
        <f aca="false">I277+I278+I279</f>
        <v>0</v>
      </c>
      <c r="J276" s="262"/>
      <c r="K276" s="263" t="n">
        <f aca="false">K277+K278+K279</f>
        <v>0</v>
      </c>
      <c r="L276" s="483"/>
      <c r="M276" s="483"/>
      <c r="N276" s="483"/>
      <c r="O276" s="483"/>
      <c r="P276" s="264" t="n">
        <f aca="false">P277+P278+P279</f>
        <v>54641</v>
      </c>
      <c r="Q276" s="264"/>
      <c r="R276" s="244" t="n">
        <f aca="false">R277+R278+R279</f>
        <v>0</v>
      </c>
    </row>
    <row collapsed="false" customFormat="false" customHeight="true" hidden="true" ht="15.75" outlineLevel="0" r="277">
      <c r="A277" s="479"/>
      <c r="B277" s="35"/>
      <c r="C277" s="205"/>
      <c r="D277" s="205"/>
      <c r="E277" s="206" t="s">
        <v>226</v>
      </c>
      <c r="F277" s="488" t="s">
        <v>86</v>
      </c>
      <c r="G277" s="485"/>
      <c r="H277" s="489" t="n">
        <f aca="false">I277+K277+P277+R277</f>
        <v>18488</v>
      </c>
      <c r="I277" s="258" t="n">
        <f aca="false">I288+I299+I320</f>
        <v>0</v>
      </c>
      <c r="J277" s="265"/>
      <c r="K277" s="266" t="n">
        <f aca="false">J288+K299+K320</f>
        <v>0</v>
      </c>
      <c r="L277" s="257" t="s">
        <v>86</v>
      </c>
      <c r="M277" s="257"/>
      <c r="N277" s="257"/>
      <c r="O277" s="257"/>
      <c r="P277" s="257" t="n">
        <f aca="false">N288+N299+Q320</f>
        <v>18488</v>
      </c>
      <c r="Q277" s="257"/>
      <c r="R277" s="258" t="n">
        <f aca="false">R288+R299+R320</f>
        <v>0</v>
      </c>
    </row>
    <row collapsed="false" customFormat="false" customHeight="true" hidden="true" ht="15.75" outlineLevel="0" r="278">
      <c r="A278" s="479"/>
      <c r="B278" s="35"/>
      <c r="C278" s="205"/>
      <c r="D278" s="205"/>
      <c r="E278" s="571"/>
      <c r="F278" s="488" t="s">
        <v>87</v>
      </c>
      <c r="G278" s="485"/>
      <c r="H278" s="489" t="n">
        <f aca="false">I278+K278+P278+R278</f>
        <v>17648</v>
      </c>
      <c r="I278" s="258" t="n">
        <f aca="false">I289+I300+I321</f>
        <v>0</v>
      </c>
      <c r="J278" s="265"/>
      <c r="K278" s="266" t="n">
        <f aca="false">J289+K300+K321</f>
        <v>0</v>
      </c>
      <c r="L278" s="257" t="s">
        <v>87</v>
      </c>
      <c r="M278" s="257"/>
      <c r="N278" s="257"/>
      <c r="O278" s="257"/>
      <c r="P278" s="257" t="n">
        <f aca="false">N289+N300+Q321</f>
        <v>17648</v>
      </c>
      <c r="Q278" s="257"/>
      <c r="R278" s="258" t="n">
        <f aca="false">R289+R300+R321</f>
        <v>0</v>
      </c>
    </row>
    <row collapsed="false" customFormat="false" customHeight="true" hidden="true" ht="15.75" outlineLevel="0" r="279">
      <c r="A279" s="479"/>
      <c r="B279" s="35"/>
      <c r="C279" s="205"/>
      <c r="D279" s="205"/>
      <c r="E279" s="573"/>
      <c r="F279" s="488" t="s">
        <v>88</v>
      </c>
      <c r="G279" s="485"/>
      <c r="H279" s="489" t="n">
        <f aca="false">I279+K279+P279+R279</f>
        <v>18505</v>
      </c>
      <c r="I279" s="258" t="n">
        <f aca="false">I290+I301+I322</f>
        <v>0</v>
      </c>
      <c r="J279" s="41"/>
      <c r="K279" s="266" t="n">
        <f aca="false">J290+K301+K322</f>
        <v>0</v>
      </c>
      <c r="L279" s="487" t="s">
        <v>88</v>
      </c>
      <c r="M279" s="487"/>
      <c r="N279" s="487"/>
      <c r="O279" s="487"/>
      <c r="P279" s="257" t="n">
        <f aca="false">N290+N301+Q322</f>
        <v>18505</v>
      </c>
      <c r="Q279" s="257"/>
      <c r="R279" s="258" t="n">
        <f aca="false">R290+R301+R322</f>
        <v>0</v>
      </c>
    </row>
    <row collapsed="false" customFormat="false" customHeight="false" hidden="true" ht="15.75" outlineLevel="0" r="280">
      <c r="A280" s="29"/>
      <c r="B280" s="331" t="s">
        <v>85</v>
      </c>
      <c r="C280" s="268"/>
      <c r="D280" s="268"/>
      <c r="E280" s="268"/>
      <c r="F280" s="492"/>
      <c r="G280" s="323"/>
      <c r="H280" s="493" t="n">
        <f aca="false">H276+H272+H268</f>
        <v>130822.859</v>
      </c>
      <c r="I280" s="494" t="n">
        <f aca="false">I268+I272+I276</f>
        <v>0</v>
      </c>
      <c r="J280" s="495" t="n">
        <f aca="false">K276+J272+J268</f>
        <v>21973.43</v>
      </c>
      <c r="K280" s="495"/>
      <c r="L280" s="496"/>
      <c r="M280" s="496"/>
      <c r="N280" s="496"/>
      <c r="O280" s="496"/>
      <c r="P280" s="497" t="n">
        <f aca="false">P276+P272+P268</f>
        <v>108849.429</v>
      </c>
      <c r="Q280" s="497"/>
      <c r="R280" s="273" t="n">
        <f aca="false">R276+R272+R268</f>
        <v>0</v>
      </c>
    </row>
    <row collapsed="false" customFormat="false" customHeight="true" hidden="true" ht="15" outlineLevel="0" r="281">
      <c r="A281" s="479" t="s">
        <v>230</v>
      </c>
      <c r="B281" s="498" t="s">
        <v>231</v>
      </c>
      <c r="C281" s="205" t="s">
        <v>52</v>
      </c>
      <c r="D281" s="205" t="s">
        <v>229</v>
      </c>
      <c r="E281" s="206" t="s">
        <v>225</v>
      </c>
      <c r="F281" s="499"/>
      <c r="G281" s="499"/>
      <c r="H281" s="499"/>
      <c r="I281" s="205"/>
      <c r="J281" s="205"/>
      <c r="K281" s="205"/>
      <c r="L281" s="288"/>
      <c r="M281" s="288"/>
      <c r="N281" s="288"/>
      <c r="O281" s="288"/>
      <c r="P281" s="288"/>
      <c r="Q281" s="288"/>
      <c r="R281" s="205"/>
    </row>
    <row collapsed="false" customFormat="false" customHeight="false" hidden="true" ht="105" outlineLevel="0" r="282">
      <c r="A282" s="479"/>
      <c r="B282" s="498" t="s">
        <v>232</v>
      </c>
      <c r="C282" s="205"/>
      <c r="D282" s="205"/>
      <c r="E282" s="194" t="s">
        <v>226</v>
      </c>
      <c r="F282" s="499"/>
      <c r="G282" s="499"/>
      <c r="H282" s="499"/>
      <c r="I282" s="205"/>
      <c r="J282" s="205"/>
      <c r="K282" s="205"/>
      <c r="L282" s="288"/>
      <c r="M282" s="288"/>
      <c r="N282" s="288"/>
      <c r="O282" s="288"/>
      <c r="P282" s="288"/>
      <c r="Q282" s="288"/>
      <c r="R282" s="205"/>
    </row>
    <row collapsed="false" customFormat="false" customHeight="false" hidden="true" ht="15" outlineLevel="0" r="283">
      <c r="A283" s="479"/>
      <c r="B283" s="435"/>
      <c r="C283" s="205"/>
      <c r="D283" s="205"/>
      <c r="E283" s="206" t="s">
        <v>227</v>
      </c>
      <c r="F283" s="500"/>
      <c r="G283" s="500"/>
      <c r="H283" s="489" t="n">
        <f aca="false">H284+H285+H286</f>
        <v>13331</v>
      </c>
      <c r="I283" s="488" t="n">
        <f aca="false">I284+I285+I286</f>
        <v>0</v>
      </c>
      <c r="J283" s="501" t="n">
        <f aca="false">J284+J285+J286</f>
        <v>0</v>
      </c>
      <c r="K283" s="501"/>
      <c r="L283" s="500"/>
      <c r="M283" s="500"/>
      <c r="N283" s="502" t="n">
        <f aca="false">N284+N285+N286</f>
        <v>13331</v>
      </c>
      <c r="O283" s="502"/>
      <c r="P283" s="502"/>
      <c r="Q283" s="502"/>
      <c r="R283" s="275" t="n">
        <f aca="false">R284+R285+R286</f>
        <v>0</v>
      </c>
    </row>
    <row collapsed="false" customFormat="false" customHeight="true" hidden="true" ht="15.75" outlineLevel="0" r="284">
      <c r="A284" s="479"/>
      <c r="B284" s="435"/>
      <c r="C284" s="205"/>
      <c r="D284" s="205"/>
      <c r="E284" s="206" t="s">
        <v>226</v>
      </c>
      <c r="F284" s="275" t="s">
        <v>86</v>
      </c>
      <c r="G284" s="275"/>
      <c r="H284" s="488" t="n">
        <f aca="false">I284+J284+N284+R284</f>
        <v>5005</v>
      </c>
      <c r="I284" s="194"/>
      <c r="J284" s="205"/>
      <c r="K284" s="205"/>
      <c r="L284" s="276" t="s">
        <v>86</v>
      </c>
      <c r="M284" s="276"/>
      <c r="N284" s="205" t="n">
        <v>5005</v>
      </c>
      <c r="O284" s="205"/>
      <c r="P284" s="205"/>
      <c r="Q284" s="205"/>
      <c r="R284" s="276"/>
    </row>
    <row collapsed="false" customFormat="false" customHeight="true" hidden="true" ht="15.75" outlineLevel="0" r="285">
      <c r="A285" s="479"/>
      <c r="B285" s="435"/>
      <c r="C285" s="205"/>
      <c r="D285" s="205"/>
      <c r="E285" s="571"/>
      <c r="F285" s="257" t="s">
        <v>87</v>
      </c>
      <c r="G285" s="257"/>
      <c r="H285" s="488" t="n">
        <f aca="false">I285+J285+N285+R285</f>
        <v>4747</v>
      </c>
      <c r="I285" s="194"/>
      <c r="J285" s="205"/>
      <c r="K285" s="205"/>
      <c r="L285" s="205" t="s">
        <v>87</v>
      </c>
      <c r="M285" s="205"/>
      <c r="N285" s="205" t="n">
        <v>4747</v>
      </c>
      <c r="O285" s="205"/>
      <c r="P285" s="205"/>
      <c r="Q285" s="205"/>
      <c r="R285" s="276"/>
    </row>
    <row collapsed="false" customFormat="false" customHeight="true" hidden="true" ht="15.75" outlineLevel="0" r="286">
      <c r="A286" s="479"/>
      <c r="B286" s="435"/>
      <c r="C286" s="205"/>
      <c r="D286" s="205"/>
      <c r="E286" s="573"/>
      <c r="F286" s="257" t="s">
        <v>88</v>
      </c>
      <c r="G286" s="257"/>
      <c r="H286" s="488" t="n">
        <f aca="false">I286+J286+N286+R286</f>
        <v>3579</v>
      </c>
      <c r="I286" s="194"/>
      <c r="J286" s="205"/>
      <c r="K286" s="205"/>
      <c r="L286" s="205" t="s">
        <v>88</v>
      </c>
      <c r="M286" s="205"/>
      <c r="N286" s="205" t="n">
        <v>3579</v>
      </c>
      <c r="O286" s="205"/>
      <c r="P286" s="205"/>
      <c r="Q286" s="205"/>
      <c r="R286" s="276"/>
    </row>
    <row collapsed="false" customFormat="false" customHeight="false" hidden="true" ht="15" outlineLevel="0" r="287">
      <c r="A287" s="479"/>
      <c r="B287" s="435"/>
      <c r="C287" s="205"/>
      <c r="D287" s="205"/>
      <c r="E287" s="206" t="s">
        <v>228</v>
      </c>
      <c r="F287" s="485"/>
      <c r="G287" s="503"/>
      <c r="H287" s="489" t="n">
        <f aca="false">H288+H289+H290</f>
        <v>14134.7</v>
      </c>
      <c r="I287" s="488" t="n">
        <f aca="false">I288+I289+I290</f>
        <v>0</v>
      </c>
      <c r="J287" s="257" t="n">
        <f aca="false">J288+J289+J290</f>
        <v>0</v>
      </c>
      <c r="K287" s="257"/>
      <c r="L287" s="257" t="n">
        <f aca="false">N288+N289+N290</f>
        <v>14134.7</v>
      </c>
      <c r="M287" s="257"/>
      <c r="N287" s="257"/>
      <c r="O287" s="257"/>
      <c r="P287" s="257"/>
      <c r="Q287" s="257"/>
      <c r="R287" s="275" t="n">
        <f aca="false">R288+R289+R290</f>
        <v>0</v>
      </c>
    </row>
    <row collapsed="false" customFormat="false" customHeight="true" hidden="true" ht="15.75" outlineLevel="0" r="288">
      <c r="A288" s="479"/>
      <c r="B288" s="435"/>
      <c r="C288" s="205"/>
      <c r="D288" s="205"/>
      <c r="E288" s="206" t="s">
        <v>226</v>
      </c>
      <c r="F288" s="257" t="s">
        <v>86</v>
      </c>
      <c r="G288" s="257"/>
      <c r="H288" s="488" t="n">
        <f aca="false">I288+J288+N288+R288</f>
        <v>5305</v>
      </c>
      <c r="I288" s="194"/>
      <c r="J288" s="205"/>
      <c r="K288" s="205"/>
      <c r="L288" s="205" t="s">
        <v>86</v>
      </c>
      <c r="M288" s="205"/>
      <c r="N288" s="205" t="n">
        <v>5305</v>
      </c>
      <c r="O288" s="205"/>
      <c r="P288" s="205"/>
      <c r="Q288" s="205"/>
      <c r="R288" s="276"/>
    </row>
    <row collapsed="false" customFormat="false" customHeight="true" hidden="true" ht="15.75" outlineLevel="0" r="289">
      <c r="A289" s="479"/>
      <c r="B289" s="435"/>
      <c r="C289" s="205"/>
      <c r="D289" s="205"/>
      <c r="E289" s="571"/>
      <c r="F289" s="257" t="s">
        <v>87</v>
      </c>
      <c r="G289" s="257"/>
      <c r="H289" s="488" t="n">
        <f aca="false">I289+J289+N289+R289</f>
        <v>5032</v>
      </c>
      <c r="I289" s="194"/>
      <c r="J289" s="205"/>
      <c r="K289" s="205"/>
      <c r="L289" s="205" t="s">
        <v>87</v>
      </c>
      <c r="M289" s="205"/>
      <c r="N289" s="205" t="n">
        <v>5032</v>
      </c>
      <c r="O289" s="205"/>
      <c r="P289" s="205"/>
      <c r="Q289" s="205"/>
      <c r="R289" s="276"/>
    </row>
    <row collapsed="false" customFormat="false" customHeight="true" hidden="true" ht="15.75" outlineLevel="0" r="290">
      <c r="A290" s="479"/>
      <c r="B290" s="191"/>
      <c r="C290" s="205"/>
      <c r="D290" s="205"/>
      <c r="E290" s="573"/>
      <c r="F290" s="257" t="s">
        <v>88</v>
      </c>
      <c r="G290" s="257"/>
      <c r="H290" s="488" t="n">
        <f aca="false">I290+J290+N290+R290</f>
        <v>3797.7</v>
      </c>
      <c r="I290" s="194"/>
      <c r="J290" s="205"/>
      <c r="K290" s="205"/>
      <c r="L290" s="205" t="s">
        <v>88</v>
      </c>
      <c r="M290" s="205"/>
      <c r="N290" s="205" t="n">
        <v>3797.7</v>
      </c>
      <c r="O290" s="205"/>
      <c r="P290" s="205"/>
      <c r="Q290" s="205"/>
      <c r="R290" s="276"/>
    </row>
    <row collapsed="false" customFormat="false" customHeight="false" hidden="true" ht="15" outlineLevel="0" r="291">
      <c r="A291" s="29"/>
      <c r="B291" s="331" t="s">
        <v>85</v>
      </c>
      <c r="C291" s="268"/>
      <c r="D291" s="268"/>
      <c r="E291" s="268"/>
      <c r="F291" s="504" t="n">
        <f aca="false">I291+J291+L291+R291</f>
        <v>27465.7</v>
      </c>
      <c r="G291" s="504"/>
      <c r="H291" s="504"/>
      <c r="I291" s="317" t="n">
        <f aca="false">I283+I287+I281</f>
        <v>0</v>
      </c>
      <c r="J291" s="505" t="n">
        <f aca="false">J287+J283+J281</f>
        <v>0</v>
      </c>
      <c r="K291" s="505"/>
      <c r="L291" s="505" t="n">
        <f aca="false">N283+L287+L281</f>
        <v>27465.7</v>
      </c>
      <c r="M291" s="505"/>
      <c r="N291" s="505"/>
      <c r="O291" s="505"/>
      <c r="P291" s="505"/>
      <c r="Q291" s="505"/>
      <c r="R291" s="280"/>
    </row>
    <row collapsed="false" customFormat="false" customHeight="true" hidden="true" ht="15.75" outlineLevel="0" r="292">
      <c r="A292" s="506" t="s">
        <v>233</v>
      </c>
      <c r="B292" s="206" t="s">
        <v>234</v>
      </c>
      <c r="C292" s="205" t="s">
        <v>52</v>
      </c>
      <c r="D292" s="205" t="s">
        <v>235</v>
      </c>
      <c r="E292" s="206" t="s">
        <v>225</v>
      </c>
      <c r="F292" s="282"/>
      <c r="G292" s="507"/>
      <c r="H292" s="508" t="n">
        <f aca="false">H293</f>
        <v>222.5</v>
      </c>
      <c r="I292" s="488" t="n">
        <f aca="false">I293</f>
        <v>0</v>
      </c>
      <c r="J292" s="257" t="n">
        <f aca="false">J293</f>
        <v>0</v>
      </c>
      <c r="K292" s="257"/>
      <c r="L292" s="501" t="n">
        <f aca="false">N293</f>
        <v>222.5</v>
      </c>
      <c r="M292" s="501"/>
      <c r="N292" s="501"/>
      <c r="O292" s="501"/>
      <c r="P292" s="501"/>
      <c r="Q292" s="501"/>
      <c r="R292" s="282" t="n">
        <f aca="false">R287+R283+R281</f>
        <v>0</v>
      </c>
    </row>
    <row collapsed="false" customFormat="false" customHeight="true" hidden="true" ht="45.75" outlineLevel="0" r="293">
      <c r="A293" s="506"/>
      <c r="B293" s="206" t="s">
        <v>236</v>
      </c>
      <c r="C293" s="205"/>
      <c r="D293" s="205"/>
      <c r="E293" s="194" t="s">
        <v>226</v>
      </c>
      <c r="F293" s="488" t="s">
        <v>88</v>
      </c>
      <c r="G293" s="282"/>
      <c r="H293" s="489" t="n">
        <f aca="false">I293+J293+N293+R293</f>
        <v>222.5</v>
      </c>
      <c r="I293" s="41"/>
      <c r="J293" s="37"/>
      <c r="K293" s="37"/>
      <c r="L293" s="205" t="s">
        <v>88</v>
      </c>
      <c r="M293" s="205"/>
      <c r="N293" s="205" t="n">
        <v>222.5</v>
      </c>
      <c r="O293" s="205"/>
      <c r="P293" s="205"/>
      <c r="Q293" s="205"/>
      <c r="R293" s="253"/>
    </row>
    <row collapsed="false" customFormat="false" customHeight="true" hidden="true" ht="147.75" outlineLevel="0" r="294">
      <c r="A294" s="506"/>
      <c r="B294" s="435"/>
      <c r="C294" s="205"/>
      <c r="D294" s="205" t="s">
        <v>237</v>
      </c>
      <c r="E294" s="206" t="s">
        <v>227</v>
      </c>
      <c r="F294" s="485"/>
      <c r="G294" s="509"/>
      <c r="H294" s="489" t="n">
        <f aca="false">I294+J294+N294+R294</f>
        <v>3793</v>
      </c>
      <c r="I294" s="488" t="n">
        <f aca="false">I295+I296+I297</f>
        <v>0</v>
      </c>
      <c r="J294" s="487" t="n">
        <f aca="false">K295+K296+K297</f>
        <v>0</v>
      </c>
      <c r="K294" s="487"/>
      <c r="L294" s="510"/>
      <c r="M294" s="510"/>
      <c r="N294" s="502" t="n">
        <f aca="false">N295+N296+N297</f>
        <v>3793</v>
      </c>
      <c r="O294" s="502"/>
      <c r="P294" s="502"/>
      <c r="Q294" s="502"/>
      <c r="R294" s="275" t="n">
        <f aca="false">R295+R296+R297</f>
        <v>0</v>
      </c>
    </row>
    <row collapsed="false" customFormat="false" customHeight="true" hidden="true" ht="15.75" outlineLevel="0" r="295">
      <c r="A295" s="506"/>
      <c r="B295" s="435"/>
      <c r="C295" s="205"/>
      <c r="D295" s="205"/>
      <c r="E295" s="206" t="s">
        <v>226</v>
      </c>
      <c r="F295" s="488" t="s">
        <v>86</v>
      </c>
      <c r="G295" s="485"/>
      <c r="H295" s="489" t="n">
        <f aca="false">I295+K295+N295+R295</f>
        <v>2293</v>
      </c>
      <c r="I295" s="194"/>
      <c r="J295" s="35"/>
      <c r="K295" s="511"/>
      <c r="L295" s="205" t="s">
        <v>86</v>
      </c>
      <c r="M295" s="205"/>
      <c r="N295" s="205" t="n">
        <v>2293</v>
      </c>
      <c r="O295" s="205"/>
      <c r="P295" s="205"/>
      <c r="Q295" s="205"/>
      <c r="R295" s="276"/>
    </row>
    <row collapsed="false" customFormat="false" customHeight="true" hidden="true" ht="15.75" outlineLevel="0" r="296">
      <c r="A296" s="506"/>
      <c r="B296" s="435"/>
      <c r="C296" s="205"/>
      <c r="D296" s="205"/>
      <c r="E296" s="571"/>
      <c r="F296" s="488" t="s">
        <v>87</v>
      </c>
      <c r="G296" s="485"/>
      <c r="H296" s="489" t="n">
        <f aca="false">I296+K296+N296+R296</f>
        <v>1000</v>
      </c>
      <c r="I296" s="194"/>
      <c r="J296" s="35"/>
      <c r="K296" s="511"/>
      <c r="L296" s="205" t="s">
        <v>87</v>
      </c>
      <c r="M296" s="205"/>
      <c r="N296" s="205" t="n">
        <v>1000</v>
      </c>
      <c r="O296" s="205"/>
      <c r="P296" s="205"/>
      <c r="Q296" s="205"/>
      <c r="R296" s="276"/>
    </row>
    <row collapsed="false" customFormat="false" customHeight="true" hidden="true" ht="15.75" outlineLevel="0" r="297">
      <c r="A297" s="506"/>
      <c r="B297" s="435"/>
      <c r="C297" s="205"/>
      <c r="D297" s="205"/>
      <c r="E297" s="573"/>
      <c r="F297" s="512" t="s">
        <v>88</v>
      </c>
      <c r="G297" s="513"/>
      <c r="H297" s="489" t="n">
        <f aca="false">I297+K297+N297+R297</f>
        <v>500</v>
      </c>
      <c r="I297" s="194"/>
      <c r="J297" s="35"/>
      <c r="K297" s="306"/>
      <c r="L297" s="499" t="s">
        <v>88</v>
      </c>
      <c r="M297" s="499"/>
      <c r="N297" s="499" t="n">
        <v>500</v>
      </c>
      <c r="O297" s="499"/>
      <c r="P297" s="499"/>
      <c r="Q297" s="499"/>
      <c r="R297" s="288"/>
    </row>
    <row collapsed="false" customFormat="false" customHeight="true" hidden="true" ht="192.75" outlineLevel="0" r="298">
      <c r="A298" s="506"/>
      <c r="B298" s="435"/>
      <c r="C298" s="205"/>
      <c r="D298" s="205" t="s">
        <v>238</v>
      </c>
      <c r="E298" s="206" t="s">
        <v>228</v>
      </c>
      <c r="F298" s="500"/>
      <c r="G298" s="500"/>
      <c r="H298" s="489" t="n">
        <f aca="false">I298+K298+N298+R298</f>
        <v>3761.5</v>
      </c>
      <c r="I298" s="491" t="n">
        <f aca="false">I299+I300+I301</f>
        <v>0</v>
      </c>
      <c r="J298" s="633"/>
      <c r="K298" s="282" t="n">
        <f aca="false">K299+K300+K301</f>
        <v>0</v>
      </c>
      <c r="L298" s="510"/>
      <c r="M298" s="510"/>
      <c r="N298" s="500" t="n">
        <f aca="false">N299+N300+N301</f>
        <v>3761.5</v>
      </c>
      <c r="O298" s="500"/>
      <c r="P298" s="500"/>
      <c r="Q298" s="500"/>
      <c r="R298" s="282" t="n">
        <f aca="false">R299+R300+R301</f>
        <v>0</v>
      </c>
    </row>
    <row collapsed="false" customFormat="false" customHeight="true" hidden="true" ht="15.75" outlineLevel="0" r="299">
      <c r="A299" s="506"/>
      <c r="B299" s="435"/>
      <c r="C299" s="205"/>
      <c r="D299" s="205"/>
      <c r="E299" s="206" t="s">
        <v>226</v>
      </c>
      <c r="F299" s="488" t="s">
        <v>86</v>
      </c>
      <c r="G299" s="514"/>
      <c r="H299" s="503" t="n">
        <f aca="false">I299+K299+N299++++R299</f>
        <v>1000</v>
      </c>
      <c r="I299" s="35"/>
      <c r="J299" s="194" t="s">
        <v>86</v>
      </c>
      <c r="K299" s="35"/>
      <c r="L299" s="515" t="s">
        <v>86</v>
      </c>
      <c r="M299" s="515"/>
      <c r="N299" s="276" t="n">
        <v>1000</v>
      </c>
      <c r="O299" s="276"/>
      <c r="P299" s="276"/>
      <c r="Q299" s="276"/>
      <c r="R299" s="250"/>
    </row>
    <row collapsed="false" customFormat="false" customHeight="true" hidden="true" ht="15.75" outlineLevel="0" r="300">
      <c r="A300" s="506"/>
      <c r="B300" s="435"/>
      <c r="C300" s="205"/>
      <c r="D300" s="205"/>
      <c r="E300" s="571"/>
      <c r="F300" s="488" t="s">
        <v>87</v>
      </c>
      <c r="G300" s="282"/>
      <c r="H300" s="503" t="n">
        <f aca="false">I300+K300+N300++++R300</f>
        <v>1000</v>
      </c>
      <c r="I300" s="250"/>
      <c r="J300" s="194" t="s">
        <v>87</v>
      </c>
      <c r="K300" s="35"/>
      <c r="L300" s="516" t="s">
        <v>87</v>
      </c>
      <c r="M300" s="516"/>
      <c r="N300" s="196" t="n">
        <v>1000</v>
      </c>
      <c r="O300" s="196"/>
      <c r="P300" s="196"/>
      <c r="Q300" s="196"/>
      <c r="R300" s="35"/>
    </row>
    <row collapsed="false" customFormat="false" customHeight="true" hidden="true" ht="15.75" outlineLevel="0" r="301">
      <c r="A301" s="506"/>
      <c r="B301" s="191"/>
      <c r="C301" s="205"/>
      <c r="D301" s="205"/>
      <c r="E301" s="573"/>
      <c r="F301" s="488" t="s">
        <v>88</v>
      </c>
      <c r="G301" s="282"/>
      <c r="H301" s="503" t="n">
        <f aca="false">I301+K301+N301++++R301</f>
        <v>1761.5</v>
      </c>
      <c r="I301" s="35"/>
      <c r="J301" s="194" t="s">
        <v>88</v>
      </c>
      <c r="K301" s="35"/>
      <c r="L301" s="516" t="s">
        <v>88</v>
      </c>
      <c r="M301" s="516"/>
      <c r="N301" s="205" t="n">
        <v>1761.5</v>
      </c>
      <c r="O301" s="205"/>
      <c r="P301" s="205"/>
      <c r="Q301" s="205"/>
      <c r="R301" s="253"/>
    </row>
    <row collapsed="false" customFormat="false" customHeight="true" hidden="true" ht="15" outlineLevel="0" r="302">
      <c r="A302" s="35"/>
      <c r="B302" s="517" t="s">
        <v>85</v>
      </c>
      <c r="C302" s="291"/>
      <c r="D302" s="291"/>
      <c r="E302" s="291"/>
      <c r="F302" s="518" t="n">
        <f aca="false">J302+L302+R302+I302</f>
        <v>7777</v>
      </c>
      <c r="G302" s="518"/>
      <c r="H302" s="518"/>
      <c r="I302" s="273" t="n">
        <f aca="false">I298+I294+I292</f>
        <v>0</v>
      </c>
      <c r="J302" s="505" t="n">
        <f aca="false">J292+J294+K298</f>
        <v>0</v>
      </c>
      <c r="K302" s="505"/>
      <c r="L302" s="505" t="n">
        <f aca="false">L292+N294+N298</f>
        <v>7777</v>
      </c>
      <c r="M302" s="505"/>
      <c r="N302" s="505"/>
      <c r="O302" s="505"/>
      <c r="P302" s="505"/>
      <c r="Q302" s="505"/>
      <c r="R302" s="291" t="n">
        <f aca="false">R298+R294+R292</f>
        <v>0</v>
      </c>
    </row>
    <row collapsed="false" customFormat="false" customHeight="false" hidden="true" ht="15" outlineLevel="0" r="303">
      <c r="A303" s="35"/>
      <c r="B303" s="517"/>
      <c r="C303" s="291"/>
      <c r="D303" s="291"/>
      <c r="E303" s="291"/>
      <c r="F303" s="518"/>
      <c r="G303" s="518"/>
      <c r="H303" s="518"/>
      <c r="I303" s="273"/>
      <c r="J303" s="505"/>
      <c r="K303" s="505"/>
      <c r="L303" s="505"/>
      <c r="M303" s="505"/>
      <c r="N303" s="505"/>
      <c r="O303" s="505"/>
      <c r="P303" s="505"/>
      <c r="Q303" s="505"/>
      <c r="R303" s="291"/>
    </row>
    <row collapsed="false" customFormat="false" customHeight="true" hidden="true" ht="58.5" outlineLevel="0" r="304">
      <c r="A304" s="479" t="s">
        <v>239</v>
      </c>
      <c r="B304" s="498" t="s">
        <v>240</v>
      </c>
      <c r="C304" s="205" t="s">
        <v>52</v>
      </c>
      <c r="D304" s="205" t="s">
        <v>241</v>
      </c>
      <c r="E304" s="206" t="s">
        <v>225</v>
      </c>
      <c r="F304" s="500"/>
      <c r="G304" s="500"/>
      <c r="H304" s="519" t="n">
        <f aca="false">J304+L304</f>
        <v>18912.429</v>
      </c>
      <c r="I304" s="488" t="n">
        <f aca="false">I305+I306</f>
        <v>0</v>
      </c>
      <c r="J304" s="259" t="n">
        <f aca="false">K305+K306</f>
        <v>17193.04</v>
      </c>
      <c r="K304" s="259"/>
      <c r="L304" s="259" t="n">
        <f aca="false">N305+N306</f>
        <v>1719.389</v>
      </c>
      <c r="M304" s="259"/>
      <c r="N304" s="259"/>
      <c r="O304" s="259"/>
      <c r="P304" s="259"/>
      <c r="Q304" s="259"/>
      <c r="R304" s="275" t="n">
        <f aca="false">R305+R306</f>
        <v>0</v>
      </c>
    </row>
    <row collapsed="false" customFormat="false" customHeight="true" hidden="true" ht="45.75" outlineLevel="0" r="305">
      <c r="A305" s="479"/>
      <c r="B305" s="498" t="s">
        <v>242</v>
      </c>
      <c r="C305" s="205"/>
      <c r="D305" s="205"/>
      <c r="E305" s="206" t="s">
        <v>226</v>
      </c>
      <c r="F305" s="500" t="s">
        <v>86</v>
      </c>
      <c r="G305" s="500"/>
      <c r="H305" s="520" t="n">
        <f aca="false">K305+N305+I305+R305</f>
        <v>15487.15</v>
      </c>
      <c r="I305" s="521"/>
      <c r="J305" s="634" t="s">
        <v>86</v>
      </c>
      <c r="K305" s="522" t="n">
        <v>14079.15</v>
      </c>
      <c r="L305" s="205" t="s">
        <v>86</v>
      </c>
      <c r="M305" s="205"/>
      <c r="N305" s="523" t="n">
        <v>1408</v>
      </c>
      <c r="O305" s="523"/>
      <c r="P305" s="523"/>
      <c r="Q305" s="523"/>
      <c r="R305" s="276"/>
    </row>
    <row collapsed="false" customFormat="false" customHeight="true" hidden="true" ht="15.75" outlineLevel="0" r="306">
      <c r="A306" s="479"/>
      <c r="B306" s="435"/>
      <c r="C306" s="205"/>
      <c r="D306" s="205"/>
      <c r="E306" s="573"/>
      <c r="F306" s="500" t="s">
        <v>88</v>
      </c>
      <c r="G306" s="500"/>
      <c r="H306" s="520" t="n">
        <f aca="false">I306+K306+N306+++R306</f>
        <v>3425.279</v>
      </c>
      <c r="I306" s="521"/>
      <c r="J306" s="634" t="s">
        <v>88</v>
      </c>
      <c r="K306" s="522" t="n">
        <v>3113.89</v>
      </c>
      <c r="L306" s="205" t="s">
        <v>88</v>
      </c>
      <c r="M306" s="205"/>
      <c r="N306" s="523" t="n">
        <v>311.389</v>
      </c>
      <c r="O306" s="523"/>
      <c r="P306" s="523"/>
      <c r="Q306" s="523"/>
      <c r="R306" s="276"/>
    </row>
    <row collapsed="false" customFormat="false" customHeight="true" hidden="true" ht="87.75" outlineLevel="0" r="307">
      <c r="A307" s="479"/>
      <c r="B307" s="435"/>
      <c r="C307" s="205"/>
      <c r="D307" s="205" t="s">
        <v>243</v>
      </c>
      <c r="E307" s="206" t="s">
        <v>227</v>
      </c>
      <c r="F307" s="510"/>
      <c r="G307" s="510"/>
      <c r="H307" s="524" t="n">
        <f aca="false">K307+M307</f>
        <v>5258.43</v>
      </c>
      <c r="I307" s="488" t="n">
        <f aca="false">I308+I309</f>
        <v>0</v>
      </c>
      <c r="J307" s="467"/>
      <c r="K307" s="486" t="n">
        <f aca="false">K308+K309</f>
        <v>4780.39</v>
      </c>
      <c r="L307" s="467"/>
      <c r="M307" s="525" t="n">
        <f aca="false">M308+M309</f>
        <v>478.04</v>
      </c>
      <c r="N307" s="525"/>
      <c r="O307" s="525"/>
      <c r="P307" s="525"/>
      <c r="Q307" s="525"/>
      <c r="R307" s="275" t="n">
        <f aca="false">R308+R309</f>
        <v>0</v>
      </c>
    </row>
    <row collapsed="false" customFormat="false" customHeight="true" hidden="true" ht="16.5" outlineLevel="0" r="308">
      <c r="A308" s="479"/>
      <c r="B308" s="435"/>
      <c r="C308" s="205"/>
      <c r="D308" s="205"/>
      <c r="E308" s="206" t="s">
        <v>226</v>
      </c>
      <c r="F308" s="510" t="s">
        <v>87</v>
      </c>
      <c r="G308" s="510"/>
      <c r="H308" s="486" t="n">
        <f aca="false">K308+M308</f>
        <v>1272.04</v>
      </c>
      <c r="I308" s="194"/>
      <c r="J308" s="48" t="s">
        <v>87</v>
      </c>
      <c r="K308" s="526" t="n">
        <v>1156.4</v>
      </c>
      <c r="L308" s="48" t="s">
        <v>87</v>
      </c>
      <c r="M308" s="523" t="n">
        <v>115.64</v>
      </c>
      <c r="N308" s="523"/>
      <c r="O308" s="523"/>
      <c r="P308" s="523"/>
      <c r="Q308" s="523"/>
      <c r="R308" s="136"/>
    </row>
    <row collapsed="false" customFormat="false" customHeight="true" hidden="true" ht="16.5" outlineLevel="0" r="309">
      <c r="A309" s="479"/>
      <c r="B309" s="435"/>
      <c r="C309" s="205"/>
      <c r="D309" s="205"/>
      <c r="E309" s="573"/>
      <c r="F309" s="510" t="s">
        <v>88</v>
      </c>
      <c r="G309" s="510"/>
      <c r="H309" s="486" t="n">
        <f aca="false">K309+M309</f>
        <v>3986.39</v>
      </c>
      <c r="I309" s="194"/>
      <c r="J309" s="48" t="s">
        <v>88</v>
      </c>
      <c r="K309" s="526" t="n">
        <v>3623.99</v>
      </c>
      <c r="L309" s="48" t="s">
        <v>88</v>
      </c>
      <c r="M309" s="523" t="n">
        <v>362.4</v>
      </c>
      <c r="N309" s="523"/>
      <c r="O309" s="523"/>
      <c r="P309" s="523"/>
      <c r="Q309" s="523"/>
      <c r="R309" s="136"/>
    </row>
    <row collapsed="false" customFormat="false" customHeight="true" hidden="true" ht="15" outlineLevel="0" r="310">
      <c r="A310" s="479"/>
      <c r="B310" s="435"/>
      <c r="C310" s="205"/>
      <c r="D310" s="205"/>
      <c r="E310" s="206" t="s">
        <v>228</v>
      </c>
      <c r="F310" s="205" t="s">
        <v>165</v>
      </c>
      <c r="G310" s="205"/>
      <c r="H310" s="205"/>
      <c r="I310" s="205" t="n">
        <v>0</v>
      </c>
      <c r="J310" s="205"/>
      <c r="K310" s="205"/>
      <c r="L310" s="205"/>
      <c r="M310" s="205"/>
      <c r="N310" s="205"/>
      <c r="O310" s="205"/>
      <c r="P310" s="205"/>
      <c r="Q310" s="205"/>
      <c r="R310" s="205" t="n">
        <v>0</v>
      </c>
    </row>
    <row collapsed="false" customFormat="false" customHeight="false" hidden="true" ht="15" outlineLevel="0" r="311">
      <c r="A311" s="479"/>
      <c r="B311" s="191"/>
      <c r="C311" s="205"/>
      <c r="D311" s="205"/>
      <c r="E311" s="194" t="s">
        <v>226</v>
      </c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</row>
    <row collapsed="false" customFormat="false" customHeight="true" hidden="true" ht="14.45" outlineLevel="0" r="312">
      <c r="A312" s="527"/>
      <c r="B312" s="331" t="s">
        <v>85</v>
      </c>
      <c r="C312" s="268"/>
      <c r="D312" s="268"/>
      <c r="E312" s="268"/>
      <c r="F312" s="528" t="n">
        <f aca="false">H304+H307</f>
        <v>24170.859</v>
      </c>
      <c r="G312" s="528"/>
      <c r="H312" s="528"/>
      <c r="I312" s="317" t="n">
        <f aca="false">I310+I307+I304</f>
        <v>0</v>
      </c>
      <c r="J312" s="528" t="n">
        <f aca="false">K307+J304</f>
        <v>21973.43</v>
      </c>
      <c r="K312" s="528"/>
      <c r="L312" s="528" t="n">
        <f aca="false">M307+L304</f>
        <v>2197.429</v>
      </c>
      <c r="M312" s="528"/>
      <c r="N312" s="528"/>
      <c r="O312" s="528"/>
      <c r="P312" s="528"/>
      <c r="Q312" s="528"/>
      <c r="R312" s="273" t="n">
        <f aca="false">R307+R304</f>
        <v>0</v>
      </c>
    </row>
    <row collapsed="false" customFormat="false" customHeight="true" hidden="true" ht="15" outlineLevel="0" r="313">
      <c r="A313" s="529" t="s">
        <v>244</v>
      </c>
      <c r="B313" s="498" t="s">
        <v>245</v>
      </c>
      <c r="C313" s="205" t="s">
        <v>52</v>
      </c>
      <c r="D313" s="205"/>
      <c r="E313" s="206" t="s">
        <v>225</v>
      </c>
      <c r="F313" s="499"/>
      <c r="G313" s="499"/>
      <c r="H313" s="499"/>
      <c r="I313" s="205"/>
      <c r="J313" s="205"/>
      <c r="K313" s="205"/>
      <c r="L313" s="205"/>
      <c r="M313" s="205"/>
      <c r="N313" s="205"/>
      <c r="O313" s="205"/>
      <c r="P313" s="205"/>
      <c r="Q313" s="205"/>
      <c r="R313" s="205"/>
    </row>
    <row collapsed="false" customFormat="false" customHeight="false" hidden="true" ht="165" outlineLevel="0" r="314">
      <c r="A314" s="529"/>
      <c r="B314" s="498" t="s">
        <v>246</v>
      </c>
      <c r="C314" s="205"/>
      <c r="D314" s="205"/>
      <c r="E314" s="194" t="s">
        <v>226</v>
      </c>
      <c r="F314" s="499"/>
      <c r="G314" s="499"/>
      <c r="H314" s="499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</row>
    <row collapsed="false" customFormat="false" customHeight="true" hidden="true" ht="42.75" outlineLevel="0" r="315">
      <c r="A315" s="529"/>
      <c r="B315" s="435"/>
      <c r="C315" s="205"/>
      <c r="D315" s="205" t="s">
        <v>247</v>
      </c>
      <c r="E315" s="206" t="s">
        <v>227</v>
      </c>
      <c r="F315" s="530"/>
      <c r="G315" s="530"/>
      <c r="H315" s="531" t="n">
        <f aca="false">H316+H317+H318</f>
        <v>34664.5</v>
      </c>
      <c r="I315" s="308" t="n">
        <f aca="false">I316+I317+I318</f>
        <v>0</v>
      </c>
      <c r="J315" s="635"/>
      <c r="K315" s="35" t="n">
        <f aca="false">K316+K317+K318</f>
        <v>0</v>
      </c>
      <c r="L315" s="532"/>
      <c r="M315" s="532"/>
      <c r="N315" s="532"/>
      <c r="O315" s="532"/>
      <c r="P315" s="532"/>
      <c r="Q315" s="35" t="n">
        <f aca="false">Q316+Q317+Q318</f>
        <v>34664.5</v>
      </c>
      <c r="R315" s="306" t="n">
        <f aca="false">R316+R317+R318</f>
        <v>0</v>
      </c>
    </row>
    <row collapsed="false" customFormat="false" customHeight="true" hidden="true" ht="15.75" outlineLevel="0" r="316">
      <c r="A316" s="529"/>
      <c r="B316" s="435"/>
      <c r="C316" s="205"/>
      <c r="D316" s="205"/>
      <c r="E316" s="206" t="s">
        <v>226</v>
      </c>
      <c r="F316" s="530" t="s">
        <v>86</v>
      </c>
      <c r="G316" s="530"/>
      <c r="H316" s="533" t="n">
        <f aca="false">I316+K316+Q316+R316</f>
        <v>11493</v>
      </c>
      <c r="I316" s="35"/>
      <c r="J316" s="636" t="s">
        <v>248</v>
      </c>
      <c r="K316" s="308"/>
      <c r="L316" s="26" t="s">
        <v>86</v>
      </c>
      <c r="M316" s="26"/>
      <c r="N316" s="26"/>
      <c r="O316" s="26"/>
      <c r="P316" s="26"/>
      <c r="Q316" s="164" t="n">
        <v>11493</v>
      </c>
      <c r="R316" s="308"/>
    </row>
    <row collapsed="false" customFormat="false" customHeight="true" hidden="true" ht="15.75" outlineLevel="0" r="317">
      <c r="A317" s="529"/>
      <c r="B317" s="435"/>
      <c r="C317" s="205"/>
      <c r="D317" s="205"/>
      <c r="E317" s="571"/>
      <c r="F317" s="530" t="s">
        <v>87</v>
      </c>
      <c r="G317" s="530"/>
      <c r="H317" s="533" t="n">
        <f aca="false">I317+K317+Q317+R317</f>
        <v>10958.5</v>
      </c>
      <c r="I317" s="35"/>
      <c r="J317" s="637" t="s">
        <v>87</v>
      </c>
      <c r="K317" s="35"/>
      <c r="L317" s="26" t="s">
        <v>87</v>
      </c>
      <c r="M317" s="26"/>
      <c r="N317" s="26"/>
      <c r="O317" s="26"/>
      <c r="P317" s="26"/>
      <c r="Q317" s="310" t="n">
        <v>10958.5</v>
      </c>
      <c r="R317" s="35"/>
    </row>
    <row collapsed="false" customFormat="false" customHeight="true" hidden="true" ht="15.75" outlineLevel="0" r="318">
      <c r="A318" s="529"/>
      <c r="B318" s="435"/>
      <c r="C318" s="205"/>
      <c r="D318" s="205"/>
      <c r="E318" s="573"/>
      <c r="F318" s="530" t="s">
        <v>88</v>
      </c>
      <c r="G318" s="530"/>
      <c r="H318" s="531" t="n">
        <f aca="false">I318+K318+Q318+R318</f>
        <v>12213</v>
      </c>
      <c r="I318" s="253"/>
      <c r="J318" s="638" t="s">
        <v>88</v>
      </c>
      <c r="K318" s="253"/>
      <c r="L318" s="26" t="s">
        <v>88</v>
      </c>
      <c r="M318" s="26"/>
      <c r="N318" s="26"/>
      <c r="O318" s="26"/>
      <c r="P318" s="26"/>
      <c r="Q318" s="310" t="n">
        <v>12213</v>
      </c>
      <c r="R318" s="253"/>
    </row>
    <row collapsed="false" customFormat="false" customHeight="true" hidden="true" ht="42.75" outlineLevel="0" r="319">
      <c r="A319" s="529"/>
      <c r="B319" s="435"/>
      <c r="C319" s="205"/>
      <c r="D319" s="205" t="s">
        <v>247</v>
      </c>
      <c r="E319" s="206" t="s">
        <v>228</v>
      </c>
      <c r="F319" s="534"/>
      <c r="G319" s="535"/>
      <c r="H319" s="531" t="n">
        <f aca="false">I319+K319+++R319+Q319</f>
        <v>36744.8</v>
      </c>
      <c r="I319" s="308" t="n">
        <f aca="false">I320+I321+I322</f>
        <v>0</v>
      </c>
      <c r="J319" s="635"/>
      <c r="K319" s="536" t="n">
        <f aca="false">K320+K321+K322</f>
        <v>0</v>
      </c>
      <c r="L319" s="26"/>
      <c r="M319" s="26"/>
      <c r="N319" s="26"/>
      <c r="O319" s="26"/>
      <c r="P319" s="26"/>
      <c r="Q319" s="310" t="n">
        <f aca="false">Q320+Q321+Q322</f>
        <v>36744.8</v>
      </c>
      <c r="R319" s="308" t="n">
        <f aca="false">R320+R321+R322</f>
        <v>0</v>
      </c>
    </row>
    <row collapsed="false" customFormat="false" customHeight="true" hidden="true" ht="15.75" outlineLevel="0" r="320">
      <c r="A320" s="529"/>
      <c r="B320" s="435"/>
      <c r="C320" s="205"/>
      <c r="D320" s="205"/>
      <c r="E320" s="206" t="s">
        <v>226</v>
      </c>
      <c r="F320" s="530" t="s">
        <v>86</v>
      </c>
      <c r="G320" s="530"/>
      <c r="H320" s="533" t="n">
        <f aca="false">I320+K320++R320+Q320</f>
        <v>12183</v>
      </c>
      <c r="I320" s="35" t="n">
        <v>0</v>
      </c>
      <c r="J320" s="636" t="s">
        <v>248</v>
      </c>
      <c r="K320" s="308" t="n">
        <v>0</v>
      </c>
      <c r="L320" s="537" t="s">
        <v>86</v>
      </c>
      <c r="M320" s="537"/>
      <c r="N320" s="537"/>
      <c r="O320" s="537"/>
      <c r="P320" s="537"/>
      <c r="Q320" s="310" t="n">
        <v>12183</v>
      </c>
      <c r="R320" s="35" t="n">
        <v>0</v>
      </c>
    </row>
    <row collapsed="false" customFormat="false" customHeight="true" hidden="true" ht="15.75" outlineLevel="0" r="321">
      <c r="A321" s="529"/>
      <c r="B321" s="435"/>
      <c r="C321" s="205"/>
      <c r="D321" s="205"/>
      <c r="E321" s="571"/>
      <c r="F321" s="530" t="s">
        <v>87</v>
      </c>
      <c r="G321" s="530"/>
      <c r="H321" s="533" t="n">
        <f aca="false">I321+K321++R321+Q321</f>
        <v>11616</v>
      </c>
      <c r="I321" s="35" t="n">
        <v>0</v>
      </c>
      <c r="J321" s="637" t="s">
        <v>87</v>
      </c>
      <c r="K321" s="35" t="n">
        <v>0</v>
      </c>
      <c r="L321" s="537" t="s">
        <v>87</v>
      </c>
      <c r="M321" s="537"/>
      <c r="N321" s="537"/>
      <c r="O321" s="537"/>
      <c r="P321" s="537"/>
      <c r="Q321" s="310" t="n">
        <v>11616</v>
      </c>
      <c r="R321" s="35" t="n">
        <v>0</v>
      </c>
    </row>
    <row collapsed="false" customFormat="false" customHeight="true" hidden="true" ht="15.75" outlineLevel="0" r="322">
      <c r="A322" s="529"/>
      <c r="B322" s="191"/>
      <c r="C322" s="205"/>
      <c r="D322" s="205"/>
      <c r="E322" s="573"/>
      <c r="F322" s="530" t="s">
        <v>88</v>
      </c>
      <c r="G322" s="530"/>
      <c r="H322" s="531" t="n">
        <f aca="false">I322+K322++R322+Q322</f>
        <v>12945.8</v>
      </c>
      <c r="I322" s="253" t="n">
        <v>0</v>
      </c>
      <c r="J322" s="638" t="s">
        <v>88</v>
      </c>
      <c r="K322" s="253" t="n">
        <v>0</v>
      </c>
      <c r="L322" s="537" t="s">
        <v>88</v>
      </c>
      <c r="M322" s="537"/>
      <c r="N322" s="537"/>
      <c r="O322" s="537"/>
      <c r="P322" s="537"/>
      <c r="Q322" s="310" t="n">
        <v>12945.8</v>
      </c>
      <c r="R322" s="35" t="n">
        <v>0</v>
      </c>
    </row>
    <row collapsed="false" customFormat="false" customHeight="true" hidden="true" ht="24" outlineLevel="0" r="323">
      <c r="A323" s="35"/>
      <c r="B323" s="517" t="s">
        <v>85</v>
      </c>
      <c r="C323" s="291"/>
      <c r="D323" s="291"/>
      <c r="E323" s="291"/>
      <c r="F323" s="538"/>
      <c r="G323" s="539"/>
      <c r="H323" s="323" t="n">
        <f aca="false">Q323+I323+K323+R323</f>
        <v>71409.3</v>
      </c>
      <c r="I323" s="540" t="n">
        <f aca="false">I324+I325+I326</f>
        <v>0</v>
      </c>
      <c r="J323" s="492"/>
      <c r="K323" s="540" t="n">
        <f aca="false">K324+K325+K326</f>
        <v>0</v>
      </c>
      <c r="L323" s="541"/>
      <c r="M323" s="541"/>
      <c r="N323" s="541"/>
      <c r="O323" s="541"/>
      <c r="P323" s="541"/>
      <c r="Q323" s="314" t="n">
        <f aca="false">Q324+Q325+Q326</f>
        <v>71409.3</v>
      </c>
      <c r="R323" s="315" t="n">
        <f aca="false">R324+R325+R326</f>
        <v>0</v>
      </c>
    </row>
    <row collapsed="false" customFormat="false" customHeight="true" hidden="true" ht="15.75" outlineLevel="0" r="324">
      <c r="A324" s="35"/>
      <c r="B324" s="517"/>
      <c r="C324" s="291"/>
      <c r="D324" s="291"/>
      <c r="E324" s="291"/>
      <c r="F324" s="542" t="s">
        <v>86</v>
      </c>
      <c r="G324" s="542"/>
      <c r="H324" s="323" t="n">
        <f aca="false">Q324+I324+K324+R324</f>
        <v>23676</v>
      </c>
      <c r="I324" s="540" t="n">
        <f aca="false">I316+I320</f>
        <v>0</v>
      </c>
      <c r="J324" s="492" t="s">
        <v>248</v>
      </c>
      <c r="K324" s="540" t="n">
        <f aca="false">K320+K316</f>
        <v>0</v>
      </c>
      <c r="L324" s="543" t="s">
        <v>86</v>
      </c>
      <c r="M324" s="543"/>
      <c r="N324" s="543"/>
      <c r="O324" s="543"/>
      <c r="P324" s="543"/>
      <c r="Q324" s="317" t="n">
        <f aca="false">Q316+Q320</f>
        <v>23676</v>
      </c>
      <c r="R324" s="315" t="n">
        <f aca="false">R316+R320</f>
        <v>0</v>
      </c>
    </row>
    <row collapsed="false" customFormat="false" customHeight="true" hidden="true" ht="15.75" outlineLevel="0" r="325">
      <c r="A325" s="35"/>
      <c r="B325" s="517"/>
      <c r="C325" s="291"/>
      <c r="D325" s="291"/>
      <c r="E325" s="291"/>
      <c r="F325" s="542" t="s">
        <v>87</v>
      </c>
      <c r="G325" s="542"/>
      <c r="H325" s="323" t="n">
        <f aca="false">Q325+I325+K325+R325</f>
        <v>22574.5</v>
      </c>
      <c r="I325" s="540" t="n">
        <f aca="false">I317+I321</f>
        <v>0</v>
      </c>
      <c r="J325" s="317" t="s">
        <v>87</v>
      </c>
      <c r="K325" s="540" t="n">
        <f aca="false">K321+K317</f>
        <v>0</v>
      </c>
      <c r="L325" s="544" t="s">
        <v>87</v>
      </c>
      <c r="M325" s="544"/>
      <c r="N325" s="544"/>
      <c r="O325" s="544"/>
      <c r="P325" s="544"/>
      <c r="Q325" s="317" t="n">
        <f aca="false">Q317+Q321</f>
        <v>22574.5</v>
      </c>
      <c r="R325" s="315" t="n">
        <f aca="false">R317+R321</f>
        <v>0</v>
      </c>
    </row>
    <row collapsed="false" customFormat="false" customHeight="true" hidden="true" ht="15.75" outlineLevel="0" r="326">
      <c r="A326" s="35"/>
      <c r="B326" s="517"/>
      <c r="C326" s="291"/>
      <c r="D326" s="291"/>
      <c r="E326" s="291"/>
      <c r="F326" s="542" t="s">
        <v>88</v>
      </c>
      <c r="G326" s="542"/>
      <c r="H326" s="323" t="n">
        <f aca="false">Q326+I326+K326+R326</f>
        <v>25158.8</v>
      </c>
      <c r="I326" s="540" t="n">
        <f aca="false">I318+I322</f>
        <v>0</v>
      </c>
      <c r="J326" s="317" t="s">
        <v>88</v>
      </c>
      <c r="K326" s="540" t="n">
        <f aca="false">K322+K318</f>
        <v>0</v>
      </c>
      <c r="L326" s="544" t="s">
        <v>88</v>
      </c>
      <c r="M326" s="544"/>
      <c r="N326" s="544"/>
      <c r="O326" s="544"/>
      <c r="P326" s="544"/>
      <c r="Q326" s="317" t="n">
        <f aca="false">Q322+Q318</f>
        <v>25158.8</v>
      </c>
      <c r="R326" s="315" t="n">
        <f aca="false">R318+R322</f>
        <v>0</v>
      </c>
    </row>
    <row collapsed="false" customFormat="false" customHeight="true" hidden="true" ht="42" outlineLevel="0" r="327">
      <c r="A327" s="479" t="s">
        <v>20</v>
      </c>
      <c r="B327" s="35" t="s">
        <v>54</v>
      </c>
      <c r="C327" s="205" t="s">
        <v>223</v>
      </c>
      <c r="D327" s="205" t="s">
        <v>249</v>
      </c>
      <c r="E327" s="206" t="s">
        <v>225</v>
      </c>
      <c r="F327" s="534"/>
      <c r="G327" s="535"/>
      <c r="H327" s="545" t="n">
        <f aca="false">I327+J327+L327+R327</f>
        <v>113.4</v>
      </c>
      <c r="I327" s="276"/>
      <c r="J327" s="276"/>
      <c r="K327" s="276"/>
      <c r="L327" s="26" t="n">
        <v>113.4</v>
      </c>
      <c r="M327" s="26"/>
      <c r="N327" s="26"/>
      <c r="O327" s="26"/>
      <c r="P327" s="26"/>
      <c r="Q327" s="26"/>
      <c r="R327" s="276"/>
    </row>
    <row collapsed="false" customFormat="false" customHeight="false" hidden="true" ht="15" outlineLevel="0" r="328">
      <c r="A328" s="479"/>
      <c r="B328" s="35"/>
      <c r="C328" s="205"/>
      <c r="D328" s="205"/>
      <c r="E328" s="194" t="s">
        <v>226</v>
      </c>
      <c r="F328" s="546"/>
      <c r="G328" s="547"/>
      <c r="H328" s="548"/>
      <c r="I328" s="276"/>
      <c r="J328" s="276"/>
      <c r="K328" s="276"/>
      <c r="L328" s="26"/>
      <c r="M328" s="26"/>
      <c r="N328" s="26"/>
      <c r="O328" s="26"/>
      <c r="P328" s="26"/>
      <c r="Q328" s="26"/>
      <c r="R328" s="276"/>
    </row>
    <row collapsed="false" customFormat="false" customHeight="true" hidden="true" ht="29.25" outlineLevel="0" r="329">
      <c r="A329" s="479"/>
      <c r="B329" s="35"/>
      <c r="C329" s="205"/>
      <c r="D329" s="205" t="s">
        <v>249</v>
      </c>
      <c r="E329" s="206" t="s">
        <v>227</v>
      </c>
      <c r="F329" s="549"/>
      <c r="G329" s="550"/>
      <c r="H329" s="545" t="n">
        <f aca="false">I329+J329+L329+R329</f>
        <v>1096.49</v>
      </c>
      <c r="I329" s="205"/>
      <c r="J329" s="205"/>
      <c r="K329" s="205"/>
      <c r="L329" s="26" t="n">
        <v>1096.49</v>
      </c>
      <c r="M329" s="26"/>
      <c r="N329" s="26"/>
      <c r="O329" s="26"/>
      <c r="P329" s="26"/>
      <c r="Q329" s="26"/>
      <c r="R329" s="205"/>
    </row>
    <row collapsed="false" customFormat="false" customHeight="false" hidden="true" ht="15" outlineLevel="0" r="330">
      <c r="A330" s="479"/>
      <c r="B330" s="35"/>
      <c r="C330" s="205"/>
      <c r="D330" s="205"/>
      <c r="E330" s="194" t="s">
        <v>226</v>
      </c>
      <c r="F330" s="546"/>
      <c r="G330" s="547"/>
      <c r="H330" s="548"/>
      <c r="I330" s="205"/>
      <c r="J330" s="205"/>
      <c r="K330" s="205"/>
      <c r="L330" s="26"/>
      <c r="M330" s="26"/>
      <c r="N330" s="26"/>
      <c r="O330" s="26"/>
      <c r="P330" s="26"/>
      <c r="Q330" s="26"/>
      <c r="R330" s="205"/>
    </row>
    <row collapsed="false" customFormat="false" customHeight="true" hidden="true" ht="15" outlineLevel="0" r="331">
      <c r="A331" s="479"/>
      <c r="B331" s="35"/>
      <c r="C331" s="205"/>
      <c r="D331" s="205" t="s">
        <v>249</v>
      </c>
      <c r="E331" s="206" t="s">
        <v>228</v>
      </c>
      <c r="F331" s="549"/>
      <c r="G331" s="550"/>
      <c r="H331" s="545" t="n">
        <f aca="false">I331+J331+L331+R331</f>
        <v>214</v>
      </c>
      <c r="I331" s="205"/>
      <c r="J331" s="205"/>
      <c r="K331" s="205"/>
      <c r="L331" s="26" t="n">
        <v>214</v>
      </c>
      <c r="M331" s="26"/>
      <c r="N331" s="26"/>
      <c r="O331" s="26"/>
      <c r="P331" s="26"/>
      <c r="Q331" s="26"/>
      <c r="R331" s="205"/>
    </row>
    <row collapsed="false" customFormat="false" customHeight="false" hidden="true" ht="15" outlineLevel="0" r="332">
      <c r="A332" s="479"/>
      <c r="B332" s="35"/>
      <c r="C332" s="205"/>
      <c r="D332" s="205"/>
      <c r="E332" s="206" t="s">
        <v>226</v>
      </c>
      <c r="F332" s="534"/>
      <c r="G332" s="535"/>
      <c r="H332" s="551"/>
      <c r="I332" s="205"/>
      <c r="J332" s="205"/>
      <c r="K332" s="205"/>
      <c r="L332" s="26"/>
      <c r="M332" s="26"/>
      <c r="N332" s="26"/>
      <c r="O332" s="26"/>
      <c r="P332" s="26"/>
      <c r="Q332" s="26"/>
      <c r="R332" s="205"/>
    </row>
    <row collapsed="false" customFormat="false" customHeight="false" hidden="true" ht="15" outlineLevel="0" r="333">
      <c r="A333" s="479"/>
      <c r="B333" s="35"/>
      <c r="C333" s="205"/>
      <c r="D333" s="205"/>
      <c r="E333" s="206"/>
      <c r="F333" s="534"/>
      <c r="G333" s="535"/>
      <c r="H333" s="551"/>
      <c r="I333" s="205"/>
      <c r="J333" s="205"/>
      <c r="K333" s="205"/>
      <c r="L333" s="26"/>
      <c r="M333" s="26"/>
      <c r="N333" s="26"/>
      <c r="O333" s="26"/>
      <c r="P333" s="26"/>
      <c r="Q333" s="26"/>
      <c r="R333" s="205"/>
    </row>
    <row collapsed="false" customFormat="false" customHeight="false" hidden="true" ht="15" outlineLevel="0" r="334">
      <c r="A334" s="479"/>
      <c r="B334" s="35"/>
      <c r="C334" s="205"/>
      <c r="D334" s="205"/>
      <c r="E334" s="206"/>
      <c r="F334" s="534"/>
      <c r="G334" s="535"/>
      <c r="H334" s="551"/>
      <c r="I334" s="205"/>
      <c r="J334" s="205"/>
      <c r="K334" s="205"/>
      <c r="L334" s="26"/>
      <c r="M334" s="26"/>
      <c r="N334" s="26"/>
      <c r="O334" s="26"/>
      <c r="P334" s="26"/>
      <c r="Q334" s="26"/>
      <c r="R334" s="205"/>
    </row>
    <row collapsed="false" customFormat="false" customHeight="false" hidden="true" ht="15" outlineLevel="0" r="335">
      <c r="A335" s="479"/>
      <c r="B335" s="35"/>
      <c r="C335" s="205"/>
      <c r="D335" s="205"/>
      <c r="E335" s="206"/>
      <c r="F335" s="534"/>
      <c r="G335" s="535"/>
      <c r="H335" s="551"/>
      <c r="I335" s="205"/>
      <c r="J335" s="205"/>
      <c r="K335" s="205"/>
      <c r="L335" s="26"/>
      <c r="M335" s="26"/>
      <c r="N335" s="26"/>
      <c r="O335" s="26"/>
      <c r="P335" s="26"/>
      <c r="Q335" s="26"/>
      <c r="R335" s="205"/>
    </row>
    <row collapsed="false" customFormat="false" customHeight="false" hidden="true" ht="15" outlineLevel="0" r="336">
      <c r="A336" s="479"/>
      <c r="B336" s="35"/>
      <c r="C336" s="205"/>
      <c r="D336" s="205"/>
      <c r="E336" s="206"/>
      <c r="F336" s="534"/>
      <c r="G336" s="535"/>
      <c r="H336" s="551"/>
      <c r="I336" s="205"/>
      <c r="J336" s="205"/>
      <c r="K336" s="205"/>
      <c r="L336" s="26"/>
      <c r="M336" s="26"/>
      <c r="N336" s="26"/>
      <c r="O336" s="26"/>
      <c r="P336" s="26"/>
      <c r="Q336" s="26"/>
      <c r="R336" s="205"/>
    </row>
    <row collapsed="false" customFormat="false" customHeight="false" hidden="true" ht="15" outlineLevel="0" r="337">
      <c r="A337" s="479"/>
      <c r="B337" s="35"/>
      <c r="C337" s="205"/>
      <c r="D337" s="205"/>
      <c r="E337" s="206"/>
      <c r="F337" s="534"/>
      <c r="G337" s="535"/>
      <c r="H337" s="551"/>
      <c r="I337" s="205"/>
      <c r="J337" s="205"/>
      <c r="K337" s="205"/>
      <c r="L337" s="26"/>
      <c r="M337" s="26"/>
      <c r="N337" s="26"/>
      <c r="O337" s="26"/>
      <c r="P337" s="26"/>
      <c r="Q337" s="26"/>
      <c r="R337" s="205"/>
    </row>
    <row collapsed="false" customFormat="false" customHeight="false" hidden="true" ht="15" outlineLevel="0" r="338">
      <c r="A338" s="479"/>
      <c r="B338" s="35"/>
      <c r="C338" s="205"/>
      <c r="D338" s="205"/>
      <c r="E338" s="206"/>
      <c r="F338" s="534"/>
      <c r="G338" s="535"/>
      <c r="H338" s="551"/>
      <c r="I338" s="205"/>
      <c r="J338" s="205"/>
      <c r="K338" s="205"/>
      <c r="L338" s="26"/>
      <c r="M338" s="26"/>
      <c r="N338" s="26"/>
      <c r="O338" s="26"/>
      <c r="P338" s="26"/>
      <c r="Q338" s="26"/>
      <c r="R338" s="205"/>
    </row>
    <row collapsed="false" customFormat="false" customHeight="false" hidden="true" ht="15" outlineLevel="0" r="339">
      <c r="A339" s="479"/>
      <c r="B339" s="35"/>
      <c r="C339" s="205"/>
      <c r="D339" s="205"/>
      <c r="E339" s="206"/>
      <c r="F339" s="534"/>
      <c r="G339" s="535"/>
      <c r="H339" s="551"/>
      <c r="I339" s="205"/>
      <c r="J339" s="205"/>
      <c r="K339" s="205"/>
      <c r="L339" s="26"/>
      <c r="M339" s="26"/>
      <c r="N339" s="26"/>
      <c r="O339" s="26"/>
      <c r="P339" s="26"/>
      <c r="Q339" s="26"/>
      <c r="R339" s="205"/>
    </row>
    <row collapsed="false" customFormat="false" customHeight="true" hidden="true" ht="8.25" outlineLevel="0" r="340">
      <c r="A340" s="479"/>
      <c r="B340" s="35"/>
      <c r="C340" s="205"/>
      <c r="D340" s="205"/>
      <c r="E340" s="194"/>
      <c r="F340" s="29"/>
      <c r="G340" s="164"/>
      <c r="H340" s="340"/>
      <c r="I340" s="205"/>
      <c r="J340" s="205"/>
      <c r="K340" s="205"/>
      <c r="L340" s="26"/>
      <c r="M340" s="26"/>
      <c r="N340" s="26"/>
      <c r="O340" s="26"/>
      <c r="P340" s="26"/>
      <c r="Q340" s="26"/>
      <c r="R340" s="205"/>
    </row>
    <row collapsed="false" customFormat="true" customHeight="true" hidden="true" ht="14.45" outlineLevel="0" r="341" s="325">
      <c r="A341" s="331"/>
      <c r="B341" s="331" t="s">
        <v>85</v>
      </c>
      <c r="C341" s="268"/>
      <c r="D341" s="268"/>
      <c r="E341" s="268"/>
      <c r="F341" s="492"/>
      <c r="G341" s="323"/>
      <c r="H341" s="324" t="n">
        <f aca="false">H331+H329+H327</f>
        <v>1423.89</v>
      </c>
      <c r="I341" s="317"/>
      <c r="J341" s="505"/>
      <c r="K341" s="505"/>
      <c r="L341" s="492" t="n">
        <v>599.2</v>
      </c>
      <c r="M341" s="323"/>
      <c r="N341" s="323"/>
      <c r="O341" s="323"/>
      <c r="P341" s="323"/>
      <c r="Q341" s="324" t="n">
        <f aca="false">L331+L329+L327</f>
        <v>1423.89</v>
      </c>
      <c r="R341" s="273" t="s">
        <v>165</v>
      </c>
    </row>
    <row collapsed="false" customFormat="false" customHeight="false" hidden="true" ht="15.75" outlineLevel="0" r="342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</row>
    <row collapsed="false" customFormat="false" customHeight="false" hidden="true" ht="15.75" outlineLevel="0" r="343">
      <c r="A343" s="366"/>
    </row>
    <row collapsed="false" customFormat="false" customHeight="false" hidden="true" ht="15.75" outlineLevel="0" r="344">
      <c r="A344" s="358"/>
    </row>
    <row collapsed="false" customFormat="false" customHeight="false" hidden="true" ht="15.75" outlineLevel="0" r="345">
      <c r="A345" s="357" t="s">
        <v>250</v>
      </c>
    </row>
    <row collapsed="false" customFormat="false" customHeight="false" hidden="true" ht="15.75" outlineLevel="0" r="346">
      <c r="A346" s="3" t="s">
        <v>251</v>
      </c>
      <c r="B346" s="3"/>
      <c r="C346" s="3"/>
      <c r="D346" s="3"/>
      <c r="E346" s="3"/>
      <c r="F346" s="3"/>
      <c r="G346" s="3"/>
    </row>
    <row collapsed="false" customFormat="false" customHeight="false" hidden="true" ht="15.75" outlineLevel="0" r="347">
      <c r="A347" s="358"/>
    </row>
    <row collapsed="false" customFormat="false" customHeight="true" hidden="true" ht="164.25" outlineLevel="0" r="348">
      <c r="A348" s="26" t="s">
        <v>171</v>
      </c>
      <c r="B348" s="26" t="s">
        <v>217</v>
      </c>
      <c r="C348" s="26" t="s">
        <v>72</v>
      </c>
      <c r="D348" s="26" t="s">
        <v>218</v>
      </c>
      <c r="E348" s="26" t="s">
        <v>74</v>
      </c>
      <c r="F348" s="26" t="s">
        <v>219</v>
      </c>
      <c r="G348" s="26"/>
      <c r="H348" s="26"/>
      <c r="I348" s="26"/>
      <c r="J348" s="26"/>
    </row>
    <row collapsed="false" customFormat="false" customHeight="false" hidden="true" ht="75" outlineLevel="0" r="349">
      <c r="A349" s="26"/>
      <c r="B349" s="26"/>
      <c r="C349" s="26"/>
      <c r="D349" s="26"/>
      <c r="E349" s="26"/>
      <c r="F349" s="32" t="s">
        <v>78</v>
      </c>
      <c r="G349" s="32" t="s">
        <v>79</v>
      </c>
      <c r="H349" s="32" t="s">
        <v>80</v>
      </c>
      <c r="I349" s="32" t="s">
        <v>221</v>
      </c>
      <c r="J349" s="201" t="s">
        <v>222</v>
      </c>
    </row>
    <row collapsed="false" customFormat="false" customHeight="false" hidden="true" ht="15" outlineLevel="0" r="350">
      <c r="A350" s="176" t="n">
        <v>1</v>
      </c>
      <c r="B350" s="176" t="n">
        <v>2</v>
      </c>
      <c r="C350" s="176" t="n">
        <v>3</v>
      </c>
      <c r="D350" s="176" t="n">
        <v>4</v>
      </c>
      <c r="E350" s="176" t="n">
        <v>5</v>
      </c>
      <c r="F350" s="176" t="n">
        <v>6</v>
      </c>
      <c r="G350" s="176" t="n">
        <v>7</v>
      </c>
      <c r="H350" s="176" t="n">
        <v>8</v>
      </c>
      <c r="I350" s="176" t="n">
        <v>9</v>
      </c>
      <c r="J350" s="201" t="n">
        <v>10</v>
      </c>
    </row>
    <row collapsed="false" customFormat="false" customHeight="true" hidden="true" ht="15" outlineLevel="0" r="351">
      <c r="A351" s="35" t="n">
        <v>2</v>
      </c>
      <c r="B351" s="498" t="s">
        <v>252</v>
      </c>
      <c r="C351" s="205" t="s">
        <v>253</v>
      </c>
      <c r="D351" s="35" t="s">
        <v>254</v>
      </c>
      <c r="E351" s="206" t="s">
        <v>225</v>
      </c>
      <c r="F351" s="291" t="n">
        <f aca="false">G351++H351+I351+J351</f>
        <v>141.8</v>
      </c>
      <c r="G351" s="291" t="n">
        <f aca="false">G364+G372</f>
        <v>0</v>
      </c>
      <c r="H351" s="291" t="n">
        <f aca="false">H364+H372</f>
        <v>0</v>
      </c>
      <c r="I351" s="291" t="n">
        <f aca="false">I364+I372</f>
        <v>141.8</v>
      </c>
      <c r="J351" s="291" t="n">
        <f aca="false">J364+J372</f>
        <v>0</v>
      </c>
    </row>
    <row collapsed="false" customFormat="false" customHeight="true" hidden="true" ht="60.75" outlineLevel="0" r="352">
      <c r="A352" s="35"/>
      <c r="B352" s="464" t="s">
        <v>58</v>
      </c>
      <c r="C352" s="205"/>
      <c r="D352" s="35"/>
      <c r="E352" s="194" t="s">
        <v>226</v>
      </c>
      <c r="F352" s="291"/>
      <c r="G352" s="291"/>
      <c r="H352" s="291"/>
      <c r="I352" s="291"/>
      <c r="J352" s="291"/>
    </row>
    <row collapsed="false" customFormat="false" customHeight="true" hidden="true" ht="58.5" outlineLevel="0" r="353">
      <c r="A353" s="35"/>
      <c r="B353" s="464"/>
      <c r="C353" s="328" t="s">
        <v>86</v>
      </c>
      <c r="D353" s="35"/>
      <c r="E353" s="183" t="s">
        <v>227</v>
      </c>
      <c r="F353" s="210" t="n">
        <f aca="false">G353++H353+I353+J353</f>
        <v>278.2</v>
      </c>
      <c r="G353" s="210" t="n">
        <f aca="false">G375</f>
        <v>0</v>
      </c>
      <c r="H353" s="210" t="n">
        <f aca="false">H375</f>
        <v>0</v>
      </c>
      <c r="I353" s="210" t="n">
        <f aca="false">I375</f>
        <v>278.2</v>
      </c>
      <c r="J353" s="210" t="n">
        <f aca="false">J375</f>
        <v>0</v>
      </c>
    </row>
    <row collapsed="false" customFormat="false" customHeight="true" hidden="true" ht="58.5" outlineLevel="0" r="354">
      <c r="A354" s="35"/>
      <c r="B354" s="464"/>
      <c r="C354" s="328" t="s">
        <v>87</v>
      </c>
      <c r="D354" s="35"/>
      <c r="E354" s="183"/>
      <c r="F354" s="210" t="n">
        <f aca="false">G354++H354+I354+J354</f>
        <v>993.7</v>
      </c>
      <c r="G354" s="210" t="n">
        <f aca="false">G376</f>
        <v>0</v>
      </c>
      <c r="H354" s="210" t="n">
        <f aca="false">H376</f>
        <v>0</v>
      </c>
      <c r="I354" s="210" t="n">
        <f aca="false">I376</f>
        <v>993.7</v>
      </c>
      <c r="J354" s="210" t="n">
        <f aca="false">J376</f>
        <v>0</v>
      </c>
    </row>
    <row collapsed="false" customFormat="false" customHeight="true" hidden="true" ht="58.5" outlineLevel="0" r="355">
      <c r="A355" s="35"/>
      <c r="B355" s="464"/>
      <c r="C355" s="328" t="s">
        <v>88</v>
      </c>
      <c r="D355" s="35"/>
      <c r="E355" s="183"/>
      <c r="F355" s="210" t="n">
        <f aca="false">G355++H355+I355+J355</f>
        <v>200.9</v>
      </c>
      <c r="G355" s="210" t="n">
        <f aca="false">G377</f>
        <v>0</v>
      </c>
      <c r="H355" s="210" t="n">
        <f aca="false">H377</f>
        <v>0</v>
      </c>
      <c r="I355" s="210" t="n">
        <f aca="false">I377</f>
        <v>200.9</v>
      </c>
      <c r="J355" s="210" t="n">
        <f aca="false">J377</f>
        <v>0</v>
      </c>
    </row>
    <row collapsed="false" customFormat="false" customHeight="true" hidden="true" ht="58.5" outlineLevel="0" r="356">
      <c r="A356" s="35"/>
      <c r="B356" s="189"/>
      <c r="C356" s="328" t="s">
        <v>255</v>
      </c>
      <c r="D356" s="35"/>
      <c r="E356" s="189"/>
      <c r="F356" s="210" t="n">
        <f aca="false">G356++H356+I356+J356</f>
        <v>360.5</v>
      </c>
      <c r="G356" s="213" t="n">
        <f aca="false">G366</f>
        <v>0</v>
      </c>
      <c r="H356" s="213" t="n">
        <f aca="false">H366</f>
        <v>0</v>
      </c>
      <c r="I356" s="213" t="n">
        <f aca="false">I366</f>
        <v>360.5</v>
      </c>
      <c r="J356" s="213" t="n">
        <f aca="false">J366</f>
        <v>0</v>
      </c>
    </row>
    <row collapsed="false" customFormat="false" customHeight="false" hidden="true" ht="15" outlineLevel="0" r="357">
      <c r="A357" s="35"/>
      <c r="B357" s="435"/>
      <c r="C357" s="250"/>
      <c r="D357" s="35"/>
      <c r="E357" s="268" t="s">
        <v>226</v>
      </c>
      <c r="F357" s="552" t="n">
        <f aca="false">F355+F354+F353+F356</f>
        <v>1833.3</v>
      </c>
      <c r="G357" s="552" t="n">
        <f aca="false">G355+G354+G353+G356</f>
        <v>0</v>
      </c>
      <c r="H357" s="552" t="n">
        <f aca="false">H355+H354+H353+H356</f>
        <v>0</v>
      </c>
      <c r="I357" s="552" t="n">
        <f aca="false">I355+I354+I353+I356</f>
        <v>1833.3</v>
      </c>
      <c r="J357" s="552" t="n">
        <f aca="false">J355+J354+J353+J356</f>
        <v>0</v>
      </c>
    </row>
    <row collapsed="false" customFormat="false" customHeight="false" hidden="true" ht="15" outlineLevel="0" r="358">
      <c r="A358" s="35"/>
      <c r="B358" s="435"/>
      <c r="C358" s="328" t="s">
        <v>86</v>
      </c>
      <c r="D358" s="35"/>
      <c r="E358" s="206" t="s">
        <v>228</v>
      </c>
      <c r="F358" s="210" t="n">
        <f aca="false">G358++H358+I358+J358</f>
        <v>226</v>
      </c>
      <c r="G358" s="210" t="n">
        <f aca="false">G380</f>
        <v>0</v>
      </c>
      <c r="H358" s="210" t="n">
        <f aca="false">H380</f>
        <v>0</v>
      </c>
      <c r="I358" s="210" t="n">
        <f aca="false">I380</f>
        <v>226</v>
      </c>
      <c r="J358" s="210" t="n">
        <f aca="false">J380</f>
        <v>0</v>
      </c>
    </row>
    <row collapsed="false" customFormat="false" customHeight="false" hidden="true" ht="15" outlineLevel="0" r="359">
      <c r="A359" s="35"/>
      <c r="B359" s="435"/>
      <c r="C359" s="328" t="s">
        <v>87</v>
      </c>
      <c r="D359" s="35"/>
      <c r="E359" s="206"/>
      <c r="F359" s="210" t="n">
        <f aca="false">G359++H359+I359+J359</f>
        <v>818</v>
      </c>
      <c r="G359" s="210" t="n">
        <f aca="false">G381</f>
        <v>0</v>
      </c>
      <c r="H359" s="210" t="n">
        <f aca="false">H381</f>
        <v>0</v>
      </c>
      <c r="I359" s="210" t="n">
        <f aca="false">I381</f>
        <v>818</v>
      </c>
      <c r="J359" s="210" t="n">
        <f aca="false">J381</f>
        <v>0</v>
      </c>
    </row>
    <row collapsed="false" customFormat="false" customHeight="false" hidden="true" ht="15" outlineLevel="0" r="360">
      <c r="A360" s="35"/>
      <c r="B360" s="435"/>
      <c r="C360" s="328" t="s">
        <v>88</v>
      </c>
      <c r="D360" s="35"/>
      <c r="E360" s="206"/>
      <c r="F360" s="210" t="n">
        <f aca="false">G360++H360+I360+J360</f>
        <v>213.1</v>
      </c>
      <c r="G360" s="210" t="n">
        <f aca="false">G382</f>
        <v>0</v>
      </c>
      <c r="H360" s="210" t="n">
        <f aca="false">H382</f>
        <v>0</v>
      </c>
      <c r="I360" s="210" t="n">
        <f aca="false">I382</f>
        <v>213.1</v>
      </c>
      <c r="J360" s="210" t="n">
        <f aca="false">J382</f>
        <v>0</v>
      </c>
    </row>
    <row collapsed="false" customFormat="false" customHeight="false" hidden="true" ht="15" outlineLevel="0" r="361">
      <c r="A361" s="35"/>
      <c r="B361" s="435"/>
      <c r="C361" s="328" t="s">
        <v>255</v>
      </c>
      <c r="D361" s="35"/>
      <c r="E361" s="206"/>
      <c r="F361" s="210" t="n">
        <f aca="false">G361++H361+I361+J361</f>
        <v>282.2</v>
      </c>
      <c r="G361" s="553" t="n">
        <f aca="false">G368</f>
        <v>0</v>
      </c>
      <c r="H361" s="210" t="n">
        <f aca="false">H368</f>
        <v>0</v>
      </c>
      <c r="I361" s="210" t="n">
        <f aca="false">I368</f>
        <v>282.2</v>
      </c>
      <c r="J361" s="210" t="n">
        <f aca="false">J368</f>
        <v>0</v>
      </c>
    </row>
    <row collapsed="false" customFormat="false" customHeight="false" hidden="true" ht="15" outlineLevel="0" r="362">
      <c r="A362" s="35"/>
      <c r="B362" s="191"/>
      <c r="C362" s="253"/>
      <c r="D362" s="35"/>
      <c r="E362" s="194" t="s">
        <v>226</v>
      </c>
      <c r="F362" s="554" t="n">
        <f aca="false">F360+F359+F358+F361</f>
        <v>1539.3</v>
      </c>
      <c r="G362" s="244" t="n">
        <f aca="false">G360+G359+G358+G361</f>
        <v>0</v>
      </c>
      <c r="H362" s="244" t="n">
        <f aca="false">H360+H359+H358+H361</f>
        <v>0</v>
      </c>
      <c r="I362" s="244" t="n">
        <f aca="false">I360+I359+I358+I361</f>
        <v>1539.3</v>
      </c>
      <c r="J362" s="244" t="n">
        <f aca="false">J360+J359+J358+J361</f>
        <v>0</v>
      </c>
    </row>
    <row collapsed="false" customFormat="false" customHeight="false" hidden="true" ht="15" outlineLevel="0" r="363">
      <c r="A363" s="331"/>
      <c r="B363" s="331" t="s">
        <v>85</v>
      </c>
      <c r="C363" s="331"/>
      <c r="D363" s="268"/>
      <c r="E363" s="268"/>
      <c r="F363" s="555" t="n">
        <f aca="false">F362+F357+F351</f>
        <v>3514.4</v>
      </c>
      <c r="G363" s="555" t="n">
        <f aca="false">G362+G357+G351</f>
        <v>0</v>
      </c>
      <c r="H363" s="555" t="n">
        <f aca="false">H362+H357+H351</f>
        <v>0</v>
      </c>
      <c r="I363" s="555" t="n">
        <f aca="false">I362+I357+I351</f>
        <v>3514.4</v>
      </c>
      <c r="J363" s="505" t="n">
        <f aca="false">J362+J357+J351</f>
        <v>0</v>
      </c>
    </row>
    <row collapsed="false" customFormat="false" customHeight="true" hidden="true" ht="15.75" outlineLevel="0" r="364">
      <c r="A364" s="556" t="s">
        <v>256</v>
      </c>
      <c r="B364" s="190" t="s">
        <v>257</v>
      </c>
      <c r="C364" s="205" t="s">
        <v>253</v>
      </c>
      <c r="D364" s="35" t="s">
        <v>258</v>
      </c>
      <c r="E364" s="206" t="s">
        <v>225</v>
      </c>
      <c r="F364" s="275" t="n">
        <f aca="false">G364+H364+I364+J364</f>
        <v>141.8</v>
      </c>
      <c r="G364" s="359" t="n">
        <v>0</v>
      </c>
      <c r="H364" s="359" t="n">
        <v>0</v>
      </c>
      <c r="I364" s="276" t="n">
        <v>141.8</v>
      </c>
      <c r="J364" s="359" t="n">
        <v>0</v>
      </c>
    </row>
    <row collapsed="false" customFormat="false" customHeight="false" hidden="true" ht="165" outlineLevel="0" r="365">
      <c r="A365" s="556"/>
      <c r="B365" s="189" t="s">
        <v>259</v>
      </c>
      <c r="C365" s="205"/>
      <c r="D365" s="35"/>
      <c r="E365" s="194" t="s">
        <v>226</v>
      </c>
      <c r="F365" s="275"/>
      <c r="G365" s="359"/>
      <c r="H365" s="359"/>
      <c r="I365" s="276"/>
      <c r="J365" s="359"/>
    </row>
    <row collapsed="false" customFormat="false" customHeight="false" hidden="true" ht="15" outlineLevel="0" r="366">
      <c r="A366" s="556"/>
      <c r="B366" s="435"/>
      <c r="C366" s="205"/>
      <c r="D366" s="35"/>
      <c r="E366" s="206" t="s">
        <v>227</v>
      </c>
      <c r="F366" s="257" t="n">
        <f aca="false">G366+H366+I366+J366</f>
        <v>360.5</v>
      </c>
      <c r="G366" s="27" t="n">
        <v>0</v>
      </c>
      <c r="H366" s="27" t="n">
        <v>0</v>
      </c>
      <c r="I366" s="205" t="n">
        <v>360.5</v>
      </c>
      <c r="J366" s="27" t="n">
        <v>0</v>
      </c>
    </row>
    <row collapsed="false" customFormat="false" customHeight="false" hidden="true" ht="15" outlineLevel="0" r="367">
      <c r="A367" s="556"/>
      <c r="B367" s="435"/>
      <c r="C367" s="205"/>
      <c r="D367" s="35"/>
      <c r="E367" s="194" t="s">
        <v>226</v>
      </c>
      <c r="F367" s="257"/>
      <c r="G367" s="27"/>
      <c r="H367" s="27"/>
      <c r="I367" s="205"/>
      <c r="J367" s="27"/>
    </row>
    <row collapsed="false" customFormat="false" customHeight="false" hidden="true" ht="15" outlineLevel="0" r="368">
      <c r="A368" s="556"/>
      <c r="B368" s="435"/>
      <c r="C368" s="205"/>
      <c r="D368" s="35"/>
      <c r="E368" s="206" t="s">
        <v>228</v>
      </c>
      <c r="F368" s="257" t="n">
        <f aca="false">G368+H368+I368+J368</f>
        <v>282.2</v>
      </c>
      <c r="G368" s="27" t="n">
        <v>0</v>
      </c>
      <c r="H368" s="27" t="n">
        <v>0</v>
      </c>
      <c r="I368" s="205" t="n">
        <v>282.2</v>
      </c>
      <c r="J368" s="27" t="n">
        <v>0</v>
      </c>
    </row>
    <row collapsed="false" customFormat="false" customHeight="false" hidden="true" ht="15" outlineLevel="0" r="369">
      <c r="A369" s="556"/>
      <c r="B369" s="191"/>
      <c r="C369" s="205"/>
      <c r="D369" s="35"/>
      <c r="E369" s="194" t="s">
        <v>226</v>
      </c>
      <c r="F369" s="257"/>
      <c r="G369" s="27"/>
      <c r="H369" s="27"/>
      <c r="I369" s="205"/>
      <c r="J369" s="27"/>
    </row>
    <row collapsed="false" customFormat="false" customHeight="false" hidden="true" ht="15.75" outlineLevel="0" r="370">
      <c r="A370" s="331"/>
      <c r="B370" s="331" t="s">
        <v>85</v>
      </c>
      <c r="C370" s="331"/>
      <c r="D370" s="334"/>
      <c r="E370" s="334"/>
      <c r="F370" s="336" t="n">
        <f aca="false">F368+F366+F364</f>
        <v>784.5</v>
      </c>
      <c r="G370" s="336" t="n">
        <f aca="false">G368+G366+G364</f>
        <v>0</v>
      </c>
      <c r="H370" s="336" t="n">
        <f aca="false">H368+H366+H364</f>
        <v>0</v>
      </c>
      <c r="I370" s="336" t="n">
        <f aca="false">I368+I366+I364</f>
        <v>784.5</v>
      </c>
      <c r="J370" s="336" t="n">
        <f aca="false">J368+J366+J364</f>
        <v>0</v>
      </c>
    </row>
    <row collapsed="false" customFormat="false" customHeight="false" hidden="true" ht="15.75" outlineLevel="0" r="371">
      <c r="A371" s="366"/>
    </row>
    <row collapsed="false" customFormat="false" customHeight="true" hidden="true" ht="15.75" outlineLevel="0" r="372">
      <c r="A372" s="557" t="s">
        <v>32</v>
      </c>
      <c r="B372" s="27" t="s">
        <v>260</v>
      </c>
      <c r="C372" s="35"/>
      <c r="D372" s="35"/>
      <c r="E372" s="337" t="s">
        <v>225</v>
      </c>
      <c r="F372" s="26" t="n">
        <v>0</v>
      </c>
      <c r="G372" s="27" t="n">
        <v>0</v>
      </c>
      <c r="H372" s="27" t="n">
        <v>0</v>
      </c>
      <c r="I372" s="26" t="n">
        <v>0</v>
      </c>
      <c r="J372" s="27" t="n">
        <v>0</v>
      </c>
    </row>
    <row collapsed="false" customFormat="false" customHeight="true" hidden="true" ht="60.75" outlineLevel="0" r="373">
      <c r="A373" s="557"/>
      <c r="B373" s="27"/>
      <c r="C373" s="35"/>
      <c r="D373" s="35"/>
      <c r="E373" s="194" t="s">
        <v>226</v>
      </c>
      <c r="F373" s="26"/>
      <c r="G373" s="27"/>
      <c r="H373" s="27"/>
      <c r="I373" s="26"/>
      <c r="J373" s="27"/>
    </row>
    <row collapsed="false" customFormat="false" customHeight="true" hidden="true" ht="47.25" outlineLevel="0" r="374">
      <c r="A374" s="557"/>
      <c r="B374" s="27"/>
      <c r="C374" s="308"/>
      <c r="D374" s="183" t="s">
        <v>261</v>
      </c>
      <c r="E374" s="183" t="s">
        <v>227</v>
      </c>
      <c r="F374" s="244" t="n">
        <f aca="false">F375+F376+F377</f>
        <v>1472.8</v>
      </c>
      <c r="G374" s="240" t="n">
        <f aca="false">G375+G376+G377</f>
        <v>0</v>
      </c>
      <c r="H374" s="240" t="n">
        <f aca="false">H375+H376+H377</f>
        <v>0</v>
      </c>
      <c r="I374" s="240" t="n">
        <f aca="false">I375+I376+I377</f>
        <v>1472.8</v>
      </c>
      <c r="J374" s="240" t="n">
        <f aca="false">J375+J376+J377</f>
        <v>0</v>
      </c>
    </row>
    <row collapsed="false" customFormat="false" customHeight="true" hidden="true" ht="30" outlineLevel="0" r="375">
      <c r="A375" s="557"/>
      <c r="B375" s="27"/>
      <c r="C375" s="328" t="s">
        <v>86</v>
      </c>
      <c r="D375" s="183"/>
      <c r="E375" s="183"/>
      <c r="F375" s="258" t="n">
        <f aca="false">G375+H375+I375+J375</f>
        <v>278.2</v>
      </c>
      <c r="G375" s="246" t="n">
        <v>0</v>
      </c>
      <c r="H375" s="246" t="n">
        <v>0</v>
      </c>
      <c r="I375" s="250" t="n">
        <v>278.2</v>
      </c>
      <c r="J375" s="246" t="n">
        <v>0</v>
      </c>
    </row>
    <row collapsed="false" customFormat="false" customHeight="true" hidden="true" ht="30" outlineLevel="0" r="376">
      <c r="A376" s="557"/>
      <c r="B376" s="27"/>
      <c r="C376" s="328" t="s">
        <v>87</v>
      </c>
      <c r="D376" s="183"/>
      <c r="E376" s="183"/>
      <c r="F376" s="258" t="n">
        <f aca="false">G376+H376+I376+J376</f>
        <v>993.7</v>
      </c>
      <c r="G376" s="246" t="n">
        <v>0</v>
      </c>
      <c r="H376" s="246" t="n">
        <v>0</v>
      </c>
      <c r="I376" s="250" t="n">
        <v>993.7</v>
      </c>
      <c r="J376" s="246" t="n">
        <v>0</v>
      </c>
    </row>
    <row collapsed="false" customFormat="false" customHeight="true" hidden="true" ht="25.5" outlineLevel="0" r="377">
      <c r="A377" s="557"/>
      <c r="B377" s="27"/>
      <c r="C377" s="328" t="s">
        <v>88</v>
      </c>
      <c r="D377" s="183"/>
      <c r="E377" s="183"/>
      <c r="F377" s="258" t="n">
        <f aca="false">G377+H377+I377+J377</f>
        <v>200.9</v>
      </c>
      <c r="G377" s="246" t="n">
        <v>0</v>
      </c>
      <c r="H377" s="246" t="n">
        <v>0</v>
      </c>
      <c r="I377" s="250" t="n">
        <v>200.9</v>
      </c>
      <c r="J377" s="246" t="n">
        <v>0</v>
      </c>
    </row>
    <row collapsed="false" customFormat="false" customHeight="true" hidden="true" ht="15.75" outlineLevel="0" r="378">
      <c r="A378" s="557"/>
      <c r="B378" s="27"/>
      <c r="C378" s="250"/>
      <c r="D378" s="183"/>
      <c r="E378" s="194" t="s">
        <v>226</v>
      </c>
      <c r="F378" s="253"/>
      <c r="G378" s="136"/>
      <c r="H378" s="136"/>
      <c r="I378" s="253"/>
      <c r="J378" s="136"/>
    </row>
    <row collapsed="false" customFormat="false" customHeight="true" hidden="true" ht="15" outlineLevel="0" r="379">
      <c r="A379" s="557"/>
      <c r="B379" s="27"/>
      <c r="C379" s="308"/>
      <c r="D379" s="338"/>
      <c r="E379" s="206" t="s">
        <v>228</v>
      </c>
      <c r="F379" s="244" t="n">
        <f aca="false">G379+H379+I379+J379</f>
        <v>1257.1</v>
      </c>
      <c r="G379" s="240" t="n">
        <f aca="false">G380+G381+G382</f>
        <v>0</v>
      </c>
      <c r="H379" s="240" t="n">
        <f aca="false">H380+H381+H382</f>
        <v>0</v>
      </c>
      <c r="I379" s="240" t="n">
        <f aca="false">I380+I381+I382</f>
        <v>1257.1</v>
      </c>
      <c r="J379" s="240" t="n">
        <f aca="false">J380+J381+J382</f>
        <v>0</v>
      </c>
    </row>
    <row collapsed="false" customFormat="false" customHeight="true" hidden="true" ht="15" outlineLevel="0" r="380">
      <c r="A380" s="557"/>
      <c r="B380" s="27"/>
      <c r="C380" s="328" t="s">
        <v>86</v>
      </c>
      <c r="D380" s="338"/>
      <c r="E380" s="206"/>
      <c r="F380" s="258" t="n">
        <f aca="false">G380+H380+I380+J380</f>
        <v>226</v>
      </c>
      <c r="G380" s="246" t="n">
        <v>0</v>
      </c>
      <c r="H380" s="246" t="n">
        <v>0</v>
      </c>
      <c r="I380" s="250" t="n">
        <v>226</v>
      </c>
      <c r="J380" s="246" t="n">
        <v>0</v>
      </c>
    </row>
    <row collapsed="false" customFormat="false" customHeight="true" hidden="true" ht="15" outlineLevel="0" r="381">
      <c r="A381" s="557"/>
      <c r="B381" s="27"/>
      <c r="C381" s="328" t="s">
        <v>87</v>
      </c>
      <c r="D381" s="338"/>
      <c r="E381" s="206"/>
      <c r="F381" s="258" t="n">
        <f aca="false">G381+H381+I381+J381</f>
        <v>818</v>
      </c>
      <c r="G381" s="246" t="n">
        <v>0</v>
      </c>
      <c r="H381" s="246" t="n">
        <v>0</v>
      </c>
      <c r="I381" s="250" t="n">
        <v>818</v>
      </c>
      <c r="J381" s="246" t="n">
        <v>0</v>
      </c>
    </row>
    <row collapsed="false" customFormat="false" customHeight="true" hidden="true" ht="15.75" outlineLevel="0" r="382">
      <c r="A382" s="557"/>
      <c r="B382" s="27"/>
      <c r="C382" s="339" t="s">
        <v>88</v>
      </c>
      <c r="D382" s="340"/>
      <c r="E382" s="194" t="s">
        <v>226</v>
      </c>
      <c r="F382" s="258" t="n">
        <f aca="false">G382+H382+I382+J382</f>
        <v>213.1</v>
      </c>
      <c r="G382" s="136" t="n">
        <v>0</v>
      </c>
      <c r="H382" s="136" t="n">
        <v>0</v>
      </c>
      <c r="I382" s="253" t="n">
        <v>213.1</v>
      </c>
      <c r="J382" s="136" t="n">
        <v>0</v>
      </c>
    </row>
    <row collapsed="false" customFormat="false" customHeight="false" hidden="true" ht="15.75" outlineLevel="0" r="383">
      <c r="A383" s="334"/>
      <c r="B383" s="334" t="s">
        <v>98</v>
      </c>
      <c r="C383" s="334"/>
      <c r="D383" s="334"/>
      <c r="E383" s="334"/>
      <c r="F383" s="271" t="n">
        <f aca="false">F379+F374+F372</f>
        <v>2729.9</v>
      </c>
      <c r="G383" s="558" t="n">
        <f aca="false">G379+G374+G372</f>
        <v>0</v>
      </c>
      <c r="H383" s="336" t="n">
        <f aca="false">H379+H374+H372</f>
        <v>0</v>
      </c>
      <c r="I383" s="336" t="n">
        <f aca="false">I379+I374+I372</f>
        <v>2729.9</v>
      </c>
      <c r="J383" s="336" t="n">
        <f aca="false">J379+J374+J372</f>
        <v>0</v>
      </c>
    </row>
    <row collapsed="false" customFormat="false" customHeight="false" hidden="true" ht="15.75" outlineLevel="0" r="384">
      <c r="A384" s="357"/>
    </row>
    <row collapsed="false" customFormat="false" customHeight="false" hidden="true" ht="15.75" outlineLevel="0" r="385">
      <c r="A385" s="357"/>
    </row>
    <row collapsed="false" customFormat="false" customHeight="false" hidden="true" ht="15.75" outlineLevel="0" r="386">
      <c r="A386" s="357"/>
    </row>
    <row collapsed="false" customFormat="false" customHeight="false" hidden="true" ht="15.75" outlineLevel="0" r="387">
      <c r="A387" s="357"/>
    </row>
    <row collapsed="false" customFormat="false" customHeight="false" hidden="true" ht="15.75" outlineLevel="0" r="388">
      <c r="A388" s="357"/>
    </row>
    <row collapsed="false" customFormat="false" customHeight="false" hidden="true" ht="15.75" outlineLevel="0" r="389">
      <c r="A389" s="357" t="s">
        <v>262</v>
      </c>
    </row>
    <row collapsed="false" customFormat="false" customHeight="false" hidden="true" ht="15.75" outlineLevel="0" r="390">
      <c r="A390" s="358"/>
    </row>
    <row collapsed="false" customFormat="false" customHeight="false" hidden="true" ht="15.75" outlineLevel="0" r="391">
      <c r="A391" s="3" t="s">
        <v>263</v>
      </c>
      <c r="B391" s="3"/>
      <c r="C391" s="3"/>
      <c r="D391" s="3"/>
      <c r="E391" s="3"/>
      <c r="F391" s="3"/>
      <c r="G391" s="3"/>
    </row>
    <row collapsed="false" customFormat="false" customHeight="false" hidden="true" ht="15.75" outlineLevel="0" r="392">
      <c r="A392" s="358"/>
    </row>
    <row collapsed="false" customFormat="false" customHeight="true" hidden="true" ht="164.25" outlineLevel="0" r="393">
      <c r="A393" s="26" t="s">
        <v>171</v>
      </c>
      <c r="B393" s="26" t="s">
        <v>217</v>
      </c>
      <c r="C393" s="26" t="s">
        <v>72</v>
      </c>
      <c r="D393" s="26" t="s">
        <v>218</v>
      </c>
      <c r="E393" s="26" t="s">
        <v>74</v>
      </c>
      <c r="F393" s="26" t="s">
        <v>219</v>
      </c>
      <c r="G393" s="26"/>
      <c r="H393" s="26"/>
      <c r="I393" s="26"/>
      <c r="J393" s="26"/>
    </row>
    <row collapsed="false" customFormat="false" customHeight="false" hidden="true" ht="75" outlineLevel="0" r="394">
      <c r="A394" s="26"/>
      <c r="B394" s="26"/>
      <c r="C394" s="26"/>
      <c r="D394" s="26"/>
      <c r="E394" s="26"/>
      <c r="F394" s="32" t="s">
        <v>78</v>
      </c>
      <c r="G394" s="32" t="s">
        <v>79</v>
      </c>
      <c r="H394" s="32" t="s">
        <v>80</v>
      </c>
      <c r="I394" s="32" t="s">
        <v>221</v>
      </c>
      <c r="J394" s="201" t="s">
        <v>222</v>
      </c>
    </row>
    <row collapsed="false" customFormat="false" customHeight="false" hidden="true" ht="15" outlineLevel="0" r="395">
      <c r="A395" s="176" t="n">
        <v>1</v>
      </c>
      <c r="B395" s="176" t="n">
        <v>2</v>
      </c>
      <c r="C395" s="176" t="n">
        <v>3</v>
      </c>
      <c r="D395" s="176" t="n">
        <v>4</v>
      </c>
      <c r="E395" s="176" t="n">
        <v>5</v>
      </c>
      <c r="F395" s="176" t="n">
        <v>6</v>
      </c>
      <c r="G395" s="176" t="n">
        <v>7</v>
      </c>
      <c r="H395" s="176" t="n">
        <v>8</v>
      </c>
      <c r="I395" s="176" t="n">
        <v>9</v>
      </c>
      <c r="J395" s="201" t="n">
        <v>10</v>
      </c>
    </row>
    <row collapsed="false" customFormat="false" customHeight="true" hidden="true" ht="15" outlineLevel="0" r="396">
      <c r="A396" s="35" t="n">
        <v>3</v>
      </c>
      <c r="B396" s="498" t="s">
        <v>62</v>
      </c>
      <c r="C396" s="205" t="s">
        <v>264</v>
      </c>
      <c r="D396" s="205" t="s">
        <v>265</v>
      </c>
      <c r="E396" s="206" t="s">
        <v>225</v>
      </c>
      <c r="F396" s="212" t="n">
        <f aca="false">G396+H396+I396+J396</f>
        <v>832.375</v>
      </c>
      <c r="G396" s="212" t="n">
        <f aca="false">G403</f>
        <v>0</v>
      </c>
      <c r="H396" s="343"/>
      <c r="I396" s="212" t="n">
        <f aca="false">I403</f>
        <v>832.375</v>
      </c>
      <c r="J396" s="212" t="n">
        <f aca="false">J403</f>
        <v>0</v>
      </c>
    </row>
    <row collapsed="false" customFormat="false" customHeight="false" hidden="true" ht="120" outlineLevel="0" r="397">
      <c r="A397" s="35"/>
      <c r="B397" s="498" t="s">
        <v>64</v>
      </c>
      <c r="C397" s="205"/>
      <c r="D397" s="205"/>
      <c r="E397" s="194" t="s">
        <v>226</v>
      </c>
      <c r="F397" s="212"/>
      <c r="G397" s="212"/>
      <c r="H397" s="343"/>
      <c r="I397" s="212"/>
      <c r="J397" s="212"/>
    </row>
    <row collapsed="false" customFormat="false" customHeight="false" hidden="true" ht="15" outlineLevel="0" r="398">
      <c r="A398" s="35"/>
      <c r="B398" s="435"/>
      <c r="C398" s="205"/>
      <c r="D398" s="205"/>
      <c r="E398" s="206" t="s">
        <v>227</v>
      </c>
      <c r="F398" s="212" t="n">
        <f aca="false">G398+H398+I398+J398</f>
        <v>1057.2</v>
      </c>
      <c r="G398" s="212" t="n">
        <f aca="false">G406</f>
        <v>0</v>
      </c>
      <c r="H398" s="343"/>
      <c r="I398" s="212" t="n">
        <f aca="false">I406</f>
        <v>1057.2</v>
      </c>
      <c r="J398" s="212" t="n">
        <f aca="false">J406</f>
        <v>0</v>
      </c>
    </row>
    <row collapsed="false" customFormat="false" customHeight="false" hidden="true" ht="15" outlineLevel="0" r="399">
      <c r="A399" s="35"/>
      <c r="B399" s="435"/>
      <c r="C399" s="205"/>
      <c r="D399" s="205"/>
      <c r="E399" s="194" t="s">
        <v>226</v>
      </c>
      <c r="F399" s="212"/>
      <c r="G399" s="212"/>
      <c r="H399" s="343"/>
      <c r="I399" s="212"/>
      <c r="J399" s="212"/>
    </row>
    <row collapsed="false" customFormat="false" customHeight="false" hidden="true" ht="15" outlineLevel="0" r="400">
      <c r="A400" s="35"/>
      <c r="B400" s="435"/>
      <c r="C400" s="205"/>
      <c r="D400" s="205"/>
      <c r="E400" s="206" t="s">
        <v>228</v>
      </c>
      <c r="F400" s="212" t="n">
        <f aca="false">G400+H400+I400+J400</f>
        <v>1013.1</v>
      </c>
      <c r="G400" s="212" t="n">
        <f aca="false">G408</f>
        <v>0</v>
      </c>
      <c r="H400" s="343"/>
      <c r="I400" s="212" t="n">
        <f aca="false">I408</f>
        <v>1013.1</v>
      </c>
      <c r="J400" s="212" t="n">
        <f aca="false">J408</f>
        <v>0</v>
      </c>
    </row>
    <row collapsed="false" customFormat="false" customHeight="false" hidden="true" ht="15" outlineLevel="0" r="401">
      <c r="A401" s="35"/>
      <c r="B401" s="191"/>
      <c r="C401" s="205"/>
      <c r="D401" s="205"/>
      <c r="E401" s="194" t="s">
        <v>226</v>
      </c>
      <c r="F401" s="212"/>
      <c r="G401" s="212"/>
      <c r="H401" s="343"/>
      <c r="I401" s="212"/>
      <c r="J401" s="212"/>
    </row>
    <row collapsed="false" customFormat="false" customHeight="false" hidden="true" ht="15" outlineLevel="0" r="402">
      <c r="A402" s="29"/>
      <c r="B402" s="29" t="s">
        <v>85</v>
      </c>
      <c r="C402" s="29"/>
      <c r="D402" s="194"/>
      <c r="E402" s="29"/>
      <c r="F402" s="559" t="n">
        <f aca="false">F400+F398+F396</f>
        <v>2902.675</v>
      </c>
      <c r="G402" s="559" t="n">
        <f aca="false">G400+G398+G396</f>
        <v>0</v>
      </c>
      <c r="H402" s="559" t="n">
        <f aca="false">H400+H398+H396</f>
        <v>0</v>
      </c>
      <c r="I402" s="559" t="n">
        <f aca="false">I400+I398+I396</f>
        <v>2902.675</v>
      </c>
      <c r="J402" s="559" t="n">
        <f aca="false">J400+J398+J396</f>
        <v>0</v>
      </c>
    </row>
    <row collapsed="false" customFormat="false" customHeight="true" hidden="true" ht="15" outlineLevel="0" r="403">
      <c r="A403" s="560" t="n">
        <v>41642</v>
      </c>
      <c r="B403" s="498" t="s">
        <v>266</v>
      </c>
      <c r="C403" s="205" t="s">
        <v>264</v>
      </c>
      <c r="D403" s="205" t="s">
        <v>267</v>
      </c>
      <c r="E403" s="206"/>
      <c r="F403" s="259" t="n">
        <f aca="false">G403+H403+I403+J403</f>
        <v>832.375</v>
      </c>
      <c r="G403" s="561" t="n">
        <v>0</v>
      </c>
      <c r="H403" s="561" t="n">
        <v>0</v>
      </c>
      <c r="I403" s="523" t="n">
        <v>832.375</v>
      </c>
      <c r="J403" s="561" t="n">
        <v>0</v>
      </c>
    </row>
    <row collapsed="false" customFormat="false" customHeight="false" hidden="true" ht="90" outlineLevel="0" r="404">
      <c r="A404" s="560"/>
      <c r="B404" s="498" t="s">
        <v>66</v>
      </c>
      <c r="C404" s="205"/>
      <c r="D404" s="205"/>
      <c r="E404" s="206" t="s">
        <v>225</v>
      </c>
      <c r="F404" s="259"/>
      <c r="G404" s="561"/>
      <c r="H404" s="561"/>
      <c r="I404" s="523"/>
      <c r="J404" s="561"/>
    </row>
    <row collapsed="false" customFormat="false" customHeight="false" hidden="true" ht="15" outlineLevel="0" r="405">
      <c r="A405" s="560"/>
      <c r="B405" s="435"/>
      <c r="C405" s="205"/>
      <c r="D405" s="205"/>
      <c r="E405" s="194" t="s">
        <v>226</v>
      </c>
      <c r="F405" s="259"/>
      <c r="G405" s="561"/>
      <c r="H405" s="561"/>
      <c r="I405" s="523"/>
      <c r="J405" s="561"/>
    </row>
    <row collapsed="false" customFormat="false" customHeight="false" hidden="true" ht="15" outlineLevel="0" r="406">
      <c r="A406" s="560"/>
      <c r="B406" s="435"/>
      <c r="C406" s="205"/>
      <c r="D406" s="205"/>
      <c r="E406" s="206" t="s">
        <v>227</v>
      </c>
      <c r="F406" s="259" t="n">
        <f aca="false">G406+H406+I406+J406</f>
        <v>1057.2</v>
      </c>
      <c r="G406" s="562" t="n">
        <v>0</v>
      </c>
      <c r="H406" s="347" t="n">
        <v>0</v>
      </c>
      <c r="I406" s="523" t="n">
        <v>1057.2</v>
      </c>
      <c r="J406" s="562" t="n">
        <v>0</v>
      </c>
    </row>
    <row collapsed="false" customFormat="false" customHeight="false" hidden="true" ht="15" outlineLevel="0" r="407">
      <c r="A407" s="560"/>
      <c r="B407" s="435"/>
      <c r="C407" s="205"/>
      <c r="D407" s="205"/>
      <c r="E407" s="194" t="s">
        <v>226</v>
      </c>
      <c r="F407" s="259"/>
      <c r="G407" s="562"/>
      <c r="H407" s="347"/>
      <c r="I407" s="523"/>
      <c r="J407" s="562"/>
    </row>
    <row collapsed="false" customFormat="false" customHeight="false" hidden="true" ht="15" outlineLevel="0" r="408">
      <c r="A408" s="560"/>
      <c r="B408" s="435"/>
      <c r="C408" s="205"/>
      <c r="D408" s="205"/>
      <c r="E408" s="206" t="s">
        <v>228</v>
      </c>
      <c r="F408" s="259" t="n">
        <f aca="false">G408+H408+I408+J408</f>
        <v>1013.1</v>
      </c>
      <c r="G408" s="561" t="n">
        <v>0</v>
      </c>
      <c r="H408" s="561" t="n">
        <v>0</v>
      </c>
      <c r="I408" s="523" t="n">
        <v>1013.1</v>
      </c>
      <c r="J408" s="561" t="n">
        <v>0</v>
      </c>
    </row>
    <row collapsed="false" customFormat="false" customHeight="false" hidden="true" ht="15" outlineLevel="0" r="409">
      <c r="A409" s="560"/>
      <c r="B409" s="191"/>
      <c r="C409" s="205"/>
      <c r="D409" s="205"/>
      <c r="E409" s="194" t="s">
        <v>226</v>
      </c>
      <c r="F409" s="259"/>
      <c r="G409" s="561"/>
      <c r="H409" s="561"/>
      <c r="I409" s="523"/>
      <c r="J409" s="561"/>
    </row>
    <row collapsed="false" customFormat="false" customHeight="false" hidden="true" ht="15" outlineLevel="0" r="410">
      <c r="A410" s="563"/>
      <c r="B410" s="29" t="s">
        <v>85</v>
      </c>
      <c r="C410" s="29"/>
      <c r="D410" s="194"/>
      <c r="E410" s="29"/>
      <c r="F410" s="494" t="n">
        <f aca="false">F408+F406+F403</f>
        <v>2902.675</v>
      </c>
      <c r="G410" s="494" t="n">
        <f aca="false">G408+G406+G403</f>
        <v>0</v>
      </c>
      <c r="H410" s="494" t="n">
        <f aca="false">H408+H406+H403</f>
        <v>0</v>
      </c>
      <c r="I410" s="494" t="n">
        <f aca="false">I408+I406+I403</f>
        <v>2902.675</v>
      </c>
      <c r="J410" s="494" t="n">
        <f aca="false">J408+J406+J403</f>
        <v>0</v>
      </c>
    </row>
    <row collapsed="false" customFormat="false" customHeight="false" hidden="true" ht="15.75" outlineLevel="0" r="411">
      <c r="A411" s="357"/>
    </row>
    <row collapsed="false" customFormat="false" customHeight="false" hidden="true" ht="15.75" outlineLevel="0" r="412">
      <c r="A412" s="357" t="s">
        <v>268</v>
      </c>
    </row>
    <row collapsed="false" customFormat="false" customHeight="false" hidden="true" ht="15.75" outlineLevel="0" r="413">
      <c r="A413" s="3" t="s">
        <v>168</v>
      </c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collapsed="false" customFormat="false" customHeight="false" hidden="true" ht="15.75" outlineLevel="0" r="414">
      <c r="A414" s="3" t="s">
        <v>269</v>
      </c>
      <c r="B414" s="3"/>
      <c r="C414" s="3"/>
      <c r="D414" s="3"/>
      <c r="E414" s="3"/>
      <c r="F414" s="3"/>
      <c r="G414" s="3"/>
    </row>
    <row collapsed="false" customFormat="false" customHeight="false" hidden="true" ht="15.75" outlineLevel="0" r="415">
      <c r="A415" s="3" t="s">
        <v>270</v>
      </c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collapsed="false" customFormat="false" customHeight="false" hidden="true" ht="15.75" outlineLevel="0" r="416">
      <c r="A416" s="5"/>
    </row>
    <row collapsed="false" customFormat="false" customHeight="true" hidden="true" ht="131.25" outlineLevel="0" r="417">
      <c r="A417" s="127" t="s">
        <v>171</v>
      </c>
      <c r="B417" s="25" t="s">
        <v>271</v>
      </c>
      <c r="C417" s="25" t="s">
        <v>272</v>
      </c>
      <c r="D417" s="25" t="s">
        <v>273</v>
      </c>
      <c r="E417" s="25" t="s">
        <v>274</v>
      </c>
      <c r="F417" s="25" t="s">
        <v>275</v>
      </c>
      <c r="G417" s="25" t="s">
        <v>454</v>
      </c>
      <c r="H417" s="25" t="s">
        <v>455</v>
      </c>
      <c r="I417" s="25"/>
      <c r="J417" s="25" t="s">
        <v>276</v>
      </c>
      <c r="K417" s="25" t="s">
        <v>277</v>
      </c>
    </row>
    <row collapsed="false" customFormat="false" customHeight="false" hidden="true" ht="15" outlineLevel="0" r="418">
      <c r="A418" s="30" t="s">
        <v>9</v>
      </c>
      <c r="B418" s="25"/>
      <c r="C418" s="25"/>
      <c r="D418" s="25"/>
      <c r="E418" s="25"/>
      <c r="F418" s="25"/>
      <c r="G418" s="25"/>
      <c r="H418" s="25"/>
      <c r="I418" s="25"/>
      <c r="J418" s="25"/>
      <c r="K418" s="25"/>
    </row>
    <row collapsed="false" customFormat="false" customHeight="false" hidden="true" ht="15" outlineLevel="0" r="419">
      <c r="A419" s="203" t="n">
        <v>1</v>
      </c>
      <c r="B419" s="203" t="n">
        <v>2</v>
      </c>
      <c r="C419" s="203" t="n">
        <v>3</v>
      </c>
      <c r="D419" s="203" t="n">
        <v>4</v>
      </c>
      <c r="E419" s="203" t="n">
        <v>5</v>
      </c>
      <c r="F419" s="203" t="n">
        <v>6</v>
      </c>
      <c r="G419" s="203" t="n">
        <v>7</v>
      </c>
      <c r="H419" s="564" t="n">
        <v>8</v>
      </c>
      <c r="I419" s="564"/>
      <c r="J419" s="203" t="n">
        <v>9</v>
      </c>
      <c r="K419" s="350" t="n">
        <v>10</v>
      </c>
    </row>
    <row collapsed="false" customFormat="false" customHeight="true" hidden="true" ht="120.75" outlineLevel="0" r="420">
      <c r="A420" s="32" t="n">
        <v>1</v>
      </c>
      <c r="B420" s="194" t="s">
        <v>278</v>
      </c>
      <c r="C420" s="29" t="s">
        <v>184</v>
      </c>
      <c r="D420" s="29" t="s">
        <v>279</v>
      </c>
      <c r="E420" s="29" t="s">
        <v>280</v>
      </c>
      <c r="F420" s="32" t="s">
        <v>165</v>
      </c>
      <c r="G420" s="194" t="n">
        <v>73.5</v>
      </c>
      <c r="H420" s="35" t="s">
        <v>456</v>
      </c>
      <c r="I420" s="35"/>
      <c r="J420" s="29" t="s">
        <v>281</v>
      </c>
      <c r="K420" s="253" t="s">
        <v>282</v>
      </c>
    </row>
    <row collapsed="false" customFormat="false" customHeight="true" hidden="true" ht="15" outlineLevel="0" r="421">
      <c r="A421" s="26" t="n">
        <v>2</v>
      </c>
      <c r="B421" s="205" t="s">
        <v>283</v>
      </c>
      <c r="C421" s="35" t="s">
        <v>186</v>
      </c>
      <c r="D421" s="35" t="s">
        <v>284</v>
      </c>
      <c r="E421" s="35" t="s">
        <v>280</v>
      </c>
      <c r="F421" s="189" t="s">
        <v>285</v>
      </c>
      <c r="G421" s="205" t="n">
        <v>1.2</v>
      </c>
      <c r="H421" s="35" t="s">
        <v>456</v>
      </c>
      <c r="I421" s="35"/>
      <c r="J421" s="35" t="s">
        <v>281</v>
      </c>
      <c r="K421" s="35" t="s">
        <v>282</v>
      </c>
    </row>
    <row collapsed="false" customFormat="false" customHeight="false" hidden="true" ht="165" outlineLevel="0" r="422">
      <c r="A422" s="26"/>
      <c r="B422" s="205"/>
      <c r="C422" s="35"/>
      <c r="D422" s="35"/>
      <c r="E422" s="35"/>
      <c r="F422" s="32" t="s">
        <v>286</v>
      </c>
      <c r="G422" s="205"/>
      <c r="H422" s="35"/>
      <c r="I422" s="35"/>
      <c r="J422" s="35"/>
      <c r="K422" s="35"/>
    </row>
    <row collapsed="false" customFormat="false" customHeight="true" hidden="true" ht="135.75" outlineLevel="0" r="423">
      <c r="A423" s="32" t="n">
        <v>3</v>
      </c>
      <c r="B423" s="194" t="s">
        <v>287</v>
      </c>
      <c r="C423" s="29" t="s">
        <v>186</v>
      </c>
      <c r="D423" s="29" t="s">
        <v>288</v>
      </c>
      <c r="E423" s="29" t="s">
        <v>280</v>
      </c>
      <c r="F423" s="32" t="s">
        <v>289</v>
      </c>
      <c r="G423" s="194" t="n">
        <v>10</v>
      </c>
      <c r="H423" s="35" t="s">
        <v>456</v>
      </c>
      <c r="I423" s="35"/>
      <c r="J423" s="29" t="s">
        <v>102</v>
      </c>
      <c r="K423" s="253" t="s">
        <v>282</v>
      </c>
    </row>
    <row collapsed="false" customFormat="false" customHeight="true" hidden="true" ht="120.75" outlineLevel="0" r="424">
      <c r="A424" s="32" t="n">
        <v>4</v>
      </c>
      <c r="B424" s="194" t="s">
        <v>290</v>
      </c>
      <c r="C424" s="29" t="s">
        <v>184</v>
      </c>
      <c r="D424" s="29" t="s">
        <v>291</v>
      </c>
      <c r="E424" s="29" t="s">
        <v>280</v>
      </c>
      <c r="F424" s="29" t="s">
        <v>165</v>
      </c>
      <c r="G424" s="194" t="n">
        <v>91</v>
      </c>
      <c r="H424" s="35" t="s">
        <v>456</v>
      </c>
      <c r="I424" s="35"/>
      <c r="J424" s="29" t="s">
        <v>292</v>
      </c>
      <c r="K424" s="253" t="s">
        <v>282</v>
      </c>
    </row>
    <row collapsed="false" customFormat="false" customHeight="true" hidden="true" ht="150.75" outlineLevel="0" r="425">
      <c r="A425" s="32" t="n">
        <v>5</v>
      </c>
      <c r="B425" s="194" t="s">
        <v>293</v>
      </c>
      <c r="C425" s="29" t="s">
        <v>294</v>
      </c>
      <c r="D425" s="194" t="s">
        <v>295</v>
      </c>
      <c r="E425" s="29" t="s">
        <v>280</v>
      </c>
      <c r="F425" s="29" t="s">
        <v>165</v>
      </c>
      <c r="G425" s="194" t="n">
        <v>165</v>
      </c>
      <c r="H425" s="35" t="s">
        <v>457</v>
      </c>
      <c r="I425" s="35"/>
      <c r="J425" s="29" t="s">
        <v>55</v>
      </c>
      <c r="K425" s="253" t="s">
        <v>282</v>
      </c>
    </row>
    <row collapsed="false" customFormat="false" customHeight="true" hidden="true" ht="150.75" outlineLevel="0" r="426">
      <c r="A426" s="32" t="n">
        <v>6</v>
      </c>
      <c r="B426" s="194" t="s">
        <v>296</v>
      </c>
      <c r="C426" s="29" t="s">
        <v>190</v>
      </c>
      <c r="D426" s="29" t="s">
        <v>297</v>
      </c>
      <c r="E426" s="29" t="s">
        <v>280</v>
      </c>
      <c r="F426" s="29" t="s">
        <v>165</v>
      </c>
      <c r="G426" s="194" t="n">
        <v>13.4</v>
      </c>
      <c r="H426" s="35" t="s">
        <v>456</v>
      </c>
      <c r="I426" s="35"/>
      <c r="J426" s="29" t="s">
        <v>292</v>
      </c>
      <c r="K426" s="253" t="s">
        <v>282</v>
      </c>
    </row>
    <row collapsed="false" customFormat="false" customHeight="true" hidden="true" ht="15" outlineLevel="0" r="427">
      <c r="A427" s="26" t="n">
        <v>7</v>
      </c>
      <c r="B427" s="205" t="s">
        <v>298</v>
      </c>
      <c r="C427" s="35" t="s">
        <v>186</v>
      </c>
      <c r="D427" s="35" t="s">
        <v>299</v>
      </c>
      <c r="E427" s="35" t="s">
        <v>280</v>
      </c>
      <c r="F427" s="189" t="s">
        <v>300</v>
      </c>
      <c r="G427" s="205" t="n">
        <v>100</v>
      </c>
      <c r="H427" s="35" t="s">
        <v>456</v>
      </c>
      <c r="I427" s="35"/>
      <c r="J427" s="35" t="s">
        <v>102</v>
      </c>
      <c r="K427" s="35" t="s">
        <v>282</v>
      </c>
    </row>
    <row collapsed="false" customFormat="false" customHeight="false" hidden="true" ht="15" outlineLevel="0" r="428">
      <c r="A428" s="26"/>
      <c r="B428" s="205"/>
      <c r="C428" s="35"/>
      <c r="D428" s="35"/>
      <c r="E428" s="35"/>
      <c r="F428" s="189"/>
      <c r="G428" s="205"/>
      <c r="H428" s="35"/>
      <c r="I428" s="35"/>
      <c r="J428" s="35"/>
      <c r="K428" s="35"/>
    </row>
    <row collapsed="false" customFormat="false" customHeight="false" hidden="true" ht="165" outlineLevel="0" r="429">
      <c r="A429" s="26"/>
      <c r="B429" s="205"/>
      <c r="C429" s="35"/>
      <c r="D429" s="35"/>
      <c r="E429" s="35"/>
      <c r="F429" s="32" t="s">
        <v>301</v>
      </c>
      <c r="G429" s="205"/>
      <c r="H429" s="35"/>
      <c r="I429" s="35"/>
      <c r="J429" s="35"/>
      <c r="K429" s="35"/>
    </row>
    <row collapsed="false" customFormat="false" customHeight="true" hidden="true" ht="15" outlineLevel="0" r="430">
      <c r="A430" s="26" t="n">
        <v>8</v>
      </c>
      <c r="B430" s="35" t="s">
        <v>302</v>
      </c>
      <c r="C430" s="35" t="s">
        <v>186</v>
      </c>
      <c r="D430" s="35" t="s">
        <v>303</v>
      </c>
      <c r="E430" s="35" t="s">
        <v>280</v>
      </c>
      <c r="F430" s="189" t="s">
        <v>304</v>
      </c>
      <c r="G430" s="205" t="n">
        <v>100</v>
      </c>
      <c r="H430" s="35" t="s">
        <v>456</v>
      </c>
      <c r="I430" s="35"/>
      <c r="J430" s="35" t="s">
        <v>102</v>
      </c>
      <c r="K430" s="35" t="s">
        <v>282</v>
      </c>
    </row>
    <row collapsed="false" customFormat="false" customHeight="false" hidden="true" ht="15" outlineLevel="0" r="431">
      <c r="A431" s="26"/>
      <c r="B431" s="35"/>
      <c r="C431" s="35"/>
      <c r="D431" s="35"/>
      <c r="E431" s="35"/>
      <c r="F431" s="189"/>
      <c r="G431" s="205"/>
      <c r="H431" s="35"/>
      <c r="I431" s="35"/>
      <c r="J431" s="35"/>
      <c r="K431" s="35"/>
    </row>
    <row collapsed="false" customFormat="false" customHeight="false" hidden="true" ht="165" outlineLevel="0" r="432">
      <c r="A432" s="26"/>
      <c r="B432" s="35"/>
      <c r="C432" s="35"/>
      <c r="D432" s="35"/>
      <c r="E432" s="35"/>
      <c r="F432" s="32" t="s">
        <v>305</v>
      </c>
      <c r="G432" s="205"/>
      <c r="H432" s="35"/>
      <c r="I432" s="35"/>
      <c r="J432" s="35"/>
      <c r="K432" s="35"/>
    </row>
    <row collapsed="false" customFormat="false" customHeight="true" hidden="true" ht="105.75" outlineLevel="0" r="433">
      <c r="A433" s="32" t="n">
        <v>9</v>
      </c>
      <c r="B433" s="29" t="s">
        <v>306</v>
      </c>
      <c r="C433" s="29" t="s">
        <v>194</v>
      </c>
      <c r="D433" s="29" t="s">
        <v>307</v>
      </c>
      <c r="E433" s="29" t="s">
        <v>280</v>
      </c>
      <c r="F433" s="29" t="s">
        <v>165</v>
      </c>
      <c r="G433" s="194" t="n">
        <v>17</v>
      </c>
      <c r="H433" s="35" t="s">
        <v>456</v>
      </c>
      <c r="I433" s="35"/>
      <c r="J433" s="29" t="s">
        <v>308</v>
      </c>
      <c r="K433" s="253" t="s">
        <v>282</v>
      </c>
    </row>
    <row collapsed="false" customFormat="false" customHeight="true" hidden="true" ht="135.75" outlineLevel="0" r="434">
      <c r="A434" s="32" t="n">
        <v>10</v>
      </c>
      <c r="B434" s="194" t="s">
        <v>309</v>
      </c>
      <c r="C434" s="29" t="s">
        <v>194</v>
      </c>
      <c r="D434" s="194" t="s">
        <v>310</v>
      </c>
      <c r="E434" s="29" t="s">
        <v>280</v>
      </c>
      <c r="F434" s="29" t="s">
        <v>165</v>
      </c>
      <c r="G434" s="29" t="n">
        <v>1</v>
      </c>
      <c r="H434" s="35" t="s">
        <v>456</v>
      </c>
      <c r="I434" s="35"/>
      <c r="J434" s="29" t="s">
        <v>102</v>
      </c>
      <c r="K434" s="253" t="s">
        <v>282</v>
      </c>
    </row>
    <row collapsed="false" customFormat="false" customHeight="true" hidden="true" ht="150.75" outlineLevel="0" r="435">
      <c r="A435" s="32" t="n">
        <v>11</v>
      </c>
      <c r="B435" s="194" t="s">
        <v>311</v>
      </c>
      <c r="C435" s="29" t="s">
        <v>186</v>
      </c>
      <c r="D435" s="29" t="s">
        <v>312</v>
      </c>
      <c r="E435" s="29" t="s">
        <v>313</v>
      </c>
      <c r="F435" s="32" t="s">
        <v>314</v>
      </c>
      <c r="G435" s="29" t="s">
        <v>165</v>
      </c>
      <c r="H435" s="35" t="s">
        <v>456</v>
      </c>
      <c r="I435" s="35"/>
      <c r="J435" s="29" t="s">
        <v>102</v>
      </c>
      <c r="K435" s="253" t="s">
        <v>282</v>
      </c>
    </row>
    <row collapsed="false" customFormat="false" customHeight="true" hidden="true" ht="15" outlineLevel="0" r="436">
      <c r="A436" s="26" t="n">
        <v>12</v>
      </c>
      <c r="B436" s="205" t="s">
        <v>315</v>
      </c>
      <c r="C436" s="35" t="s">
        <v>186</v>
      </c>
      <c r="D436" s="35" t="s">
        <v>316</v>
      </c>
      <c r="E436" s="35" t="s">
        <v>280</v>
      </c>
      <c r="F436" s="189" t="s">
        <v>317</v>
      </c>
      <c r="G436" s="35" t="s">
        <v>165</v>
      </c>
      <c r="H436" s="35" t="s">
        <v>456</v>
      </c>
      <c r="I436" s="35"/>
      <c r="J436" s="35" t="s">
        <v>102</v>
      </c>
      <c r="K436" s="35" t="s">
        <v>282</v>
      </c>
    </row>
    <row collapsed="false" customFormat="false" customHeight="false" hidden="true" ht="210" outlineLevel="0" r="437">
      <c r="A437" s="26"/>
      <c r="B437" s="205"/>
      <c r="C437" s="35"/>
      <c r="D437" s="35"/>
      <c r="E437" s="35"/>
      <c r="F437" s="32" t="s">
        <v>318</v>
      </c>
      <c r="G437" s="35"/>
      <c r="H437" s="35"/>
      <c r="I437" s="35"/>
      <c r="J437" s="35"/>
      <c r="K437" s="35"/>
    </row>
    <row collapsed="false" customFormat="false" customHeight="true" hidden="true" ht="15" outlineLevel="0" r="438">
      <c r="A438" s="26" t="n">
        <v>13</v>
      </c>
      <c r="B438" s="35" t="s">
        <v>319</v>
      </c>
      <c r="C438" s="35" t="s">
        <v>186</v>
      </c>
      <c r="D438" s="35" t="s">
        <v>320</v>
      </c>
      <c r="E438" s="35" t="s">
        <v>321</v>
      </c>
      <c r="F438" s="189" t="s">
        <v>322</v>
      </c>
      <c r="G438" s="35" t="n">
        <v>13</v>
      </c>
      <c r="H438" s="35" t="s">
        <v>456</v>
      </c>
      <c r="I438" s="35" t="s">
        <v>323</v>
      </c>
      <c r="J438" s="35"/>
      <c r="K438" s="35" t="s">
        <v>282</v>
      </c>
    </row>
    <row collapsed="false" customFormat="false" customHeight="false" hidden="true" ht="195" outlineLevel="0" r="439">
      <c r="A439" s="26"/>
      <c r="B439" s="35"/>
      <c r="C439" s="35"/>
      <c r="D439" s="35"/>
      <c r="E439" s="35"/>
      <c r="F439" s="32" t="s">
        <v>324</v>
      </c>
      <c r="G439" s="35"/>
      <c r="H439" s="35"/>
      <c r="I439" s="35"/>
      <c r="J439" s="35"/>
      <c r="K439" s="35"/>
    </row>
    <row collapsed="false" customFormat="false" customHeight="true" hidden="true" ht="120.75" outlineLevel="0" r="440">
      <c r="A440" s="32" t="n">
        <v>14</v>
      </c>
      <c r="B440" s="29" t="s">
        <v>325</v>
      </c>
      <c r="C440" s="29" t="s">
        <v>205</v>
      </c>
      <c r="D440" s="29" t="s">
        <v>326</v>
      </c>
      <c r="E440" s="29" t="s">
        <v>321</v>
      </c>
      <c r="F440" s="29" t="s">
        <v>165</v>
      </c>
      <c r="G440" s="29" t="n">
        <v>950</v>
      </c>
      <c r="H440" s="29" t="s">
        <v>456</v>
      </c>
      <c r="I440" s="35" t="s">
        <v>327</v>
      </c>
      <c r="J440" s="35"/>
      <c r="K440" s="253" t="s">
        <v>282</v>
      </c>
    </row>
    <row collapsed="false" customFormat="false" customHeight="true" hidden="true" ht="120.75" outlineLevel="0" r="441">
      <c r="A441" s="32" t="n">
        <v>15</v>
      </c>
      <c r="B441" s="29" t="s">
        <v>328</v>
      </c>
      <c r="C441" s="29" t="s">
        <v>205</v>
      </c>
      <c r="D441" s="29" t="s">
        <v>329</v>
      </c>
      <c r="E441" s="29" t="s">
        <v>321</v>
      </c>
      <c r="F441" s="29" t="s">
        <v>165</v>
      </c>
      <c r="G441" s="29" t="n">
        <v>95</v>
      </c>
      <c r="H441" s="29" t="s">
        <v>456</v>
      </c>
      <c r="I441" s="35" t="s">
        <v>330</v>
      </c>
      <c r="J441" s="35"/>
      <c r="K441" s="253" t="s">
        <v>282</v>
      </c>
    </row>
    <row collapsed="false" customFormat="false" customHeight="true" hidden="true" ht="15" outlineLevel="0" r="442">
      <c r="A442" s="26" t="n">
        <v>16</v>
      </c>
      <c r="B442" s="205" t="s">
        <v>331</v>
      </c>
      <c r="C442" s="35" t="s">
        <v>186</v>
      </c>
      <c r="D442" s="205" t="s">
        <v>332</v>
      </c>
      <c r="E442" s="35" t="s">
        <v>321</v>
      </c>
      <c r="F442" s="189" t="s">
        <v>285</v>
      </c>
      <c r="G442" s="35" t="n">
        <v>7.7</v>
      </c>
      <c r="H442" s="35" t="s">
        <v>456</v>
      </c>
      <c r="I442" s="35" t="s">
        <v>55</v>
      </c>
      <c r="J442" s="35"/>
      <c r="K442" s="35" t="s">
        <v>282</v>
      </c>
    </row>
    <row collapsed="false" customFormat="false" customHeight="false" hidden="true" ht="150" outlineLevel="0" r="443">
      <c r="A443" s="26"/>
      <c r="B443" s="205"/>
      <c r="C443" s="35"/>
      <c r="D443" s="205"/>
      <c r="E443" s="35"/>
      <c r="F443" s="32" t="s">
        <v>333</v>
      </c>
      <c r="G443" s="35"/>
      <c r="H443" s="35"/>
      <c r="I443" s="35"/>
      <c r="J443" s="35"/>
      <c r="K443" s="35"/>
    </row>
    <row collapsed="false" customFormat="false" customHeight="true" hidden="true" ht="105.75" outlineLevel="0" r="444">
      <c r="A444" s="32" t="n">
        <v>17</v>
      </c>
      <c r="B444" s="194" t="s">
        <v>334</v>
      </c>
      <c r="C444" s="29" t="s">
        <v>205</v>
      </c>
      <c r="D444" s="29" t="s">
        <v>335</v>
      </c>
      <c r="E444" s="29" t="s">
        <v>321</v>
      </c>
      <c r="F444" s="29" t="s">
        <v>165</v>
      </c>
      <c r="G444" s="194" t="n">
        <v>3890</v>
      </c>
      <c r="H444" s="29" t="s">
        <v>456</v>
      </c>
      <c r="I444" s="35" t="s">
        <v>55</v>
      </c>
      <c r="J444" s="35"/>
      <c r="K444" s="253" t="s">
        <v>282</v>
      </c>
    </row>
    <row collapsed="false" customFormat="false" customHeight="false" hidden="true" ht="15.75" outlineLevel="0" r="445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</row>
    <row collapsed="false" customFormat="false" customHeight="false" hidden="true" ht="15.75" outlineLevel="0" r="446">
      <c r="A446" s="5"/>
    </row>
    <row collapsed="false" customFormat="false" customHeight="false" hidden="true" ht="15" outlineLevel="0" r="447">
      <c r="A447" s="565" t="s">
        <v>67</v>
      </c>
    </row>
    <row collapsed="false" customFormat="false" customHeight="false" hidden="true" ht="15" outlineLevel="0" r="448">
      <c r="A448" s="566" t="s">
        <v>336</v>
      </c>
    </row>
    <row collapsed="false" customFormat="false" customHeight="false" hidden="true" ht="15" outlineLevel="0" r="449">
      <c r="A449" s="566" t="s">
        <v>337</v>
      </c>
    </row>
    <row collapsed="false" customFormat="false" customHeight="false" hidden="true" ht="15" outlineLevel="0" r="450">
      <c r="A450" s="566" t="s">
        <v>338</v>
      </c>
    </row>
    <row collapsed="false" customFormat="false" customHeight="false" hidden="true" ht="15" outlineLevel="0" r="451">
      <c r="A451" s="566" t="s">
        <v>339</v>
      </c>
    </row>
    <row collapsed="false" customFormat="false" customHeight="false" hidden="true" ht="15" outlineLevel="0" r="452">
      <c r="A452" s="566" t="s">
        <v>340</v>
      </c>
    </row>
    <row collapsed="false" customFormat="false" customHeight="false" hidden="true" ht="15" outlineLevel="0" r="453">
      <c r="A453" s="566" t="s">
        <v>341</v>
      </c>
    </row>
    <row collapsed="false" customFormat="false" customHeight="false" hidden="true" ht="15.75" outlineLevel="0" r="454">
      <c r="A454" s="357"/>
    </row>
    <row collapsed="false" customFormat="false" customHeight="false" hidden="true" ht="15.75" outlineLevel="0" r="455">
      <c r="A455" s="357" t="s">
        <v>342</v>
      </c>
    </row>
    <row collapsed="false" customFormat="false" customHeight="false" hidden="true" ht="15.75" outlineLevel="0" r="456">
      <c r="A456" s="461"/>
    </row>
    <row collapsed="false" customFormat="false" customHeight="false" hidden="true" ht="15.75" outlineLevel="0" r="457">
      <c r="A457" s="367"/>
    </row>
    <row collapsed="false" customFormat="false" customHeight="false" hidden="true" ht="15.75" outlineLevel="0" r="458">
      <c r="A458" s="3" t="s">
        <v>343</v>
      </c>
      <c r="B458" s="3"/>
      <c r="C458" s="3"/>
      <c r="D458" s="3"/>
      <c r="E458" s="3"/>
      <c r="F458" s="3"/>
    </row>
    <row collapsed="false" customFormat="false" customHeight="false" hidden="true" ht="22.5" outlineLevel="0" r="459">
      <c r="A459" s="3" t="s">
        <v>344</v>
      </c>
      <c r="B459" s="3"/>
      <c r="C459" s="3"/>
      <c r="D459" s="3"/>
      <c r="E459" s="3"/>
      <c r="F459" s="3"/>
      <c r="G459" s="3"/>
      <c r="H459" s="3"/>
    </row>
    <row collapsed="false" customFormat="false" customHeight="false" hidden="true" ht="15.75" outlineLevel="0" r="460">
      <c r="A460" s="5"/>
    </row>
    <row collapsed="false" customFormat="false" customHeight="false" hidden="true" ht="15.75" outlineLevel="0" r="461">
      <c r="A461" s="366" t="s">
        <v>345</v>
      </c>
    </row>
    <row collapsed="false" customFormat="false" customHeight="false" hidden="true" ht="15.75" outlineLevel="0" r="462">
      <c r="A462" s="366" t="s">
        <v>346</v>
      </c>
    </row>
    <row collapsed="false" customFormat="false" customHeight="false" hidden="true" ht="15.75" outlineLevel="0" r="463">
      <c r="A463" s="366"/>
    </row>
    <row collapsed="false" customFormat="false" customHeight="true" hidden="true" ht="177.75" outlineLevel="0" r="464">
      <c r="A464" s="25" t="s">
        <v>347</v>
      </c>
      <c r="B464" s="25" t="s">
        <v>348</v>
      </c>
      <c r="C464" s="25" t="s">
        <v>349</v>
      </c>
      <c r="D464" s="25" t="s">
        <v>350</v>
      </c>
      <c r="E464" s="25" t="s">
        <v>351</v>
      </c>
      <c r="F464" s="25" t="s">
        <v>352</v>
      </c>
      <c r="G464" s="25"/>
      <c r="H464" s="25"/>
      <c r="I464" s="25"/>
      <c r="J464" s="25" t="s">
        <v>353</v>
      </c>
      <c r="K464" s="25"/>
      <c r="L464" s="25"/>
      <c r="M464" s="25"/>
      <c r="N464" s="25" t="s">
        <v>458</v>
      </c>
      <c r="O464" s="25"/>
      <c r="P464" s="25"/>
      <c r="Q464" s="25"/>
    </row>
    <row collapsed="false" customFormat="false" customHeight="false" hidden="true" ht="63.75" outlineLevel="0" r="465">
      <c r="A465" s="25"/>
      <c r="B465" s="25"/>
      <c r="C465" s="25"/>
      <c r="D465" s="25"/>
      <c r="E465" s="25"/>
      <c r="F465" s="30" t="s">
        <v>79</v>
      </c>
      <c r="G465" s="30" t="s">
        <v>80</v>
      </c>
      <c r="H465" s="30" t="s">
        <v>355</v>
      </c>
      <c r="I465" s="30" t="s">
        <v>354</v>
      </c>
      <c r="J465" s="30" t="s">
        <v>79</v>
      </c>
      <c r="K465" s="30" t="s">
        <v>80</v>
      </c>
      <c r="L465" s="30" t="s">
        <v>355</v>
      </c>
      <c r="M465" s="30" t="s">
        <v>354</v>
      </c>
      <c r="N465" s="30" t="s">
        <v>79</v>
      </c>
      <c r="O465" s="30" t="s">
        <v>80</v>
      </c>
      <c r="P465" s="30" t="s">
        <v>355</v>
      </c>
      <c r="Q465" s="137" t="s">
        <v>354</v>
      </c>
    </row>
    <row collapsed="false" customFormat="false" customHeight="false" hidden="true" ht="15" outlineLevel="0" r="466">
      <c r="A466" s="203" t="n">
        <v>1</v>
      </c>
      <c r="B466" s="203" t="n">
        <v>2</v>
      </c>
      <c r="C466" s="203" t="n">
        <v>3</v>
      </c>
      <c r="D466" s="203" t="n">
        <v>4</v>
      </c>
      <c r="E466" s="203" t="n">
        <v>5</v>
      </c>
      <c r="F466" s="203" t="n">
        <v>6</v>
      </c>
      <c r="G466" s="203" t="n">
        <v>7</v>
      </c>
      <c r="H466" s="203" t="n">
        <v>8</v>
      </c>
      <c r="I466" s="203" t="n">
        <v>9</v>
      </c>
      <c r="J466" s="203" t="n">
        <v>10</v>
      </c>
      <c r="K466" s="203" t="n">
        <v>11</v>
      </c>
      <c r="L466" s="203" t="n">
        <v>12</v>
      </c>
      <c r="M466" s="203" t="n">
        <v>13</v>
      </c>
      <c r="N466" s="203" t="n">
        <v>14</v>
      </c>
      <c r="O466" s="203" t="n">
        <v>15</v>
      </c>
      <c r="P466" s="203" t="n">
        <v>16</v>
      </c>
      <c r="Q466" s="350" t="n">
        <v>17</v>
      </c>
    </row>
    <row collapsed="false" customFormat="false" customHeight="true" hidden="true" ht="15.75" outlineLevel="0" r="467">
      <c r="A467" s="32" t="n">
        <v>1</v>
      </c>
      <c r="B467" s="466" t="s">
        <v>356</v>
      </c>
      <c r="C467" s="466"/>
      <c r="D467" s="466"/>
      <c r="E467" s="466"/>
      <c r="F467" s="466"/>
      <c r="G467" s="466"/>
      <c r="H467" s="466"/>
      <c r="I467" s="466"/>
      <c r="J467" s="466"/>
      <c r="K467" s="466"/>
      <c r="L467" s="466"/>
      <c r="M467" s="466"/>
      <c r="N467" s="466"/>
      <c r="O467" s="466"/>
      <c r="P467" s="466"/>
      <c r="Q467" s="466"/>
    </row>
    <row collapsed="false" customFormat="false" customHeight="false" hidden="true" ht="135" outlineLevel="0" r="468">
      <c r="A468" s="567" t="s">
        <v>15</v>
      </c>
      <c r="B468" s="29" t="s">
        <v>51</v>
      </c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52"/>
    </row>
    <row collapsed="false" customFormat="false" customHeight="false" hidden="true" ht="105" outlineLevel="0" r="469">
      <c r="A469" s="567" t="s">
        <v>20</v>
      </c>
      <c r="B469" s="29" t="s">
        <v>54</v>
      </c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52"/>
    </row>
    <row collapsed="false" customFormat="false" customHeight="true" hidden="true" ht="15.75" outlineLevel="0" r="470">
      <c r="A470" s="32" t="n">
        <v>2</v>
      </c>
      <c r="B470" s="466" t="s">
        <v>95</v>
      </c>
      <c r="C470" s="466"/>
      <c r="D470" s="466"/>
      <c r="E470" s="466"/>
      <c r="F470" s="466"/>
      <c r="G470" s="466"/>
      <c r="H470" s="466"/>
      <c r="I470" s="466"/>
      <c r="J470" s="466"/>
      <c r="K470" s="466"/>
      <c r="L470" s="466"/>
      <c r="M470" s="466"/>
      <c r="N470" s="466"/>
      <c r="O470" s="466"/>
      <c r="P470" s="466"/>
      <c r="Q470" s="466"/>
    </row>
    <row collapsed="false" customFormat="false" customHeight="false" hidden="true" ht="210" outlineLevel="0" r="471">
      <c r="A471" s="567" t="s">
        <v>256</v>
      </c>
      <c r="B471" s="29" t="s">
        <v>202</v>
      </c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52"/>
    </row>
    <row collapsed="false" customFormat="false" customHeight="false" hidden="true" ht="180" outlineLevel="0" r="472">
      <c r="A472" s="567" t="s">
        <v>32</v>
      </c>
      <c r="B472" s="29" t="s">
        <v>206</v>
      </c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52"/>
    </row>
    <row collapsed="false" customFormat="false" customHeight="true" hidden="true" ht="15.75" outlineLevel="0" r="473">
      <c r="A473" s="567" t="n">
        <v>3</v>
      </c>
      <c r="B473" s="351" t="s">
        <v>357</v>
      </c>
      <c r="C473" s="351"/>
      <c r="D473" s="351"/>
      <c r="E473" s="351"/>
      <c r="F473" s="351"/>
      <c r="G473" s="351"/>
      <c r="H473" s="351"/>
      <c r="I473" s="351"/>
      <c r="J473" s="351"/>
      <c r="K473" s="351"/>
      <c r="L473" s="351"/>
      <c r="M473" s="351"/>
      <c r="N473" s="351"/>
      <c r="O473" s="351"/>
      <c r="P473" s="351"/>
      <c r="Q473" s="351"/>
    </row>
    <row collapsed="false" customFormat="false" customHeight="false" hidden="true" ht="115.5" outlineLevel="0" r="474">
      <c r="A474" s="567" t="s">
        <v>38</v>
      </c>
      <c r="B474" s="38" t="s">
        <v>358</v>
      </c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52"/>
    </row>
    <row collapsed="false" customFormat="false" customHeight="false" hidden="true" ht="15.75" outlineLevel="0" r="475">
      <c r="A475" s="366"/>
    </row>
    <row collapsed="false" customFormat="false" customHeight="false" hidden="true" ht="15.75" outlineLevel="0" r="476">
      <c r="A476" s="5" t="s">
        <v>67</v>
      </c>
    </row>
    <row collapsed="false" customFormat="false" customHeight="false" hidden="true" ht="15.75" outlineLevel="0" r="477">
      <c r="A477" s="468" t="s">
        <v>359</v>
      </c>
      <c r="B477" s="468"/>
      <c r="C477" s="468"/>
      <c r="D477" s="468"/>
      <c r="E477" s="468"/>
      <c r="F477" s="468"/>
      <c r="G477" s="468"/>
      <c r="H477" s="468"/>
      <c r="I477" s="468"/>
      <c r="J477" s="468"/>
      <c r="K477" s="468"/>
      <c r="L477" s="468"/>
      <c r="M477" s="468"/>
      <c r="N477" s="468"/>
      <c r="O477" s="468"/>
      <c r="P477" s="468"/>
      <c r="Q477" s="468"/>
    </row>
    <row collapsed="false" customFormat="false" customHeight="false" hidden="true" ht="15.75" outlineLevel="0" r="478">
      <c r="A478" s="5"/>
    </row>
    <row collapsed="false" customFormat="false" customHeight="false" hidden="true" ht="15.75" outlineLevel="0" r="479">
      <c r="A479" s="461"/>
    </row>
    <row collapsed="false" customFormat="false" customHeight="false" hidden="true" ht="15.75" outlineLevel="0" r="480">
      <c r="A480" s="357" t="s">
        <v>360</v>
      </c>
    </row>
    <row collapsed="false" customFormat="false" customHeight="false" hidden="true" ht="15.75" outlineLevel="0" r="481">
      <c r="A481" s="461"/>
    </row>
    <row collapsed="false" customFormat="false" customHeight="false" hidden="true" ht="15.75" outlineLevel="0" r="482">
      <c r="A482" s="3" t="s">
        <v>168</v>
      </c>
      <c r="B482" s="3"/>
      <c r="C482" s="3"/>
      <c r="D482" s="3"/>
      <c r="E482" s="3"/>
      <c r="F482" s="3"/>
    </row>
    <row collapsed="false" customFormat="false" customHeight="false" hidden="true" ht="15.75" outlineLevel="0" r="483">
      <c r="A483" s="3" t="s">
        <v>361</v>
      </c>
      <c r="B483" s="3"/>
      <c r="C483" s="3"/>
      <c r="D483" s="3"/>
      <c r="E483" s="3"/>
      <c r="F483" s="3"/>
    </row>
    <row collapsed="false" customFormat="false" customHeight="false" hidden="true" ht="15.75" outlineLevel="0" r="484">
      <c r="A484" s="21" t="s">
        <v>362</v>
      </c>
      <c r="B484" s="21"/>
      <c r="C484" s="21"/>
      <c r="D484" s="21"/>
      <c r="E484" s="21"/>
      <c r="F484" s="21"/>
    </row>
    <row collapsed="false" customFormat="false" customHeight="false" hidden="true" ht="15.75" outlineLevel="0" r="485">
      <c r="A485" s="358"/>
    </row>
    <row collapsed="false" customFormat="false" customHeight="true" hidden="true" ht="90" outlineLevel="0" r="486">
      <c r="A486" s="26" t="s">
        <v>347</v>
      </c>
      <c r="B486" s="26" t="s">
        <v>111</v>
      </c>
      <c r="C486" s="353" t="s">
        <v>363</v>
      </c>
      <c r="D486" s="26" t="s">
        <v>364</v>
      </c>
      <c r="E486" s="26"/>
      <c r="F486" s="26"/>
      <c r="G486" s="183" t="s">
        <v>459</v>
      </c>
    </row>
    <row collapsed="false" customFormat="false" customHeight="true" hidden="true" ht="15.75" outlineLevel="0" r="487">
      <c r="A487" s="26"/>
      <c r="B487" s="26"/>
      <c r="C487" s="189" t="s">
        <v>365</v>
      </c>
      <c r="D487" s="26" t="s">
        <v>366</v>
      </c>
      <c r="E487" s="26" t="s">
        <v>367</v>
      </c>
      <c r="F487" s="26"/>
      <c r="G487" s="464" t="s">
        <v>460</v>
      </c>
    </row>
    <row collapsed="false" customFormat="false" customHeight="false" hidden="true" ht="15" outlineLevel="0" r="488">
      <c r="A488" s="26"/>
      <c r="B488" s="26"/>
      <c r="C488" s="191"/>
      <c r="D488" s="26"/>
      <c r="E488" s="32" t="s">
        <v>69</v>
      </c>
      <c r="F488" s="32" t="s">
        <v>368</v>
      </c>
      <c r="G488" s="135"/>
    </row>
    <row collapsed="false" customFormat="false" customHeight="false" hidden="true" ht="15" outlineLevel="0" r="489">
      <c r="A489" s="176" t="n">
        <v>1</v>
      </c>
      <c r="B489" s="176" t="n">
        <v>2</v>
      </c>
      <c r="C489" s="176" t="n">
        <v>3</v>
      </c>
      <c r="D489" s="176" t="n">
        <v>4</v>
      </c>
      <c r="E489" s="176" t="n">
        <v>5</v>
      </c>
      <c r="F489" s="176" t="n">
        <v>6</v>
      </c>
      <c r="G489" s="201" t="n">
        <v>7</v>
      </c>
    </row>
    <row collapsed="false" customFormat="false" customHeight="true" hidden="true" ht="31.5" outlineLevel="0" r="490">
      <c r="A490" s="32" t="n">
        <v>1</v>
      </c>
      <c r="B490" s="26" t="s">
        <v>369</v>
      </c>
      <c r="C490" s="26"/>
      <c r="D490" s="26"/>
      <c r="E490" s="26"/>
      <c r="F490" s="26"/>
      <c r="G490" s="26"/>
    </row>
    <row collapsed="false" customFormat="false" customHeight="false" hidden="true" ht="120" outlineLevel="0" r="491">
      <c r="A491" s="362" t="s">
        <v>15</v>
      </c>
      <c r="B491" s="29" t="s">
        <v>370</v>
      </c>
      <c r="C491" s="29" t="s">
        <v>184</v>
      </c>
      <c r="D491" s="29" t="n">
        <v>73.5</v>
      </c>
      <c r="E491" s="29"/>
      <c r="F491" s="29"/>
      <c r="G491" s="253"/>
    </row>
    <row collapsed="false" customFormat="false" customHeight="false" hidden="true" ht="180" outlineLevel="0" r="492">
      <c r="A492" s="362" t="s">
        <v>20</v>
      </c>
      <c r="B492" s="29" t="s">
        <v>371</v>
      </c>
      <c r="C492" s="29" t="s">
        <v>186</v>
      </c>
      <c r="D492" s="29" t="n">
        <v>1.7</v>
      </c>
      <c r="E492" s="29"/>
      <c r="F492" s="29"/>
      <c r="G492" s="253"/>
    </row>
    <row collapsed="false" customFormat="false" customHeight="false" hidden="true" ht="240" outlineLevel="0" r="493">
      <c r="A493" s="362" t="s">
        <v>23</v>
      </c>
      <c r="B493" s="194" t="s">
        <v>372</v>
      </c>
      <c r="C493" s="29" t="s">
        <v>186</v>
      </c>
      <c r="D493" s="29" t="n">
        <v>10</v>
      </c>
      <c r="E493" s="29"/>
      <c r="F493" s="29"/>
      <c r="G493" s="253"/>
    </row>
    <row collapsed="false" customFormat="false" customHeight="false" hidden="true" ht="90" outlineLevel="0" r="494">
      <c r="A494" s="362" t="s">
        <v>373</v>
      </c>
      <c r="B494" s="29" t="s">
        <v>374</v>
      </c>
      <c r="C494" s="29" t="s">
        <v>184</v>
      </c>
      <c r="D494" s="29" t="n">
        <v>91</v>
      </c>
      <c r="E494" s="29"/>
      <c r="F494" s="29"/>
      <c r="G494" s="253"/>
    </row>
    <row collapsed="false" customFormat="false" customHeight="false" hidden="true" ht="120" outlineLevel="0" r="495">
      <c r="A495" s="362" t="s">
        <v>375</v>
      </c>
      <c r="B495" s="29" t="s">
        <v>376</v>
      </c>
      <c r="C495" s="29" t="s">
        <v>294</v>
      </c>
      <c r="D495" s="29" t="n">
        <v>165</v>
      </c>
      <c r="E495" s="29"/>
      <c r="F495" s="29"/>
      <c r="G495" s="253"/>
    </row>
    <row collapsed="false" customFormat="false" customHeight="false" hidden="true" ht="165" outlineLevel="0" r="496">
      <c r="A496" s="362" t="s">
        <v>377</v>
      </c>
      <c r="B496" s="29" t="s">
        <v>378</v>
      </c>
      <c r="C496" s="29" t="s">
        <v>190</v>
      </c>
      <c r="D496" s="29" t="n">
        <v>13.4</v>
      </c>
      <c r="E496" s="29"/>
      <c r="F496" s="29"/>
      <c r="G496" s="253"/>
    </row>
    <row collapsed="false" customFormat="false" customHeight="false" hidden="true" ht="225" outlineLevel="0" r="497">
      <c r="A497" s="362" t="s">
        <v>379</v>
      </c>
      <c r="B497" s="29" t="s">
        <v>380</v>
      </c>
      <c r="C497" s="29" t="s">
        <v>186</v>
      </c>
      <c r="D497" s="29" t="n">
        <v>100</v>
      </c>
      <c r="E497" s="29"/>
      <c r="F497" s="29"/>
      <c r="G497" s="253"/>
    </row>
    <row collapsed="false" customFormat="false" customHeight="false" hidden="true" ht="225" outlineLevel="0" r="498">
      <c r="A498" s="362" t="s">
        <v>381</v>
      </c>
      <c r="B498" s="29" t="s">
        <v>382</v>
      </c>
      <c r="C498" s="29" t="s">
        <v>186</v>
      </c>
      <c r="D498" s="29" t="n">
        <v>100</v>
      </c>
      <c r="E498" s="29"/>
      <c r="F498" s="29"/>
      <c r="G498" s="253"/>
    </row>
    <row collapsed="false" customFormat="false" customHeight="false" hidden="true" ht="135" outlineLevel="0" r="499">
      <c r="A499" s="362" t="s">
        <v>383</v>
      </c>
      <c r="B499" s="29" t="s">
        <v>384</v>
      </c>
      <c r="C499" s="29" t="s">
        <v>194</v>
      </c>
      <c r="D499" s="29" t="n">
        <v>17</v>
      </c>
      <c r="E499" s="29"/>
      <c r="F499" s="29"/>
      <c r="G499" s="253"/>
    </row>
    <row collapsed="false" customFormat="false" customHeight="false" hidden="true" ht="180" outlineLevel="0" r="500">
      <c r="A500" s="362" t="s">
        <v>385</v>
      </c>
      <c r="B500" s="29" t="s">
        <v>386</v>
      </c>
      <c r="C500" s="29" t="s">
        <v>194</v>
      </c>
      <c r="D500" s="29" t="n">
        <v>1</v>
      </c>
      <c r="E500" s="29"/>
      <c r="F500" s="29"/>
      <c r="G500" s="253"/>
    </row>
    <row collapsed="false" customFormat="false" customHeight="false" hidden="true" ht="300" outlineLevel="0" r="501">
      <c r="A501" s="362" t="s">
        <v>387</v>
      </c>
      <c r="B501" s="29" t="s">
        <v>388</v>
      </c>
      <c r="C501" s="29" t="s">
        <v>186</v>
      </c>
      <c r="D501" s="29" t="n">
        <v>55.7</v>
      </c>
      <c r="E501" s="29"/>
      <c r="F501" s="29"/>
      <c r="G501" s="253"/>
    </row>
    <row collapsed="false" customFormat="false" customHeight="false" hidden="true" ht="75" outlineLevel="0" r="502">
      <c r="A502" s="362" t="s">
        <v>389</v>
      </c>
      <c r="B502" s="29" t="s">
        <v>390</v>
      </c>
      <c r="C502" s="29" t="s">
        <v>186</v>
      </c>
      <c r="D502" s="29" t="n">
        <v>29.6</v>
      </c>
      <c r="E502" s="29"/>
      <c r="F502" s="29"/>
      <c r="G502" s="253"/>
    </row>
    <row collapsed="false" customFormat="false" customHeight="true" hidden="true" ht="30" outlineLevel="0" r="503">
      <c r="A503" s="32" t="n">
        <v>2</v>
      </c>
      <c r="B503" s="466" t="s">
        <v>95</v>
      </c>
      <c r="C503" s="466"/>
      <c r="D503" s="466"/>
      <c r="E503" s="466"/>
      <c r="F503" s="466"/>
      <c r="G503" s="466"/>
    </row>
    <row collapsed="false" customFormat="false" customHeight="false" hidden="true" ht="270" outlineLevel="0" r="504">
      <c r="A504" s="362" t="s">
        <v>256</v>
      </c>
      <c r="B504" s="29" t="s">
        <v>391</v>
      </c>
      <c r="C504" s="29" t="s">
        <v>186</v>
      </c>
      <c r="D504" s="29" t="n">
        <v>12.4</v>
      </c>
      <c r="E504" s="29"/>
      <c r="F504" s="29"/>
      <c r="G504" s="253"/>
    </row>
    <row collapsed="false" customFormat="false" customHeight="false" hidden="true" ht="105" outlineLevel="0" r="505">
      <c r="A505" s="362" t="s">
        <v>32</v>
      </c>
      <c r="B505" s="29" t="s">
        <v>392</v>
      </c>
      <c r="C505" s="29" t="s">
        <v>205</v>
      </c>
      <c r="D505" s="29" t="n">
        <v>850</v>
      </c>
      <c r="E505" s="29"/>
      <c r="F505" s="29"/>
      <c r="G505" s="253"/>
    </row>
    <row collapsed="false" customFormat="false" customHeight="false" hidden="true" ht="180" outlineLevel="0" r="506">
      <c r="A506" s="362" t="s">
        <v>393</v>
      </c>
      <c r="B506" s="29" t="s">
        <v>394</v>
      </c>
      <c r="C506" s="29" t="s">
        <v>205</v>
      </c>
      <c r="D506" s="29" t="n">
        <v>95</v>
      </c>
      <c r="E506" s="29"/>
      <c r="F506" s="29"/>
      <c r="G506" s="253"/>
    </row>
    <row collapsed="false" customFormat="false" customHeight="true" hidden="true" ht="45" outlineLevel="0" r="507">
      <c r="A507" s="32" t="n">
        <v>3</v>
      </c>
      <c r="B507" s="466" t="s">
        <v>36</v>
      </c>
      <c r="C507" s="466"/>
      <c r="D507" s="466"/>
      <c r="E507" s="466"/>
      <c r="F507" s="466"/>
      <c r="G507" s="466"/>
    </row>
    <row collapsed="false" customFormat="false" customHeight="true" hidden="true" ht="31.5" outlineLevel="0" r="508">
      <c r="A508" s="556" t="s">
        <v>38</v>
      </c>
      <c r="B508" s="568" t="s">
        <v>395</v>
      </c>
      <c r="C508" s="35" t="s">
        <v>186</v>
      </c>
      <c r="D508" s="35" t="n">
        <v>7.7</v>
      </c>
      <c r="E508" s="35"/>
      <c r="F508" s="35"/>
      <c r="G508" s="35"/>
    </row>
    <row collapsed="false" customFormat="false" customHeight="false" hidden="true" ht="141.75" outlineLevel="0" r="509">
      <c r="A509" s="556"/>
      <c r="B509" s="45" t="s">
        <v>396</v>
      </c>
      <c r="C509" s="35"/>
      <c r="D509" s="35"/>
      <c r="E509" s="35"/>
      <c r="F509" s="35"/>
      <c r="G509" s="35"/>
    </row>
    <row collapsed="false" customFormat="false" customHeight="true" hidden="true" ht="31.5" outlineLevel="0" r="510">
      <c r="A510" s="556" t="s">
        <v>397</v>
      </c>
      <c r="B510" s="568" t="s">
        <v>398</v>
      </c>
      <c r="C510" s="35" t="s">
        <v>205</v>
      </c>
      <c r="D510" s="35" t="n">
        <v>3890</v>
      </c>
      <c r="E510" s="35"/>
      <c r="F510" s="35"/>
      <c r="G510" s="35"/>
    </row>
    <row collapsed="false" customFormat="false" customHeight="false" hidden="true" ht="78.75" outlineLevel="0" r="511">
      <c r="A511" s="556"/>
      <c r="B511" s="45" t="s">
        <v>334</v>
      </c>
      <c r="C511" s="35"/>
      <c r="D511" s="35"/>
      <c r="E511" s="35"/>
      <c r="F511" s="35"/>
      <c r="G511" s="35"/>
    </row>
    <row collapsed="false" customFormat="false" customHeight="false" hidden="true" ht="15.75" outlineLevel="0" r="512">
      <c r="A512" s="366"/>
    </row>
    <row collapsed="false" customFormat="false" customHeight="false" hidden="true" ht="15" outlineLevel="0" r="513">
      <c r="A513" s="565" t="s">
        <v>67</v>
      </c>
    </row>
    <row collapsed="false" customFormat="false" customHeight="false" hidden="true" ht="15.75" outlineLevel="0" r="514">
      <c r="A514" s="468" t="s">
        <v>399</v>
      </c>
      <c r="B514" s="468"/>
      <c r="C514" s="468"/>
      <c r="D514" s="468"/>
      <c r="E514" s="468"/>
      <c r="F514" s="468"/>
      <c r="G514" s="468"/>
    </row>
    <row collapsed="false" customFormat="false" customHeight="false" hidden="false" ht="15.75" outlineLevel="0" r="515">
      <c r="A515" s="468"/>
      <c r="B515" s="468"/>
      <c r="C515" s="468"/>
      <c r="D515" s="468"/>
      <c r="E515" s="468"/>
      <c r="F515" s="468"/>
      <c r="G515" s="468"/>
    </row>
    <row collapsed="false" customFormat="false" customHeight="false" hidden="false" ht="15.75" outlineLevel="0" r="516">
      <c r="A516" s="468"/>
      <c r="B516" s="468"/>
      <c r="C516" s="468"/>
      <c r="D516" s="468"/>
      <c r="E516" s="468"/>
      <c r="F516" s="468"/>
      <c r="G516" s="468"/>
    </row>
    <row collapsed="false" customFormat="false" customHeight="false" hidden="false" ht="12.85" outlineLevel="0" r="517"/>
    <row collapsed="false" customFormat="false" customHeight="false" hidden="true" ht="15.75" outlineLevel="0" r="518">
      <c r="A518" s="357" t="s">
        <v>400</v>
      </c>
    </row>
    <row collapsed="false" customFormat="false" customHeight="false" hidden="true" ht="15.75" outlineLevel="0" r="519">
      <c r="A519" s="3" t="s">
        <v>343</v>
      </c>
      <c r="B519" s="3"/>
      <c r="C519" s="3"/>
      <c r="D519" s="3"/>
      <c r="E519" s="3"/>
      <c r="F519" s="3"/>
      <c r="G519" s="3"/>
    </row>
    <row collapsed="false" customFormat="false" customHeight="false" hidden="true" ht="15.75" outlineLevel="0" r="520">
      <c r="A520" s="3" t="s">
        <v>401</v>
      </c>
      <c r="B520" s="3"/>
      <c r="C520" s="3"/>
      <c r="D520" s="3"/>
      <c r="E520" s="3"/>
      <c r="F520" s="3"/>
      <c r="G520" s="3"/>
    </row>
    <row collapsed="false" customFormat="false" customHeight="false" hidden="true" ht="15.75" outlineLevel="0" r="521">
      <c r="A521" s="3" t="s">
        <v>402</v>
      </c>
      <c r="B521" s="3"/>
      <c r="C521" s="3"/>
      <c r="D521" s="3"/>
      <c r="E521" s="3"/>
      <c r="F521" s="3"/>
      <c r="G521" s="3"/>
    </row>
    <row collapsed="false" customFormat="false" customHeight="false" hidden="true" ht="15.75" outlineLevel="0" r="522">
      <c r="A522" s="461"/>
    </row>
    <row collapsed="false" customFormat="false" customHeight="false" hidden="true" ht="15.75" outlineLevel="0" r="523">
      <c r="A523" s="461"/>
    </row>
    <row collapsed="false" customFormat="false" customHeight="true" hidden="true" ht="16.5" outlineLevel="0" r="524">
      <c r="A524" s="27" t="s">
        <v>403</v>
      </c>
      <c r="B524" s="27"/>
      <c r="C524" s="27"/>
      <c r="D524" s="27" t="s">
        <v>404</v>
      </c>
      <c r="E524" s="27"/>
      <c r="F524" s="27"/>
      <c r="G524" s="172" t="s">
        <v>461</v>
      </c>
      <c r="H524" s="27" t="s">
        <v>462</v>
      </c>
      <c r="I524" s="27"/>
      <c r="J524" s="27"/>
      <c r="K524" s="27" t="s">
        <v>405</v>
      </c>
      <c r="L524" s="27"/>
    </row>
    <row collapsed="false" customFormat="false" customHeight="true" hidden="true" ht="15.6" outlineLevel="0" r="525">
      <c r="A525" s="178" t="n">
        <v>1</v>
      </c>
      <c r="B525" s="178"/>
      <c r="C525" s="178"/>
      <c r="D525" s="178" t="n">
        <v>2</v>
      </c>
      <c r="E525" s="178"/>
      <c r="F525" s="178"/>
      <c r="G525" s="177" t="n">
        <v>3</v>
      </c>
      <c r="H525" s="178" t="n">
        <v>4</v>
      </c>
      <c r="I525" s="178"/>
      <c r="J525" s="178"/>
      <c r="K525" s="178" t="n">
        <v>5</v>
      </c>
      <c r="L525" s="178"/>
    </row>
    <row collapsed="false" customFormat="false" customHeight="true" hidden="true" ht="60" outlineLevel="0" r="526">
      <c r="A526" s="35" t="s">
        <v>406</v>
      </c>
      <c r="B526" s="35"/>
      <c r="C526" s="35"/>
      <c r="D526" s="37"/>
      <c r="E526" s="37"/>
      <c r="F526" s="37"/>
      <c r="G526" s="41"/>
      <c r="H526" s="37"/>
      <c r="I526" s="37"/>
      <c r="J526" s="37"/>
      <c r="K526" s="37"/>
      <c r="L526" s="37"/>
    </row>
    <row collapsed="false" customFormat="false" customHeight="true" hidden="true" ht="90" outlineLevel="0" r="527">
      <c r="A527" s="35" t="s">
        <v>407</v>
      </c>
      <c r="B527" s="35"/>
      <c r="C527" s="35"/>
      <c r="D527" s="37"/>
      <c r="E527" s="37"/>
      <c r="F527" s="37"/>
      <c r="G527" s="41"/>
      <c r="H527" s="37"/>
      <c r="I527" s="37"/>
      <c r="J527" s="37"/>
      <c r="K527" s="37"/>
      <c r="L527" s="37"/>
    </row>
    <row collapsed="false" customFormat="false" customHeight="true" hidden="true" ht="105" outlineLevel="0" r="528">
      <c r="A528" s="205" t="s">
        <v>408</v>
      </c>
      <c r="B528" s="205"/>
      <c r="C528" s="205"/>
      <c r="D528" s="37"/>
      <c r="E528" s="37"/>
      <c r="F528" s="37"/>
      <c r="G528" s="41"/>
      <c r="H528" s="37"/>
      <c r="I528" s="37"/>
      <c r="J528" s="37"/>
      <c r="K528" s="37"/>
      <c r="L528" s="37"/>
    </row>
    <row collapsed="false" customFormat="false" customHeight="true" hidden="true" ht="45" outlineLevel="0" r="529">
      <c r="A529" s="35" t="s">
        <v>409</v>
      </c>
      <c r="B529" s="35"/>
      <c r="C529" s="35"/>
      <c r="D529" s="37"/>
      <c r="E529" s="37"/>
      <c r="F529" s="37"/>
      <c r="G529" s="41"/>
      <c r="H529" s="37"/>
      <c r="I529" s="37"/>
      <c r="J529" s="37"/>
      <c r="K529" s="37"/>
      <c r="L529" s="37"/>
    </row>
    <row collapsed="false" customFormat="false" customHeight="true" hidden="true" ht="60" outlineLevel="0" r="530">
      <c r="A530" s="35" t="s">
        <v>410</v>
      </c>
      <c r="B530" s="35"/>
      <c r="C530" s="35"/>
      <c r="D530" s="37"/>
      <c r="E530" s="37"/>
      <c r="F530" s="37"/>
      <c r="G530" s="41"/>
      <c r="H530" s="37"/>
      <c r="I530" s="37"/>
      <c r="J530" s="37"/>
      <c r="K530" s="37"/>
      <c r="L530" s="37"/>
    </row>
    <row collapsed="false" customFormat="false" customHeight="true" hidden="true" ht="75" outlineLevel="0" r="531">
      <c r="A531" s="35" t="s">
        <v>411</v>
      </c>
      <c r="B531" s="35"/>
      <c r="C531" s="35"/>
      <c r="D531" s="37"/>
      <c r="E531" s="37"/>
      <c r="F531" s="37"/>
      <c r="G531" s="41"/>
      <c r="H531" s="37"/>
      <c r="I531" s="37"/>
      <c r="J531" s="37"/>
      <c r="K531" s="37"/>
      <c r="L531" s="37"/>
    </row>
    <row collapsed="false" customFormat="false" customHeight="true" hidden="true" ht="105" outlineLevel="0" r="532">
      <c r="A532" s="35" t="s">
        <v>412</v>
      </c>
      <c r="B532" s="35"/>
      <c r="C532" s="35"/>
      <c r="D532" s="37"/>
      <c r="E532" s="37"/>
      <c r="F532" s="37"/>
      <c r="G532" s="41"/>
      <c r="H532" s="37"/>
      <c r="I532" s="37"/>
      <c r="J532" s="37"/>
      <c r="K532" s="37"/>
      <c r="L532" s="37"/>
    </row>
    <row collapsed="false" customFormat="false" customHeight="true" hidden="true" ht="105" outlineLevel="0" r="533">
      <c r="A533" s="35" t="s">
        <v>413</v>
      </c>
      <c r="B533" s="35"/>
      <c r="C533" s="35"/>
      <c r="D533" s="37"/>
      <c r="E533" s="37"/>
      <c r="F533" s="37"/>
      <c r="G533" s="41"/>
      <c r="H533" s="37"/>
      <c r="I533" s="37"/>
      <c r="J533" s="37"/>
      <c r="K533" s="37"/>
      <c r="L533" s="37"/>
    </row>
    <row collapsed="false" customFormat="false" customHeight="true" hidden="true" ht="60" outlineLevel="0" r="534">
      <c r="A534" s="35" t="s">
        <v>414</v>
      </c>
      <c r="B534" s="35"/>
      <c r="C534" s="35"/>
      <c r="D534" s="37"/>
      <c r="E534" s="37"/>
      <c r="F534" s="37"/>
      <c r="G534" s="41"/>
      <c r="H534" s="37"/>
      <c r="I534" s="37"/>
      <c r="J534" s="37"/>
      <c r="K534" s="37"/>
      <c r="L534" s="37"/>
    </row>
    <row collapsed="false" customFormat="false" customHeight="true" hidden="true" ht="75" outlineLevel="0" r="535">
      <c r="A535" s="35" t="s">
        <v>415</v>
      </c>
      <c r="B535" s="35"/>
      <c r="C535" s="35"/>
      <c r="D535" s="37"/>
      <c r="E535" s="37"/>
      <c r="F535" s="37"/>
      <c r="G535" s="41"/>
      <c r="H535" s="37"/>
      <c r="I535" s="37"/>
      <c r="J535" s="37"/>
      <c r="K535" s="37"/>
      <c r="L535" s="37"/>
    </row>
    <row collapsed="false" customFormat="false" customHeight="true" hidden="true" ht="120" outlineLevel="0" r="536">
      <c r="A536" s="35" t="s">
        <v>416</v>
      </c>
      <c r="B536" s="35"/>
      <c r="C536" s="35"/>
      <c r="D536" s="37"/>
      <c r="E536" s="37"/>
      <c r="F536" s="37"/>
      <c r="G536" s="41"/>
      <c r="H536" s="37"/>
      <c r="I536" s="37"/>
      <c r="J536" s="37"/>
      <c r="K536" s="37"/>
      <c r="L536" s="37"/>
    </row>
    <row collapsed="false" customFormat="false" customHeight="true" hidden="true" ht="30" outlineLevel="0" r="537">
      <c r="A537" s="35" t="s">
        <v>417</v>
      </c>
      <c r="B537" s="35"/>
      <c r="C537" s="35"/>
      <c r="D537" s="37"/>
      <c r="E537" s="37"/>
      <c r="F537" s="37"/>
      <c r="G537" s="41"/>
      <c r="H537" s="37"/>
      <c r="I537" s="37"/>
      <c r="J537" s="37"/>
      <c r="K537" s="37"/>
      <c r="L537" s="37"/>
    </row>
    <row collapsed="false" customFormat="false" customHeight="true" hidden="true" ht="135" outlineLevel="0" r="538">
      <c r="A538" s="35" t="s">
        <v>418</v>
      </c>
      <c r="B538" s="35"/>
      <c r="C538" s="35"/>
      <c r="D538" s="37"/>
      <c r="E538" s="37"/>
      <c r="F538" s="37"/>
      <c r="G538" s="41"/>
      <c r="H538" s="37"/>
      <c r="I538" s="37"/>
      <c r="J538" s="37"/>
      <c r="K538" s="37"/>
      <c r="L538" s="37"/>
    </row>
    <row collapsed="false" customFormat="false" customHeight="true" hidden="true" ht="45" outlineLevel="0" r="539">
      <c r="A539" s="35" t="s">
        <v>419</v>
      </c>
      <c r="B539" s="35"/>
      <c r="C539" s="35"/>
      <c r="D539" s="37"/>
      <c r="E539" s="37"/>
      <c r="F539" s="37"/>
      <c r="G539" s="41"/>
      <c r="H539" s="37"/>
      <c r="I539" s="37"/>
      <c r="J539" s="37"/>
      <c r="K539" s="37"/>
      <c r="L539" s="37"/>
    </row>
    <row collapsed="false" customFormat="false" customHeight="true" hidden="true" ht="75" outlineLevel="0" r="540">
      <c r="A540" s="35" t="s">
        <v>420</v>
      </c>
      <c r="B540" s="35"/>
      <c r="C540" s="35"/>
      <c r="D540" s="37"/>
      <c r="E540" s="37"/>
      <c r="F540" s="37"/>
      <c r="G540" s="41"/>
      <c r="H540" s="37"/>
      <c r="I540" s="37"/>
      <c r="J540" s="37"/>
      <c r="K540" s="37"/>
      <c r="L540" s="37"/>
    </row>
    <row collapsed="false" customFormat="false" customHeight="true" hidden="true" ht="75" outlineLevel="0" r="541">
      <c r="A541" s="205" t="s">
        <v>421</v>
      </c>
      <c r="B541" s="205"/>
      <c r="C541" s="205"/>
      <c r="D541" s="37"/>
      <c r="E541" s="37"/>
      <c r="F541" s="37"/>
      <c r="G541" s="41"/>
      <c r="H541" s="37"/>
      <c r="I541" s="37"/>
      <c r="J541" s="37"/>
      <c r="K541" s="37"/>
      <c r="L541" s="37"/>
    </row>
    <row collapsed="false" customFormat="false" customHeight="true" hidden="true" ht="45" outlineLevel="0" r="542">
      <c r="A542" s="205" t="s">
        <v>422</v>
      </c>
      <c r="B542" s="205"/>
      <c r="C542" s="205"/>
      <c r="D542" s="37"/>
      <c r="E542" s="37"/>
      <c r="F542" s="37"/>
      <c r="G542" s="41"/>
      <c r="H542" s="37"/>
      <c r="I542" s="37"/>
      <c r="J542" s="37"/>
      <c r="K542" s="37"/>
      <c r="L542" s="37"/>
    </row>
    <row collapsed="false" customFormat="false" customHeight="false" hidden="true" ht="15.75" outlineLevel="0" r="543">
      <c r="A543" s="123"/>
      <c r="B543" s="162"/>
      <c r="C543" s="208"/>
      <c r="D543" s="208"/>
      <c r="E543" s="162"/>
      <c r="F543" s="208"/>
      <c r="G543" s="208"/>
      <c r="H543" s="208"/>
      <c r="I543" s="162"/>
      <c r="J543" s="208"/>
      <c r="K543" s="208"/>
      <c r="L543" s="162"/>
    </row>
    <row collapsed="false" customFormat="false" customHeight="false" hidden="true" ht="15.75" outlineLevel="0" r="544">
      <c r="A544" s="123"/>
      <c r="B544" s="162"/>
      <c r="C544" s="162"/>
      <c r="D544" s="208"/>
      <c r="E544" s="162"/>
      <c r="F544" s="162"/>
      <c r="G544" s="208"/>
      <c r="H544" s="208"/>
      <c r="I544" s="162"/>
      <c r="J544" s="162"/>
      <c r="K544" s="208"/>
      <c r="L544" s="162"/>
    </row>
    <row collapsed="false" customFormat="false" customHeight="false" hidden="true" ht="15.75" outlineLevel="0" r="545">
      <c r="A545" s="123" t="s">
        <v>131</v>
      </c>
      <c r="B545" s="162"/>
      <c r="C545" s="208"/>
      <c r="D545" s="208"/>
      <c r="E545" s="162"/>
      <c r="F545" s="208"/>
      <c r="G545" s="208"/>
      <c r="H545" s="208"/>
      <c r="I545" s="162"/>
      <c r="J545" s="208"/>
      <c r="K545" s="208"/>
      <c r="L545" s="162"/>
    </row>
    <row collapsed="false" customFormat="false" customHeight="true" hidden="true" ht="31.5" outlineLevel="0" r="546">
      <c r="A546" s="123"/>
      <c r="B546" s="123"/>
      <c r="C546" s="168" t="s">
        <v>423</v>
      </c>
      <c r="D546" s="168"/>
      <c r="E546" s="123"/>
      <c r="F546" s="168" t="s">
        <v>133</v>
      </c>
      <c r="G546" s="168"/>
      <c r="H546" s="168"/>
      <c r="I546" s="123"/>
      <c r="J546" s="168" t="s">
        <v>134</v>
      </c>
      <c r="K546" s="168"/>
      <c r="L546" s="123"/>
    </row>
  </sheetData>
  <mergeCells count="1030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J182"/>
    <mergeCell ref="A184:J184"/>
    <mergeCell ref="A185:J185"/>
    <mergeCell ref="A187:J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A194:A196"/>
    <mergeCell ref="H194:J194"/>
    <mergeCell ref="H195:J195"/>
    <mergeCell ref="H196:J196"/>
    <mergeCell ref="A200:F200"/>
    <mergeCell ref="A202:F202"/>
    <mergeCell ref="A203:F203"/>
    <mergeCell ref="A204:F204"/>
    <mergeCell ref="B206:B209"/>
    <mergeCell ref="C206:C209"/>
    <mergeCell ref="D206:G206"/>
    <mergeCell ref="A210:G210"/>
    <mergeCell ref="A211:G211"/>
    <mergeCell ref="A212:G212"/>
    <mergeCell ref="A224:G224"/>
    <mergeCell ref="A226:G226"/>
    <mergeCell ref="A227:G227"/>
    <mergeCell ref="A230:G230"/>
    <mergeCell ref="A232:G232"/>
    <mergeCell ref="A233:G233"/>
    <mergeCell ref="A238:G238"/>
    <mergeCell ref="A239:G239"/>
    <mergeCell ref="A240:I240"/>
    <mergeCell ref="A241:H241"/>
    <mergeCell ref="A242:H242"/>
    <mergeCell ref="A243:G243"/>
    <mergeCell ref="A245:A246"/>
    <mergeCell ref="B245:B246"/>
    <mergeCell ref="C245:C246"/>
    <mergeCell ref="D245:D246"/>
    <mergeCell ref="E245:E246"/>
    <mergeCell ref="F245:R245"/>
    <mergeCell ref="F246:H246"/>
    <mergeCell ref="J246:K246"/>
    <mergeCell ref="L246:Q246"/>
    <mergeCell ref="F247:H247"/>
    <mergeCell ref="J247:K247"/>
    <mergeCell ref="L247:Q247"/>
    <mergeCell ref="A248:A262"/>
    <mergeCell ref="B248:B262"/>
    <mergeCell ref="C248:C262"/>
    <mergeCell ref="D248:D262"/>
    <mergeCell ref="J248:K248"/>
    <mergeCell ref="P248:Q248"/>
    <mergeCell ref="J249:K249"/>
    <mergeCell ref="L249:O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F258:G258"/>
    <mergeCell ref="L258:O258"/>
    <mergeCell ref="P258:Q258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A263:A267"/>
    <mergeCell ref="B263:B267"/>
    <mergeCell ref="C263:C267"/>
    <mergeCell ref="D263:D267"/>
    <mergeCell ref="E263:E267"/>
    <mergeCell ref="J263:K263"/>
    <mergeCell ref="L263:O263"/>
    <mergeCell ref="P263:Q263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A268:A279"/>
    <mergeCell ref="B268:B279"/>
    <mergeCell ref="C268:C279"/>
    <mergeCell ref="D268:D279"/>
    <mergeCell ref="E268:E271"/>
    <mergeCell ref="J268:K268"/>
    <mergeCell ref="L268:O268"/>
    <mergeCell ref="P268:Q268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J280:K280"/>
    <mergeCell ref="L280:O280"/>
    <mergeCell ref="P280:Q280"/>
    <mergeCell ref="A281:A290"/>
    <mergeCell ref="C281:C290"/>
    <mergeCell ref="D281:D290"/>
    <mergeCell ref="F281:H282"/>
    <mergeCell ref="I281:I282"/>
    <mergeCell ref="J281:K282"/>
    <mergeCell ref="L281:Q282"/>
    <mergeCell ref="R281:R282"/>
    <mergeCell ref="F283:G283"/>
    <mergeCell ref="J283:K283"/>
    <mergeCell ref="L283:M283"/>
    <mergeCell ref="N283:Q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J287:K287"/>
    <mergeCell ref="L287:Q287"/>
    <mergeCell ref="F288:G288"/>
    <mergeCell ref="J288:K288"/>
    <mergeCell ref="L288:M288"/>
    <mergeCell ref="N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H291"/>
    <mergeCell ref="J291:K291"/>
    <mergeCell ref="L291:Q291"/>
    <mergeCell ref="A292:A301"/>
    <mergeCell ref="C292:C301"/>
    <mergeCell ref="D292:D293"/>
    <mergeCell ref="J292:K292"/>
    <mergeCell ref="L292:Q292"/>
    <mergeCell ref="J293:K293"/>
    <mergeCell ref="L293:M293"/>
    <mergeCell ref="N293:Q293"/>
    <mergeCell ref="D294:D297"/>
    <mergeCell ref="J294:K294"/>
    <mergeCell ref="L294:M294"/>
    <mergeCell ref="N294:Q294"/>
    <mergeCell ref="L295:M295"/>
    <mergeCell ref="N295:Q295"/>
    <mergeCell ref="L296:M296"/>
    <mergeCell ref="N296:Q296"/>
    <mergeCell ref="L297:M297"/>
    <mergeCell ref="N297:Q297"/>
    <mergeCell ref="D298:D301"/>
    <mergeCell ref="F298:G298"/>
    <mergeCell ref="L298:M298"/>
    <mergeCell ref="N298:Q298"/>
    <mergeCell ref="L299:M299"/>
    <mergeCell ref="N299:Q299"/>
    <mergeCell ref="L300:M300"/>
    <mergeCell ref="N300:Q300"/>
    <mergeCell ref="L301:M301"/>
    <mergeCell ref="N301:Q301"/>
    <mergeCell ref="A302:A303"/>
    <mergeCell ref="B302:B303"/>
    <mergeCell ref="C302:C303"/>
    <mergeCell ref="D302:D303"/>
    <mergeCell ref="E302:E303"/>
    <mergeCell ref="F302:H303"/>
    <mergeCell ref="I302:I303"/>
    <mergeCell ref="J302:K303"/>
    <mergeCell ref="L302:Q303"/>
    <mergeCell ref="R302:R303"/>
    <mergeCell ref="A304:A311"/>
    <mergeCell ref="C304:C311"/>
    <mergeCell ref="D304:D306"/>
    <mergeCell ref="F304:G304"/>
    <mergeCell ref="J304:K304"/>
    <mergeCell ref="L304:Q304"/>
    <mergeCell ref="F305:G305"/>
    <mergeCell ref="L305:M305"/>
    <mergeCell ref="N305:Q305"/>
    <mergeCell ref="F306:G306"/>
    <mergeCell ref="L306:M306"/>
    <mergeCell ref="N306:Q306"/>
    <mergeCell ref="D307:D309"/>
    <mergeCell ref="F307:G307"/>
    <mergeCell ref="M307:Q307"/>
    <mergeCell ref="F308:G308"/>
    <mergeCell ref="M308:Q308"/>
    <mergeCell ref="F309:G309"/>
    <mergeCell ref="M309:Q309"/>
    <mergeCell ref="D310:D311"/>
    <mergeCell ref="F310:H311"/>
    <mergeCell ref="I310:I311"/>
    <mergeCell ref="J310:K311"/>
    <mergeCell ref="L310:Q311"/>
    <mergeCell ref="R310:R311"/>
    <mergeCell ref="F312:H312"/>
    <mergeCell ref="J312:K312"/>
    <mergeCell ref="L312:Q312"/>
    <mergeCell ref="A313:A322"/>
    <mergeCell ref="C313:C322"/>
    <mergeCell ref="D313:D314"/>
    <mergeCell ref="F313:H314"/>
    <mergeCell ref="I313:I314"/>
    <mergeCell ref="J313:K314"/>
    <mergeCell ref="L313:Q314"/>
    <mergeCell ref="R313:R314"/>
    <mergeCell ref="D315:D318"/>
    <mergeCell ref="F315:G315"/>
    <mergeCell ref="L315:P315"/>
    <mergeCell ref="F316:G316"/>
    <mergeCell ref="L316:P316"/>
    <mergeCell ref="F317:G317"/>
    <mergeCell ref="L317:P317"/>
    <mergeCell ref="F318:G318"/>
    <mergeCell ref="L318:P318"/>
    <mergeCell ref="D319:D322"/>
    <mergeCell ref="L319:P319"/>
    <mergeCell ref="F320:G320"/>
    <mergeCell ref="L320:P320"/>
    <mergeCell ref="F321:G321"/>
    <mergeCell ref="L321:P321"/>
    <mergeCell ref="F322:G322"/>
    <mergeCell ref="L322:P322"/>
    <mergeCell ref="A323:A326"/>
    <mergeCell ref="B323:B326"/>
    <mergeCell ref="C323:C326"/>
    <mergeCell ref="D323:D326"/>
    <mergeCell ref="E323:E326"/>
    <mergeCell ref="L323:P323"/>
    <mergeCell ref="F324:G324"/>
    <mergeCell ref="L324:P324"/>
    <mergeCell ref="F325:G325"/>
    <mergeCell ref="L325:P325"/>
    <mergeCell ref="F326:G326"/>
    <mergeCell ref="L326:P326"/>
    <mergeCell ref="A327:A340"/>
    <mergeCell ref="B327:B340"/>
    <mergeCell ref="C327:C340"/>
    <mergeCell ref="D327:D328"/>
    <mergeCell ref="I327:I328"/>
    <mergeCell ref="J327:K328"/>
    <mergeCell ref="L327:Q328"/>
    <mergeCell ref="R327:R328"/>
    <mergeCell ref="D329:D330"/>
    <mergeCell ref="I329:I330"/>
    <mergeCell ref="J329:K330"/>
    <mergeCell ref="L329:Q330"/>
    <mergeCell ref="R329:R330"/>
    <mergeCell ref="D331:D340"/>
    <mergeCell ref="I331:I340"/>
    <mergeCell ref="J331:K340"/>
    <mergeCell ref="L331:Q340"/>
    <mergeCell ref="R331:R340"/>
    <mergeCell ref="J341:K341"/>
    <mergeCell ref="A346:G346"/>
    <mergeCell ref="A348:A349"/>
    <mergeCell ref="B348:B349"/>
    <mergeCell ref="C348:C349"/>
    <mergeCell ref="D348:D349"/>
    <mergeCell ref="E348:E349"/>
    <mergeCell ref="F348:J348"/>
    <mergeCell ref="A351:A362"/>
    <mergeCell ref="C351:C352"/>
    <mergeCell ref="D351:D362"/>
    <mergeCell ref="F351:F352"/>
    <mergeCell ref="G351:G352"/>
    <mergeCell ref="H351:H352"/>
    <mergeCell ref="I351:I352"/>
    <mergeCell ref="J351:J352"/>
    <mergeCell ref="B352:B355"/>
    <mergeCell ref="E353:E355"/>
    <mergeCell ref="A364:A369"/>
    <mergeCell ref="C364:C369"/>
    <mergeCell ref="D364:D369"/>
    <mergeCell ref="F364:F365"/>
    <mergeCell ref="G364:G365"/>
    <mergeCell ref="H364:H365"/>
    <mergeCell ref="I364:I365"/>
    <mergeCell ref="J364:J365"/>
    <mergeCell ref="F366:F367"/>
    <mergeCell ref="G366:G367"/>
    <mergeCell ref="H366:H367"/>
    <mergeCell ref="I366:I367"/>
    <mergeCell ref="J366:J367"/>
    <mergeCell ref="F368:F369"/>
    <mergeCell ref="G368:G369"/>
    <mergeCell ref="H368:H369"/>
    <mergeCell ref="I368:I369"/>
    <mergeCell ref="J368:J369"/>
    <mergeCell ref="A372:A382"/>
    <mergeCell ref="B372:B382"/>
    <mergeCell ref="C372:C373"/>
    <mergeCell ref="D372:D373"/>
    <mergeCell ref="F372:F373"/>
    <mergeCell ref="G372:G373"/>
    <mergeCell ref="H372:H373"/>
    <mergeCell ref="I372:I373"/>
    <mergeCell ref="J372:J373"/>
    <mergeCell ref="D374:D378"/>
    <mergeCell ref="E374:E377"/>
    <mergeCell ref="A391:G391"/>
    <mergeCell ref="A393:A394"/>
    <mergeCell ref="B393:B394"/>
    <mergeCell ref="C393:C394"/>
    <mergeCell ref="D393:D394"/>
    <mergeCell ref="E393:E394"/>
    <mergeCell ref="F393:J393"/>
    <mergeCell ref="A396:A401"/>
    <mergeCell ref="C396:C401"/>
    <mergeCell ref="D396:D401"/>
    <mergeCell ref="F396:F397"/>
    <mergeCell ref="G396:G397"/>
    <mergeCell ref="H396:H397"/>
    <mergeCell ref="I396:I397"/>
    <mergeCell ref="J396:J397"/>
    <mergeCell ref="F398:F399"/>
    <mergeCell ref="G398:G399"/>
    <mergeCell ref="H398:H399"/>
    <mergeCell ref="I398:I399"/>
    <mergeCell ref="J398:J399"/>
    <mergeCell ref="F400:F401"/>
    <mergeCell ref="G400:G401"/>
    <mergeCell ref="H400:H401"/>
    <mergeCell ref="I400:I401"/>
    <mergeCell ref="J400:J401"/>
    <mergeCell ref="A403:A409"/>
    <mergeCell ref="C403:C409"/>
    <mergeCell ref="D403:D409"/>
    <mergeCell ref="F403:F405"/>
    <mergeCell ref="G403:G405"/>
    <mergeCell ref="H403:H405"/>
    <mergeCell ref="I403:I405"/>
    <mergeCell ref="J403:J405"/>
    <mergeCell ref="F406:F407"/>
    <mergeCell ref="G406:G407"/>
    <mergeCell ref="H406:H407"/>
    <mergeCell ref="I406:I407"/>
    <mergeCell ref="J406:J407"/>
    <mergeCell ref="F408:F409"/>
    <mergeCell ref="G408:G409"/>
    <mergeCell ref="H408:H409"/>
    <mergeCell ref="I408:I409"/>
    <mergeCell ref="J408:J409"/>
    <mergeCell ref="A413:K413"/>
    <mergeCell ref="A414:G414"/>
    <mergeCell ref="A415:K415"/>
    <mergeCell ref="B417:B418"/>
    <mergeCell ref="C417:C418"/>
    <mergeCell ref="D417:D418"/>
    <mergeCell ref="E417:E418"/>
    <mergeCell ref="F417:F418"/>
    <mergeCell ref="G417:G418"/>
    <mergeCell ref="H417:I418"/>
    <mergeCell ref="J417:J418"/>
    <mergeCell ref="K417:K418"/>
    <mergeCell ref="H419:I419"/>
    <mergeCell ref="H420:I420"/>
    <mergeCell ref="A421:A422"/>
    <mergeCell ref="B421:B422"/>
    <mergeCell ref="C421:C422"/>
    <mergeCell ref="D421:D422"/>
    <mergeCell ref="E421:E422"/>
    <mergeCell ref="G421:G422"/>
    <mergeCell ref="H421:I422"/>
    <mergeCell ref="J421:J422"/>
    <mergeCell ref="K421:K422"/>
    <mergeCell ref="H423:I423"/>
    <mergeCell ref="H424:I424"/>
    <mergeCell ref="H425:I425"/>
    <mergeCell ref="H426:I426"/>
    <mergeCell ref="A427:A429"/>
    <mergeCell ref="B427:B429"/>
    <mergeCell ref="C427:C429"/>
    <mergeCell ref="D427:D429"/>
    <mergeCell ref="E427:E429"/>
    <mergeCell ref="G427:G429"/>
    <mergeCell ref="H427:I429"/>
    <mergeCell ref="J427:J429"/>
    <mergeCell ref="K427:K429"/>
    <mergeCell ref="A430:A432"/>
    <mergeCell ref="B430:B432"/>
    <mergeCell ref="C430:C432"/>
    <mergeCell ref="D430:D432"/>
    <mergeCell ref="E430:E432"/>
    <mergeCell ref="G430:G432"/>
    <mergeCell ref="H430:I432"/>
    <mergeCell ref="J430:J432"/>
    <mergeCell ref="K430:K432"/>
    <mergeCell ref="H433:I433"/>
    <mergeCell ref="H434:I434"/>
    <mergeCell ref="H435:I435"/>
    <mergeCell ref="A436:A437"/>
    <mergeCell ref="B436:B437"/>
    <mergeCell ref="C436:C437"/>
    <mergeCell ref="D436:D437"/>
    <mergeCell ref="E436:E437"/>
    <mergeCell ref="G436:G437"/>
    <mergeCell ref="H436:I437"/>
    <mergeCell ref="J436:J437"/>
    <mergeCell ref="K436:K437"/>
    <mergeCell ref="A438:A439"/>
    <mergeCell ref="B438:B439"/>
    <mergeCell ref="C438:C439"/>
    <mergeCell ref="D438:D439"/>
    <mergeCell ref="E438:E439"/>
    <mergeCell ref="G438:G439"/>
    <mergeCell ref="H438:H439"/>
    <mergeCell ref="I438:J439"/>
    <mergeCell ref="K438:K439"/>
    <mergeCell ref="I440:J440"/>
    <mergeCell ref="I441:J441"/>
    <mergeCell ref="A442:A443"/>
    <mergeCell ref="B442:B443"/>
    <mergeCell ref="C442:C443"/>
    <mergeCell ref="D442:D443"/>
    <mergeCell ref="E442:E443"/>
    <mergeCell ref="G442:G443"/>
    <mergeCell ref="H442:H443"/>
    <mergeCell ref="I442:J443"/>
    <mergeCell ref="K442:K443"/>
    <mergeCell ref="I444:J444"/>
    <mergeCell ref="A458:F458"/>
    <mergeCell ref="A459:H459"/>
    <mergeCell ref="A464:A465"/>
    <mergeCell ref="B464:B465"/>
    <mergeCell ref="C464:C465"/>
    <mergeCell ref="D464:D465"/>
    <mergeCell ref="E464:E465"/>
    <mergeCell ref="F464:I464"/>
    <mergeCell ref="J464:M464"/>
    <mergeCell ref="N464:Q464"/>
    <mergeCell ref="B467:Q467"/>
    <mergeCell ref="B470:Q470"/>
    <mergeCell ref="B473:Q473"/>
    <mergeCell ref="A477:Q477"/>
    <mergeCell ref="A482:F482"/>
    <mergeCell ref="A483:F483"/>
    <mergeCell ref="A486:A488"/>
    <mergeCell ref="B486:B488"/>
    <mergeCell ref="D486:F486"/>
    <mergeCell ref="D487:D488"/>
    <mergeCell ref="E487:F487"/>
    <mergeCell ref="B490:G490"/>
    <mergeCell ref="B503:G503"/>
    <mergeCell ref="B507:G507"/>
    <mergeCell ref="A508:A509"/>
    <mergeCell ref="C508:C509"/>
    <mergeCell ref="D508:D509"/>
    <mergeCell ref="E508:E509"/>
    <mergeCell ref="F508:F509"/>
    <mergeCell ref="G508:G509"/>
    <mergeCell ref="A510:A511"/>
    <mergeCell ref="C510:C511"/>
    <mergeCell ref="D510:D511"/>
    <mergeCell ref="E510:E511"/>
    <mergeCell ref="F510:F511"/>
    <mergeCell ref="G510:G511"/>
    <mergeCell ref="A514:G514"/>
    <mergeCell ref="A519:G519"/>
    <mergeCell ref="A520:G520"/>
    <mergeCell ref="A521:G521"/>
    <mergeCell ref="A524:C524"/>
    <mergeCell ref="D524:F524"/>
    <mergeCell ref="H524:J524"/>
    <mergeCell ref="K524:L524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B543:B545"/>
    <mergeCell ref="C543:D545"/>
    <mergeCell ref="E543:E545"/>
    <mergeCell ref="F543:H545"/>
    <mergeCell ref="I543:I545"/>
    <mergeCell ref="J543:K545"/>
    <mergeCell ref="L543:L545"/>
    <mergeCell ref="C546:D546"/>
    <mergeCell ref="F546:H546"/>
    <mergeCell ref="J546:K546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199" man="true" max="16383" min="0"/>
    <brk id="223" man="true" max="16383" min="0"/>
    <brk id="239" man="true" max="16383" min="0"/>
    <brk id="343" man="true" max="16383" min="0"/>
    <brk id="383" man="true" max="16383" min="0"/>
    <brk id="411" man="true" max="16383" min="0"/>
    <brk id="454" man="true" max="16383" min="0"/>
    <brk id="478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65536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20" zoomScaleNormal="120" zoomScalePageLayoutView="100">
      <pane activePane="bottomLeft" state="frozen" topLeftCell="A222" xSplit="0" ySplit="209"/>
      <selection activeCell="A1" activeCellId="0" pane="topLeft" sqref="A1"/>
      <selection activeCell="G219" activeCellId="0" pane="bottomLeft" sqref="G219"/>
    </sheetView>
  </sheetViews>
  <sheetFormatPr defaultRowHeight="15"/>
  <cols>
    <col collapsed="false" hidden="false" max="1" min="1" style="0" width="8.70918367346939"/>
    <col collapsed="false" hidden="false" max="2" min="2" style="0" width="32.1479591836735"/>
    <col collapsed="false" hidden="false" max="3" min="3" style="0" width="11.5714285714286"/>
    <col collapsed="false" hidden="false" max="4" min="4" style="0" width="13.1377551020408"/>
    <col collapsed="false" hidden="false" max="5" min="5" style="0" width="11.9948979591837"/>
    <col collapsed="false" hidden="false" max="6" min="6" style="0" width="15"/>
    <col collapsed="false" hidden="false" max="7" min="7" style="0" width="16.4234693877551"/>
    <col collapsed="false" hidden="false" max="8" min="8" style="0" width="12.5714285714286"/>
    <col collapsed="false" hidden="false" max="15" min="9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collapsed="false" customFormat="false" customHeight="false" hidden="true" ht="15.25" outlineLevel="0" r="1">
      <c r="A1" s="357" t="s">
        <v>0</v>
      </c>
    </row>
    <row collapsed="false" customFormat="false" customHeight="false" hidden="true" ht="15.75" outlineLevel="0" r="2">
      <c r="A2" s="358" t="s">
        <v>1</v>
      </c>
    </row>
    <row collapsed="false" customFormat="false" customHeight="false" hidden="true" ht="15.75" outlineLevel="0" r="3">
      <c r="A3" s="21" t="s">
        <v>43</v>
      </c>
      <c r="B3" s="21"/>
      <c r="C3" s="21"/>
      <c r="D3" s="21"/>
      <c r="E3" s="21"/>
      <c r="F3" s="21"/>
      <c r="G3" s="21"/>
    </row>
    <row collapsed="false" customFormat="false" customHeight="false" hidden="true" ht="15.75" outlineLevel="0" r="4">
      <c r="A4" s="5"/>
    </row>
    <row collapsed="false" customFormat="false" customHeight="true" hidden="true" ht="164.25" outlineLevel="0" r="5">
      <c r="A5" s="353" t="s">
        <v>3</v>
      </c>
      <c r="B5" s="26" t="s">
        <v>44</v>
      </c>
      <c r="C5" s="26" t="s">
        <v>45</v>
      </c>
      <c r="D5" s="26" t="s">
        <v>6</v>
      </c>
      <c r="E5" s="26"/>
      <c r="F5" s="26" t="s">
        <v>46</v>
      </c>
      <c r="G5" s="26" t="s">
        <v>424</v>
      </c>
    </row>
    <row collapsed="false" customFormat="false" customHeight="false" hidden="true" ht="45" outlineLevel="0" r="6">
      <c r="A6" s="32" t="s">
        <v>9</v>
      </c>
      <c r="B6" s="26"/>
      <c r="C6" s="26"/>
      <c r="D6" s="253" t="s">
        <v>47</v>
      </c>
      <c r="E6" s="29" t="s">
        <v>48</v>
      </c>
      <c r="F6" s="26"/>
      <c r="G6" s="26"/>
    </row>
    <row collapsed="false" customFormat="false" customHeight="true" hidden="true" ht="34.5" outlineLevel="0" r="7">
      <c r="A7" s="31" t="n">
        <v>1</v>
      </c>
      <c r="B7" s="31" t="n">
        <v>2</v>
      </c>
      <c r="C7" s="31" t="n">
        <v>3</v>
      </c>
      <c r="D7" s="31" t="n">
        <v>4</v>
      </c>
      <c r="E7" s="31" t="n">
        <v>5</v>
      </c>
      <c r="F7" s="31" t="n">
        <v>6</v>
      </c>
      <c r="G7" s="359" t="n">
        <v>7</v>
      </c>
    </row>
    <row collapsed="false" customFormat="false" customHeight="true" hidden="true" ht="15" outlineLevel="0" r="8">
      <c r="A8" s="360" t="s">
        <v>12</v>
      </c>
      <c r="B8" s="361" t="s">
        <v>49</v>
      </c>
      <c r="C8" s="35"/>
      <c r="D8" s="36" t="n">
        <v>41640</v>
      </c>
      <c r="E8" s="36" t="n">
        <v>42735</v>
      </c>
      <c r="F8" s="35"/>
      <c r="G8" s="35"/>
    </row>
    <row collapsed="false" customFormat="false" customHeight="false" hidden="true" ht="45" outlineLevel="0" r="9">
      <c r="A9" s="360"/>
      <c r="B9" s="29" t="s">
        <v>50</v>
      </c>
      <c r="C9" s="35"/>
      <c r="D9" s="36"/>
      <c r="E9" s="36"/>
      <c r="F9" s="35"/>
      <c r="G9" s="35"/>
    </row>
    <row collapsed="false" customFormat="false" customHeight="false" hidden="true" ht="90" outlineLevel="0" r="10">
      <c r="A10" s="362" t="s">
        <v>15</v>
      </c>
      <c r="B10" s="29" t="s">
        <v>51</v>
      </c>
      <c r="C10" s="29" t="s">
        <v>52</v>
      </c>
      <c r="D10" s="40" t="n">
        <v>41640</v>
      </c>
      <c r="E10" s="40" t="n">
        <v>42735</v>
      </c>
      <c r="F10" s="29" t="s">
        <v>53</v>
      </c>
      <c r="G10" s="253" t="s">
        <v>425</v>
      </c>
    </row>
    <row collapsed="false" customFormat="false" customHeight="false" hidden="true" ht="255" outlineLevel="0" r="11">
      <c r="A11" s="362" t="s">
        <v>20</v>
      </c>
      <c r="B11" s="29" t="s">
        <v>54</v>
      </c>
      <c r="C11" s="29" t="s">
        <v>55</v>
      </c>
      <c r="D11" s="40" t="n">
        <v>41640</v>
      </c>
      <c r="E11" s="40" t="n">
        <v>42735</v>
      </c>
      <c r="F11" s="29" t="s">
        <v>56</v>
      </c>
      <c r="G11" s="35" t="s">
        <v>426</v>
      </c>
    </row>
    <row collapsed="false" customFormat="false" customHeight="true" hidden="true" ht="14.45" outlineLevel="0" r="12">
      <c r="A12" s="32"/>
      <c r="B12" s="205"/>
      <c r="C12" s="205"/>
      <c r="D12" s="205"/>
      <c r="E12" s="205"/>
      <c r="F12" s="205"/>
      <c r="G12" s="205"/>
    </row>
    <row collapsed="false" customFormat="false" customHeight="true" hidden="true" ht="15" outlineLevel="0" r="13">
      <c r="A13" s="26" t="s">
        <v>26</v>
      </c>
      <c r="B13" s="361" t="s">
        <v>57</v>
      </c>
      <c r="C13" s="35"/>
      <c r="D13" s="36" t="n">
        <v>41640</v>
      </c>
      <c r="E13" s="36" t="n">
        <v>42735</v>
      </c>
      <c r="F13" s="35"/>
      <c r="G13" s="35"/>
    </row>
    <row collapsed="false" customFormat="false" customHeight="false" hidden="true" ht="45" outlineLevel="0" r="14">
      <c r="A14" s="26"/>
      <c r="B14" s="29" t="s">
        <v>58</v>
      </c>
      <c r="C14" s="35"/>
      <c r="D14" s="36"/>
      <c r="E14" s="36"/>
      <c r="F14" s="35"/>
      <c r="G14" s="35"/>
    </row>
    <row collapsed="false" customFormat="false" customHeight="false" hidden="true" ht="150" outlineLevel="0" r="15">
      <c r="A15" s="32" t="s">
        <v>28</v>
      </c>
      <c r="B15" s="29" t="s">
        <v>59</v>
      </c>
      <c r="C15" s="29" t="s">
        <v>60</v>
      </c>
      <c r="D15" s="40" t="n">
        <v>41640</v>
      </c>
      <c r="E15" s="40" t="n">
        <v>42735</v>
      </c>
      <c r="F15" s="29" t="s">
        <v>30</v>
      </c>
      <c r="G15" s="276" t="s">
        <v>427</v>
      </c>
    </row>
    <row collapsed="false" customFormat="false" customHeight="false" hidden="true" ht="90" outlineLevel="0" r="16">
      <c r="A16" s="362" t="s">
        <v>32</v>
      </c>
      <c r="B16" s="29" t="s">
        <v>61</v>
      </c>
      <c r="C16" s="29" t="s">
        <v>60</v>
      </c>
      <c r="D16" s="40" t="n">
        <v>41640</v>
      </c>
      <c r="E16" s="40" t="n">
        <v>42735</v>
      </c>
      <c r="F16" s="194" t="s">
        <v>34</v>
      </c>
      <c r="G16" s="205" t="s">
        <v>428</v>
      </c>
    </row>
    <row collapsed="false" customFormat="false" customHeight="true" hidden="true" ht="15" outlineLevel="0" r="17">
      <c r="A17" s="26" t="n">
        <v>3</v>
      </c>
      <c r="B17" s="363" t="s">
        <v>62</v>
      </c>
      <c r="C17" s="35" t="s">
        <v>63</v>
      </c>
      <c r="D17" s="36" t="n">
        <v>41640</v>
      </c>
      <c r="E17" s="36" t="n">
        <v>42735</v>
      </c>
      <c r="F17" s="205"/>
      <c r="G17" s="35"/>
    </row>
    <row collapsed="false" customFormat="false" customHeight="true" hidden="true" ht="133.5" outlineLevel="0" r="18">
      <c r="A18" s="26"/>
      <c r="B18" s="194" t="s">
        <v>64</v>
      </c>
      <c r="C18" s="35"/>
      <c r="D18" s="36"/>
      <c r="E18" s="36"/>
      <c r="F18" s="205"/>
      <c r="G18" s="35"/>
    </row>
    <row collapsed="false" customFormat="false" customHeight="true" hidden="true" ht="74.25" outlineLevel="0" r="19">
      <c r="A19" s="364" t="n">
        <v>41642</v>
      </c>
      <c r="B19" s="206" t="s">
        <v>65</v>
      </c>
      <c r="C19" s="35" t="s">
        <v>63</v>
      </c>
      <c r="D19" s="36" t="n">
        <v>41640</v>
      </c>
      <c r="E19" s="36" t="n">
        <v>42735</v>
      </c>
      <c r="F19" s="35" t="s">
        <v>40</v>
      </c>
      <c r="G19" s="205" t="s">
        <v>429</v>
      </c>
    </row>
    <row collapsed="false" customFormat="false" customHeight="true" hidden="true" ht="102" outlineLevel="0" r="20">
      <c r="A20" s="364"/>
      <c r="B20" s="194" t="s">
        <v>66</v>
      </c>
      <c r="C20" s="35"/>
      <c r="D20" s="36"/>
      <c r="E20" s="36"/>
      <c r="F20" s="35"/>
      <c r="G20" s="205"/>
    </row>
    <row collapsed="false" customFormat="false" customHeight="false" hidden="true" ht="15" outlineLevel="0" r="21">
      <c r="A21" s="365"/>
    </row>
    <row collapsed="false" customFormat="false" customHeight="false" hidden="true" ht="15.75" outlineLevel="0" r="22">
      <c r="A22" s="366" t="s">
        <v>67</v>
      </c>
    </row>
    <row collapsed="false" customFormat="false" customHeight="false" hidden="true" ht="15.75" outlineLevel="0" r="23">
      <c r="A23" s="366" t="s">
        <v>42</v>
      </c>
    </row>
    <row collapsed="false" customFormat="false" customHeight="false" hidden="true" ht="15.75" outlineLevel="0" r="24">
      <c r="A24" s="357"/>
    </row>
    <row collapsed="false" customFormat="false" customHeight="false" hidden="true" ht="15.75" outlineLevel="0" r="25">
      <c r="A25" s="357" t="s">
        <v>68</v>
      </c>
    </row>
    <row collapsed="false" customFormat="false" customHeight="false" hidden="true" ht="15.75" outlineLevel="0" r="26">
      <c r="A26" s="3" t="s">
        <v>69</v>
      </c>
      <c r="B26" s="3"/>
      <c r="C26" s="3"/>
      <c r="D26" s="3"/>
      <c r="E26" s="3"/>
      <c r="F26" s="3"/>
      <c r="G26" s="3"/>
    </row>
    <row collapsed="false" customFormat="false" customHeight="false" hidden="true" ht="15.75" outlineLevel="0" r="27">
      <c r="A27" s="3" t="s">
        <v>430</v>
      </c>
      <c r="B27" s="3"/>
      <c r="C27" s="3"/>
      <c r="D27" s="3"/>
      <c r="E27" s="3"/>
      <c r="F27" s="3"/>
      <c r="G27" s="3"/>
    </row>
    <row collapsed="false" customFormat="false" customHeight="false" hidden="true" ht="15.75" outlineLevel="0" r="28">
      <c r="A28" s="367"/>
    </row>
    <row collapsed="false" customFormat="false" customHeight="true" hidden="true" ht="172.5" outlineLevel="0" r="29">
      <c r="A29" s="37" t="s">
        <v>71</v>
      </c>
      <c r="B29" s="37" t="s">
        <v>72</v>
      </c>
      <c r="C29" s="37" t="s">
        <v>73</v>
      </c>
      <c r="D29" s="37"/>
      <c r="E29" s="37" t="s">
        <v>74</v>
      </c>
      <c r="F29" s="304" t="s">
        <v>75</v>
      </c>
      <c r="G29" s="304"/>
      <c r="H29" s="304"/>
      <c r="I29" s="304"/>
      <c r="J29" s="304"/>
      <c r="K29" s="304"/>
      <c r="L29" s="304"/>
      <c r="M29" s="304"/>
      <c r="N29" s="304"/>
      <c r="O29" s="304"/>
    </row>
    <row collapsed="false" customFormat="false" customHeight="true" hidden="true" ht="30.75" outlineLevel="0" r="30">
      <c r="A30" s="37"/>
      <c r="B30" s="37"/>
      <c r="C30" s="37" t="s">
        <v>76</v>
      </c>
      <c r="D30" s="37" t="s">
        <v>77</v>
      </c>
      <c r="E30" s="37"/>
      <c r="F30" s="27"/>
      <c r="G30" s="27"/>
      <c r="H30" s="27"/>
      <c r="I30" s="617" t="s">
        <v>78</v>
      </c>
      <c r="J30" s="37" t="s">
        <v>79</v>
      </c>
      <c r="K30" s="37" t="s">
        <v>80</v>
      </c>
      <c r="L30" s="265" t="s">
        <v>431</v>
      </c>
      <c r="M30" s="37" t="s">
        <v>82</v>
      </c>
      <c r="N30" s="37"/>
      <c r="O30" s="37"/>
    </row>
    <row collapsed="false" customFormat="false" customHeight="false" hidden="true" ht="15.75" outlineLevel="0" r="31">
      <c r="A31" s="37"/>
      <c r="B31" s="37"/>
      <c r="C31" s="37"/>
      <c r="D31" s="37"/>
      <c r="E31" s="37"/>
      <c r="F31" s="27"/>
      <c r="G31" s="27"/>
      <c r="H31" s="27"/>
      <c r="I31" s="617"/>
      <c r="J31" s="37"/>
      <c r="K31" s="37"/>
      <c r="L31" s="41" t="s">
        <v>432</v>
      </c>
      <c r="M31" s="37"/>
      <c r="N31" s="37"/>
      <c r="O31" s="37"/>
    </row>
    <row collapsed="false" customFormat="false" customHeight="false" hidden="true" ht="15.75" outlineLevel="0" r="32">
      <c r="A32" s="41" t="n">
        <v>1</v>
      </c>
      <c r="B32" s="41" t="n">
        <v>2</v>
      </c>
      <c r="C32" s="41" t="n">
        <v>3</v>
      </c>
      <c r="D32" s="41" t="n">
        <v>4</v>
      </c>
      <c r="E32" s="41" t="n">
        <v>5</v>
      </c>
      <c r="F32" s="246" t="n">
        <v>6</v>
      </c>
      <c r="G32" s="246"/>
      <c r="H32" s="246"/>
      <c r="I32" s="246"/>
      <c r="J32" s="41" t="n">
        <v>7</v>
      </c>
      <c r="K32" s="41" t="n">
        <v>8</v>
      </c>
      <c r="L32" s="41" t="n">
        <v>9</v>
      </c>
      <c r="M32" s="37" t="n">
        <v>10</v>
      </c>
      <c r="N32" s="37"/>
      <c r="O32" s="37"/>
    </row>
    <row collapsed="false" customFormat="false" customHeight="true" hidden="true" ht="47.25" outlineLevel="0" r="33">
      <c r="A33" s="204" t="s">
        <v>180</v>
      </c>
      <c r="B33" s="37" t="s">
        <v>433</v>
      </c>
      <c r="C33" s="368" t="n">
        <v>41640</v>
      </c>
      <c r="D33" s="368" t="n">
        <v>42004</v>
      </c>
      <c r="E33" s="265" t="s">
        <v>225</v>
      </c>
      <c r="F33" s="369"/>
      <c r="G33" s="369"/>
      <c r="H33" s="369"/>
      <c r="I33" s="370" t="n">
        <f aca="false">I34+I36+I37</f>
        <v>20222.504</v>
      </c>
      <c r="J33" s="370" t="n">
        <f aca="false">J34+J36+J37</f>
        <v>0</v>
      </c>
      <c r="K33" s="370" t="n">
        <f aca="false">K34+K36+K37</f>
        <v>17193.04</v>
      </c>
      <c r="L33" s="370" t="n">
        <f aca="false">L34+L36+L37</f>
        <v>0</v>
      </c>
      <c r="M33" s="371" t="n">
        <f aca="false">O34+O35+O36+O37</f>
        <v>3029.464</v>
      </c>
      <c r="N33" s="371"/>
      <c r="O33" s="371"/>
    </row>
    <row collapsed="false" customFormat="false" customHeight="true" hidden="true" ht="19.5" outlineLevel="0" r="34">
      <c r="A34" s="204"/>
      <c r="B34" s="37"/>
      <c r="C34" s="368"/>
      <c r="D34" s="368"/>
      <c r="E34" s="265" t="s">
        <v>226</v>
      </c>
      <c r="F34" s="569" t="s">
        <v>86</v>
      </c>
      <c r="G34" s="569"/>
      <c r="H34" s="569"/>
      <c r="I34" s="373" t="n">
        <f aca="false">J34+K34+L34+O34</f>
        <v>15487.15</v>
      </c>
      <c r="J34" s="375" t="n">
        <f aca="false">J54</f>
        <v>0</v>
      </c>
      <c r="K34" s="374" t="n">
        <f aca="false">K54</f>
        <v>14079.15</v>
      </c>
      <c r="L34" s="375" t="n">
        <f aca="false">L54</f>
        <v>0</v>
      </c>
      <c r="M34" s="372" t="s">
        <v>86</v>
      </c>
      <c r="N34" s="372"/>
      <c r="O34" s="570" t="n">
        <f aca="false">O54</f>
        <v>1408</v>
      </c>
    </row>
    <row collapsed="false" customFormat="false" customHeight="true" hidden="true" ht="19.5" outlineLevel="0" r="35">
      <c r="A35" s="204"/>
      <c r="B35" s="37"/>
      <c r="C35" s="368"/>
      <c r="D35" s="368"/>
      <c r="E35" s="571"/>
      <c r="F35" s="372" t="s">
        <v>87</v>
      </c>
      <c r="G35" s="372"/>
      <c r="H35" s="372"/>
      <c r="I35" s="373" t="n">
        <f aca="false">J35+K35+L35+O35</f>
        <v>0</v>
      </c>
      <c r="J35" s="375" t="n">
        <f aca="false">J55</f>
        <v>0</v>
      </c>
      <c r="K35" s="374" t="n">
        <f aca="false">K55</f>
        <v>0</v>
      </c>
      <c r="L35" s="375" t="n">
        <f aca="false">L55</f>
        <v>0</v>
      </c>
      <c r="M35" s="372" t="s">
        <v>87</v>
      </c>
      <c r="N35" s="372"/>
      <c r="O35" s="572" t="n">
        <f aca="false">O55</f>
        <v>0</v>
      </c>
    </row>
    <row collapsed="false" customFormat="false" customHeight="true" hidden="true" ht="19.5" outlineLevel="0" r="36">
      <c r="A36" s="204"/>
      <c r="B36" s="37"/>
      <c r="C36" s="368"/>
      <c r="D36" s="368"/>
      <c r="E36" s="571"/>
      <c r="F36" s="372" t="s">
        <v>88</v>
      </c>
      <c r="G36" s="372"/>
      <c r="H36" s="372"/>
      <c r="I36" s="373" t="n">
        <f aca="false">J36+K36+L36+O36</f>
        <v>3647.779</v>
      </c>
      <c r="J36" s="375" t="n">
        <f aca="false">J56</f>
        <v>0</v>
      </c>
      <c r="K36" s="374" t="n">
        <f aca="false">K56</f>
        <v>3113.89</v>
      </c>
      <c r="L36" s="375" t="n">
        <f aca="false">L56</f>
        <v>0</v>
      </c>
      <c r="M36" s="372" t="s">
        <v>88</v>
      </c>
      <c r="N36" s="372"/>
      <c r="O36" s="572" t="n">
        <f aca="false">O56</f>
        <v>533.889</v>
      </c>
    </row>
    <row collapsed="false" customFormat="false" customHeight="true" hidden="true" ht="19.5" outlineLevel="0" r="37">
      <c r="A37" s="204"/>
      <c r="B37" s="37"/>
      <c r="C37" s="368"/>
      <c r="D37" s="368"/>
      <c r="E37" s="573"/>
      <c r="F37" s="372" t="s">
        <v>55</v>
      </c>
      <c r="G37" s="372"/>
      <c r="H37" s="372"/>
      <c r="I37" s="373" t="n">
        <f aca="false">J37+K37+L37+O37</f>
        <v>1087.575</v>
      </c>
      <c r="J37" s="376" t="n">
        <f aca="false">J57+J93+J126</f>
        <v>0</v>
      </c>
      <c r="K37" s="374" t="n">
        <f aca="false">K57+K93+K126</f>
        <v>0</v>
      </c>
      <c r="L37" s="376" t="n">
        <f aca="false">L57+L93+L126</f>
        <v>0</v>
      </c>
      <c r="M37" s="372" t="s">
        <v>55</v>
      </c>
      <c r="N37" s="372"/>
      <c r="O37" s="572" t="n">
        <f aca="false">O57+M93+M126</f>
        <v>1087.575</v>
      </c>
    </row>
    <row collapsed="false" customFormat="false" customHeight="false" hidden="true" ht="18.75" outlineLevel="0" r="38">
      <c r="A38" s="204"/>
      <c r="B38" s="37"/>
      <c r="C38" s="368" t="n">
        <v>42005</v>
      </c>
      <c r="D38" s="368" t="n">
        <v>42369</v>
      </c>
      <c r="E38" s="265" t="s">
        <v>227</v>
      </c>
      <c r="F38" s="377"/>
      <c r="G38" s="378"/>
      <c r="H38" s="378"/>
      <c r="I38" s="370" t="n">
        <f aca="false">I39+I40+I41+I42</f>
        <v>61033.92</v>
      </c>
      <c r="J38" s="370" t="n">
        <f aca="false">J39+J40+J41+J42</f>
        <v>0</v>
      </c>
      <c r="K38" s="370" t="n">
        <f aca="false">K39+K40+K41+K42</f>
        <v>4780.39</v>
      </c>
      <c r="L38" s="370" t="n">
        <f aca="false">L39+L40+L41+L42</f>
        <v>0</v>
      </c>
      <c r="M38" s="371" t="n">
        <f aca="false">O39+O40+O41+O42</f>
        <v>56253.53</v>
      </c>
      <c r="N38" s="371"/>
      <c r="O38" s="371"/>
    </row>
    <row collapsed="false" customFormat="false" customHeight="true" hidden="true" ht="19.5" outlineLevel="0" r="39">
      <c r="A39" s="204"/>
      <c r="B39" s="37"/>
      <c r="C39" s="368"/>
      <c r="D39" s="368"/>
      <c r="E39" s="265" t="s">
        <v>226</v>
      </c>
      <c r="F39" s="372" t="s">
        <v>86</v>
      </c>
      <c r="G39" s="372"/>
      <c r="H39" s="372"/>
      <c r="I39" s="373" t="n">
        <f aca="false">J39+K39+L39+O39</f>
        <v>19069.2</v>
      </c>
      <c r="J39" s="374" t="n">
        <f aca="false">J59+J96</f>
        <v>0</v>
      </c>
      <c r="K39" s="374" t="n">
        <f aca="false">K59+K96</f>
        <v>0</v>
      </c>
      <c r="L39" s="374" t="n">
        <f aca="false">L59+L96</f>
        <v>0</v>
      </c>
      <c r="M39" s="372" t="s">
        <v>86</v>
      </c>
      <c r="N39" s="372"/>
      <c r="O39" s="570" t="n">
        <f aca="false">O59+O96</f>
        <v>19069.2</v>
      </c>
    </row>
    <row collapsed="false" customFormat="false" customHeight="true" hidden="true" ht="19.5" outlineLevel="0" r="40">
      <c r="A40" s="204"/>
      <c r="B40" s="37"/>
      <c r="C40" s="368"/>
      <c r="D40" s="368"/>
      <c r="E40" s="571"/>
      <c r="F40" s="372" t="s">
        <v>87</v>
      </c>
      <c r="G40" s="372"/>
      <c r="H40" s="372"/>
      <c r="I40" s="373" t="n">
        <f aca="false">J40+K40+L40+O40</f>
        <v>18971.24</v>
      </c>
      <c r="J40" s="374" t="n">
        <f aca="false">J60+J97</f>
        <v>0</v>
      </c>
      <c r="K40" s="374" t="n">
        <f aca="false">K60+K97</f>
        <v>1156.4</v>
      </c>
      <c r="L40" s="374" t="n">
        <f aca="false">L60+L97</f>
        <v>0</v>
      </c>
      <c r="M40" s="372" t="s">
        <v>87</v>
      </c>
      <c r="N40" s="372"/>
      <c r="O40" s="572" t="n">
        <f aca="false">O60+O97</f>
        <v>17814.84</v>
      </c>
    </row>
    <row collapsed="false" customFormat="false" customHeight="true" hidden="true" ht="19.5" outlineLevel="0" r="41">
      <c r="A41" s="204"/>
      <c r="B41" s="37"/>
      <c r="C41" s="368"/>
      <c r="D41" s="368"/>
      <c r="E41" s="571"/>
      <c r="F41" s="372" t="s">
        <v>88</v>
      </c>
      <c r="G41" s="372"/>
      <c r="H41" s="372"/>
      <c r="I41" s="373" t="n">
        <f aca="false">J41+K41+L41+O41</f>
        <v>20479.29</v>
      </c>
      <c r="J41" s="374" t="n">
        <f aca="false">J61+J98</f>
        <v>0</v>
      </c>
      <c r="K41" s="374" t="n">
        <f aca="false">K61+K98</f>
        <v>3623.99</v>
      </c>
      <c r="L41" s="374" t="n">
        <f aca="false">L61+L98</f>
        <v>0</v>
      </c>
      <c r="M41" s="372" t="s">
        <v>88</v>
      </c>
      <c r="N41" s="372"/>
      <c r="O41" s="572" t="n">
        <f aca="false">O61+O98</f>
        <v>16855.3</v>
      </c>
    </row>
    <row collapsed="false" customFormat="false" customHeight="true" hidden="true" ht="19.5" outlineLevel="0" r="42">
      <c r="A42" s="204"/>
      <c r="B42" s="37"/>
      <c r="C42" s="368"/>
      <c r="D42" s="368"/>
      <c r="E42" s="573"/>
      <c r="F42" s="372" t="s">
        <v>55</v>
      </c>
      <c r="G42" s="372"/>
      <c r="H42" s="372"/>
      <c r="I42" s="373" t="n">
        <f aca="false">J42+K42+L42+O42</f>
        <v>2514.19</v>
      </c>
      <c r="J42" s="374" t="n">
        <f aca="false">J62+J99+J128</f>
        <v>0</v>
      </c>
      <c r="K42" s="374" t="n">
        <f aca="false">K62+K99+K128</f>
        <v>0</v>
      </c>
      <c r="L42" s="374" t="n">
        <f aca="false">L62+L99+L128</f>
        <v>0</v>
      </c>
      <c r="M42" s="372" t="s">
        <v>55</v>
      </c>
      <c r="N42" s="372"/>
      <c r="O42" s="572" t="n">
        <f aca="false">O62+O99+M128</f>
        <v>2514.19</v>
      </c>
    </row>
    <row collapsed="false" customFormat="false" customHeight="false" hidden="true" ht="18.75" outlineLevel="0" r="43">
      <c r="A43" s="204"/>
      <c r="B43" s="37"/>
      <c r="C43" s="368" t="n">
        <v>42370</v>
      </c>
      <c r="D43" s="368" t="n">
        <v>42735</v>
      </c>
      <c r="E43" s="265" t="s">
        <v>228</v>
      </c>
      <c r="F43" s="371" t="n">
        <f aca="false">I44+I45+I46+I47</f>
        <v>57407.4</v>
      </c>
      <c r="G43" s="371"/>
      <c r="H43" s="371"/>
      <c r="I43" s="371"/>
      <c r="J43" s="379" t="n">
        <f aca="false">J44+J45+J46+J47</f>
        <v>0</v>
      </c>
      <c r="K43" s="379" t="n">
        <f aca="false">K44+K45+K46+K47</f>
        <v>0</v>
      </c>
      <c r="L43" s="380" t="n">
        <f aca="false">L44+L45+L46+L47</f>
        <v>0</v>
      </c>
      <c r="M43" s="371" t="n">
        <f aca="false">O44+O45+O46+O47</f>
        <v>57407.4</v>
      </c>
      <c r="N43" s="371"/>
      <c r="O43" s="371"/>
    </row>
    <row collapsed="false" customFormat="false" customHeight="true" hidden="true" ht="19.5" outlineLevel="0" r="44">
      <c r="A44" s="204"/>
      <c r="B44" s="37"/>
      <c r="C44" s="368"/>
      <c r="D44" s="368"/>
      <c r="E44" s="265" t="s">
        <v>226</v>
      </c>
      <c r="F44" s="372" t="s">
        <v>86</v>
      </c>
      <c r="G44" s="372"/>
      <c r="H44" s="372"/>
      <c r="I44" s="373" t="n">
        <f aca="false">J44+K44+L44+O44</f>
        <v>18714</v>
      </c>
      <c r="J44" s="375" t="n">
        <f aca="false">J64+J101</f>
        <v>0</v>
      </c>
      <c r="K44" s="375" t="n">
        <f aca="false">K64+K101</f>
        <v>0</v>
      </c>
      <c r="L44" s="375" t="n">
        <f aca="false">L64+L101</f>
        <v>0</v>
      </c>
      <c r="M44" s="372" t="s">
        <v>86</v>
      </c>
      <c r="N44" s="372"/>
      <c r="O44" s="570" t="n">
        <f aca="false">O64+O101</f>
        <v>18714</v>
      </c>
    </row>
    <row collapsed="false" customFormat="false" customHeight="true" hidden="true" ht="19.5" outlineLevel="0" r="45">
      <c r="A45" s="204"/>
      <c r="B45" s="37"/>
      <c r="C45" s="368"/>
      <c r="D45" s="368"/>
      <c r="E45" s="571"/>
      <c r="F45" s="372" t="s">
        <v>87</v>
      </c>
      <c r="G45" s="372"/>
      <c r="H45" s="372"/>
      <c r="I45" s="373" t="n">
        <f aca="false">J45+K45+L45+O45</f>
        <v>18466</v>
      </c>
      <c r="J45" s="375" t="n">
        <f aca="false">J65+J102</f>
        <v>0</v>
      </c>
      <c r="K45" s="375" t="n">
        <f aca="false">K65+K102</f>
        <v>0</v>
      </c>
      <c r="L45" s="375" t="n">
        <f aca="false">L65+L102</f>
        <v>0</v>
      </c>
      <c r="M45" s="372" t="s">
        <v>87</v>
      </c>
      <c r="N45" s="372"/>
      <c r="O45" s="572" t="n">
        <f aca="false">O65+O102</f>
        <v>18466</v>
      </c>
    </row>
    <row collapsed="false" customFormat="false" customHeight="true" hidden="true" ht="19.5" outlineLevel="0" r="46">
      <c r="A46" s="204"/>
      <c r="B46" s="37"/>
      <c r="C46" s="368"/>
      <c r="D46" s="368"/>
      <c r="E46" s="571"/>
      <c r="F46" s="372" t="s">
        <v>88</v>
      </c>
      <c r="G46" s="372"/>
      <c r="H46" s="372"/>
      <c r="I46" s="373" t="n">
        <f aca="false">J46+K46+L46+O46</f>
        <v>18718.1</v>
      </c>
      <c r="J46" s="375" t="n">
        <f aca="false">J66+J103</f>
        <v>0</v>
      </c>
      <c r="K46" s="375" t="n">
        <f aca="false">K66+K103</f>
        <v>0</v>
      </c>
      <c r="L46" s="375" t="n">
        <f aca="false">L66+L103</f>
        <v>0</v>
      </c>
      <c r="M46" s="372" t="s">
        <v>88</v>
      </c>
      <c r="N46" s="372"/>
      <c r="O46" s="572" t="n">
        <f aca="false">O66+O103</f>
        <v>18718.1</v>
      </c>
    </row>
    <row collapsed="false" customFormat="false" customHeight="true" hidden="true" ht="19.5" outlineLevel="0" r="47">
      <c r="A47" s="204"/>
      <c r="B47" s="37"/>
      <c r="C47" s="368"/>
      <c r="D47" s="368"/>
      <c r="E47" s="573"/>
      <c r="F47" s="372" t="s">
        <v>55</v>
      </c>
      <c r="G47" s="372"/>
      <c r="H47" s="372"/>
      <c r="I47" s="373" t="n">
        <f aca="false">J47+K47+L47+O47</f>
        <v>1509.3</v>
      </c>
      <c r="J47" s="375" t="n">
        <f aca="false">J67+J104+J130</f>
        <v>0</v>
      </c>
      <c r="K47" s="376" t="n">
        <f aca="false">K67+K104+K130</f>
        <v>0</v>
      </c>
      <c r="L47" s="376" t="n">
        <f aca="false">L67+L104+L130</f>
        <v>0</v>
      </c>
      <c r="M47" s="372" t="s">
        <v>55</v>
      </c>
      <c r="N47" s="372"/>
      <c r="O47" s="572" t="n">
        <f aca="false">O67+O104+M130</f>
        <v>1509.3</v>
      </c>
    </row>
    <row collapsed="false" customFormat="false" customHeight="true" hidden="true" ht="19.5" outlineLevel="0" r="48">
      <c r="A48" s="37" t="s">
        <v>85</v>
      </c>
      <c r="B48" s="37"/>
      <c r="C48" s="368" t="n">
        <v>41640</v>
      </c>
      <c r="D48" s="368" t="n">
        <v>42735</v>
      </c>
      <c r="E48" s="37"/>
      <c r="F48" s="371" t="n">
        <f aca="false">I49+I50+I51+I52</f>
        <v>138663.824</v>
      </c>
      <c r="G48" s="371"/>
      <c r="H48" s="371"/>
      <c r="I48" s="371"/>
      <c r="J48" s="381" t="n">
        <f aca="false">J49+J50+J51+J52</f>
        <v>0</v>
      </c>
      <c r="K48" s="381" t="n">
        <f aca="false">K49+K50+K51+K52</f>
        <v>21973.43</v>
      </c>
      <c r="L48" s="381" t="n">
        <f aca="false">L49+L50+L51+L52</f>
        <v>0</v>
      </c>
      <c r="M48" s="371" t="n">
        <f aca="false">O49+O50+O51+O52</f>
        <v>116690.394</v>
      </c>
      <c r="N48" s="371"/>
      <c r="O48" s="371"/>
    </row>
    <row collapsed="false" customFormat="false" customHeight="true" hidden="true" ht="19.5" outlineLevel="0" r="49">
      <c r="A49" s="37"/>
      <c r="B49" s="37"/>
      <c r="C49" s="368"/>
      <c r="D49" s="368"/>
      <c r="E49" s="37"/>
      <c r="F49" s="372" t="s">
        <v>86</v>
      </c>
      <c r="G49" s="372"/>
      <c r="H49" s="372"/>
      <c r="I49" s="382" t="n">
        <f aca="false">J49+K49+O49+L49</f>
        <v>53270.35</v>
      </c>
      <c r="J49" s="382" t="n">
        <f aca="false">J34+J39+J44</f>
        <v>0</v>
      </c>
      <c r="K49" s="383" t="n">
        <f aca="false">K34+K39+K44</f>
        <v>14079.15</v>
      </c>
      <c r="L49" s="383" t="n">
        <f aca="false">L34+L39+L44</f>
        <v>0</v>
      </c>
      <c r="M49" s="372" t="s">
        <v>86</v>
      </c>
      <c r="N49" s="372"/>
      <c r="O49" s="574" t="n">
        <f aca="false">O34+O39++O44</f>
        <v>39191.2</v>
      </c>
    </row>
    <row collapsed="false" customFormat="false" customHeight="true" hidden="true" ht="19.5" outlineLevel="0" r="50">
      <c r="A50" s="37"/>
      <c r="B50" s="37"/>
      <c r="C50" s="368"/>
      <c r="D50" s="368"/>
      <c r="E50" s="37"/>
      <c r="F50" s="372" t="s">
        <v>87</v>
      </c>
      <c r="G50" s="372"/>
      <c r="H50" s="372"/>
      <c r="I50" s="382" t="n">
        <f aca="false">J50+K50+O50+L50</f>
        <v>37437.24</v>
      </c>
      <c r="J50" s="382" t="n">
        <f aca="false">J35+J40+J45</f>
        <v>0</v>
      </c>
      <c r="K50" s="383" t="n">
        <f aca="false">K35+K40+K45</f>
        <v>1156.4</v>
      </c>
      <c r="L50" s="383" t="n">
        <f aca="false">L35+L40+L45</f>
        <v>0</v>
      </c>
      <c r="M50" s="372" t="s">
        <v>87</v>
      </c>
      <c r="N50" s="372"/>
      <c r="O50" s="575" t="n">
        <f aca="false">O35+O40++O45</f>
        <v>36280.84</v>
      </c>
    </row>
    <row collapsed="false" customFormat="false" customHeight="true" hidden="true" ht="19.5" outlineLevel="0" r="51">
      <c r="A51" s="37"/>
      <c r="B51" s="37"/>
      <c r="C51" s="368"/>
      <c r="D51" s="368"/>
      <c r="E51" s="37"/>
      <c r="F51" s="372" t="s">
        <v>88</v>
      </c>
      <c r="G51" s="372"/>
      <c r="H51" s="372"/>
      <c r="I51" s="382" t="n">
        <f aca="false">J51+K51+O51+L51</f>
        <v>42845.169</v>
      </c>
      <c r="J51" s="382" t="n">
        <f aca="false">J36+J41+J46</f>
        <v>0</v>
      </c>
      <c r="K51" s="383" t="n">
        <f aca="false">K46+K41+K36</f>
        <v>6737.88</v>
      </c>
      <c r="L51" s="383" t="n">
        <f aca="false">L36+L41+L46</f>
        <v>0</v>
      </c>
      <c r="M51" s="372" t="s">
        <v>88</v>
      </c>
      <c r="N51" s="372"/>
      <c r="O51" s="575" t="n">
        <f aca="false">O36+O41++O46</f>
        <v>36107.289</v>
      </c>
    </row>
    <row collapsed="false" customFormat="false" customHeight="true" hidden="true" ht="19.5" outlineLevel="0" r="52">
      <c r="A52" s="37"/>
      <c r="B52" s="37"/>
      <c r="C52" s="368"/>
      <c r="D52" s="368"/>
      <c r="E52" s="37"/>
      <c r="F52" s="372" t="s">
        <v>55</v>
      </c>
      <c r="G52" s="372"/>
      <c r="H52" s="372"/>
      <c r="I52" s="382" t="n">
        <f aca="false">J52+K52+O52+L52</f>
        <v>5111.065</v>
      </c>
      <c r="J52" s="382" t="n">
        <f aca="false">J37+J42+J47</f>
        <v>0</v>
      </c>
      <c r="K52" s="383" t="n">
        <f aca="false">K47+K42+K37</f>
        <v>0</v>
      </c>
      <c r="L52" s="383" t="n">
        <f aca="false">L37+L42+L47</f>
        <v>0</v>
      </c>
      <c r="M52" s="372" t="s">
        <v>55</v>
      </c>
      <c r="N52" s="372"/>
      <c r="O52" s="575" t="n">
        <f aca="false">O37+O42++O47</f>
        <v>5111.065</v>
      </c>
    </row>
    <row collapsed="false" customFormat="false" customHeight="true" hidden="true" ht="36.75" outlineLevel="0" r="53">
      <c r="A53" s="37" t="s">
        <v>90</v>
      </c>
      <c r="B53" s="37" t="s">
        <v>223</v>
      </c>
      <c r="C53" s="368" t="n">
        <v>41640</v>
      </c>
      <c r="D53" s="368" t="n">
        <v>42004</v>
      </c>
      <c r="E53" s="265" t="s">
        <v>225</v>
      </c>
      <c r="F53" s="384"/>
      <c r="G53" s="384"/>
      <c r="H53" s="384"/>
      <c r="I53" s="385" t="n">
        <f aca="false">I54+I55+I56+I57</f>
        <v>19248.329</v>
      </c>
      <c r="J53" s="618" t="n">
        <f aca="false">J54+J55+J56+J57</f>
        <v>0</v>
      </c>
      <c r="K53" s="386" t="n">
        <f aca="false">K54+K55+K56+K57</f>
        <v>17193.04</v>
      </c>
      <c r="L53" s="386" t="n">
        <f aca="false">L54+L55+L56+L57</f>
        <v>0</v>
      </c>
      <c r="M53" s="371" t="n">
        <f aca="false">O54+O55+O56+O57</f>
        <v>2055.289</v>
      </c>
      <c r="N53" s="371"/>
      <c r="O53" s="371"/>
    </row>
    <row collapsed="false" customFormat="false" customHeight="true" hidden="true" ht="19.5" outlineLevel="0" r="54">
      <c r="A54" s="37"/>
      <c r="B54" s="37"/>
      <c r="C54" s="368"/>
      <c r="D54" s="368"/>
      <c r="E54" s="265" t="s">
        <v>226</v>
      </c>
      <c r="F54" s="387" t="s">
        <v>86</v>
      </c>
      <c r="G54" s="387"/>
      <c r="H54" s="387"/>
      <c r="I54" s="388" t="n">
        <f aca="false">K54+O54+L54+J54</f>
        <v>15487.15</v>
      </c>
      <c r="J54" s="619" t="n">
        <f aca="false">J74</f>
        <v>0</v>
      </c>
      <c r="K54" s="389" t="n">
        <f aca="false">K74</f>
        <v>14079.15</v>
      </c>
      <c r="L54" s="390" t="n">
        <f aca="false">L74</f>
        <v>0</v>
      </c>
      <c r="M54" s="391" t="s">
        <v>86</v>
      </c>
      <c r="N54" s="391"/>
      <c r="O54" s="576" t="n">
        <f aca="false">N74</f>
        <v>1408</v>
      </c>
    </row>
    <row collapsed="false" customFormat="false" customHeight="true" hidden="true" ht="19.5" outlineLevel="0" r="55">
      <c r="A55" s="37"/>
      <c r="B55" s="37"/>
      <c r="C55" s="368"/>
      <c r="D55" s="368"/>
      <c r="E55" s="571"/>
      <c r="F55" s="387" t="s">
        <v>87</v>
      </c>
      <c r="G55" s="387"/>
      <c r="H55" s="387"/>
      <c r="I55" s="388" t="n">
        <f aca="false">K55+O55+L55+J55</f>
        <v>0</v>
      </c>
      <c r="J55" s="619" t="n">
        <f aca="false">J75</f>
        <v>0</v>
      </c>
      <c r="K55" s="389" t="n">
        <f aca="false">K75</f>
        <v>0</v>
      </c>
      <c r="L55" s="390" t="n">
        <f aca="false">L75</f>
        <v>0</v>
      </c>
      <c r="M55" s="391" t="s">
        <v>87</v>
      </c>
      <c r="N55" s="391"/>
      <c r="O55" s="402" t="n">
        <f aca="false">N75</f>
        <v>0</v>
      </c>
    </row>
    <row collapsed="false" customFormat="false" customHeight="true" hidden="true" ht="19.5" outlineLevel="0" r="56">
      <c r="A56" s="37"/>
      <c r="B56" s="37"/>
      <c r="C56" s="368"/>
      <c r="D56" s="368"/>
      <c r="E56" s="571"/>
      <c r="F56" s="387" t="s">
        <v>88</v>
      </c>
      <c r="G56" s="387"/>
      <c r="H56" s="387"/>
      <c r="I56" s="388" t="n">
        <f aca="false">K56+O56+L56+J56</f>
        <v>3647.779</v>
      </c>
      <c r="J56" s="619" t="n">
        <f aca="false">J76</f>
        <v>0</v>
      </c>
      <c r="K56" s="389" t="n">
        <f aca="false">K76</f>
        <v>3113.89</v>
      </c>
      <c r="L56" s="390" t="n">
        <f aca="false">L76</f>
        <v>0</v>
      </c>
      <c r="M56" s="391" t="s">
        <v>88</v>
      </c>
      <c r="N56" s="391"/>
      <c r="O56" s="402" t="n">
        <f aca="false">N76</f>
        <v>533.889</v>
      </c>
    </row>
    <row collapsed="false" customFormat="false" customHeight="true" hidden="true" ht="19.5" outlineLevel="0" r="57">
      <c r="A57" s="37"/>
      <c r="B57" s="37"/>
      <c r="C57" s="368"/>
      <c r="D57" s="368"/>
      <c r="E57" s="573"/>
      <c r="F57" s="387" t="s">
        <v>55</v>
      </c>
      <c r="G57" s="387"/>
      <c r="H57" s="387"/>
      <c r="I57" s="388" t="n">
        <f aca="false">K57+O57+L57+J57</f>
        <v>113.4</v>
      </c>
      <c r="J57" s="619" t="n">
        <f aca="false">J86</f>
        <v>0</v>
      </c>
      <c r="K57" s="389" t="n">
        <f aca="false">K86</f>
        <v>0</v>
      </c>
      <c r="L57" s="390" t="n">
        <f aca="false">L86</f>
        <v>0</v>
      </c>
      <c r="M57" s="391" t="s">
        <v>55</v>
      </c>
      <c r="N57" s="391"/>
      <c r="O57" s="402" t="n">
        <f aca="false">M86</f>
        <v>113.4</v>
      </c>
    </row>
    <row collapsed="false" customFormat="false" customHeight="false" hidden="true" ht="18.75" outlineLevel="0" r="58">
      <c r="A58" s="37"/>
      <c r="B58" s="37"/>
      <c r="C58" s="368" t="n">
        <v>42005</v>
      </c>
      <c r="D58" s="368" t="n">
        <v>42369</v>
      </c>
      <c r="E58" s="265" t="s">
        <v>227</v>
      </c>
      <c r="F58" s="392"/>
      <c r="G58" s="393"/>
      <c r="H58" s="393"/>
      <c r="I58" s="394" t="n">
        <f aca="false">I59+I60+I61+I62</f>
        <v>58143.42</v>
      </c>
      <c r="J58" s="620" t="n">
        <f aca="false">J59+J60+J61+J62</f>
        <v>0</v>
      </c>
      <c r="K58" s="395" t="n">
        <f aca="false">K59+K60+K61+K62</f>
        <v>4780.39</v>
      </c>
      <c r="L58" s="395" t="n">
        <f aca="false">L59+L60+L61+L62</f>
        <v>0</v>
      </c>
      <c r="M58" s="392"/>
      <c r="N58" s="393"/>
      <c r="O58" s="370" t="n">
        <f aca="false">O59+O60+O61+O62</f>
        <v>53363.03</v>
      </c>
    </row>
    <row collapsed="false" customFormat="false" customHeight="true" hidden="true" ht="19.5" outlineLevel="0" r="59">
      <c r="A59" s="37"/>
      <c r="B59" s="37"/>
      <c r="C59" s="368"/>
      <c r="D59" s="368"/>
      <c r="E59" s="265" t="s">
        <v>226</v>
      </c>
      <c r="F59" s="387" t="s">
        <v>86</v>
      </c>
      <c r="G59" s="387"/>
      <c r="H59" s="387"/>
      <c r="I59" s="388" t="n">
        <f aca="false">J59+K59+L59+O59</f>
        <v>18791</v>
      </c>
      <c r="J59" s="619" t="n">
        <f aca="false">J78</f>
        <v>0</v>
      </c>
      <c r="K59" s="389" t="n">
        <f aca="false">K78</f>
        <v>0</v>
      </c>
      <c r="L59" s="390" t="n">
        <f aca="false">L78</f>
        <v>0</v>
      </c>
      <c r="M59" s="391" t="s">
        <v>86</v>
      </c>
      <c r="N59" s="391"/>
      <c r="O59" s="576" t="n">
        <f aca="false">N78</f>
        <v>18791</v>
      </c>
    </row>
    <row collapsed="false" customFormat="false" customHeight="true" hidden="true" ht="19.5" outlineLevel="0" r="60">
      <c r="A60" s="37"/>
      <c r="B60" s="37"/>
      <c r="C60" s="368"/>
      <c r="D60" s="368"/>
      <c r="E60" s="571"/>
      <c r="F60" s="387" t="s">
        <v>87</v>
      </c>
      <c r="G60" s="387"/>
      <c r="H60" s="387"/>
      <c r="I60" s="388" t="n">
        <f aca="false">J60+K60+L60+O60</f>
        <v>17977.54</v>
      </c>
      <c r="J60" s="619" t="n">
        <f aca="false">J79</f>
        <v>0</v>
      </c>
      <c r="K60" s="389" t="n">
        <f aca="false">K79</f>
        <v>1156.4</v>
      </c>
      <c r="L60" s="390" t="n">
        <f aca="false">L79</f>
        <v>0</v>
      </c>
      <c r="M60" s="391" t="s">
        <v>87</v>
      </c>
      <c r="N60" s="391"/>
      <c r="O60" s="402" t="n">
        <f aca="false">N79</f>
        <v>16821.14</v>
      </c>
    </row>
    <row collapsed="false" customFormat="false" customHeight="true" hidden="true" ht="19.5" outlineLevel="0" r="61">
      <c r="A61" s="37"/>
      <c r="B61" s="37"/>
      <c r="C61" s="368"/>
      <c r="D61" s="368"/>
      <c r="E61" s="571"/>
      <c r="F61" s="387" t="s">
        <v>88</v>
      </c>
      <c r="G61" s="387"/>
      <c r="H61" s="387"/>
      <c r="I61" s="388" t="n">
        <f aca="false">J61+K61+L61+O61</f>
        <v>20278.39</v>
      </c>
      <c r="J61" s="619" t="n">
        <f aca="false">J80</f>
        <v>0</v>
      </c>
      <c r="K61" s="389" t="n">
        <f aca="false">K80</f>
        <v>3623.99</v>
      </c>
      <c r="L61" s="390" t="n">
        <f aca="false">L80</f>
        <v>0</v>
      </c>
      <c r="M61" s="391" t="s">
        <v>88</v>
      </c>
      <c r="N61" s="391"/>
      <c r="O61" s="402" t="n">
        <f aca="false">N80</f>
        <v>16654.4</v>
      </c>
    </row>
    <row collapsed="false" customFormat="false" customHeight="true" hidden="true" ht="19.5" outlineLevel="0" r="62">
      <c r="A62" s="37"/>
      <c r="B62" s="37"/>
      <c r="C62" s="368"/>
      <c r="D62" s="368"/>
      <c r="E62" s="573"/>
      <c r="F62" s="387" t="s">
        <v>55</v>
      </c>
      <c r="G62" s="387"/>
      <c r="H62" s="387"/>
      <c r="I62" s="388" t="n">
        <f aca="false">J62+K62+L62+O62</f>
        <v>1096.49</v>
      </c>
      <c r="J62" s="619" t="n">
        <f aca="false">J88</f>
        <v>0</v>
      </c>
      <c r="K62" s="389" t="n">
        <f aca="false">K88</f>
        <v>0</v>
      </c>
      <c r="L62" s="390" t="n">
        <f aca="false">L88</f>
        <v>0</v>
      </c>
      <c r="M62" s="391" t="s">
        <v>55</v>
      </c>
      <c r="N62" s="391"/>
      <c r="O62" s="402" t="n">
        <f aca="false">M88</f>
        <v>1096.49</v>
      </c>
    </row>
    <row collapsed="false" customFormat="false" customHeight="false" hidden="true" ht="18.75" outlineLevel="0" r="63">
      <c r="A63" s="37"/>
      <c r="B63" s="37"/>
      <c r="C63" s="368" t="n">
        <v>42370</v>
      </c>
      <c r="D63" s="368" t="n">
        <v>42735</v>
      </c>
      <c r="E63" s="265" t="s">
        <v>228</v>
      </c>
      <c r="F63" s="381"/>
      <c r="G63" s="396"/>
      <c r="H63" s="396"/>
      <c r="I63" s="397" t="n">
        <f aca="false">I64+I65+I66+I67</f>
        <v>54855</v>
      </c>
      <c r="J63" s="620" t="n">
        <f aca="false">J64+J65+J66+J67</f>
        <v>0</v>
      </c>
      <c r="K63" s="395" t="n">
        <f aca="false">K64+K65+K66+K67</f>
        <v>0</v>
      </c>
      <c r="L63" s="395" t="n">
        <f aca="false">L64+L65+L66+L67</f>
        <v>0</v>
      </c>
      <c r="M63" s="392"/>
      <c r="N63" s="398"/>
      <c r="O63" s="370" t="n">
        <f aca="false">O64+O65+O66+O67</f>
        <v>54855</v>
      </c>
    </row>
    <row collapsed="false" customFormat="false" customHeight="true" hidden="true" ht="19.5" outlineLevel="0" r="64">
      <c r="A64" s="37"/>
      <c r="B64" s="37"/>
      <c r="C64" s="368"/>
      <c r="D64" s="368"/>
      <c r="E64" s="265" t="s">
        <v>226</v>
      </c>
      <c r="F64" s="387" t="s">
        <v>86</v>
      </c>
      <c r="G64" s="387"/>
      <c r="H64" s="387"/>
      <c r="I64" s="388" t="n">
        <f aca="false">J64+K64+L64+O64</f>
        <v>18488</v>
      </c>
      <c r="J64" s="619" t="n">
        <f aca="false">J82</f>
        <v>0</v>
      </c>
      <c r="K64" s="389" t="n">
        <f aca="false">K82</f>
        <v>0</v>
      </c>
      <c r="L64" s="390" t="n">
        <f aca="false">L82</f>
        <v>0</v>
      </c>
      <c r="M64" s="391" t="s">
        <v>86</v>
      </c>
      <c r="N64" s="391"/>
      <c r="O64" s="576" t="n">
        <f aca="false">N82</f>
        <v>18488</v>
      </c>
    </row>
    <row collapsed="false" customFormat="false" customHeight="true" hidden="true" ht="19.5" outlineLevel="0" r="65">
      <c r="A65" s="37"/>
      <c r="B65" s="37"/>
      <c r="C65" s="368"/>
      <c r="D65" s="368"/>
      <c r="E65" s="571"/>
      <c r="F65" s="387" t="s">
        <v>87</v>
      </c>
      <c r="G65" s="387"/>
      <c r="H65" s="387"/>
      <c r="I65" s="388" t="n">
        <f aca="false">J65+K65+L65+O65</f>
        <v>17648</v>
      </c>
      <c r="J65" s="619" t="n">
        <f aca="false">J83</f>
        <v>0</v>
      </c>
      <c r="K65" s="389" t="n">
        <f aca="false">K83</f>
        <v>0</v>
      </c>
      <c r="L65" s="390" t="n">
        <f aca="false">L83</f>
        <v>0</v>
      </c>
      <c r="M65" s="391" t="s">
        <v>87</v>
      </c>
      <c r="N65" s="391"/>
      <c r="O65" s="402" t="n">
        <f aca="false">N83</f>
        <v>17648</v>
      </c>
    </row>
    <row collapsed="false" customFormat="false" customHeight="true" hidden="true" ht="19.5" outlineLevel="0" r="66">
      <c r="A66" s="37"/>
      <c r="B66" s="37"/>
      <c r="C66" s="368"/>
      <c r="D66" s="368"/>
      <c r="E66" s="571"/>
      <c r="F66" s="387" t="s">
        <v>88</v>
      </c>
      <c r="G66" s="387"/>
      <c r="H66" s="387"/>
      <c r="I66" s="388" t="n">
        <f aca="false">J66+K66+L66+O66</f>
        <v>18505</v>
      </c>
      <c r="J66" s="619" t="n">
        <f aca="false">J84</f>
        <v>0</v>
      </c>
      <c r="K66" s="389" t="n">
        <f aca="false">K84</f>
        <v>0</v>
      </c>
      <c r="L66" s="390" t="n">
        <f aca="false">L84</f>
        <v>0</v>
      </c>
      <c r="M66" s="391" t="s">
        <v>88</v>
      </c>
      <c r="N66" s="391"/>
      <c r="O66" s="402" t="n">
        <f aca="false">N84</f>
        <v>18505</v>
      </c>
    </row>
    <row collapsed="false" customFormat="false" customHeight="true" hidden="true" ht="19.5" outlineLevel="0" r="67">
      <c r="A67" s="37"/>
      <c r="B67" s="37"/>
      <c r="C67" s="368"/>
      <c r="D67" s="368"/>
      <c r="E67" s="573"/>
      <c r="F67" s="387" t="s">
        <v>55</v>
      </c>
      <c r="G67" s="387"/>
      <c r="H67" s="387"/>
      <c r="I67" s="388" t="n">
        <f aca="false">J67+K67+L67+O67</f>
        <v>214</v>
      </c>
      <c r="J67" s="619" t="n">
        <f aca="false">J90</f>
        <v>0</v>
      </c>
      <c r="K67" s="389" t="n">
        <f aca="false">K90</f>
        <v>0</v>
      </c>
      <c r="L67" s="390" t="n">
        <f aca="false">L90</f>
        <v>0</v>
      </c>
      <c r="M67" s="391" t="s">
        <v>55</v>
      </c>
      <c r="N67" s="391"/>
      <c r="O67" s="402" t="n">
        <f aca="false">M90</f>
        <v>214</v>
      </c>
    </row>
    <row collapsed="false" customFormat="false" customHeight="true" hidden="true" ht="19.5" outlineLevel="0" r="68">
      <c r="A68" s="37" t="s">
        <v>85</v>
      </c>
      <c r="B68" s="37"/>
      <c r="C68" s="368" t="n">
        <v>41640</v>
      </c>
      <c r="D68" s="368" t="n">
        <v>42735</v>
      </c>
      <c r="E68" s="37"/>
      <c r="F68" s="381"/>
      <c r="G68" s="396"/>
      <c r="H68" s="396"/>
      <c r="I68" s="397" t="n">
        <f aca="false">I69+I70+I71+I72</f>
        <v>132246.749</v>
      </c>
      <c r="J68" s="621" t="n">
        <f aca="false">J69+J70+J71+J72</f>
        <v>0</v>
      </c>
      <c r="K68" s="399" t="n">
        <f aca="false">K69+K70+K71+K72</f>
        <v>21973.43</v>
      </c>
      <c r="L68" s="399" t="n">
        <f aca="false">L69+L70+L71+L72</f>
        <v>0</v>
      </c>
      <c r="M68" s="392"/>
      <c r="N68" s="393"/>
      <c r="O68" s="370" t="n">
        <f aca="false">O69+O70+O71+O72</f>
        <v>110273.319</v>
      </c>
    </row>
    <row collapsed="false" customFormat="false" customHeight="true" hidden="true" ht="19.5" outlineLevel="0" r="69">
      <c r="A69" s="37"/>
      <c r="B69" s="37"/>
      <c r="C69" s="368"/>
      <c r="D69" s="368"/>
      <c r="E69" s="37"/>
      <c r="F69" s="387" t="s">
        <v>86</v>
      </c>
      <c r="G69" s="387"/>
      <c r="H69" s="387"/>
      <c r="I69" s="400" t="n">
        <f aca="false">J69+K69+L69+O69</f>
        <v>52766.15</v>
      </c>
      <c r="J69" s="619" t="n">
        <f aca="false">J54+J59+J64</f>
        <v>0</v>
      </c>
      <c r="K69" s="401" t="n">
        <f aca="false">K54+K59+K64</f>
        <v>14079.15</v>
      </c>
      <c r="L69" s="390" t="n">
        <f aca="false">L54+L59+L64</f>
        <v>0</v>
      </c>
      <c r="M69" s="402" t="s">
        <v>86</v>
      </c>
      <c r="N69" s="402"/>
      <c r="O69" s="577" t="n">
        <f aca="false">O54+O59+O64</f>
        <v>38687</v>
      </c>
    </row>
    <row collapsed="false" customFormat="false" customHeight="true" hidden="true" ht="19.5" outlineLevel="0" r="70">
      <c r="A70" s="37"/>
      <c r="B70" s="37"/>
      <c r="C70" s="368"/>
      <c r="D70" s="368"/>
      <c r="E70" s="37"/>
      <c r="F70" s="387" t="s">
        <v>87</v>
      </c>
      <c r="G70" s="387"/>
      <c r="H70" s="387"/>
      <c r="I70" s="400" t="n">
        <f aca="false">J70+K70+L70+O70</f>
        <v>35625.54</v>
      </c>
      <c r="J70" s="619" t="n">
        <f aca="false">J55+J60+J65</f>
        <v>0</v>
      </c>
      <c r="K70" s="401" t="n">
        <f aca="false">K55+K60+K65</f>
        <v>1156.4</v>
      </c>
      <c r="L70" s="390" t="n">
        <f aca="false">L55+L60+L65</f>
        <v>0</v>
      </c>
      <c r="M70" s="402" t="s">
        <v>87</v>
      </c>
      <c r="N70" s="402"/>
      <c r="O70" s="578" t="n">
        <f aca="false">O55+O60+O65</f>
        <v>34469.14</v>
      </c>
    </row>
    <row collapsed="false" customFormat="false" customHeight="true" hidden="true" ht="19.5" outlineLevel="0" r="71">
      <c r="A71" s="37"/>
      <c r="B71" s="37"/>
      <c r="C71" s="368"/>
      <c r="D71" s="368"/>
      <c r="E71" s="37"/>
      <c r="F71" s="387" t="s">
        <v>88</v>
      </c>
      <c r="G71" s="387"/>
      <c r="H71" s="387"/>
      <c r="I71" s="400" t="n">
        <f aca="false">J71+K71+L71+O71</f>
        <v>42431.169</v>
      </c>
      <c r="J71" s="619" t="n">
        <f aca="false">J56+J61+J66</f>
        <v>0</v>
      </c>
      <c r="K71" s="401" t="n">
        <f aca="false">K56+K61+K66</f>
        <v>6737.88</v>
      </c>
      <c r="L71" s="390" t="n">
        <f aca="false">L56+L61+L66</f>
        <v>0</v>
      </c>
      <c r="M71" s="402" t="s">
        <v>88</v>
      </c>
      <c r="N71" s="402"/>
      <c r="O71" s="578" t="n">
        <f aca="false">O56+O61+O66</f>
        <v>35693.289</v>
      </c>
    </row>
    <row collapsed="false" customFormat="false" customHeight="true" hidden="true" ht="19.5" outlineLevel="0" r="72">
      <c r="A72" s="37"/>
      <c r="B72" s="37"/>
      <c r="C72" s="368"/>
      <c r="D72" s="368"/>
      <c r="E72" s="37"/>
      <c r="F72" s="387" t="s">
        <v>55</v>
      </c>
      <c r="G72" s="387"/>
      <c r="H72" s="387"/>
      <c r="I72" s="400" t="n">
        <f aca="false">J72+K72+L72+O72</f>
        <v>1423.89</v>
      </c>
      <c r="J72" s="619" t="n">
        <f aca="false">J57+J62+J67</f>
        <v>0</v>
      </c>
      <c r="K72" s="401" t="n">
        <f aca="false">K57+K62+K67</f>
        <v>0</v>
      </c>
      <c r="L72" s="390" t="n">
        <f aca="false">L57+L62+L67</f>
        <v>0</v>
      </c>
      <c r="M72" s="402" t="s">
        <v>55</v>
      </c>
      <c r="N72" s="402"/>
      <c r="O72" s="578" t="n">
        <f aca="false">O57+O62+O67</f>
        <v>1423.89</v>
      </c>
    </row>
    <row collapsed="false" customFormat="false" customHeight="true" hidden="true" ht="24" outlineLevel="0" r="73">
      <c r="A73" s="37" t="s">
        <v>51</v>
      </c>
      <c r="B73" s="37" t="s">
        <v>52</v>
      </c>
      <c r="C73" s="368" t="n">
        <v>41640</v>
      </c>
      <c r="D73" s="368" t="n">
        <v>42004</v>
      </c>
      <c r="E73" s="265" t="s">
        <v>225</v>
      </c>
      <c r="F73" s="579" t="s">
        <v>434</v>
      </c>
      <c r="G73" s="579"/>
      <c r="H73" s="579"/>
      <c r="I73" s="403" t="n">
        <f aca="false">I74+I75+I76</f>
        <v>19134.929</v>
      </c>
      <c r="J73" s="622" t="n">
        <f aca="false">J74+J75+J76</f>
        <v>0</v>
      </c>
      <c r="K73" s="404" t="n">
        <f aca="false">K74+K75+K76</f>
        <v>17193.04</v>
      </c>
      <c r="L73" s="404" t="n">
        <f aca="false">L74+L75+L76</f>
        <v>0</v>
      </c>
      <c r="M73" s="377"/>
      <c r="N73" s="405" t="n">
        <f aca="false">N74+N75+N76</f>
        <v>1941.889</v>
      </c>
      <c r="O73" s="405"/>
    </row>
    <row collapsed="false" customFormat="false" customHeight="true" hidden="true" ht="19.5" outlineLevel="0" r="74">
      <c r="A74" s="37"/>
      <c r="B74" s="37"/>
      <c r="C74" s="368"/>
      <c r="D74" s="368"/>
      <c r="E74" s="265" t="s">
        <v>226</v>
      </c>
      <c r="F74" s="406" t="s">
        <v>86</v>
      </c>
      <c r="G74" s="406"/>
      <c r="H74" s="406"/>
      <c r="I74" s="407" t="n">
        <f aca="false">J74+K74+L74+N74</f>
        <v>15487.15</v>
      </c>
      <c r="J74" s="408" t="n">
        <v>0</v>
      </c>
      <c r="K74" s="408" t="n">
        <v>14079.15</v>
      </c>
      <c r="L74" s="409" t="n">
        <v>0</v>
      </c>
      <c r="M74" s="410" t="s">
        <v>86</v>
      </c>
      <c r="N74" s="580" t="n">
        <v>1408</v>
      </c>
      <c r="O74" s="580"/>
    </row>
    <row collapsed="false" customFormat="false" customHeight="true" hidden="true" ht="19.5" outlineLevel="0" r="75">
      <c r="A75" s="37"/>
      <c r="B75" s="37"/>
      <c r="C75" s="368"/>
      <c r="D75" s="368"/>
      <c r="E75" s="571"/>
      <c r="F75" s="406" t="s">
        <v>87</v>
      </c>
      <c r="G75" s="406"/>
      <c r="H75" s="406"/>
      <c r="I75" s="412" t="n">
        <f aca="false">J75+K75+L75+N75</f>
        <v>0</v>
      </c>
      <c r="J75" s="408" t="n">
        <v>0</v>
      </c>
      <c r="K75" s="408" t="n">
        <v>0</v>
      </c>
      <c r="L75" s="409" t="n">
        <v>0</v>
      </c>
      <c r="M75" s="410" t="s">
        <v>87</v>
      </c>
      <c r="N75" s="411"/>
      <c r="O75" s="411"/>
    </row>
    <row collapsed="false" customFormat="false" customHeight="true" hidden="true" ht="19.5" outlineLevel="0" r="76">
      <c r="A76" s="37"/>
      <c r="B76" s="37"/>
      <c r="C76" s="368"/>
      <c r="D76" s="368"/>
      <c r="E76" s="573"/>
      <c r="F76" s="406" t="s">
        <v>88</v>
      </c>
      <c r="G76" s="406"/>
      <c r="H76" s="406"/>
      <c r="I76" s="412" t="n">
        <f aca="false">J76+K76+L76+N76</f>
        <v>3647.779</v>
      </c>
      <c r="J76" s="408" t="n">
        <v>0</v>
      </c>
      <c r="K76" s="408" t="n">
        <v>3113.89</v>
      </c>
      <c r="L76" s="409" t="n">
        <v>0</v>
      </c>
      <c r="M76" s="410" t="s">
        <v>88</v>
      </c>
      <c r="N76" s="581" t="n">
        <v>533.889</v>
      </c>
      <c r="O76" s="581"/>
    </row>
    <row collapsed="false" customFormat="false" customHeight="true" hidden="true" ht="16.5" outlineLevel="0" r="77">
      <c r="A77" s="37"/>
      <c r="B77" s="37"/>
      <c r="C77" s="368" t="n">
        <v>42005</v>
      </c>
      <c r="D77" s="368" t="n">
        <v>42369</v>
      </c>
      <c r="E77" s="265" t="s">
        <v>227</v>
      </c>
      <c r="F77" s="369" t="s">
        <v>434</v>
      </c>
      <c r="G77" s="369"/>
      <c r="H77" s="369"/>
      <c r="I77" s="403" t="n">
        <f aca="false">I78+I79+I80</f>
        <v>57046.93</v>
      </c>
      <c r="J77" s="403" t="n">
        <f aca="false">J78+J79+J80</f>
        <v>0</v>
      </c>
      <c r="K77" s="403" t="n">
        <f aca="false">K78+K79+K80</f>
        <v>4780.39</v>
      </c>
      <c r="L77" s="403" t="n">
        <f aca="false">L78+L79+L80</f>
        <v>0</v>
      </c>
      <c r="M77" s="377"/>
      <c r="N77" s="405" t="n">
        <f aca="false">N78+N79+N80</f>
        <v>52266.54</v>
      </c>
      <c r="O77" s="405"/>
    </row>
    <row collapsed="false" customFormat="false" customHeight="true" hidden="true" ht="19.5" outlineLevel="0" r="78">
      <c r="A78" s="37"/>
      <c r="B78" s="37"/>
      <c r="C78" s="368"/>
      <c r="D78" s="368"/>
      <c r="E78" s="265" t="s">
        <v>226</v>
      </c>
      <c r="F78" s="406" t="s">
        <v>86</v>
      </c>
      <c r="G78" s="406"/>
      <c r="H78" s="406"/>
      <c r="I78" s="412" t="n">
        <f aca="false">J78+K78+N78+L78</f>
        <v>18791</v>
      </c>
      <c r="J78" s="623" t="n">
        <v>0</v>
      </c>
      <c r="K78" s="408" t="n">
        <v>0</v>
      </c>
      <c r="L78" s="409" t="n">
        <v>0</v>
      </c>
      <c r="M78" s="410" t="s">
        <v>86</v>
      </c>
      <c r="N78" s="580" t="n">
        <v>18791</v>
      </c>
      <c r="O78" s="580"/>
    </row>
    <row collapsed="false" customFormat="false" customHeight="true" hidden="true" ht="19.5" outlineLevel="0" r="79">
      <c r="A79" s="37"/>
      <c r="B79" s="37"/>
      <c r="C79" s="368"/>
      <c r="D79" s="368"/>
      <c r="E79" s="571"/>
      <c r="F79" s="406" t="s">
        <v>87</v>
      </c>
      <c r="G79" s="406"/>
      <c r="H79" s="406"/>
      <c r="I79" s="412" t="n">
        <f aca="false">J79+K79+N79+L79</f>
        <v>17977.54</v>
      </c>
      <c r="J79" s="623" t="n">
        <v>0</v>
      </c>
      <c r="K79" s="408" t="n">
        <v>1156.4</v>
      </c>
      <c r="L79" s="409" t="n">
        <v>0</v>
      </c>
      <c r="M79" s="410" t="s">
        <v>87</v>
      </c>
      <c r="N79" s="411" t="n">
        <v>16821.14</v>
      </c>
      <c r="O79" s="411"/>
    </row>
    <row collapsed="false" customFormat="false" customHeight="true" hidden="true" ht="19.5" outlineLevel="0" r="80">
      <c r="A80" s="37"/>
      <c r="B80" s="37"/>
      <c r="C80" s="368"/>
      <c r="D80" s="368"/>
      <c r="E80" s="573"/>
      <c r="F80" s="406" t="s">
        <v>88</v>
      </c>
      <c r="G80" s="406"/>
      <c r="H80" s="406"/>
      <c r="I80" s="412" t="n">
        <f aca="false">J80+K80+N80+L80</f>
        <v>20278.39</v>
      </c>
      <c r="J80" s="623" t="n">
        <v>0</v>
      </c>
      <c r="K80" s="408" t="n">
        <v>3623.99</v>
      </c>
      <c r="L80" s="409" t="n">
        <v>0</v>
      </c>
      <c r="M80" s="410" t="s">
        <v>88</v>
      </c>
      <c r="N80" s="411" t="n">
        <v>16654.4</v>
      </c>
      <c r="O80" s="411"/>
    </row>
    <row collapsed="false" customFormat="false" customHeight="true" hidden="true" ht="16.5" outlineLevel="0" r="81">
      <c r="A81" s="37"/>
      <c r="B81" s="37"/>
      <c r="C81" s="368" t="n">
        <v>42370</v>
      </c>
      <c r="D81" s="368" t="n">
        <v>42735</v>
      </c>
      <c r="E81" s="265" t="s">
        <v>228</v>
      </c>
      <c r="F81" s="369" t="s">
        <v>434</v>
      </c>
      <c r="G81" s="369"/>
      <c r="H81" s="369"/>
      <c r="I81" s="403" t="n">
        <f aca="false">I82+I83+I84</f>
        <v>54641</v>
      </c>
      <c r="J81" s="622" t="n">
        <f aca="false">J82+J83+J84</f>
        <v>0</v>
      </c>
      <c r="K81" s="413" t="n">
        <f aca="false">K82+K83+K84</f>
        <v>0</v>
      </c>
      <c r="L81" s="413" t="n">
        <f aca="false">L82+L83+L84</f>
        <v>0</v>
      </c>
      <c r="M81" s="377"/>
      <c r="N81" s="414" t="n">
        <f aca="false">N82+N83+N84</f>
        <v>54641</v>
      </c>
      <c r="O81" s="414"/>
    </row>
    <row collapsed="false" customFormat="false" customHeight="true" hidden="true" ht="19.5" outlineLevel="0" r="82">
      <c r="A82" s="37"/>
      <c r="B82" s="37"/>
      <c r="C82" s="368"/>
      <c r="D82" s="368"/>
      <c r="E82" s="265" t="s">
        <v>226</v>
      </c>
      <c r="F82" s="406" t="s">
        <v>86</v>
      </c>
      <c r="G82" s="406"/>
      <c r="H82" s="406"/>
      <c r="I82" s="415" t="n">
        <f aca="false">J82+K82+L82+N82</f>
        <v>18488</v>
      </c>
      <c r="J82" s="623" t="n">
        <v>0</v>
      </c>
      <c r="K82" s="408" t="n">
        <v>0</v>
      </c>
      <c r="L82" s="409" t="n">
        <v>0</v>
      </c>
      <c r="M82" s="410" t="s">
        <v>86</v>
      </c>
      <c r="N82" s="411" t="n">
        <v>18488</v>
      </c>
      <c r="O82" s="411"/>
    </row>
    <row collapsed="false" customFormat="false" customHeight="true" hidden="true" ht="19.5" outlineLevel="0" r="83">
      <c r="A83" s="37"/>
      <c r="B83" s="37"/>
      <c r="C83" s="368"/>
      <c r="D83" s="368"/>
      <c r="E83" s="571"/>
      <c r="F83" s="406" t="s">
        <v>87</v>
      </c>
      <c r="G83" s="406"/>
      <c r="H83" s="406"/>
      <c r="I83" s="415" t="n">
        <f aca="false">J83+K83+L83+N83</f>
        <v>17648</v>
      </c>
      <c r="J83" s="623" t="n">
        <v>0</v>
      </c>
      <c r="K83" s="408" t="n">
        <v>0</v>
      </c>
      <c r="L83" s="409" t="n">
        <v>0</v>
      </c>
      <c r="M83" s="410" t="s">
        <v>87</v>
      </c>
      <c r="N83" s="411" t="n">
        <v>17648</v>
      </c>
      <c r="O83" s="411"/>
    </row>
    <row collapsed="false" customFormat="false" customHeight="true" hidden="true" ht="19.5" outlineLevel="0" r="84">
      <c r="A84" s="37"/>
      <c r="B84" s="37"/>
      <c r="C84" s="368"/>
      <c r="D84" s="368"/>
      <c r="E84" s="573"/>
      <c r="F84" s="406" t="s">
        <v>88</v>
      </c>
      <c r="G84" s="406"/>
      <c r="H84" s="406"/>
      <c r="I84" s="412" t="n">
        <f aca="false">J84+K84+L84+N84</f>
        <v>18505</v>
      </c>
      <c r="J84" s="623" t="n">
        <v>0</v>
      </c>
      <c r="K84" s="408" t="n">
        <v>0</v>
      </c>
      <c r="L84" s="409" t="n">
        <v>0</v>
      </c>
      <c r="M84" s="410" t="s">
        <v>88</v>
      </c>
      <c r="N84" s="581" t="n">
        <v>18505</v>
      </c>
      <c r="O84" s="581"/>
    </row>
    <row collapsed="false" customFormat="false" customHeight="true" hidden="true" ht="17.45" outlineLevel="0" r="85">
      <c r="A85" s="41" t="s">
        <v>85</v>
      </c>
      <c r="B85" s="41"/>
      <c r="C85" s="416" t="n">
        <v>41640</v>
      </c>
      <c r="D85" s="416" t="n">
        <v>42735</v>
      </c>
      <c r="E85" s="41"/>
      <c r="F85" s="417"/>
      <c r="G85" s="398"/>
      <c r="H85" s="398"/>
      <c r="I85" s="370" t="n">
        <f aca="false">I81+I77+I73</f>
        <v>130822.859</v>
      </c>
      <c r="J85" s="370" t="n">
        <f aca="false">J81+J77+J73</f>
        <v>0</v>
      </c>
      <c r="K85" s="370" t="n">
        <f aca="false">K81+K77+K73</f>
        <v>21973.43</v>
      </c>
      <c r="L85" s="370" t="n">
        <f aca="false">L81+L77+L73</f>
        <v>0</v>
      </c>
      <c r="M85" s="418"/>
      <c r="N85" s="419" t="n">
        <f aca="false">N81+N77+N73</f>
        <v>108849.429</v>
      </c>
      <c r="O85" s="419"/>
    </row>
    <row collapsed="false" customFormat="false" customHeight="true" hidden="true" ht="249.75" outlineLevel="0" r="86">
      <c r="A86" s="37" t="s">
        <v>54</v>
      </c>
      <c r="B86" s="37" t="s">
        <v>223</v>
      </c>
      <c r="C86" s="368" t="n">
        <v>41640</v>
      </c>
      <c r="D86" s="368" t="n">
        <v>42004</v>
      </c>
      <c r="E86" s="265" t="s">
        <v>225</v>
      </c>
      <c r="F86" s="415" t="n">
        <f aca="false">J86+K86+L86+M86</f>
        <v>113.4</v>
      </c>
      <c r="G86" s="415"/>
      <c r="H86" s="415"/>
      <c r="I86" s="415"/>
      <c r="J86" s="420" t="n">
        <v>0</v>
      </c>
      <c r="K86" s="420" t="n">
        <v>0</v>
      </c>
      <c r="L86" s="420" t="n">
        <v>0</v>
      </c>
      <c r="M86" s="420" t="n">
        <v>113.4</v>
      </c>
      <c r="N86" s="420"/>
      <c r="O86" s="420"/>
    </row>
    <row collapsed="false" customFormat="false" customHeight="false" hidden="true" ht="31.5" outlineLevel="0" r="87">
      <c r="A87" s="37"/>
      <c r="B87" s="37"/>
      <c r="C87" s="368"/>
      <c r="D87" s="368"/>
      <c r="E87" s="41" t="s">
        <v>226</v>
      </c>
      <c r="F87" s="415"/>
      <c r="G87" s="415"/>
      <c r="H87" s="415"/>
      <c r="I87" s="415"/>
      <c r="J87" s="420"/>
      <c r="K87" s="420"/>
      <c r="L87" s="420"/>
      <c r="M87" s="420"/>
      <c r="N87" s="420"/>
      <c r="O87" s="420"/>
    </row>
    <row collapsed="false" customFormat="false" customHeight="false" hidden="true" ht="15.75" outlineLevel="0" r="88">
      <c r="A88" s="37"/>
      <c r="B88" s="37"/>
      <c r="C88" s="368" t="n">
        <v>42005</v>
      </c>
      <c r="D88" s="368" t="n">
        <v>42369</v>
      </c>
      <c r="E88" s="265" t="s">
        <v>227</v>
      </c>
      <c r="F88" s="415" t="n">
        <f aca="false">J88+K88+L88+M88</f>
        <v>1096.49</v>
      </c>
      <c r="G88" s="415"/>
      <c r="H88" s="415"/>
      <c r="I88" s="415"/>
      <c r="J88" s="420" t="n">
        <v>0</v>
      </c>
      <c r="K88" s="420" t="n">
        <v>0</v>
      </c>
      <c r="L88" s="420" t="n">
        <v>0</v>
      </c>
      <c r="M88" s="420" t="n">
        <v>1096.49</v>
      </c>
      <c r="N88" s="420"/>
      <c r="O88" s="420"/>
    </row>
    <row collapsed="false" customFormat="false" customHeight="false" hidden="true" ht="31.5" outlineLevel="0" r="89">
      <c r="A89" s="37"/>
      <c r="B89" s="37"/>
      <c r="C89" s="368"/>
      <c r="D89" s="368"/>
      <c r="E89" s="41" t="s">
        <v>226</v>
      </c>
      <c r="F89" s="415"/>
      <c r="G89" s="415"/>
      <c r="H89" s="415"/>
      <c r="I89" s="415"/>
      <c r="J89" s="420"/>
      <c r="K89" s="420"/>
      <c r="L89" s="420"/>
      <c r="M89" s="420"/>
      <c r="N89" s="420"/>
      <c r="O89" s="420"/>
    </row>
    <row collapsed="false" customFormat="false" customHeight="false" hidden="true" ht="15.75" outlineLevel="0" r="90">
      <c r="A90" s="37"/>
      <c r="B90" s="37"/>
      <c r="C90" s="368" t="n">
        <v>42370</v>
      </c>
      <c r="D90" s="368" t="n">
        <v>42735</v>
      </c>
      <c r="E90" s="265" t="s">
        <v>228</v>
      </c>
      <c r="F90" s="415" t="n">
        <f aca="false">J90+K90+L90+M90</f>
        <v>214</v>
      </c>
      <c r="G90" s="415"/>
      <c r="H90" s="415"/>
      <c r="I90" s="415"/>
      <c r="J90" s="420" t="n">
        <v>0</v>
      </c>
      <c r="K90" s="420" t="n">
        <v>0</v>
      </c>
      <c r="L90" s="420" t="n">
        <v>0</v>
      </c>
      <c r="M90" s="420" t="n">
        <v>214</v>
      </c>
      <c r="N90" s="420"/>
      <c r="O90" s="420"/>
    </row>
    <row collapsed="false" customFormat="false" customHeight="false" hidden="true" ht="31.5" outlineLevel="0" r="91">
      <c r="A91" s="37"/>
      <c r="B91" s="37"/>
      <c r="C91" s="368"/>
      <c r="D91" s="368"/>
      <c r="E91" s="41" t="s">
        <v>226</v>
      </c>
      <c r="F91" s="415"/>
      <c r="G91" s="415"/>
      <c r="H91" s="415"/>
      <c r="I91" s="415"/>
      <c r="J91" s="420"/>
      <c r="K91" s="420"/>
      <c r="L91" s="420"/>
      <c r="M91" s="420"/>
      <c r="N91" s="420"/>
      <c r="O91" s="420"/>
    </row>
    <row collapsed="false" customFormat="false" customHeight="true" hidden="true" ht="18" outlineLevel="0" r="92">
      <c r="A92" s="41" t="s">
        <v>98</v>
      </c>
      <c r="B92" s="41"/>
      <c r="C92" s="416" t="n">
        <v>41640</v>
      </c>
      <c r="D92" s="416" t="n">
        <v>42735</v>
      </c>
      <c r="E92" s="41"/>
      <c r="F92" s="403" t="n">
        <f aca="false">SUM(F86:F91)</f>
        <v>1423.89</v>
      </c>
      <c r="G92" s="403"/>
      <c r="H92" s="403"/>
      <c r="I92" s="403"/>
      <c r="J92" s="404" t="n">
        <f aca="false">SUM(J86:J91)</f>
        <v>0</v>
      </c>
      <c r="K92" s="404" t="n">
        <f aca="false">SUM(K86:K91)</f>
        <v>0</v>
      </c>
      <c r="L92" s="404" t="n">
        <f aca="false">SUM(L86:L91)</f>
        <v>0</v>
      </c>
      <c r="M92" s="403" t="n">
        <f aca="false">SUM(M86:M91)</f>
        <v>1423.89</v>
      </c>
      <c r="N92" s="403"/>
      <c r="O92" s="403"/>
    </row>
    <row collapsed="false" customFormat="false" customHeight="true" hidden="true" ht="36" outlineLevel="0" r="93">
      <c r="A93" s="265" t="s">
        <v>57</v>
      </c>
      <c r="B93" s="37" t="s">
        <v>60</v>
      </c>
      <c r="C93" s="368" t="n">
        <v>41640</v>
      </c>
      <c r="D93" s="368" t="n">
        <v>42004</v>
      </c>
      <c r="E93" s="265" t="s">
        <v>225</v>
      </c>
      <c r="F93" s="403" t="n">
        <f aca="false">J93+K93+L93+M93</f>
        <v>141.8</v>
      </c>
      <c r="G93" s="403"/>
      <c r="H93" s="403"/>
      <c r="I93" s="403"/>
      <c r="J93" s="403" t="n">
        <f aca="false">J106+J113</f>
        <v>0</v>
      </c>
      <c r="K93" s="403" t="n">
        <f aca="false">K106+K113</f>
        <v>0</v>
      </c>
      <c r="L93" s="403" t="n">
        <f aca="false">L106+L113</f>
        <v>0</v>
      </c>
      <c r="M93" s="403" t="n">
        <f aca="false">M106+M113</f>
        <v>141.8</v>
      </c>
      <c r="N93" s="403"/>
      <c r="O93" s="403"/>
    </row>
    <row collapsed="false" customFormat="false" customHeight="true" hidden="true" ht="15.75" outlineLevel="0" r="94">
      <c r="A94" s="359" t="s">
        <v>259</v>
      </c>
      <c r="B94" s="37"/>
      <c r="C94" s="368"/>
      <c r="D94" s="368"/>
      <c r="E94" s="41" t="s">
        <v>226</v>
      </c>
      <c r="F94" s="403"/>
      <c r="G94" s="403"/>
      <c r="H94" s="403"/>
      <c r="I94" s="403"/>
      <c r="J94" s="403"/>
      <c r="K94" s="403"/>
      <c r="L94" s="403"/>
      <c r="M94" s="403"/>
      <c r="N94" s="403"/>
      <c r="O94" s="403"/>
    </row>
    <row collapsed="false" customFormat="false" customHeight="true" hidden="true" ht="35.25" outlineLevel="0" r="95">
      <c r="A95" s="359"/>
      <c r="B95" s="37"/>
      <c r="C95" s="368" t="n">
        <v>41640</v>
      </c>
      <c r="D95" s="368" t="n">
        <v>42004</v>
      </c>
      <c r="E95" s="582" t="s">
        <v>177</v>
      </c>
      <c r="F95" s="421" t="s">
        <v>434</v>
      </c>
      <c r="G95" s="421"/>
      <c r="H95" s="421"/>
      <c r="I95" s="403" t="n">
        <f aca="false">I96+I97+I98+I99</f>
        <v>1833.3</v>
      </c>
      <c r="J95" s="583" t="n">
        <f aca="false">J96+J97+J98+J99</f>
        <v>0</v>
      </c>
      <c r="K95" s="422" t="n">
        <f aca="false">K96+K97+K98+K99</f>
        <v>0</v>
      </c>
      <c r="L95" s="422" t="n">
        <f aca="false">L96+L97+L98+L99</f>
        <v>0</v>
      </c>
      <c r="M95" s="423"/>
      <c r="N95" s="424"/>
      <c r="O95" s="583" t="n">
        <f aca="false">O96+O97+O98+O99</f>
        <v>1833.3</v>
      </c>
    </row>
    <row collapsed="false" customFormat="false" customHeight="true" hidden="true" ht="26.25" outlineLevel="0" r="96">
      <c r="A96" s="359"/>
      <c r="B96" s="37"/>
      <c r="C96" s="368"/>
      <c r="D96" s="368"/>
      <c r="E96" s="582"/>
      <c r="F96" s="387" t="s">
        <v>86</v>
      </c>
      <c r="G96" s="387"/>
      <c r="H96" s="387"/>
      <c r="I96" s="388" t="n">
        <f aca="false">J96+K96+L96+O96</f>
        <v>278.2</v>
      </c>
      <c r="J96" s="388" t="n">
        <f aca="false">J116</f>
        <v>0</v>
      </c>
      <c r="K96" s="388" t="n">
        <f aca="false">K116</f>
        <v>0</v>
      </c>
      <c r="L96" s="388" t="n">
        <f aca="false">L116</f>
        <v>0</v>
      </c>
      <c r="M96" s="425"/>
      <c r="N96" s="426"/>
      <c r="O96" s="584" t="n">
        <f aca="false">O116</f>
        <v>278.2</v>
      </c>
    </row>
    <row collapsed="false" customFormat="false" customHeight="true" hidden="true" ht="26.25" outlineLevel="0" r="97">
      <c r="A97" s="359"/>
      <c r="B97" s="37"/>
      <c r="C97" s="368"/>
      <c r="D97" s="368"/>
      <c r="E97" s="582"/>
      <c r="F97" s="387" t="s">
        <v>87</v>
      </c>
      <c r="G97" s="387"/>
      <c r="H97" s="387"/>
      <c r="I97" s="388" t="n">
        <f aca="false">J97+K97+L97+O97</f>
        <v>993.7</v>
      </c>
      <c r="J97" s="388" t="n">
        <f aca="false">J117</f>
        <v>0</v>
      </c>
      <c r="K97" s="388" t="n">
        <f aca="false">K117</f>
        <v>0</v>
      </c>
      <c r="L97" s="388" t="n">
        <f aca="false">L117</f>
        <v>0</v>
      </c>
      <c r="M97" s="427"/>
      <c r="N97" s="428"/>
      <c r="O97" s="584" t="n">
        <f aca="false">O117</f>
        <v>993.7</v>
      </c>
    </row>
    <row collapsed="false" customFormat="false" customHeight="true" hidden="true" ht="21.75" outlineLevel="0" r="98">
      <c r="A98" s="359"/>
      <c r="B98" s="37"/>
      <c r="C98" s="368"/>
      <c r="D98" s="368"/>
      <c r="E98" s="582"/>
      <c r="F98" s="387" t="s">
        <v>88</v>
      </c>
      <c r="G98" s="387"/>
      <c r="H98" s="387"/>
      <c r="I98" s="388" t="n">
        <f aca="false">J98+K98+L98+O98</f>
        <v>200.9</v>
      </c>
      <c r="J98" s="388" t="n">
        <f aca="false">J118</f>
        <v>0</v>
      </c>
      <c r="K98" s="388" t="n">
        <f aca="false">K118</f>
        <v>0</v>
      </c>
      <c r="L98" s="388" t="n">
        <f aca="false">L118</f>
        <v>0</v>
      </c>
      <c r="M98" s="425"/>
      <c r="N98" s="426"/>
      <c r="O98" s="584" t="n">
        <f aca="false">O118</f>
        <v>200.9</v>
      </c>
    </row>
    <row collapsed="false" customFormat="false" customHeight="true" hidden="true" ht="33" outlineLevel="0" r="99">
      <c r="A99" s="359"/>
      <c r="B99" s="37"/>
      <c r="C99" s="368"/>
      <c r="D99" s="368"/>
      <c r="E99" s="41"/>
      <c r="F99" s="429" t="s">
        <v>55</v>
      </c>
      <c r="G99" s="429"/>
      <c r="H99" s="429"/>
      <c r="I99" s="388" t="n">
        <f aca="false">J99+K99+L99+O99</f>
        <v>360.5</v>
      </c>
      <c r="J99" s="388" t="n">
        <f aca="false">J119</f>
        <v>0</v>
      </c>
      <c r="K99" s="388" t="n">
        <f aca="false">K119</f>
        <v>0</v>
      </c>
      <c r="L99" s="388" t="n">
        <f aca="false">L119</f>
        <v>0</v>
      </c>
      <c r="M99" s="430"/>
      <c r="N99" s="431"/>
      <c r="O99" s="584" t="n">
        <f aca="false">O119+M108</f>
        <v>360.5</v>
      </c>
    </row>
    <row collapsed="false" customFormat="false" customHeight="true" hidden="true" ht="33" outlineLevel="0" r="100">
      <c r="A100" s="359"/>
      <c r="B100" s="37"/>
      <c r="C100" s="432"/>
      <c r="D100" s="432"/>
      <c r="E100" s="582" t="s">
        <v>463</v>
      </c>
      <c r="F100" s="423"/>
      <c r="G100" s="424" t="s">
        <v>434</v>
      </c>
      <c r="H100" s="424"/>
      <c r="I100" s="403" t="n">
        <f aca="false">I101+I102+I103+I104</f>
        <v>1539.3</v>
      </c>
      <c r="J100" s="583" t="n">
        <f aca="false">J101+J102+J103+J104</f>
        <v>0</v>
      </c>
      <c r="K100" s="422" t="n">
        <f aca="false">K101+K102+K103+K104</f>
        <v>0</v>
      </c>
      <c r="L100" s="422" t="n">
        <f aca="false">L101+L102+L103+L104</f>
        <v>0</v>
      </c>
      <c r="M100" s="423"/>
      <c r="N100" s="424"/>
      <c r="O100" s="583" t="n">
        <f aca="false">O101+O102+O103+O104</f>
        <v>1539.3</v>
      </c>
    </row>
    <row collapsed="false" customFormat="false" customHeight="true" hidden="true" ht="33" outlineLevel="0" r="101">
      <c r="A101" s="359"/>
      <c r="B101" s="37"/>
      <c r="C101" s="432"/>
      <c r="D101" s="432"/>
      <c r="E101" s="582"/>
      <c r="F101" s="387" t="s">
        <v>86</v>
      </c>
      <c r="G101" s="387"/>
      <c r="H101" s="387"/>
      <c r="I101" s="388" t="n">
        <f aca="false">J101+K101+L101+O101</f>
        <v>226</v>
      </c>
      <c r="J101" s="388" t="n">
        <f aca="false">J121</f>
        <v>0</v>
      </c>
      <c r="K101" s="388" t="n">
        <f aca="false">K121</f>
        <v>0</v>
      </c>
      <c r="L101" s="388" t="n">
        <f aca="false">L121</f>
        <v>0</v>
      </c>
      <c r="M101" s="425"/>
      <c r="N101" s="426"/>
      <c r="O101" s="584" t="n">
        <f aca="false">O121</f>
        <v>226</v>
      </c>
    </row>
    <row collapsed="false" customFormat="false" customHeight="true" hidden="true" ht="33" outlineLevel="0" r="102">
      <c r="A102" s="359"/>
      <c r="B102" s="37"/>
      <c r="C102" s="432"/>
      <c r="D102" s="432"/>
      <c r="E102" s="582"/>
      <c r="F102" s="387" t="s">
        <v>87</v>
      </c>
      <c r="G102" s="387"/>
      <c r="H102" s="387"/>
      <c r="I102" s="388" t="n">
        <f aca="false">J102+K102+L102+O102</f>
        <v>818</v>
      </c>
      <c r="J102" s="388" t="n">
        <f aca="false">J122</f>
        <v>0</v>
      </c>
      <c r="K102" s="388" t="n">
        <f aca="false">K122</f>
        <v>0</v>
      </c>
      <c r="L102" s="388" t="n">
        <f aca="false">L122</f>
        <v>0</v>
      </c>
      <c r="M102" s="427"/>
      <c r="N102" s="428"/>
      <c r="O102" s="584" t="n">
        <f aca="false">O122</f>
        <v>818</v>
      </c>
    </row>
    <row collapsed="false" customFormat="false" customHeight="true" hidden="true" ht="19.5" outlineLevel="0" r="103">
      <c r="A103" s="359"/>
      <c r="B103" s="37"/>
      <c r="C103" s="368" t="n">
        <v>41640</v>
      </c>
      <c r="D103" s="368" t="n">
        <v>42004</v>
      </c>
      <c r="E103" s="582"/>
      <c r="F103" s="387" t="s">
        <v>88</v>
      </c>
      <c r="G103" s="387"/>
      <c r="H103" s="387"/>
      <c r="I103" s="388" t="n">
        <f aca="false">J103+K103+L103+O103</f>
        <v>213.1</v>
      </c>
      <c r="J103" s="388" t="n">
        <f aca="false">J123</f>
        <v>0</v>
      </c>
      <c r="K103" s="388" t="n">
        <f aca="false">K123</f>
        <v>0</v>
      </c>
      <c r="L103" s="388" t="n">
        <f aca="false">L123</f>
        <v>0</v>
      </c>
      <c r="M103" s="425"/>
      <c r="N103" s="426"/>
      <c r="O103" s="584" t="n">
        <f aca="false">O123</f>
        <v>213.1</v>
      </c>
    </row>
    <row collapsed="false" customFormat="false" customHeight="true" hidden="true" ht="19.5" outlineLevel="0" r="104">
      <c r="A104" s="359"/>
      <c r="B104" s="37"/>
      <c r="C104" s="368"/>
      <c r="D104" s="368"/>
      <c r="E104" s="41"/>
      <c r="F104" s="429" t="s">
        <v>55</v>
      </c>
      <c r="G104" s="429"/>
      <c r="H104" s="429"/>
      <c r="I104" s="388" t="n">
        <f aca="false">J104+K104+L104+O104</f>
        <v>282.2</v>
      </c>
      <c r="J104" s="388" t="n">
        <f aca="false">J124</f>
        <v>0</v>
      </c>
      <c r="K104" s="388" t="n">
        <f aca="false">K124</f>
        <v>0</v>
      </c>
      <c r="L104" s="388" t="n">
        <f aca="false">L124</f>
        <v>0</v>
      </c>
      <c r="M104" s="430"/>
      <c r="N104" s="431"/>
      <c r="O104" s="584" t="n">
        <f aca="false">O124+M110</f>
        <v>282.2</v>
      </c>
    </row>
    <row collapsed="false" customFormat="false" customHeight="true" hidden="true" ht="18" outlineLevel="0" r="105">
      <c r="A105" s="433" t="s">
        <v>98</v>
      </c>
      <c r="B105" s="433"/>
      <c r="C105" s="434" t="n">
        <v>41640</v>
      </c>
      <c r="D105" s="434" t="n">
        <v>42735</v>
      </c>
      <c r="E105" s="433"/>
      <c r="F105" s="403" t="n">
        <f aca="false">I100+I95++++++F93</f>
        <v>3514.4</v>
      </c>
      <c r="G105" s="403"/>
      <c r="H105" s="403"/>
      <c r="I105" s="403"/>
      <c r="J105" s="404" t="n">
        <f aca="false">J100+J95+J93</f>
        <v>0</v>
      </c>
      <c r="K105" s="404" t="n">
        <f aca="false">K100+K95+K93</f>
        <v>0</v>
      </c>
      <c r="L105" s="404" t="n">
        <f aca="false">L100+L95+L93</f>
        <v>0</v>
      </c>
      <c r="M105" s="403" t="n">
        <f aca="false">O100+O95+M93</f>
        <v>3514.4</v>
      </c>
      <c r="N105" s="403"/>
      <c r="O105" s="403"/>
    </row>
    <row collapsed="false" customFormat="false" customHeight="true" hidden="true" ht="15.75" outlineLevel="0" r="106">
      <c r="A106" s="265" t="s">
        <v>257</v>
      </c>
      <c r="B106" s="37" t="s">
        <v>60</v>
      </c>
      <c r="C106" s="368" t="n">
        <v>41640</v>
      </c>
      <c r="D106" s="368" t="n">
        <v>42004</v>
      </c>
      <c r="E106" s="265" t="s">
        <v>225</v>
      </c>
      <c r="F106" s="415" t="n">
        <f aca="false">J106+K106+L106+M106</f>
        <v>141.8</v>
      </c>
      <c r="G106" s="415"/>
      <c r="H106" s="415"/>
      <c r="I106" s="415"/>
      <c r="J106" s="420" t="n">
        <v>0</v>
      </c>
      <c r="K106" s="420" t="n">
        <v>0</v>
      </c>
      <c r="L106" s="420" t="n">
        <v>0</v>
      </c>
      <c r="M106" s="420" t="n">
        <v>141.8</v>
      </c>
      <c r="N106" s="420"/>
      <c r="O106" s="420"/>
    </row>
    <row collapsed="false" customFormat="false" customHeight="false" hidden="true" ht="330.75" outlineLevel="0" r="107">
      <c r="A107" s="265" t="s">
        <v>259</v>
      </c>
      <c r="B107" s="37"/>
      <c r="C107" s="368"/>
      <c r="D107" s="368"/>
      <c r="E107" s="41" t="s">
        <v>226</v>
      </c>
      <c r="F107" s="415"/>
      <c r="G107" s="415"/>
      <c r="H107" s="415"/>
      <c r="I107" s="415"/>
      <c r="J107" s="420"/>
      <c r="K107" s="420"/>
      <c r="L107" s="420"/>
      <c r="M107" s="420"/>
      <c r="N107" s="420"/>
      <c r="O107" s="420"/>
    </row>
    <row collapsed="false" customFormat="false" customHeight="false" hidden="true" ht="15.75" outlineLevel="0" r="108">
      <c r="A108" s="435"/>
      <c r="B108" s="37"/>
      <c r="C108" s="368" t="n">
        <v>41640</v>
      </c>
      <c r="D108" s="368" t="n">
        <v>42004</v>
      </c>
      <c r="E108" s="265" t="s">
        <v>227</v>
      </c>
      <c r="F108" s="415" t="n">
        <f aca="false">J108+K108+L108+M108</f>
        <v>360.5</v>
      </c>
      <c r="G108" s="415"/>
      <c r="H108" s="415"/>
      <c r="I108" s="415"/>
      <c r="J108" s="420" t="n">
        <v>0</v>
      </c>
      <c r="K108" s="420" t="n">
        <v>0</v>
      </c>
      <c r="L108" s="420" t="n">
        <v>0</v>
      </c>
      <c r="M108" s="420" t="n">
        <v>360.5</v>
      </c>
      <c r="N108" s="420"/>
      <c r="O108" s="420"/>
    </row>
    <row collapsed="false" customFormat="false" customHeight="false" hidden="true" ht="31.5" outlineLevel="0" r="109">
      <c r="A109" s="435"/>
      <c r="B109" s="37"/>
      <c r="C109" s="368"/>
      <c r="D109" s="368"/>
      <c r="E109" s="41" t="s">
        <v>226</v>
      </c>
      <c r="F109" s="415"/>
      <c r="G109" s="415"/>
      <c r="H109" s="415"/>
      <c r="I109" s="415"/>
      <c r="J109" s="420"/>
      <c r="K109" s="420"/>
      <c r="L109" s="420"/>
      <c r="M109" s="420"/>
      <c r="N109" s="420"/>
      <c r="O109" s="420"/>
    </row>
    <row collapsed="false" customFormat="false" customHeight="false" hidden="true" ht="15.75" outlineLevel="0" r="110">
      <c r="A110" s="435"/>
      <c r="B110" s="37"/>
      <c r="C110" s="368" t="n">
        <v>41640</v>
      </c>
      <c r="D110" s="368" t="n">
        <v>42004</v>
      </c>
      <c r="E110" s="265" t="s">
        <v>228</v>
      </c>
      <c r="F110" s="415" t="n">
        <f aca="false">J110+K110+L110+M110</f>
        <v>282.2</v>
      </c>
      <c r="G110" s="415"/>
      <c r="H110" s="415"/>
      <c r="I110" s="415"/>
      <c r="J110" s="420" t="n">
        <v>0</v>
      </c>
      <c r="K110" s="420" t="n">
        <v>0</v>
      </c>
      <c r="L110" s="420" t="n">
        <v>0</v>
      </c>
      <c r="M110" s="420" t="n">
        <v>282.2</v>
      </c>
      <c r="N110" s="420"/>
      <c r="O110" s="420"/>
    </row>
    <row collapsed="false" customFormat="false" customHeight="false" hidden="true" ht="31.5" outlineLevel="0" r="111">
      <c r="A111" s="191"/>
      <c r="B111" s="37"/>
      <c r="C111" s="368"/>
      <c r="D111" s="368"/>
      <c r="E111" s="41" t="s">
        <v>226</v>
      </c>
      <c r="F111" s="415"/>
      <c r="G111" s="415"/>
      <c r="H111" s="415"/>
      <c r="I111" s="415"/>
      <c r="J111" s="420"/>
      <c r="K111" s="420"/>
      <c r="L111" s="420"/>
      <c r="M111" s="420"/>
      <c r="N111" s="420"/>
      <c r="O111" s="420"/>
    </row>
    <row collapsed="false" customFormat="false" customHeight="true" hidden="true" ht="18" outlineLevel="0" r="112">
      <c r="A112" s="41" t="s">
        <v>98</v>
      </c>
      <c r="B112" s="41"/>
      <c r="C112" s="416" t="n">
        <v>41640</v>
      </c>
      <c r="D112" s="416" t="n">
        <v>42735</v>
      </c>
      <c r="E112" s="41"/>
      <c r="F112" s="403" t="n">
        <f aca="false">SUM(F106:F111)</f>
        <v>784.5</v>
      </c>
      <c r="G112" s="403"/>
      <c r="H112" s="403"/>
      <c r="I112" s="403"/>
      <c r="J112" s="404" t="n">
        <f aca="false">SUM(J106:J111)</f>
        <v>0</v>
      </c>
      <c r="K112" s="404" t="n">
        <f aca="false">SUM(K106:K111)</f>
        <v>0</v>
      </c>
      <c r="L112" s="404" t="n">
        <f aca="false">SUM(L106:L111)</f>
        <v>0</v>
      </c>
      <c r="M112" s="403" t="n">
        <f aca="false">SUM(M106:M111)</f>
        <v>784.5</v>
      </c>
      <c r="N112" s="403"/>
      <c r="O112" s="403"/>
    </row>
    <row collapsed="false" customFormat="false" customHeight="false" hidden="true" ht="47.25" outlineLevel="0" r="113">
      <c r="A113" s="265" t="s">
        <v>435</v>
      </c>
      <c r="B113" s="37"/>
      <c r="C113" s="368" t="n">
        <v>41640</v>
      </c>
      <c r="D113" s="368" t="n">
        <v>42004</v>
      </c>
      <c r="E113" s="265" t="s">
        <v>225</v>
      </c>
      <c r="F113" s="415" t="n">
        <f aca="false">J113+K113+L113+M113</f>
        <v>0</v>
      </c>
      <c r="G113" s="415"/>
      <c r="H113" s="415"/>
      <c r="I113" s="415"/>
      <c r="J113" s="420" t="n">
        <v>0</v>
      </c>
      <c r="K113" s="420" t="n">
        <v>0</v>
      </c>
      <c r="L113" s="420" t="n">
        <v>0</v>
      </c>
      <c r="M113" s="443" t="n">
        <v>0</v>
      </c>
      <c r="N113" s="443"/>
      <c r="O113" s="443"/>
    </row>
    <row collapsed="false" customFormat="false" customHeight="true" hidden="true" ht="85.5" outlineLevel="0" r="114">
      <c r="A114" s="265" t="s">
        <v>436</v>
      </c>
      <c r="B114" s="37"/>
      <c r="C114" s="368"/>
      <c r="D114" s="368"/>
      <c r="E114" s="41" t="s">
        <v>226</v>
      </c>
      <c r="F114" s="415"/>
      <c r="G114" s="415"/>
      <c r="H114" s="415"/>
      <c r="I114" s="415"/>
      <c r="J114" s="420"/>
      <c r="K114" s="420"/>
      <c r="L114" s="420"/>
      <c r="M114" s="443"/>
      <c r="N114" s="443"/>
      <c r="O114" s="443"/>
    </row>
    <row collapsed="false" customFormat="false" customHeight="true" hidden="true" ht="19.5" outlineLevel="0" r="115">
      <c r="A115" s="435"/>
      <c r="B115" s="37" t="s">
        <v>102</v>
      </c>
      <c r="C115" s="368" t="n">
        <v>41640</v>
      </c>
      <c r="D115" s="368" t="n">
        <v>42004</v>
      </c>
      <c r="E115" s="265" t="s">
        <v>227</v>
      </c>
      <c r="F115" s="423"/>
      <c r="G115" s="424" t="s">
        <v>434</v>
      </c>
      <c r="H115" s="424"/>
      <c r="I115" s="403" t="n">
        <f aca="false">I116+I117+I118+I119</f>
        <v>1472.8</v>
      </c>
      <c r="J115" s="583" t="n">
        <v>0</v>
      </c>
      <c r="K115" s="422" t="n">
        <v>0</v>
      </c>
      <c r="L115" s="423" t="n">
        <v>0</v>
      </c>
      <c r="M115" s="436"/>
      <c r="N115" s="437"/>
      <c r="O115" s="585" t="n">
        <f aca="false">O116+O117+O118+O119</f>
        <v>1472.8</v>
      </c>
    </row>
    <row collapsed="false" customFormat="false" customHeight="true" hidden="true" ht="19.5" outlineLevel="0" r="116">
      <c r="A116" s="435"/>
      <c r="B116" s="37"/>
      <c r="C116" s="368"/>
      <c r="D116" s="368"/>
      <c r="E116" s="265"/>
      <c r="F116" s="406" t="s">
        <v>86</v>
      </c>
      <c r="G116" s="406"/>
      <c r="H116" s="406"/>
      <c r="I116" s="438" t="n">
        <f aca="false">J116+K116++L116+O116</f>
        <v>278.2</v>
      </c>
      <c r="J116" s="420" t="n">
        <v>0</v>
      </c>
      <c r="K116" s="420" t="n">
        <v>0</v>
      </c>
      <c r="L116" s="420" t="n">
        <v>0</v>
      </c>
      <c r="M116" s="439" t="s">
        <v>86</v>
      </c>
      <c r="N116" s="440"/>
      <c r="O116" s="440" t="n">
        <v>278.2</v>
      </c>
    </row>
    <row collapsed="false" customFormat="false" customHeight="true" hidden="true" ht="19.5" outlineLevel="0" r="117">
      <c r="A117" s="435"/>
      <c r="B117" s="37"/>
      <c r="C117" s="368"/>
      <c r="D117" s="368"/>
      <c r="E117" s="265"/>
      <c r="F117" s="406" t="s">
        <v>87</v>
      </c>
      <c r="G117" s="406"/>
      <c r="H117" s="406"/>
      <c r="I117" s="415" t="n">
        <f aca="false">J117+K117++L117+O117</f>
        <v>993.7</v>
      </c>
      <c r="J117" s="420" t="n">
        <v>0</v>
      </c>
      <c r="K117" s="420" t="n">
        <v>0</v>
      </c>
      <c r="L117" s="420" t="n">
        <v>0</v>
      </c>
      <c r="M117" s="441" t="s">
        <v>87</v>
      </c>
      <c r="N117" s="420"/>
      <c r="O117" s="420" t="n">
        <v>993.7</v>
      </c>
    </row>
    <row collapsed="false" customFormat="false" customHeight="true" hidden="true" ht="19.5" outlineLevel="0" r="118">
      <c r="A118" s="435"/>
      <c r="B118" s="37"/>
      <c r="C118" s="368"/>
      <c r="D118" s="368"/>
      <c r="E118" s="265"/>
      <c r="F118" s="406" t="s">
        <v>88</v>
      </c>
      <c r="G118" s="406"/>
      <c r="H118" s="406"/>
      <c r="I118" s="438" t="n">
        <f aca="false">J118+K118++L118+O118</f>
        <v>200.9</v>
      </c>
      <c r="J118" s="420" t="n">
        <v>0</v>
      </c>
      <c r="K118" s="420" t="n">
        <v>0</v>
      </c>
      <c r="L118" s="420" t="n">
        <v>0</v>
      </c>
      <c r="M118" s="441" t="s">
        <v>88</v>
      </c>
      <c r="N118" s="420"/>
      <c r="O118" s="420" t="n">
        <v>200.9</v>
      </c>
    </row>
    <row collapsed="false" customFormat="false" customHeight="true" hidden="true" ht="19.5" outlineLevel="0" r="119">
      <c r="A119" s="435"/>
      <c r="B119" s="37"/>
      <c r="C119" s="368"/>
      <c r="D119" s="368"/>
      <c r="E119" s="41" t="s">
        <v>226</v>
      </c>
      <c r="F119" s="442" t="s">
        <v>55</v>
      </c>
      <c r="G119" s="442"/>
      <c r="H119" s="442"/>
      <c r="I119" s="415" t="n">
        <f aca="false">J119+K119++L119+O119</f>
        <v>0</v>
      </c>
      <c r="J119" s="443" t="n">
        <v>0</v>
      </c>
      <c r="K119" s="443" t="n">
        <v>0</v>
      </c>
      <c r="L119" s="443" t="n">
        <v>0</v>
      </c>
      <c r="M119" s="444" t="s">
        <v>55</v>
      </c>
      <c r="N119" s="443"/>
      <c r="O119" s="443" t="n">
        <v>0</v>
      </c>
    </row>
    <row collapsed="false" customFormat="false" customHeight="true" hidden="true" ht="19.5" outlineLevel="0" r="120">
      <c r="A120" s="435"/>
      <c r="B120" s="37"/>
      <c r="C120" s="432"/>
      <c r="D120" s="432"/>
      <c r="E120" s="172" t="s">
        <v>463</v>
      </c>
      <c r="F120" s="586" t="s">
        <v>434</v>
      </c>
      <c r="G120" s="586"/>
      <c r="H120" s="586"/>
      <c r="I120" s="403" t="n">
        <f aca="false">I121+I122+I123+I124</f>
        <v>1257.1</v>
      </c>
      <c r="J120" s="403" t="n">
        <f aca="false">J121+J122+J123</f>
        <v>0</v>
      </c>
      <c r="K120" s="403" t="n">
        <f aca="false">K121+K122+K123</f>
        <v>0</v>
      </c>
      <c r="L120" s="403" t="n">
        <f aca="false">L121+L122+L123</f>
        <v>0</v>
      </c>
      <c r="M120" s="437"/>
      <c r="N120" s="437"/>
      <c r="O120" s="585" t="n">
        <f aca="false">O121+O122+O123+O124</f>
        <v>1257.1</v>
      </c>
    </row>
    <row collapsed="false" customFormat="false" customHeight="true" hidden="true" ht="19.5" outlineLevel="0" r="121">
      <c r="A121" s="435"/>
      <c r="B121" s="37"/>
      <c r="C121" s="432"/>
      <c r="D121" s="432"/>
      <c r="E121" s="172"/>
      <c r="F121" s="406" t="s">
        <v>86</v>
      </c>
      <c r="G121" s="406"/>
      <c r="H121" s="406"/>
      <c r="I121" s="446" t="n">
        <f aca="false">J121+K121+L121++O121</f>
        <v>226</v>
      </c>
      <c r="J121" s="443" t="n">
        <v>0</v>
      </c>
      <c r="K121" s="443" t="n">
        <v>0</v>
      </c>
      <c r="L121" s="443" t="n">
        <v>0</v>
      </c>
      <c r="M121" s="441" t="s">
        <v>86</v>
      </c>
      <c r="N121" s="420"/>
      <c r="O121" s="420" t="n">
        <v>226</v>
      </c>
    </row>
    <row collapsed="false" customFormat="false" customHeight="true" hidden="true" ht="19.5" outlineLevel="0" r="122">
      <c r="A122" s="435"/>
      <c r="B122" s="37"/>
      <c r="C122" s="432"/>
      <c r="D122" s="432"/>
      <c r="E122" s="172"/>
      <c r="F122" s="406" t="s">
        <v>87</v>
      </c>
      <c r="G122" s="406"/>
      <c r="H122" s="406"/>
      <c r="I122" s="438" t="n">
        <f aca="false">J122+K122+L122++O122</f>
        <v>818</v>
      </c>
      <c r="J122" s="420" t="n">
        <v>0</v>
      </c>
      <c r="K122" s="420" t="n">
        <v>0</v>
      </c>
      <c r="L122" s="420" t="n">
        <v>0</v>
      </c>
      <c r="M122" s="441" t="s">
        <v>87</v>
      </c>
      <c r="N122" s="420"/>
      <c r="O122" s="420" t="n">
        <v>818</v>
      </c>
    </row>
    <row collapsed="false" customFormat="false" customHeight="true" hidden="true" ht="19.5" outlineLevel="0" r="123">
      <c r="A123" s="435"/>
      <c r="B123" s="37"/>
      <c r="C123" s="368" t="n">
        <v>41640</v>
      </c>
      <c r="D123" s="368" t="n">
        <v>42004</v>
      </c>
      <c r="E123" s="172"/>
      <c r="F123" s="406" t="s">
        <v>88</v>
      </c>
      <c r="G123" s="406"/>
      <c r="H123" s="406"/>
      <c r="I123" s="446" t="n">
        <f aca="false">J123+K123+L123++O123</f>
        <v>213.1</v>
      </c>
      <c r="J123" s="420" t="n">
        <v>0</v>
      </c>
      <c r="K123" s="420" t="n">
        <v>0</v>
      </c>
      <c r="L123" s="420" t="n">
        <v>0</v>
      </c>
      <c r="M123" s="441" t="s">
        <v>88</v>
      </c>
      <c r="N123" s="420"/>
      <c r="O123" s="420" t="n">
        <v>213.1</v>
      </c>
    </row>
    <row collapsed="false" customFormat="false" customHeight="true" hidden="true" ht="19.5" outlineLevel="0" r="124">
      <c r="A124" s="435"/>
      <c r="B124" s="37"/>
      <c r="C124" s="368"/>
      <c r="D124" s="368"/>
      <c r="E124" s="172"/>
      <c r="F124" s="442" t="s">
        <v>55</v>
      </c>
      <c r="G124" s="442"/>
      <c r="H124" s="442"/>
      <c r="I124" s="438" t="n">
        <f aca="false">J124+K124+L124++O124</f>
        <v>0</v>
      </c>
      <c r="J124" s="440" t="n">
        <v>0</v>
      </c>
      <c r="K124" s="440" t="n">
        <v>0</v>
      </c>
      <c r="L124" s="440" t="n">
        <v>0</v>
      </c>
      <c r="M124" s="441" t="s">
        <v>55</v>
      </c>
      <c r="N124" s="420"/>
      <c r="O124" s="439" t="n">
        <v>0</v>
      </c>
    </row>
    <row collapsed="false" customFormat="false" customHeight="true" hidden="true" ht="18" outlineLevel="0" r="125">
      <c r="A125" s="42" t="s">
        <v>98</v>
      </c>
      <c r="B125" s="41"/>
      <c r="C125" s="416" t="n">
        <v>41640</v>
      </c>
      <c r="D125" s="416" t="n">
        <v>42735</v>
      </c>
      <c r="E125" s="41"/>
      <c r="F125" s="403" t="n">
        <f aca="false">I120+I115+F113</f>
        <v>2729.9</v>
      </c>
      <c r="G125" s="403"/>
      <c r="H125" s="403"/>
      <c r="I125" s="403"/>
      <c r="J125" s="404" t="n">
        <f aca="false">J113+J115+J120</f>
        <v>0</v>
      </c>
      <c r="K125" s="404" t="n">
        <f aca="false">K113+K115+K120</f>
        <v>0</v>
      </c>
      <c r="L125" s="404" t="n">
        <f aca="false">L113+L115+L120</f>
        <v>0</v>
      </c>
      <c r="M125" s="403" t="n">
        <f aca="false">O120+O115+M113</f>
        <v>2729.9</v>
      </c>
      <c r="N125" s="403"/>
      <c r="O125" s="403"/>
    </row>
    <row collapsed="false" customFormat="false" customHeight="true" hidden="true" ht="15.75" outlineLevel="0" r="126">
      <c r="A126" s="265" t="s">
        <v>62</v>
      </c>
      <c r="B126" s="37" t="s">
        <v>437</v>
      </c>
      <c r="C126" s="368" t="n">
        <v>41640</v>
      </c>
      <c r="D126" s="368" t="n">
        <v>42004</v>
      </c>
      <c r="E126" s="265" t="s">
        <v>225</v>
      </c>
      <c r="F126" s="388" t="n">
        <f aca="false">F133</f>
        <v>832.375</v>
      </c>
      <c r="G126" s="388"/>
      <c r="H126" s="388"/>
      <c r="I126" s="388"/>
      <c r="J126" s="388" t="n">
        <f aca="false">J133</f>
        <v>0</v>
      </c>
      <c r="K126" s="388" t="n">
        <f aca="false">K133</f>
        <v>0</v>
      </c>
      <c r="L126" s="388" t="n">
        <f aca="false">L133</f>
        <v>0</v>
      </c>
      <c r="M126" s="587" t="n">
        <f aca="false">M133</f>
        <v>832.375</v>
      </c>
      <c r="N126" s="587"/>
      <c r="O126" s="587"/>
    </row>
    <row collapsed="false" customFormat="false" customHeight="true" hidden="true" ht="79.5" outlineLevel="0" r="127">
      <c r="A127" s="133" t="s">
        <v>64</v>
      </c>
      <c r="B127" s="37"/>
      <c r="C127" s="368"/>
      <c r="D127" s="368"/>
      <c r="E127" s="41" t="s">
        <v>226</v>
      </c>
      <c r="F127" s="388"/>
      <c r="G127" s="388"/>
      <c r="H127" s="388"/>
      <c r="I127" s="388"/>
      <c r="J127" s="388"/>
      <c r="K127" s="388"/>
      <c r="L127" s="388"/>
      <c r="M127" s="587"/>
      <c r="N127" s="587"/>
      <c r="O127" s="587"/>
    </row>
    <row collapsed="false" customFormat="false" customHeight="false" hidden="true" ht="15.75" outlineLevel="0" r="128">
      <c r="A128" s="133"/>
      <c r="B128" s="37"/>
      <c r="C128" s="368" t="n">
        <v>41640</v>
      </c>
      <c r="D128" s="368" t="n">
        <v>42004</v>
      </c>
      <c r="E128" s="265" t="s">
        <v>227</v>
      </c>
      <c r="F128" s="388" t="n">
        <f aca="false">F135</f>
        <v>1057.2</v>
      </c>
      <c r="G128" s="388"/>
      <c r="H128" s="388"/>
      <c r="I128" s="388"/>
      <c r="J128" s="388" t="n">
        <f aca="false">J135</f>
        <v>0</v>
      </c>
      <c r="K128" s="388" t="n">
        <f aca="false">K135</f>
        <v>0</v>
      </c>
      <c r="L128" s="388" t="n">
        <f aca="false">L135</f>
        <v>0</v>
      </c>
      <c r="M128" s="388" t="n">
        <f aca="false">M135</f>
        <v>1057.2</v>
      </c>
      <c r="N128" s="388"/>
      <c r="O128" s="388"/>
    </row>
    <row collapsed="false" customFormat="false" customHeight="false" hidden="true" ht="31.5" outlineLevel="0" r="129">
      <c r="A129" s="133"/>
      <c r="B129" s="37"/>
      <c r="C129" s="368"/>
      <c r="D129" s="368"/>
      <c r="E129" s="41" t="s">
        <v>226</v>
      </c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</row>
    <row collapsed="false" customFormat="false" customHeight="false" hidden="true" ht="15.75" outlineLevel="0" r="130">
      <c r="A130" s="133"/>
      <c r="B130" s="37"/>
      <c r="C130" s="368" t="n">
        <v>41640</v>
      </c>
      <c r="D130" s="368" t="n">
        <v>42004</v>
      </c>
      <c r="E130" s="265" t="s">
        <v>228</v>
      </c>
      <c r="F130" s="388" t="n">
        <f aca="false">F137</f>
        <v>1013.1</v>
      </c>
      <c r="G130" s="388"/>
      <c r="H130" s="388"/>
      <c r="I130" s="388"/>
      <c r="J130" s="388" t="n">
        <f aca="false">J137</f>
        <v>0</v>
      </c>
      <c r="K130" s="388" t="n">
        <f aca="false">K137</f>
        <v>0</v>
      </c>
      <c r="L130" s="388" t="n">
        <f aca="false">L137</f>
        <v>0</v>
      </c>
      <c r="M130" s="388" t="n">
        <f aca="false">M137</f>
        <v>1013.1</v>
      </c>
      <c r="N130" s="388"/>
      <c r="O130" s="388"/>
    </row>
    <row collapsed="false" customFormat="false" customHeight="false" hidden="true" ht="31.5" outlineLevel="0" r="131">
      <c r="A131" s="191"/>
      <c r="B131" s="37"/>
      <c r="C131" s="368"/>
      <c r="D131" s="368"/>
      <c r="E131" s="41" t="s">
        <v>226</v>
      </c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</row>
    <row collapsed="false" customFormat="false" customHeight="true" hidden="true" ht="18" outlineLevel="0" r="132">
      <c r="A132" s="41" t="s">
        <v>85</v>
      </c>
      <c r="B132" s="41"/>
      <c r="C132" s="416" t="n">
        <v>41640</v>
      </c>
      <c r="D132" s="416" t="n">
        <v>42735</v>
      </c>
      <c r="E132" s="41"/>
      <c r="F132" s="403" t="n">
        <f aca="false">SUM(F126:F131)</f>
        <v>2902.675</v>
      </c>
      <c r="G132" s="403"/>
      <c r="H132" s="403"/>
      <c r="I132" s="403"/>
      <c r="J132" s="404" t="n">
        <f aca="false">SUM(J126:J131)</f>
        <v>0</v>
      </c>
      <c r="K132" s="404" t="n">
        <f aca="false">SUM(K126:K131)</f>
        <v>0</v>
      </c>
      <c r="L132" s="404" t="n">
        <f aca="false">SUM(L126:L131)</f>
        <v>0</v>
      </c>
      <c r="M132" s="403" t="n">
        <f aca="false">SUM(M126:M131)</f>
        <v>2902.675</v>
      </c>
      <c r="N132" s="403"/>
      <c r="O132" s="403"/>
    </row>
    <row collapsed="false" customFormat="false" customHeight="true" hidden="true" ht="31.5" outlineLevel="0" r="133">
      <c r="A133" s="265" t="s">
        <v>65</v>
      </c>
      <c r="B133" s="37" t="s">
        <v>437</v>
      </c>
      <c r="C133" s="368" t="n">
        <v>41640</v>
      </c>
      <c r="D133" s="368" t="n">
        <v>42004</v>
      </c>
      <c r="E133" s="265" t="s">
        <v>225</v>
      </c>
      <c r="F133" s="415" t="n">
        <f aca="false">J133+K133+L133+M133</f>
        <v>832.375</v>
      </c>
      <c r="G133" s="415"/>
      <c r="H133" s="415"/>
      <c r="I133" s="415"/>
      <c r="J133" s="447" t="n">
        <v>0</v>
      </c>
      <c r="K133" s="447" t="n">
        <v>0</v>
      </c>
      <c r="L133" s="447" t="n">
        <v>0</v>
      </c>
      <c r="M133" s="420" t="n">
        <v>832.375</v>
      </c>
      <c r="N133" s="420"/>
      <c r="O133" s="420"/>
    </row>
    <row collapsed="false" customFormat="false" customHeight="false" hidden="true" ht="189" outlineLevel="0" r="134">
      <c r="A134" s="265" t="s">
        <v>438</v>
      </c>
      <c r="B134" s="37"/>
      <c r="C134" s="368"/>
      <c r="D134" s="368"/>
      <c r="E134" s="41" t="s">
        <v>226</v>
      </c>
      <c r="F134" s="415"/>
      <c r="G134" s="415"/>
      <c r="H134" s="415"/>
      <c r="I134" s="415"/>
      <c r="J134" s="447"/>
      <c r="K134" s="447"/>
      <c r="L134" s="447"/>
      <c r="M134" s="420"/>
      <c r="N134" s="420"/>
      <c r="O134" s="420"/>
    </row>
    <row collapsed="false" customFormat="false" customHeight="false" hidden="true" ht="15.75" outlineLevel="0" r="135">
      <c r="A135" s="435"/>
      <c r="B135" s="37"/>
      <c r="C135" s="368" t="n">
        <v>41640</v>
      </c>
      <c r="D135" s="368" t="n">
        <v>42004</v>
      </c>
      <c r="E135" s="265" t="s">
        <v>227</v>
      </c>
      <c r="F135" s="415" t="n">
        <f aca="false">J135+K135+L135+M135</f>
        <v>1057.2</v>
      </c>
      <c r="G135" s="415"/>
      <c r="H135" s="415"/>
      <c r="I135" s="415"/>
      <c r="J135" s="447" t="n">
        <v>0</v>
      </c>
      <c r="K135" s="447" t="n">
        <v>0</v>
      </c>
      <c r="L135" s="447" t="n">
        <v>0</v>
      </c>
      <c r="M135" s="420" t="n">
        <v>1057.2</v>
      </c>
      <c r="N135" s="420"/>
      <c r="O135" s="420"/>
    </row>
    <row collapsed="false" customFormat="false" customHeight="false" hidden="true" ht="31.5" outlineLevel="0" r="136">
      <c r="A136" s="435"/>
      <c r="B136" s="37"/>
      <c r="C136" s="368"/>
      <c r="D136" s="368"/>
      <c r="E136" s="41" t="s">
        <v>226</v>
      </c>
      <c r="F136" s="415"/>
      <c r="G136" s="415"/>
      <c r="H136" s="415"/>
      <c r="I136" s="415"/>
      <c r="J136" s="447"/>
      <c r="K136" s="447"/>
      <c r="L136" s="447"/>
      <c r="M136" s="420"/>
      <c r="N136" s="420"/>
      <c r="O136" s="420"/>
    </row>
    <row collapsed="false" customFormat="false" customHeight="false" hidden="true" ht="15.75" outlineLevel="0" r="137">
      <c r="A137" s="435"/>
      <c r="B137" s="37"/>
      <c r="C137" s="368" t="n">
        <v>41640</v>
      </c>
      <c r="D137" s="368" t="n">
        <v>42004</v>
      </c>
      <c r="E137" s="265" t="s">
        <v>228</v>
      </c>
      <c r="F137" s="415" t="n">
        <f aca="false">J137+K137+L137+M137</f>
        <v>1013.1</v>
      </c>
      <c r="G137" s="415"/>
      <c r="H137" s="415"/>
      <c r="I137" s="415"/>
      <c r="J137" s="447" t="n">
        <v>0</v>
      </c>
      <c r="K137" s="447" t="n">
        <v>0</v>
      </c>
      <c r="L137" s="447" t="n">
        <v>0</v>
      </c>
      <c r="M137" s="420" t="n">
        <v>1013.1</v>
      </c>
      <c r="N137" s="420"/>
      <c r="O137" s="420"/>
    </row>
    <row collapsed="false" customFormat="false" customHeight="false" hidden="true" ht="31.5" outlineLevel="0" r="138">
      <c r="A138" s="191"/>
      <c r="B138" s="37"/>
      <c r="C138" s="368"/>
      <c r="D138" s="368"/>
      <c r="E138" s="41" t="s">
        <v>226</v>
      </c>
      <c r="F138" s="415"/>
      <c r="G138" s="415"/>
      <c r="H138" s="415"/>
      <c r="I138" s="415"/>
      <c r="J138" s="447"/>
      <c r="K138" s="447"/>
      <c r="L138" s="447"/>
      <c r="M138" s="420"/>
      <c r="N138" s="420"/>
      <c r="O138" s="420"/>
    </row>
    <row collapsed="false" customFormat="false" customHeight="true" hidden="true" ht="18" outlineLevel="0" r="139">
      <c r="A139" s="41" t="s">
        <v>85</v>
      </c>
      <c r="B139" s="41"/>
      <c r="C139" s="416" t="n">
        <v>41640</v>
      </c>
      <c r="D139" s="416" t="n">
        <v>42735</v>
      </c>
      <c r="E139" s="41"/>
      <c r="F139" s="403" t="n">
        <f aca="false">SUM(F133:F138)</f>
        <v>2902.675</v>
      </c>
      <c r="G139" s="403"/>
      <c r="H139" s="403"/>
      <c r="I139" s="403"/>
      <c r="J139" s="404"/>
      <c r="K139" s="404"/>
      <c r="L139" s="404"/>
      <c r="M139" s="403" t="n">
        <f aca="false">SUM(M133:M138)</f>
        <v>2902.675</v>
      </c>
      <c r="N139" s="403"/>
      <c r="O139" s="403"/>
    </row>
    <row collapsed="false" customFormat="false" customHeight="false" hidden="true" ht="15.75" outlineLevel="0" r="140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collapsed="false" customFormat="false" customHeight="false" hidden="true" ht="15.75" outlineLevel="0" r="141">
      <c r="A141" s="5"/>
    </row>
    <row collapsed="false" customFormat="false" customHeight="false" hidden="true" ht="15.75" outlineLevel="0" r="142">
      <c r="A142" s="3" t="s">
        <v>106</v>
      </c>
      <c r="B142" s="3"/>
      <c r="C142" s="3"/>
      <c r="D142" s="3"/>
      <c r="E142" s="3"/>
      <c r="F142" s="3"/>
      <c r="G142" s="3"/>
    </row>
    <row collapsed="false" customFormat="false" customHeight="false" hidden="true" ht="15.75" outlineLevel="0" r="143">
      <c r="A143" s="3" t="s">
        <v>107</v>
      </c>
      <c r="B143" s="3"/>
      <c r="C143" s="3"/>
      <c r="D143" s="3"/>
      <c r="E143" s="3"/>
      <c r="F143" s="3"/>
      <c r="G143" s="3"/>
    </row>
    <row collapsed="false" customFormat="false" customHeight="false" hidden="true" ht="15.75" outlineLevel="0" r="144">
      <c r="A144" s="3" t="s">
        <v>108</v>
      </c>
      <c r="B144" s="3"/>
      <c r="C144" s="3"/>
      <c r="D144" s="3"/>
      <c r="E144" s="3"/>
      <c r="F144" s="3"/>
      <c r="G144" s="3"/>
      <c r="H144" s="3"/>
      <c r="I144" s="3"/>
    </row>
    <row collapsed="false" customFormat="false" customHeight="false" hidden="true" ht="15" outlineLevel="0" r="145">
      <c r="A145" s="588" t="s">
        <v>109</v>
      </c>
    </row>
    <row collapsed="false" customFormat="false" customHeight="false" hidden="true" ht="15" outlineLevel="0" r="146">
      <c r="A146" s="588" t="s">
        <v>110</v>
      </c>
    </row>
    <row collapsed="false" customFormat="false" customHeight="true" hidden="true" ht="15" outlineLevel="0" r="147">
      <c r="A147" s="127" t="s">
        <v>3</v>
      </c>
      <c r="B147" s="127" t="s">
        <v>111</v>
      </c>
      <c r="C147" s="128" t="s">
        <v>112</v>
      </c>
      <c r="D147" s="128"/>
      <c r="E147" s="128"/>
      <c r="F147" s="128"/>
      <c r="G147" s="128"/>
      <c r="H147" s="128"/>
      <c r="I147" s="128" t="s">
        <v>113</v>
      </c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</row>
    <row collapsed="false" customFormat="false" customHeight="true" hidden="true" ht="15" outlineLevel="0" r="148">
      <c r="A148" s="131" t="s">
        <v>9</v>
      </c>
      <c r="B148" s="131" t="s">
        <v>114</v>
      </c>
      <c r="C148" s="132" t="s">
        <v>115</v>
      </c>
      <c r="D148" s="132"/>
      <c r="E148" s="132"/>
      <c r="F148" s="132"/>
      <c r="G148" s="132"/>
      <c r="H148" s="132"/>
      <c r="I148" s="132" t="s">
        <v>116</v>
      </c>
      <c r="J148" s="132"/>
      <c r="K148" s="132"/>
      <c r="L148" s="132"/>
      <c r="M148" s="132"/>
      <c r="N148" s="132"/>
      <c r="O148" s="132"/>
      <c r="P148" s="132" t="s">
        <v>117</v>
      </c>
      <c r="Q148" s="132"/>
      <c r="R148" s="132"/>
      <c r="S148" s="132"/>
      <c r="T148" s="132"/>
      <c r="U148" s="132"/>
      <c r="V148" s="132"/>
    </row>
    <row collapsed="false" customFormat="false" customHeight="true" hidden="true" ht="15.75" outlineLevel="0" r="149">
      <c r="A149" s="435"/>
      <c r="B149" s="131" t="s">
        <v>118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7" t="s">
        <v>119</v>
      </c>
      <c r="Q149" s="137"/>
      <c r="R149" s="137"/>
      <c r="S149" s="137"/>
      <c r="T149" s="137"/>
      <c r="U149" s="137"/>
      <c r="V149" s="137"/>
    </row>
    <row collapsed="false" customFormat="false" customHeight="true" hidden="true" ht="15" outlineLevel="0" r="150">
      <c r="A150" s="435"/>
      <c r="B150" s="435"/>
      <c r="C150" s="25" t="s">
        <v>120</v>
      </c>
      <c r="D150" s="25"/>
      <c r="E150" s="25"/>
      <c r="F150" s="25"/>
      <c r="G150" s="25"/>
      <c r="H150" s="25"/>
      <c r="I150" s="25" t="s">
        <v>120</v>
      </c>
      <c r="J150" s="25"/>
      <c r="K150" s="25"/>
      <c r="L150" s="25"/>
      <c r="M150" s="25"/>
      <c r="N150" s="25"/>
      <c r="O150" s="25"/>
      <c r="P150" s="128"/>
      <c r="Q150" s="128"/>
      <c r="R150" s="128"/>
      <c r="S150" s="128"/>
      <c r="T150" s="128"/>
      <c r="U150" s="128"/>
      <c r="V150" s="128"/>
    </row>
    <row collapsed="false" customFormat="false" customHeight="true" hidden="true" ht="15.75" outlineLevel="0" r="151">
      <c r="A151" s="435"/>
      <c r="B151" s="43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137" t="s">
        <v>120</v>
      </c>
      <c r="Q151" s="137"/>
      <c r="R151" s="137"/>
      <c r="S151" s="137"/>
      <c r="T151" s="137"/>
      <c r="U151" s="137"/>
      <c r="V151" s="137"/>
    </row>
    <row collapsed="false" customFormat="false" customHeight="true" hidden="true" ht="15" outlineLevel="0" r="152">
      <c r="A152" s="435"/>
      <c r="B152" s="435"/>
      <c r="C152" s="25" t="s">
        <v>121</v>
      </c>
      <c r="D152" s="25" t="s">
        <v>122</v>
      </c>
      <c r="E152" s="25"/>
      <c r="F152" s="25" t="s">
        <v>123</v>
      </c>
      <c r="G152" s="25" t="s">
        <v>124</v>
      </c>
      <c r="H152" s="25" t="s">
        <v>125</v>
      </c>
      <c r="I152" s="25" t="s">
        <v>121</v>
      </c>
      <c r="J152" s="25"/>
      <c r="K152" s="25" t="s">
        <v>122</v>
      </c>
      <c r="L152" s="25" t="s">
        <v>123</v>
      </c>
      <c r="M152" s="25" t="s">
        <v>124</v>
      </c>
      <c r="N152" s="25" t="s">
        <v>125</v>
      </c>
      <c r="O152" s="25"/>
      <c r="P152" s="131"/>
      <c r="Q152" s="25" t="s">
        <v>122</v>
      </c>
      <c r="R152" s="25"/>
      <c r="S152" s="25" t="s">
        <v>123</v>
      </c>
      <c r="T152" s="25" t="s">
        <v>124</v>
      </c>
      <c r="U152" s="25" t="s">
        <v>125</v>
      </c>
      <c r="V152" s="25"/>
    </row>
    <row collapsed="false" customFormat="false" customHeight="false" hidden="true" ht="63.75" outlineLevel="0" r="153">
      <c r="A153" s="435"/>
      <c r="B153" s="43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30" t="s">
        <v>126</v>
      </c>
      <c r="Q153" s="25"/>
      <c r="R153" s="25"/>
      <c r="S153" s="25"/>
      <c r="T153" s="25"/>
      <c r="U153" s="25"/>
      <c r="V153" s="25"/>
    </row>
    <row collapsed="false" customFormat="false" customHeight="false" hidden="true" ht="75" outlineLevel="0" r="154">
      <c r="A154" s="185" t="n">
        <v>1</v>
      </c>
      <c r="B154" s="467" t="s">
        <v>127</v>
      </c>
      <c r="C154" s="141" t="n">
        <f aca="false">J37</f>
        <v>0</v>
      </c>
      <c r="D154" s="142" t="n">
        <f aca="false">K37</f>
        <v>0</v>
      </c>
      <c r="E154" s="142"/>
      <c r="F154" s="141" t="n">
        <f aca="false">L37</f>
        <v>0</v>
      </c>
      <c r="G154" s="149" t="n">
        <f aca="false">O37</f>
        <v>1087.575</v>
      </c>
      <c r="H154" s="589" t="n">
        <v>0</v>
      </c>
      <c r="I154" s="142" t="n">
        <f aca="false">J42</f>
        <v>0</v>
      </c>
      <c r="J154" s="142"/>
      <c r="K154" s="143" t="n">
        <f aca="false">K42</f>
        <v>0</v>
      </c>
      <c r="L154" s="146" t="n">
        <f aca="false">L42</f>
        <v>0</v>
      </c>
      <c r="M154" s="143" t="n">
        <f aca="false">O42</f>
        <v>2514.19</v>
      </c>
      <c r="N154" s="145" t="n">
        <v>0</v>
      </c>
      <c r="O154" s="145"/>
      <c r="P154" s="146" t="n">
        <f aca="false">J47</f>
        <v>0</v>
      </c>
      <c r="Q154" s="147" t="n">
        <f aca="false">K47</f>
        <v>0</v>
      </c>
      <c r="R154" s="147"/>
      <c r="S154" s="141" t="n">
        <f aca="false">L47</f>
        <v>0</v>
      </c>
      <c r="T154" s="143" t="n">
        <f aca="false">O47</f>
        <v>1509.3</v>
      </c>
      <c r="U154" s="145" t="n">
        <v>0</v>
      </c>
      <c r="V154" s="145"/>
    </row>
    <row collapsed="false" customFormat="false" customHeight="true" hidden="true" ht="41.45" outlineLevel="0" r="155">
      <c r="A155" s="32" t="n">
        <v>2</v>
      </c>
      <c r="B155" s="29" t="s">
        <v>128</v>
      </c>
      <c r="C155" s="146" t="n">
        <f aca="false">J34</f>
        <v>0</v>
      </c>
      <c r="D155" s="148" t="n">
        <f aca="false">K34</f>
        <v>14079.15</v>
      </c>
      <c r="E155" s="148"/>
      <c r="F155" s="146" t="n">
        <f aca="false">L34</f>
        <v>0</v>
      </c>
      <c r="G155" s="149" t="n">
        <f aca="false">O34</f>
        <v>1408</v>
      </c>
      <c r="H155" s="589" t="n">
        <v>0</v>
      </c>
      <c r="I155" s="142" t="n">
        <f aca="false">J39</f>
        <v>0</v>
      </c>
      <c r="J155" s="142"/>
      <c r="K155" s="143" t="n">
        <f aca="false">K39</f>
        <v>0</v>
      </c>
      <c r="L155" s="143" t="n">
        <f aca="false">L39</f>
        <v>0</v>
      </c>
      <c r="M155" s="143" t="n">
        <f aca="false">O39</f>
        <v>19069.2</v>
      </c>
      <c r="N155" s="145" t="n">
        <v>0</v>
      </c>
      <c r="O155" s="145"/>
      <c r="P155" s="146" t="n">
        <f aca="false">J44</f>
        <v>0</v>
      </c>
      <c r="Q155" s="150" t="n">
        <f aca="false">K44</f>
        <v>0</v>
      </c>
      <c r="R155" s="150"/>
      <c r="S155" s="146" t="n">
        <f aca="false">L44</f>
        <v>0</v>
      </c>
      <c r="T155" s="143" t="n">
        <f aca="false">O44</f>
        <v>18714</v>
      </c>
      <c r="U155" s="145" t="n">
        <v>0</v>
      </c>
      <c r="V155" s="145"/>
    </row>
    <row collapsed="false" customFormat="false" customHeight="false" hidden="true" ht="45" outlineLevel="0" r="156">
      <c r="A156" s="32" t="n">
        <v>3</v>
      </c>
      <c r="B156" s="29" t="s">
        <v>129</v>
      </c>
      <c r="C156" s="146" t="n">
        <f aca="false">J35</f>
        <v>0</v>
      </c>
      <c r="D156" s="142" t="n">
        <f aca="false">K35</f>
        <v>0</v>
      </c>
      <c r="E156" s="142"/>
      <c r="F156" s="146" t="n">
        <f aca="false">L35</f>
        <v>0</v>
      </c>
      <c r="G156" s="149" t="n">
        <f aca="false">O35</f>
        <v>0</v>
      </c>
      <c r="H156" s="589" t="n">
        <v>0</v>
      </c>
      <c r="I156" s="142" t="n">
        <f aca="false">J40</f>
        <v>0</v>
      </c>
      <c r="J156" s="142"/>
      <c r="K156" s="143" t="n">
        <f aca="false">K40</f>
        <v>1156.4</v>
      </c>
      <c r="L156" s="143" t="n">
        <f aca="false">L40</f>
        <v>0</v>
      </c>
      <c r="M156" s="143" t="n">
        <f aca="false">O40</f>
        <v>17814.84</v>
      </c>
      <c r="N156" s="145" t="n">
        <v>0</v>
      </c>
      <c r="O156" s="145"/>
      <c r="P156" s="146" t="n">
        <f aca="false">J45</f>
        <v>0</v>
      </c>
      <c r="Q156" s="150" t="n">
        <f aca="false">K45</f>
        <v>0</v>
      </c>
      <c r="R156" s="150"/>
      <c r="S156" s="146" t="n">
        <f aca="false">L45</f>
        <v>0</v>
      </c>
      <c r="T156" s="143" t="n">
        <f aca="false">O45</f>
        <v>18466</v>
      </c>
      <c r="U156" s="145" t="n">
        <v>0</v>
      </c>
      <c r="V156" s="145"/>
    </row>
    <row collapsed="false" customFormat="false" customHeight="true" hidden="true" ht="55.15" outlineLevel="0" r="157">
      <c r="A157" s="32" t="n">
        <v>4</v>
      </c>
      <c r="B157" s="29" t="s">
        <v>130</v>
      </c>
      <c r="C157" s="146" t="n">
        <f aca="false">J36</f>
        <v>0</v>
      </c>
      <c r="D157" s="142" t="n">
        <f aca="false">K36</f>
        <v>3113.89</v>
      </c>
      <c r="E157" s="142"/>
      <c r="F157" s="143" t="n">
        <f aca="false">L41</f>
        <v>0</v>
      </c>
      <c r="G157" s="149" t="n">
        <f aca="false">O36</f>
        <v>533.889</v>
      </c>
      <c r="H157" s="589" t="n">
        <v>0</v>
      </c>
      <c r="I157" s="142" t="n">
        <f aca="false">J41</f>
        <v>0</v>
      </c>
      <c r="J157" s="142"/>
      <c r="K157" s="143" t="n">
        <f aca="false">K41</f>
        <v>3623.99</v>
      </c>
      <c r="L157" s="143" t="n">
        <f aca="false">L41</f>
        <v>0</v>
      </c>
      <c r="M157" s="143" t="n">
        <f aca="false">O41</f>
        <v>16855.3</v>
      </c>
      <c r="N157" s="145" t="n">
        <v>0</v>
      </c>
      <c r="O157" s="145"/>
      <c r="P157" s="146" t="n">
        <f aca="false">J46</f>
        <v>0</v>
      </c>
      <c r="Q157" s="150" t="n">
        <f aca="false">K46</f>
        <v>0</v>
      </c>
      <c r="R157" s="150"/>
      <c r="S157" s="146" t="n">
        <f aca="false">L46</f>
        <v>0</v>
      </c>
      <c r="T157" s="143" t="n">
        <f aca="false">O46</f>
        <v>18718.1</v>
      </c>
      <c r="U157" s="145" t="n">
        <v>0</v>
      </c>
      <c r="V157" s="145"/>
    </row>
    <row collapsed="false" customFormat="false" customHeight="true" hidden="true" ht="15.6" outlineLevel="0" r="158">
      <c r="A158" s="41"/>
      <c r="B158" s="41" t="s">
        <v>85</v>
      </c>
      <c r="C158" s="152" t="n">
        <f aca="false">C157+C156+C155+C154</f>
        <v>0</v>
      </c>
      <c r="D158" s="153" t="n">
        <f aca="false">D157+D156+D155+D154</f>
        <v>17193.04</v>
      </c>
      <c r="E158" s="153"/>
      <c r="F158" s="152" t="n">
        <f aca="false">F157+F156+F155+F154</f>
        <v>0</v>
      </c>
      <c r="G158" s="155" t="n">
        <f aca="false">G157+G156+G155+G154</f>
        <v>3029.464</v>
      </c>
      <c r="H158" s="158" t="n">
        <f aca="false">H157+H156+H155+H154</f>
        <v>0</v>
      </c>
      <c r="I158" s="154" t="n">
        <f aca="false">I157+I156+I155+I154</f>
        <v>0</v>
      </c>
      <c r="J158" s="154"/>
      <c r="K158" s="155" t="n">
        <f aca="false">K157+K156+K155+K154</f>
        <v>4780.39</v>
      </c>
      <c r="L158" s="155" t="n">
        <f aca="false">L157+L156+L155+L154</f>
        <v>0</v>
      </c>
      <c r="M158" s="155" t="n">
        <f aca="false">M157+M156+M155+M154</f>
        <v>56253.53</v>
      </c>
      <c r="N158" s="157" t="n">
        <f aca="false">N157+N156+N155+N154</f>
        <v>0</v>
      </c>
      <c r="O158" s="157"/>
      <c r="P158" s="158" t="n">
        <f aca="false">P157+P156+P155+P154</f>
        <v>0</v>
      </c>
      <c r="Q158" s="159" t="n">
        <f aca="false">Q157+Q156+Q155+Q154</f>
        <v>0</v>
      </c>
      <c r="R158" s="159"/>
      <c r="S158" s="160" t="n">
        <f aca="false">S157+S156+S155+S154</f>
        <v>0</v>
      </c>
      <c r="T158" s="155" t="n">
        <f aca="false">T157+T156+T155+T154</f>
        <v>57407.4</v>
      </c>
      <c r="U158" s="157" t="n">
        <f aca="false">U157+U156+U155+U154</f>
        <v>0</v>
      </c>
      <c r="V158" s="157"/>
    </row>
    <row collapsed="false" customFormat="false" customHeight="true" hidden="true" ht="15.6" outlineLevel="0" r="159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23"/>
    </row>
    <row collapsed="false" customFormat="false" customHeight="true" hidden="true" ht="16.5" outlineLevel="0" r="160">
      <c r="A160" s="165" t="s">
        <v>131</v>
      </c>
      <c r="B160" s="165"/>
      <c r="C160" s="165"/>
      <c r="D160" s="123"/>
      <c r="E160" s="166"/>
      <c r="F160" s="166"/>
      <c r="G160" s="166"/>
      <c r="H160" s="165"/>
      <c r="I160" s="165"/>
      <c r="J160" s="166"/>
      <c r="K160" s="166"/>
      <c r="L160" s="166"/>
      <c r="M160" s="165"/>
      <c r="N160" s="165"/>
      <c r="O160" s="166"/>
      <c r="P160" s="166"/>
      <c r="Q160" s="166"/>
      <c r="R160" s="166"/>
      <c r="S160" s="166"/>
      <c r="T160" s="166"/>
      <c r="U160" s="166"/>
      <c r="V160" s="123"/>
    </row>
    <row collapsed="false" customFormat="false" customHeight="true" hidden="true" ht="15.75" outlineLevel="0" r="161">
      <c r="A161" s="165"/>
      <c r="B161" s="165"/>
      <c r="C161" s="165"/>
      <c r="D161" s="123"/>
      <c r="E161" s="168" t="s">
        <v>132</v>
      </c>
      <c r="F161" s="168"/>
      <c r="G161" s="168"/>
      <c r="H161" s="165"/>
      <c r="I161" s="165"/>
      <c r="J161" s="168" t="s">
        <v>133</v>
      </c>
      <c r="K161" s="168"/>
      <c r="L161" s="168"/>
      <c r="M161" s="165"/>
      <c r="N161" s="165"/>
      <c r="O161" s="168"/>
      <c r="P161" s="168"/>
      <c r="Q161" s="168"/>
      <c r="R161" s="168" t="s">
        <v>134</v>
      </c>
      <c r="S161" s="168"/>
      <c r="T161" s="168"/>
      <c r="U161" s="168"/>
      <c r="V161" s="123"/>
    </row>
    <row collapsed="false" customFormat="false" customHeight="false" hidden="true" ht="15.75" outlineLevel="0" r="162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</row>
    <row collapsed="false" customFormat="false" customHeight="false" hidden="true" ht="15.75" outlineLevel="0" r="163">
      <c r="A163" s="461"/>
    </row>
    <row collapsed="false" customFormat="false" customHeight="false" hidden="true" ht="15.75" outlineLevel="0" r="164">
      <c r="A164" s="3" t="s">
        <v>135</v>
      </c>
      <c r="B164" s="3"/>
      <c r="C164" s="3"/>
      <c r="D164" s="3"/>
      <c r="E164" s="3"/>
      <c r="F164" s="3"/>
      <c r="G164" s="3"/>
    </row>
    <row collapsed="false" customFormat="false" customHeight="false" hidden="true" ht="15.75" outlineLevel="0" r="165">
      <c r="A165" s="461"/>
    </row>
    <row collapsed="false" customFormat="false" customHeight="false" hidden="true" ht="15.75" outlineLevel="0" r="166">
      <c r="A166" s="366"/>
    </row>
    <row collapsed="false" customFormat="false" customHeight="false" hidden="true" ht="15.75" outlineLevel="0" r="167">
      <c r="A167" s="3" t="s">
        <v>1</v>
      </c>
      <c r="B167" s="3"/>
      <c r="C167" s="3"/>
      <c r="D167" s="3"/>
      <c r="E167" s="3"/>
      <c r="F167" s="3"/>
      <c r="G167" s="3"/>
    </row>
    <row collapsed="false" customFormat="false" customHeight="false" hidden="true" ht="15.75" outlineLevel="0" r="168">
      <c r="A168" s="3" t="s">
        <v>136</v>
      </c>
      <c r="B168" s="3"/>
      <c r="C168" s="3"/>
      <c r="D168" s="3"/>
      <c r="E168" s="3"/>
      <c r="F168" s="3"/>
      <c r="G168" s="3"/>
    </row>
    <row collapsed="false" customFormat="false" customHeight="false" hidden="true" ht="15.75" outlineLevel="0" r="169">
      <c r="A169" s="366"/>
    </row>
    <row collapsed="false" customFormat="false" customHeight="true" hidden="true" ht="31.5" outlineLevel="0" r="170">
      <c r="A170" s="462" t="s">
        <v>137</v>
      </c>
      <c r="B170" s="462"/>
      <c r="C170" s="462"/>
      <c r="D170" s="462"/>
      <c r="E170" s="462"/>
      <c r="F170" s="462"/>
      <c r="G170" s="462"/>
      <c r="H170" s="462"/>
      <c r="I170" s="123"/>
      <c r="J170" s="123"/>
    </row>
    <row collapsed="false" customFormat="false" customHeight="false" hidden="true" ht="15.75" outlineLevel="0" r="171">
      <c r="A171" s="168"/>
      <c r="B171" s="168"/>
      <c r="C171" s="168"/>
      <c r="D171" s="168"/>
      <c r="E171" s="168"/>
      <c r="F171" s="168"/>
      <c r="G171" s="168"/>
      <c r="H171" s="168"/>
      <c r="I171" s="123"/>
      <c r="J171" s="123"/>
    </row>
    <row collapsed="false" customFormat="false" customHeight="true" hidden="true" ht="16.5" outlineLevel="0" r="172">
      <c r="A172" s="463" t="s">
        <v>138</v>
      </c>
      <c r="B172" s="463"/>
      <c r="C172" s="463"/>
      <c r="D172" s="463"/>
      <c r="E172" s="463"/>
      <c r="F172" s="463"/>
      <c r="G172" s="463"/>
      <c r="H172" s="463"/>
      <c r="I172" s="123"/>
      <c r="J172" s="123"/>
    </row>
    <row collapsed="false" customFormat="false" customHeight="true" hidden="true" ht="119.25" outlineLevel="0" r="173">
      <c r="A173" s="26" t="s">
        <v>139</v>
      </c>
      <c r="B173" s="26" t="s">
        <v>140</v>
      </c>
      <c r="C173" s="26" t="s">
        <v>141</v>
      </c>
      <c r="D173" s="26" t="s">
        <v>142</v>
      </c>
      <c r="E173" s="26" t="s">
        <v>143</v>
      </c>
      <c r="F173" s="26"/>
      <c r="G173" s="26" t="s">
        <v>448</v>
      </c>
      <c r="H173" s="26"/>
      <c r="I173" s="26"/>
      <c r="J173" s="26"/>
    </row>
    <row collapsed="false" customFormat="false" customHeight="true" hidden="true" ht="45.75" outlineLevel="0" r="174">
      <c r="A174" s="26"/>
      <c r="B174" s="26"/>
      <c r="C174" s="26"/>
      <c r="D174" s="26"/>
      <c r="E174" s="32" t="s">
        <v>144</v>
      </c>
      <c r="F174" s="185" t="s">
        <v>145</v>
      </c>
      <c r="G174" s="32" t="s">
        <v>144</v>
      </c>
      <c r="H174" s="26" t="s">
        <v>449</v>
      </c>
      <c r="I174" s="26"/>
      <c r="J174" s="26"/>
    </row>
    <row collapsed="false" customFormat="false" customHeight="true" hidden="true" ht="14.45" outlineLevel="0" r="175">
      <c r="A175" s="175" t="n">
        <v>1</v>
      </c>
      <c r="B175" s="175" t="n">
        <v>2</v>
      </c>
      <c r="C175" s="175" t="n">
        <v>3</v>
      </c>
      <c r="D175" s="175" t="n">
        <v>4</v>
      </c>
      <c r="E175" s="176" t="n">
        <v>5</v>
      </c>
      <c r="F175" s="176" t="n">
        <v>6</v>
      </c>
      <c r="G175" s="176" t="n">
        <v>7</v>
      </c>
      <c r="H175" s="360" t="n">
        <v>8</v>
      </c>
      <c r="I175" s="360"/>
      <c r="J175" s="360"/>
    </row>
    <row collapsed="false" customFormat="false" customHeight="false" hidden="true" ht="150" outlineLevel="0" r="176">
      <c r="A176" s="29" t="s">
        <v>146</v>
      </c>
      <c r="B176" s="29" t="n">
        <v>2014</v>
      </c>
      <c r="C176" s="179" t="s">
        <v>147</v>
      </c>
      <c r="D176" s="29" t="s">
        <v>148</v>
      </c>
      <c r="E176" s="29" t="n">
        <v>28158.3</v>
      </c>
      <c r="F176" s="29" t="n">
        <v>28158.3</v>
      </c>
      <c r="G176" s="29" t="n">
        <v>28158.3</v>
      </c>
      <c r="H176" s="35" t="n">
        <v>28158.3</v>
      </c>
      <c r="I176" s="35"/>
      <c r="J176" s="35"/>
    </row>
    <row collapsed="false" customFormat="false" customHeight="true" hidden="true" ht="224.25" outlineLevel="0" r="177">
      <c r="A177" s="35" t="s">
        <v>149</v>
      </c>
      <c r="B177" s="29" t="n">
        <v>2014</v>
      </c>
      <c r="C177" s="181" t="s">
        <v>150</v>
      </c>
      <c r="D177" s="35" t="s">
        <v>148</v>
      </c>
      <c r="E177" s="29" t="n">
        <v>6227.78</v>
      </c>
      <c r="F177" s="29" t="n">
        <v>6227.78</v>
      </c>
      <c r="G177" s="29" t="n">
        <v>6227.78</v>
      </c>
      <c r="H177" s="35" t="n">
        <v>6227.78</v>
      </c>
      <c r="I177" s="35"/>
      <c r="J177" s="35"/>
    </row>
    <row collapsed="false" customFormat="false" customHeight="false" hidden="true" ht="15" outlineLevel="0" r="178">
      <c r="A178" s="35"/>
      <c r="B178" s="29" t="n">
        <v>2015</v>
      </c>
      <c r="C178" s="181"/>
      <c r="D178" s="35"/>
      <c r="E178" s="29" t="n">
        <v>775.54</v>
      </c>
      <c r="F178" s="29" t="n">
        <v>775.54</v>
      </c>
      <c r="G178" s="29" t="n">
        <v>775.54</v>
      </c>
      <c r="H178" s="35" t="n">
        <v>775.54</v>
      </c>
      <c r="I178" s="35"/>
      <c r="J178" s="35"/>
    </row>
    <row collapsed="false" customFormat="false" customHeight="true" hidden="true" ht="193.15" outlineLevel="0" r="179">
      <c r="A179" s="29" t="s">
        <v>151</v>
      </c>
      <c r="B179" s="29" t="n">
        <v>2015</v>
      </c>
      <c r="C179" s="29" t="s">
        <v>152</v>
      </c>
      <c r="D179" s="29" t="s">
        <v>148</v>
      </c>
      <c r="E179" s="29" t="n">
        <v>2312.8</v>
      </c>
      <c r="F179" s="29" t="n">
        <v>2312.8</v>
      </c>
      <c r="G179" s="29" t="n">
        <v>2312.8</v>
      </c>
      <c r="H179" s="35" t="n">
        <v>2312.8</v>
      </c>
      <c r="I179" s="35"/>
      <c r="J179" s="35"/>
    </row>
    <row collapsed="false" customFormat="false" customHeight="false" hidden="true" ht="15.75" outlineLevel="0" r="180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</row>
    <row collapsed="false" customFormat="false" customHeight="false" hidden="true" ht="15.75" outlineLevel="0" r="181">
      <c r="A181" s="357"/>
    </row>
    <row collapsed="false" customFormat="false" customHeight="false" hidden="true" ht="15.75" outlineLevel="0" r="182">
      <c r="A182" s="3" t="s">
        <v>153</v>
      </c>
      <c r="B182" s="3"/>
      <c r="C182" s="3"/>
      <c r="D182" s="3"/>
      <c r="E182" s="3"/>
      <c r="F182" s="3"/>
      <c r="G182" s="3"/>
    </row>
    <row collapsed="false" customFormat="false" customHeight="false" hidden="true" ht="15.75" outlineLevel="0" r="183">
      <c r="A183" s="461"/>
    </row>
    <row collapsed="false" customFormat="false" customHeight="false" hidden="true" ht="15.75" outlineLevel="0" r="184">
      <c r="A184" s="3" t="s">
        <v>154</v>
      </c>
      <c r="B184" s="3"/>
      <c r="C184" s="3"/>
      <c r="D184" s="3"/>
      <c r="E184" s="3"/>
      <c r="F184" s="3"/>
      <c r="G184" s="3"/>
    </row>
    <row collapsed="false" customFormat="false" customHeight="false" hidden="true" ht="15.75" outlineLevel="0" r="185">
      <c r="A185" s="3" t="s">
        <v>155</v>
      </c>
      <c r="B185" s="3"/>
      <c r="C185" s="3"/>
      <c r="D185" s="3"/>
      <c r="E185" s="3"/>
      <c r="F185" s="3"/>
      <c r="G185" s="3"/>
    </row>
    <row collapsed="false" customFormat="false" customHeight="false" hidden="true" ht="15.75" outlineLevel="0" r="186">
      <c r="A186" s="366"/>
    </row>
    <row collapsed="false" customFormat="false" customHeight="true" hidden="true" ht="31.5" outlineLevel="0" r="187">
      <c r="A187" s="462" t="s">
        <v>137</v>
      </c>
      <c r="B187" s="462"/>
      <c r="C187" s="462"/>
      <c r="D187" s="462"/>
      <c r="E187" s="462"/>
      <c r="F187" s="462"/>
      <c r="G187" s="462"/>
      <c r="H187" s="462"/>
      <c r="I187" s="123"/>
      <c r="J187" s="123"/>
    </row>
    <row collapsed="false" customFormat="false" customHeight="true" hidden="true" ht="15.6" outlineLevel="0" r="188">
      <c r="A188" s="168"/>
      <c r="B188" s="168"/>
      <c r="C188" s="168"/>
      <c r="D188" s="168"/>
      <c r="E188" s="168"/>
      <c r="F188" s="168"/>
      <c r="G188" s="168"/>
      <c r="H188" s="168"/>
      <c r="I188" s="123"/>
      <c r="J188" s="123"/>
    </row>
    <row collapsed="false" customFormat="false" customHeight="false" hidden="true" ht="15.75" outlineLevel="0" r="189">
      <c r="A189" s="166"/>
      <c r="B189" s="166"/>
      <c r="C189" s="166"/>
      <c r="D189" s="166"/>
      <c r="E189" s="166"/>
      <c r="F189" s="166"/>
      <c r="G189" s="166"/>
      <c r="H189" s="166"/>
      <c r="I189" s="123"/>
      <c r="J189" s="123"/>
    </row>
    <row collapsed="false" customFormat="false" customHeight="true" hidden="true" ht="88.5" outlineLevel="0" r="190">
      <c r="A190" s="26" t="s">
        <v>156</v>
      </c>
      <c r="B190" s="26" t="s">
        <v>157</v>
      </c>
      <c r="C190" s="183" t="s">
        <v>158</v>
      </c>
      <c r="D190" s="183"/>
      <c r="E190" s="183"/>
      <c r="F190" s="183"/>
      <c r="G190" s="183"/>
      <c r="H190" s="26" t="s">
        <v>450</v>
      </c>
      <c r="I190" s="26"/>
      <c r="J190" s="26"/>
    </row>
    <row collapsed="false" customFormat="false" customHeight="true" hidden="true" ht="30" outlineLevel="0" r="191">
      <c r="A191" s="26"/>
      <c r="B191" s="26"/>
      <c r="C191" s="184" t="s">
        <v>159</v>
      </c>
      <c r="D191" s="184"/>
      <c r="E191" s="184"/>
      <c r="F191" s="184"/>
      <c r="G191" s="184"/>
      <c r="H191" s="26"/>
      <c r="I191" s="26"/>
      <c r="J191" s="26"/>
    </row>
    <row collapsed="false" customFormat="false" customHeight="false" hidden="true" ht="30" outlineLevel="0" r="192">
      <c r="A192" s="26"/>
      <c r="B192" s="26"/>
      <c r="C192" s="32" t="s">
        <v>160</v>
      </c>
      <c r="D192" s="185" t="s">
        <v>161</v>
      </c>
      <c r="E192" s="185" t="s">
        <v>162</v>
      </c>
      <c r="F192" s="185" t="s">
        <v>163</v>
      </c>
      <c r="G192" s="185" t="s">
        <v>446</v>
      </c>
      <c r="H192" s="26"/>
      <c r="I192" s="26"/>
      <c r="J192" s="26"/>
    </row>
    <row collapsed="false" customFormat="false" customHeight="false" hidden="true" ht="15" outlineLevel="0" r="193">
      <c r="A193" s="185" t="n">
        <v>1</v>
      </c>
      <c r="B193" s="185" t="n">
        <v>2</v>
      </c>
      <c r="C193" s="32" t="n">
        <v>3</v>
      </c>
      <c r="D193" s="32"/>
      <c r="E193" s="32" t="n">
        <v>4</v>
      </c>
      <c r="F193" s="32" t="n">
        <v>5</v>
      </c>
      <c r="G193" s="32" t="n">
        <v>6</v>
      </c>
      <c r="H193" s="26" t="n">
        <v>7</v>
      </c>
      <c r="I193" s="26"/>
      <c r="J193" s="26"/>
    </row>
    <row collapsed="false" customFormat="false" customHeight="true" hidden="true" ht="45.75" outlineLevel="0" r="194">
      <c r="A194" s="29" t="s">
        <v>164</v>
      </c>
      <c r="B194" s="29" t="n">
        <v>2014</v>
      </c>
      <c r="C194" s="29" t="s">
        <v>165</v>
      </c>
      <c r="D194" s="187" t="n">
        <v>14079.15</v>
      </c>
      <c r="E194" s="29" t="s">
        <v>165</v>
      </c>
      <c r="F194" s="187" t="n">
        <v>1408</v>
      </c>
      <c r="G194" s="29" t="s">
        <v>165</v>
      </c>
      <c r="H194" s="35" t="s">
        <v>451</v>
      </c>
      <c r="I194" s="35"/>
      <c r="J194" s="35"/>
    </row>
    <row collapsed="false" customFormat="false" customHeight="true" hidden="true" ht="224.25" outlineLevel="0" r="195">
      <c r="A195" s="35" t="s">
        <v>149</v>
      </c>
      <c r="B195" s="29" t="n">
        <v>2014</v>
      </c>
      <c r="C195" s="29" t="s">
        <v>165</v>
      </c>
      <c r="D195" s="187" t="n">
        <v>3113.89</v>
      </c>
      <c r="E195" s="29" t="s">
        <v>165</v>
      </c>
      <c r="F195" s="187" t="n">
        <v>311.389</v>
      </c>
      <c r="G195" s="29" t="s">
        <v>165</v>
      </c>
      <c r="H195" s="35" t="s">
        <v>451</v>
      </c>
      <c r="I195" s="35"/>
      <c r="J195" s="35"/>
    </row>
    <row collapsed="false" customFormat="false" customHeight="false" hidden="true" ht="15" outlineLevel="0" r="196">
      <c r="A196" s="35"/>
      <c r="B196" s="29" t="n">
        <v>2015</v>
      </c>
      <c r="C196" s="29" t="s">
        <v>165</v>
      </c>
      <c r="D196" s="187" t="n">
        <v>3623.99</v>
      </c>
      <c r="E196" s="29" t="s">
        <v>165</v>
      </c>
      <c r="F196" s="187" t="n">
        <v>362.4</v>
      </c>
      <c r="G196" s="29" t="s">
        <v>165</v>
      </c>
      <c r="H196" s="35"/>
      <c r="I196" s="35"/>
      <c r="J196" s="35"/>
    </row>
    <row collapsed="false" customFormat="false" customHeight="true" hidden="true" ht="60.75" outlineLevel="0" r="197">
      <c r="A197" s="29" t="s">
        <v>151</v>
      </c>
      <c r="B197" s="29" t="n">
        <v>2015</v>
      </c>
      <c r="C197" s="29" t="s">
        <v>165</v>
      </c>
      <c r="D197" s="187" t="n">
        <v>1156.4</v>
      </c>
      <c r="E197" s="29" t="s">
        <v>165</v>
      </c>
      <c r="F197" s="187" t="n">
        <v>115.64</v>
      </c>
      <c r="G197" s="29" t="s">
        <v>165</v>
      </c>
      <c r="H197" s="35" t="s">
        <v>451</v>
      </c>
      <c r="I197" s="35"/>
      <c r="J197" s="35"/>
    </row>
    <row collapsed="false" customFormat="false" customHeight="false" hidden="true" ht="15.75" outlineLevel="0" r="198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</row>
    <row collapsed="false" customFormat="false" customHeight="false" hidden="true" ht="15.75" outlineLevel="0" r="199">
      <c r="A199" s="461"/>
    </row>
    <row collapsed="false" customFormat="false" customHeight="false" hidden="true" ht="15.75" outlineLevel="0" r="200">
      <c r="A200" s="357"/>
    </row>
    <row collapsed="false" customFormat="false" customHeight="false" hidden="false" ht="15.75" outlineLevel="0" r="201">
      <c r="A201" s="3" t="s">
        <v>166</v>
      </c>
      <c r="B201" s="3"/>
      <c r="C201" s="3"/>
      <c r="D201" s="3"/>
      <c r="E201" s="3"/>
      <c r="F201" s="3"/>
      <c r="G201" s="3"/>
    </row>
    <row collapsed="false" customFormat="false" customHeight="false" hidden="true" ht="15.75" outlineLevel="0" r="202">
      <c r="A202" s="461"/>
    </row>
    <row collapsed="false" customFormat="false" customHeight="false" hidden="false" ht="15.75" outlineLevel="0" r="203">
      <c r="A203" s="3" t="s">
        <v>168</v>
      </c>
      <c r="B203" s="3"/>
      <c r="C203" s="3"/>
      <c r="D203" s="3"/>
      <c r="E203" s="3"/>
      <c r="F203" s="3"/>
      <c r="G203" s="3"/>
    </row>
    <row collapsed="false" customFormat="false" customHeight="false" hidden="false" ht="15.75" outlineLevel="0" r="204">
      <c r="A204" s="3" t="s">
        <v>169</v>
      </c>
      <c r="B204" s="3"/>
      <c r="C204" s="3"/>
      <c r="D204" s="3"/>
      <c r="E204" s="3"/>
      <c r="F204" s="3"/>
      <c r="G204" s="3"/>
    </row>
    <row collapsed="false" customFormat="false" customHeight="false" hidden="false" ht="15.75" outlineLevel="0" r="205">
      <c r="A205" s="3" t="s">
        <v>170</v>
      </c>
      <c r="B205" s="3"/>
      <c r="C205" s="3"/>
      <c r="D205" s="3"/>
      <c r="E205" s="3"/>
      <c r="F205" s="3"/>
      <c r="G205" s="3"/>
    </row>
    <row collapsed="false" customFormat="false" customHeight="false" hidden="false" ht="15.75" outlineLevel="0" r="206">
      <c r="A206" s="5"/>
    </row>
    <row collapsed="false" customFormat="false" customHeight="true" hidden="false" ht="18" outlineLevel="0" r="207">
      <c r="A207" s="450" t="s">
        <v>347</v>
      </c>
      <c r="B207" s="450" t="s">
        <v>172</v>
      </c>
      <c r="C207" s="450" t="s">
        <v>173</v>
      </c>
      <c r="D207" s="450" t="s">
        <v>174</v>
      </c>
      <c r="E207" s="450"/>
      <c r="F207" s="450"/>
      <c r="G207" s="450"/>
    </row>
    <row collapsed="false" customFormat="false" customHeight="false" hidden="false" ht="30" outlineLevel="0" r="208">
      <c r="A208" s="450"/>
      <c r="B208" s="450"/>
      <c r="C208" s="450"/>
      <c r="D208" s="450" t="s">
        <v>175</v>
      </c>
      <c r="E208" s="450" t="s">
        <v>176</v>
      </c>
      <c r="F208" s="450" t="s">
        <v>177</v>
      </c>
      <c r="G208" s="450" t="s">
        <v>452</v>
      </c>
    </row>
    <row collapsed="false" customFormat="false" customHeight="false" hidden="false" ht="15" outlineLevel="0" r="209">
      <c r="A209" s="450"/>
      <c r="B209" s="450"/>
      <c r="C209" s="450"/>
      <c r="D209" s="450" t="n">
        <v>2016</v>
      </c>
      <c r="E209" s="450" t="s">
        <v>442</v>
      </c>
      <c r="F209" s="450" t="s">
        <v>477</v>
      </c>
      <c r="G209" s="450" t="s">
        <v>478</v>
      </c>
    </row>
    <row collapsed="false" customFormat="false" customHeight="true" hidden="false" ht="42.75" outlineLevel="0" r="210">
      <c r="A210" s="639" t="s">
        <v>83</v>
      </c>
      <c r="B210" s="639"/>
      <c r="C210" s="639"/>
      <c r="D210" s="639"/>
      <c r="E210" s="639"/>
      <c r="F210" s="639"/>
      <c r="G210" s="639"/>
    </row>
    <row collapsed="false" customFormat="false" customHeight="true" hidden="false" ht="30" outlineLevel="0" r="211">
      <c r="A211" s="640" t="s">
        <v>181</v>
      </c>
      <c r="B211" s="640"/>
      <c r="C211" s="640"/>
      <c r="D211" s="640"/>
      <c r="E211" s="640"/>
      <c r="F211" s="640"/>
      <c r="G211" s="640"/>
    </row>
    <row collapsed="false" customFormat="false" customHeight="true" hidden="false" ht="25.5" outlineLevel="0" r="212">
      <c r="A212" s="640" t="s">
        <v>479</v>
      </c>
      <c r="B212" s="640"/>
      <c r="C212" s="640"/>
      <c r="D212" s="640"/>
      <c r="E212" s="640"/>
      <c r="F212" s="640"/>
      <c r="G212" s="640"/>
    </row>
    <row collapsed="false" customFormat="false" customHeight="true" hidden="false" ht="75" outlineLevel="0" r="213">
      <c r="A213" s="450" t="s">
        <v>12</v>
      </c>
      <c r="B213" s="641" t="s">
        <v>480</v>
      </c>
      <c r="C213" s="450" t="s">
        <v>186</v>
      </c>
      <c r="D213" s="450" t="s">
        <v>481</v>
      </c>
      <c r="E213" s="450" t="n">
        <v>0.25</v>
      </c>
      <c r="F213" s="450" t="n">
        <v>0.25</v>
      </c>
      <c r="G213" s="450" t="n">
        <v>0.25</v>
      </c>
    </row>
    <row collapsed="false" customFormat="false" customHeight="true" hidden="false" ht="102" outlineLevel="0" r="214">
      <c r="A214" s="450" t="s">
        <v>26</v>
      </c>
      <c r="B214" s="641" t="s">
        <v>407</v>
      </c>
      <c r="C214" s="450" t="s">
        <v>186</v>
      </c>
      <c r="D214" s="450" t="n">
        <v>1.7</v>
      </c>
      <c r="E214" s="450" t="n">
        <v>1.7</v>
      </c>
      <c r="F214" s="450" t="n">
        <v>1.7</v>
      </c>
      <c r="G214" s="450" t="n">
        <v>1.7</v>
      </c>
    </row>
    <row collapsed="false" customFormat="false" customHeight="true" hidden="false" ht="68.25" outlineLevel="0" r="215">
      <c r="A215" s="450" t="n">
        <v>3</v>
      </c>
      <c r="B215" s="641" t="s">
        <v>482</v>
      </c>
      <c r="C215" s="450" t="s">
        <v>186</v>
      </c>
      <c r="D215" s="450" t="s">
        <v>483</v>
      </c>
      <c r="E215" s="450" t="n">
        <v>0.5</v>
      </c>
      <c r="F215" s="450" t="n">
        <v>0.5</v>
      </c>
      <c r="G215" s="450" t="n">
        <v>0.5</v>
      </c>
    </row>
    <row collapsed="false" customFormat="false" customHeight="true" hidden="false" ht="86.65" outlineLevel="0" r="216">
      <c r="A216" s="450" t="n">
        <v>4</v>
      </c>
      <c r="B216" s="641" t="s">
        <v>484</v>
      </c>
      <c r="C216" s="450" t="s">
        <v>186</v>
      </c>
      <c r="D216" s="450" t="n">
        <v>78.2</v>
      </c>
      <c r="E216" s="450" t="n">
        <v>85.6</v>
      </c>
      <c r="F216" s="450" t="n">
        <v>85.6</v>
      </c>
      <c r="G216" s="450" t="n">
        <v>85.6</v>
      </c>
    </row>
    <row collapsed="false" customFormat="false" customHeight="true" hidden="false" ht="86.65" outlineLevel="0" r="217">
      <c r="A217" s="450" t="n">
        <v>5</v>
      </c>
      <c r="B217" s="594" t="s">
        <v>485</v>
      </c>
      <c r="C217" s="642" t="s">
        <v>186</v>
      </c>
      <c r="D217" s="643" t="n">
        <v>15</v>
      </c>
      <c r="E217" s="643" t="n">
        <v>15</v>
      </c>
      <c r="F217" s="643" t="n">
        <v>15</v>
      </c>
      <c r="G217" s="643" t="n">
        <v>15</v>
      </c>
    </row>
    <row collapsed="false" customFormat="false" customHeight="true" hidden="false" ht="29.85" outlineLevel="0" r="218">
      <c r="A218" s="639" t="s">
        <v>21</v>
      </c>
      <c r="B218" s="639"/>
      <c r="C218" s="639"/>
      <c r="D218" s="639"/>
      <c r="E218" s="639"/>
      <c r="F218" s="639"/>
      <c r="G218" s="639"/>
    </row>
    <row collapsed="false" customFormat="false" customHeight="true" hidden="false" ht="68.25" outlineLevel="0" r="219">
      <c r="A219" s="450" t="n">
        <v>6</v>
      </c>
      <c r="B219" s="641" t="s">
        <v>486</v>
      </c>
      <c r="C219" s="450" t="s">
        <v>294</v>
      </c>
      <c r="D219" s="644" t="n">
        <v>5795.987</v>
      </c>
      <c r="E219" s="645" t="n">
        <f aca="false">'7.1'!G278</f>
        <v>666.7</v>
      </c>
      <c r="F219" s="645" t="n">
        <f aca="false">'7.1'!G282</f>
        <v>15856.2</v>
      </c>
      <c r="G219" s="645" t="n">
        <f aca="false">'7.1'!G286</f>
        <v>16012.5</v>
      </c>
    </row>
    <row collapsed="false" customFormat="false" customHeight="true" hidden="false" ht="68.25" outlineLevel="0" r="220">
      <c r="A220" s="450" t="n">
        <v>7</v>
      </c>
      <c r="B220" s="641" t="s">
        <v>487</v>
      </c>
      <c r="C220" s="450" t="s">
        <v>194</v>
      </c>
      <c r="D220" s="450" t="n">
        <v>2</v>
      </c>
      <c r="E220" s="643" t="n">
        <v>1</v>
      </c>
      <c r="F220" s="450" t="n">
        <v>1</v>
      </c>
      <c r="G220" s="450" t="n">
        <v>1</v>
      </c>
    </row>
    <row collapsed="false" customFormat="false" customHeight="true" hidden="false" ht="25.5" outlineLevel="0" r="221">
      <c r="A221" s="639" t="s">
        <v>24</v>
      </c>
      <c r="B221" s="639"/>
      <c r="C221" s="639"/>
      <c r="D221" s="639"/>
      <c r="E221" s="639"/>
      <c r="F221" s="639"/>
      <c r="G221" s="639"/>
    </row>
    <row collapsed="false" customFormat="false" customHeight="true" hidden="false" ht="93.75" outlineLevel="0" r="222">
      <c r="A222" s="450" t="n">
        <v>8</v>
      </c>
      <c r="B222" s="641" t="s">
        <v>480</v>
      </c>
      <c r="C222" s="450" t="s">
        <v>186</v>
      </c>
      <c r="D222" s="450" t="s">
        <v>481</v>
      </c>
      <c r="E222" s="450" t="n">
        <v>0.25</v>
      </c>
      <c r="F222" s="450" t="n">
        <v>0.25</v>
      </c>
      <c r="G222" s="450" t="n">
        <v>0.25</v>
      </c>
    </row>
    <row collapsed="false" customFormat="false" customHeight="true" hidden="false" ht="30" outlineLevel="0" r="223">
      <c r="A223" s="640" t="s">
        <v>201</v>
      </c>
      <c r="B223" s="640"/>
      <c r="C223" s="640"/>
      <c r="D223" s="640"/>
      <c r="E223" s="640"/>
      <c r="F223" s="640"/>
      <c r="G223" s="640"/>
    </row>
    <row collapsed="false" customFormat="false" customHeight="true" hidden="false" ht="45" outlineLevel="0" r="224">
      <c r="A224" s="640" t="s">
        <v>202</v>
      </c>
      <c r="B224" s="640"/>
      <c r="C224" s="640"/>
      <c r="D224" s="640"/>
      <c r="E224" s="640"/>
      <c r="F224" s="640"/>
      <c r="G224" s="640"/>
    </row>
    <row collapsed="false" customFormat="false" customHeight="true" hidden="false" ht="123" outlineLevel="0" r="225">
      <c r="A225" s="450" t="n">
        <v>9</v>
      </c>
      <c r="B225" s="594" t="s">
        <v>488</v>
      </c>
      <c r="C225" s="450" t="s">
        <v>186</v>
      </c>
      <c r="D225" s="450" t="n">
        <v>12.4</v>
      </c>
      <c r="E225" s="450" t="n">
        <v>13</v>
      </c>
      <c r="F225" s="450" t="n">
        <v>13</v>
      </c>
      <c r="G225" s="450" t="n">
        <v>14</v>
      </c>
    </row>
    <row collapsed="false" customFormat="false" customHeight="true" hidden="false" ht="56.25" outlineLevel="0" r="226">
      <c r="A226" s="450" t="n">
        <v>10</v>
      </c>
      <c r="B226" s="594" t="s">
        <v>489</v>
      </c>
      <c r="C226" s="450" t="s">
        <v>205</v>
      </c>
      <c r="D226" s="450" t="n">
        <v>800</v>
      </c>
      <c r="E226" s="450" t="n">
        <v>950</v>
      </c>
      <c r="F226" s="450" t="n">
        <v>1050</v>
      </c>
      <c r="G226" s="450" t="n">
        <v>1200</v>
      </c>
    </row>
    <row collapsed="false" customFormat="false" customHeight="true" hidden="false" ht="25.5" outlineLevel="0" r="227">
      <c r="A227" s="640" t="s">
        <v>206</v>
      </c>
      <c r="B227" s="640"/>
      <c r="C227" s="640"/>
      <c r="D227" s="640"/>
      <c r="E227" s="640"/>
      <c r="F227" s="640"/>
      <c r="G227" s="640"/>
    </row>
    <row collapsed="false" customFormat="false" customHeight="true" hidden="false" ht="90" outlineLevel="0" r="228">
      <c r="A228" s="450" t="n">
        <v>11</v>
      </c>
      <c r="B228" s="594" t="s">
        <v>490</v>
      </c>
      <c r="C228" s="450" t="s">
        <v>205</v>
      </c>
      <c r="D228" s="450" t="s">
        <v>491</v>
      </c>
      <c r="E228" s="450" t="s">
        <v>491</v>
      </c>
      <c r="F228" s="450" t="s">
        <v>491</v>
      </c>
      <c r="G228" s="450" t="s">
        <v>491</v>
      </c>
    </row>
    <row collapsed="false" customFormat="false" customHeight="true" hidden="false" ht="30" outlineLevel="0" r="229">
      <c r="A229" s="640" t="s">
        <v>209</v>
      </c>
      <c r="B229" s="640"/>
      <c r="C229" s="640"/>
      <c r="D229" s="640"/>
      <c r="E229" s="640"/>
      <c r="F229" s="640"/>
      <c r="G229" s="640"/>
    </row>
    <row collapsed="false" customFormat="false" customHeight="true" hidden="false" ht="30" outlineLevel="0" r="230">
      <c r="A230" s="640" t="s">
        <v>210</v>
      </c>
      <c r="B230" s="640"/>
      <c r="C230" s="640"/>
      <c r="D230" s="640"/>
      <c r="E230" s="640"/>
      <c r="F230" s="640"/>
      <c r="G230" s="640"/>
    </row>
    <row collapsed="false" customFormat="false" customHeight="true" hidden="false" ht="69" outlineLevel="0" r="231">
      <c r="A231" s="450" t="n">
        <v>12</v>
      </c>
      <c r="B231" s="641" t="s">
        <v>492</v>
      </c>
      <c r="C231" s="450" t="s">
        <v>205</v>
      </c>
      <c r="D231" s="450" t="n">
        <v>4050</v>
      </c>
      <c r="E231" s="450" t="n">
        <v>4100</v>
      </c>
      <c r="F231" s="450" t="n">
        <v>4150</v>
      </c>
      <c r="G231" s="450" t="n">
        <v>4200</v>
      </c>
    </row>
    <row collapsed="false" customFormat="false" customHeight="true" hidden="false" ht="68.25" outlineLevel="0" r="232">
      <c r="A232" s="450" t="n">
        <v>13</v>
      </c>
      <c r="B232" s="641" t="s">
        <v>493</v>
      </c>
      <c r="C232" s="450" t="s">
        <v>186</v>
      </c>
      <c r="D232" s="450" t="n">
        <v>22</v>
      </c>
      <c r="E232" s="450" t="n">
        <v>22.25</v>
      </c>
      <c r="F232" s="450" t="n">
        <v>22.5</v>
      </c>
      <c r="G232" s="450" t="n">
        <v>22.75</v>
      </c>
    </row>
    <row collapsed="false" customFormat="false" customHeight="false" hidden="false" ht="15.75" outlineLevel="0" r="233">
      <c r="A233" s="366"/>
    </row>
    <row collapsed="false" customFormat="false" customHeight="false" hidden="false" ht="15.75" outlineLevel="0" r="234">
      <c r="A234" s="646" t="s">
        <v>67</v>
      </c>
      <c r="B234" s="646"/>
      <c r="C234" s="646"/>
      <c r="D234" s="646"/>
      <c r="E234" s="646"/>
      <c r="F234" s="646"/>
      <c r="G234" s="646"/>
    </row>
    <row collapsed="false" customFormat="false" customHeight="true" hidden="false" ht="32.25" outlineLevel="0" r="235">
      <c r="A235" s="165" t="s">
        <v>213</v>
      </c>
      <c r="B235" s="165"/>
      <c r="C235" s="165"/>
      <c r="D235" s="165"/>
      <c r="E235" s="165"/>
      <c r="F235" s="165"/>
      <c r="G235" s="165"/>
    </row>
    <row collapsed="false" customFormat="false" customHeight="true" hidden="false" ht="29.25" outlineLevel="0" r="236">
      <c r="A236" s="165" t="s">
        <v>214</v>
      </c>
      <c r="B236" s="165"/>
      <c r="C236" s="165"/>
      <c r="D236" s="165"/>
      <c r="E236" s="165"/>
      <c r="F236" s="165"/>
      <c r="G236" s="165"/>
    </row>
    <row collapsed="false" customFormat="false" customHeight="false" hidden="true" ht="15.75" outlineLevel="0" r="237">
      <c r="A237" s="3" t="s">
        <v>215</v>
      </c>
      <c r="B237" s="3"/>
      <c r="C237" s="3"/>
      <c r="D237" s="3"/>
      <c r="E237" s="3"/>
      <c r="F237" s="3"/>
      <c r="G237" s="3"/>
      <c r="H237" s="3"/>
      <c r="I237" s="3"/>
    </row>
    <row collapsed="false" customFormat="false" customHeight="false" hidden="true" ht="15.75" outlineLevel="0" r="238">
      <c r="A238" s="3" t="s">
        <v>69</v>
      </c>
      <c r="B238" s="3"/>
      <c r="C238" s="3"/>
      <c r="D238" s="3"/>
      <c r="E238" s="3"/>
      <c r="F238" s="3"/>
      <c r="G238" s="3"/>
      <c r="H238" s="3"/>
    </row>
    <row collapsed="false" customFormat="false" customHeight="false" hidden="true" ht="15.75" outlineLevel="0" r="239">
      <c r="A239" s="3" t="s">
        <v>216</v>
      </c>
      <c r="B239" s="3"/>
      <c r="C239" s="3"/>
      <c r="D239" s="3"/>
      <c r="E239" s="3"/>
      <c r="F239" s="3"/>
      <c r="G239" s="3"/>
      <c r="H239" s="3"/>
    </row>
    <row collapsed="false" customFormat="false" customHeight="false" hidden="true" ht="15.75" outlineLevel="0" r="240">
      <c r="A240" s="3" t="s">
        <v>90</v>
      </c>
      <c r="B240" s="3"/>
      <c r="C240" s="3"/>
      <c r="D240" s="3"/>
      <c r="E240" s="3"/>
      <c r="F240" s="3"/>
      <c r="G240" s="3"/>
    </row>
    <row collapsed="false" customFormat="false" customHeight="false" hidden="true" ht="15.75" outlineLevel="0" r="241">
      <c r="A241" s="469"/>
    </row>
    <row collapsed="false" customFormat="false" customHeight="true" hidden="true" ht="164.25" outlineLevel="0" r="242">
      <c r="A242" s="26" t="s">
        <v>171</v>
      </c>
      <c r="B242" s="26" t="s">
        <v>217</v>
      </c>
      <c r="C242" s="26" t="s">
        <v>72</v>
      </c>
      <c r="D242" s="26" t="s">
        <v>218</v>
      </c>
      <c r="E242" s="26" t="s">
        <v>74</v>
      </c>
      <c r="F242" s="26" t="s">
        <v>219</v>
      </c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</row>
    <row collapsed="false" customFormat="false" customHeight="true" hidden="true" ht="45.75" outlineLevel="0" r="243">
      <c r="A243" s="26"/>
      <c r="B243" s="26"/>
      <c r="C243" s="26"/>
      <c r="D243" s="26"/>
      <c r="E243" s="26"/>
      <c r="F243" s="26" t="s">
        <v>78</v>
      </c>
      <c r="G243" s="26"/>
      <c r="H243" s="26"/>
      <c r="I243" s="470" t="s">
        <v>220</v>
      </c>
      <c r="J243" s="26" t="s">
        <v>80</v>
      </c>
      <c r="K243" s="26"/>
      <c r="L243" s="26" t="s">
        <v>221</v>
      </c>
      <c r="M243" s="26"/>
      <c r="N243" s="26"/>
      <c r="O243" s="26"/>
      <c r="P243" s="26"/>
      <c r="Q243" s="26"/>
      <c r="R243" s="201" t="s">
        <v>222</v>
      </c>
    </row>
    <row collapsed="false" customFormat="false" customHeight="false" hidden="true" ht="15" outlineLevel="0" r="244">
      <c r="A244" s="176" t="n">
        <v>1</v>
      </c>
      <c r="B244" s="176" t="n">
        <v>2</v>
      </c>
      <c r="C244" s="176" t="n">
        <v>3</v>
      </c>
      <c r="D244" s="176" t="n">
        <v>4</v>
      </c>
      <c r="E244" s="176" t="n">
        <v>5</v>
      </c>
      <c r="F244" s="360" t="n">
        <v>6</v>
      </c>
      <c r="G244" s="360"/>
      <c r="H244" s="360"/>
      <c r="I244" s="176" t="n">
        <v>7</v>
      </c>
      <c r="J244" s="360" t="n">
        <v>8</v>
      </c>
      <c r="K244" s="360"/>
      <c r="L244" s="360" t="n">
        <v>9</v>
      </c>
      <c r="M244" s="360"/>
      <c r="N244" s="360"/>
      <c r="O244" s="360"/>
      <c r="P244" s="360"/>
      <c r="Q244" s="360"/>
      <c r="R244" s="201" t="n">
        <v>10</v>
      </c>
    </row>
    <row collapsed="false" customFormat="false" customHeight="true" hidden="true" ht="74.25" outlineLevel="0" r="245">
      <c r="A245" s="35" t="n">
        <v>1</v>
      </c>
      <c r="B245" s="35" t="s">
        <v>90</v>
      </c>
      <c r="C245" s="205" t="s">
        <v>223</v>
      </c>
      <c r="D245" s="205" t="s">
        <v>224</v>
      </c>
      <c r="E245" s="206" t="s">
        <v>225</v>
      </c>
      <c r="F245" s="467"/>
      <c r="G245" s="310"/>
      <c r="H245" s="471" t="n">
        <f aca="false">H246+++H247+H248+H249</f>
        <v>19248.329</v>
      </c>
      <c r="I245" s="210" t="n">
        <f aca="false">I246+I247+I248+I249</f>
        <v>0</v>
      </c>
      <c r="J245" s="145" t="n">
        <v>19418.04</v>
      </c>
      <c r="K245" s="145"/>
      <c r="L245" s="467"/>
      <c r="M245" s="310"/>
      <c r="N245" s="310"/>
      <c r="O245" s="310"/>
      <c r="P245" s="209" t="n">
        <f aca="false">P246+P247+P248+P249</f>
        <v>2055.289</v>
      </c>
      <c r="Q245" s="209"/>
      <c r="R245" s="210" t="n">
        <f aca="false">R246+R247+R248+R249</f>
        <v>0</v>
      </c>
    </row>
    <row collapsed="false" customFormat="false" customHeight="true" hidden="true" ht="16.5" outlineLevel="0" r="246">
      <c r="A246" s="35"/>
      <c r="B246" s="35"/>
      <c r="C246" s="205"/>
      <c r="D246" s="205"/>
      <c r="E246" s="206" t="s">
        <v>226</v>
      </c>
      <c r="F246" s="194" t="s">
        <v>86</v>
      </c>
      <c r="G246" s="467"/>
      <c r="H246" s="471" t="n">
        <f aca="false">I246+J246++P246+R246</f>
        <v>15487.15</v>
      </c>
      <c r="I246" s="213" t="n">
        <f aca="false">I266</f>
        <v>0</v>
      </c>
      <c r="J246" s="142" t="n">
        <f aca="false">J266</f>
        <v>14079.15</v>
      </c>
      <c r="K246" s="142"/>
      <c r="L246" s="205" t="s">
        <v>86</v>
      </c>
      <c r="M246" s="205"/>
      <c r="N246" s="205"/>
      <c r="O246" s="205"/>
      <c r="P246" s="212" t="n">
        <f aca="false">P266</f>
        <v>1408</v>
      </c>
      <c r="Q246" s="212"/>
      <c r="R246" s="213" t="n">
        <f aca="false">R266</f>
        <v>0</v>
      </c>
    </row>
    <row collapsed="false" customFormat="false" customHeight="true" hidden="true" ht="16.5" outlineLevel="0" r="247">
      <c r="A247" s="35"/>
      <c r="B247" s="35"/>
      <c r="C247" s="205"/>
      <c r="D247" s="205"/>
      <c r="E247" s="571"/>
      <c r="F247" s="194" t="s">
        <v>87</v>
      </c>
      <c r="G247" s="467"/>
      <c r="H247" s="472" t="n">
        <f aca="false">I247+J247++P247+R247</f>
        <v>0</v>
      </c>
      <c r="I247" s="213" t="n">
        <f aca="false">I267</f>
        <v>0</v>
      </c>
      <c r="J247" s="142" t="n">
        <f aca="false">J267</f>
        <v>0</v>
      </c>
      <c r="K247" s="142"/>
      <c r="L247" s="205" t="s">
        <v>87</v>
      </c>
      <c r="M247" s="205"/>
      <c r="N247" s="205"/>
      <c r="O247" s="205"/>
      <c r="P247" s="212" t="n">
        <f aca="false">P267</f>
        <v>0</v>
      </c>
      <c r="Q247" s="212"/>
      <c r="R247" s="213" t="n">
        <f aca="false">R267</f>
        <v>0</v>
      </c>
    </row>
    <row collapsed="false" customFormat="false" customHeight="true" hidden="true" ht="16.5" outlineLevel="0" r="248">
      <c r="A248" s="35"/>
      <c r="B248" s="35"/>
      <c r="C248" s="205"/>
      <c r="D248" s="205"/>
      <c r="E248" s="571"/>
      <c r="F248" s="194" t="s">
        <v>88</v>
      </c>
      <c r="G248" s="467"/>
      <c r="H248" s="471" t="n">
        <f aca="false">I248+J248++P248+R248</f>
        <v>3647.779</v>
      </c>
      <c r="I248" s="213" t="n">
        <f aca="false">I268</f>
        <v>0</v>
      </c>
      <c r="J248" s="142" t="n">
        <f aca="false">J268</f>
        <v>3113.89</v>
      </c>
      <c r="K248" s="142"/>
      <c r="L248" s="205" t="s">
        <v>88</v>
      </c>
      <c r="M248" s="205"/>
      <c r="N248" s="205"/>
      <c r="O248" s="205"/>
      <c r="P248" s="212" t="n">
        <f aca="false">P268</f>
        <v>533.889</v>
      </c>
      <c r="Q248" s="212"/>
      <c r="R248" s="213" t="n">
        <f aca="false">R268</f>
        <v>0</v>
      </c>
    </row>
    <row collapsed="false" customFormat="false" customHeight="true" hidden="true" ht="16.5" outlineLevel="0" r="249">
      <c r="A249" s="35"/>
      <c r="B249" s="35"/>
      <c r="C249" s="205"/>
      <c r="D249" s="205"/>
      <c r="E249" s="573"/>
      <c r="F249" s="194" t="s">
        <v>55</v>
      </c>
      <c r="G249" s="467"/>
      <c r="H249" s="472" t="n">
        <f aca="false">I249+J249++P249+R249</f>
        <v>113.4</v>
      </c>
      <c r="I249" s="218" t="n">
        <f aca="false">I324</f>
        <v>0</v>
      </c>
      <c r="J249" s="145" t="n">
        <f aca="false">J324</f>
        <v>0</v>
      </c>
      <c r="K249" s="145"/>
      <c r="L249" s="205" t="s">
        <v>55</v>
      </c>
      <c r="M249" s="205"/>
      <c r="N249" s="205"/>
      <c r="O249" s="205"/>
      <c r="P249" s="217" t="n">
        <f aca="false">L324</f>
        <v>113.4</v>
      </c>
      <c r="Q249" s="217"/>
      <c r="R249" s="218" t="n">
        <f aca="false">R324</f>
        <v>0</v>
      </c>
    </row>
    <row collapsed="false" customFormat="false" customHeight="true" hidden="true" ht="16.5" outlineLevel="0" r="250">
      <c r="A250" s="35"/>
      <c r="B250" s="35"/>
      <c r="C250" s="205"/>
      <c r="D250" s="205"/>
      <c r="E250" s="206" t="s">
        <v>227</v>
      </c>
      <c r="F250" s="467"/>
      <c r="G250" s="310"/>
      <c r="H250" s="471" t="n">
        <f aca="false">H251+H252+H253+H254</f>
        <v>58143.42</v>
      </c>
      <c r="I250" s="210" t="n">
        <f aca="false">I251+I252++I253+I254</f>
        <v>0</v>
      </c>
      <c r="J250" s="142" t="n">
        <f aca="false">J251+J252++J254</f>
        <v>1156.4</v>
      </c>
      <c r="K250" s="142"/>
      <c r="L250" s="185"/>
      <c r="M250" s="185"/>
      <c r="N250" s="185"/>
      <c r="O250" s="185"/>
      <c r="P250" s="219" t="n">
        <f aca="false">P251+P252+P253+P254</f>
        <v>53363.03</v>
      </c>
      <c r="Q250" s="219"/>
      <c r="R250" s="210" t="n">
        <f aca="false">R251+R252+R253+R254</f>
        <v>0</v>
      </c>
    </row>
    <row collapsed="false" customFormat="false" customHeight="true" hidden="true" ht="16.5" outlineLevel="0" r="251">
      <c r="A251" s="35"/>
      <c r="B251" s="35"/>
      <c r="C251" s="205"/>
      <c r="D251" s="205"/>
      <c r="E251" s="206" t="s">
        <v>226</v>
      </c>
      <c r="F251" s="194" t="s">
        <v>86</v>
      </c>
      <c r="G251" s="467"/>
      <c r="H251" s="472" t="n">
        <f aca="false">I251+J251+P251+R251</f>
        <v>18791</v>
      </c>
      <c r="I251" s="213" t="n">
        <f aca="false">I270</f>
        <v>0</v>
      </c>
      <c r="J251" s="145" t="n">
        <f aca="false">J270</f>
        <v>0</v>
      </c>
      <c r="K251" s="145"/>
      <c r="L251" s="205" t="s">
        <v>86</v>
      </c>
      <c r="M251" s="205"/>
      <c r="N251" s="205"/>
      <c r="O251" s="205"/>
      <c r="P251" s="217" t="n">
        <f aca="false">P270</f>
        <v>18791</v>
      </c>
      <c r="Q251" s="217"/>
      <c r="R251" s="213" t="n">
        <f aca="false">R270</f>
        <v>0</v>
      </c>
    </row>
    <row collapsed="false" customFormat="false" customHeight="true" hidden="true" ht="16.5" outlineLevel="0" r="252">
      <c r="A252" s="35"/>
      <c r="B252" s="35"/>
      <c r="C252" s="205"/>
      <c r="D252" s="205"/>
      <c r="E252" s="571"/>
      <c r="F252" s="194" t="s">
        <v>87</v>
      </c>
      <c r="G252" s="467"/>
      <c r="H252" s="471" t="n">
        <f aca="false">I252+J252+P252+R252</f>
        <v>17977.54</v>
      </c>
      <c r="I252" s="213" t="n">
        <f aca="false">I271</f>
        <v>0</v>
      </c>
      <c r="J252" s="142" t="n">
        <f aca="false">J271</f>
        <v>1156.4</v>
      </c>
      <c r="K252" s="142"/>
      <c r="L252" s="205" t="s">
        <v>87</v>
      </c>
      <c r="M252" s="205"/>
      <c r="N252" s="205"/>
      <c r="O252" s="205"/>
      <c r="P252" s="217" t="n">
        <f aca="false">P271</f>
        <v>16821.14</v>
      </c>
      <c r="Q252" s="217"/>
      <c r="R252" s="213" t="n">
        <f aca="false">R271</f>
        <v>0</v>
      </c>
    </row>
    <row collapsed="false" customFormat="false" customHeight="true" hidden="true" ht="16.5" outlineLevel="0" r="253">
      <c r="A253" s="35"/>
      <c r="B253" s="35"/>
      <c r="C253" s="205"/>
      <c r="D253" s="205"/>
      <c r="E253" s="571"/>
      <c r="F253" s="194" t="s">
        <v>88</v>
      </c>
      <c r="G253" s="467"/>
      <c r="H253" s="472" t="n">
        <f aca="false">I253+J253+P253+R253</f>
        <v>20278.39</v>
      </c>
      <c r="I253" s="213" t="n">
        <f aca="false">I272</f>
        <v>0</v>
      </c>
      <c r="J253" s="142" t="n">
        <f aca="false">J272</f>
        <v>3623.99</v>
      </c>
      <c r="K253" s="142"/>
      <c r="L253" s="205" t="s">
        <v>88</v>
      </c>
      <c r="M253" s="205"/>
      <c r="N253" s="205"/>
      <c r="O253" s="205"/>
      <c r="P253" s="217" t="n">
        <f aca="false">P272</f>
        <v>16654.4</v>
      </c>
      <c r="Q253" s="217"/>
      <c r="R253" s="213" t="n">
        <f aca="false">R272</f>
        <v>0</v>
      </c>
    </row>
    <row collapsed="false" customFormat="false" customHeight="true" hidden="true" ht="16.5" outlineLevel="0" r="254">
      <c r="A254" s="35"/>
      <c r="B254" s="35"/>
      <c r="C254" s="205"/>
      <c r="D254" s="205"/>
      <c r="E254" s="573"/>
      <c r="F254" s="194" t="s">
        <v>55</v>
      </c>
      <c r="G254" s="467"/>
      <c r="H254" s="472" t="n">
        <f aca="false">I254+J254+P254+R254</f>
        <v>1096.49</v>
      </c>
      <c r="I254" s="218" t="n">
        <f aca="false">I326</f>
        <v>0</v>
      </c>
      <c r="J254" s="145" t="n">
        <f aca="false">J326</f>
        <v>0</v>
      </c>
      <c r="K254" s="145"/>
      <c r="L254" s="205" t="s">
        <v>55</v>
      </c>
      <c r="M254" s="205"/>
      <c r="N254" s="205"/>
      <c r="O254" s="205"/>
      <c r="P254" s="217" t="n">
        <f aca="false">L326</f>
        <v>1096.49</v>
      </c>
      <c r="Q254" s="217"/>
      <c r="R254" s="218" t="n">
        <f aca="false">R326</f>
        <v>0</v>
      </c>
    </row>
    <row collapsed="false" customFormat="false" customHeight="true" hidden="true" ht="15.75" outlineLevel="0" r="255">
      <c r="A255" s="35"/>
      <c r="B255" s="35"/>
      <c r="C255" s="205"/>
      <c r="D255" s="205"/>
      <c r="E255" s="206" t="s">
        <v>228</v>
      </c>
      <c r="F255" s="185"/>
      <c r="G255" s="185"/>
      <c r="H255" s="472" t="n">
        <f aca="false">H256+H257+H258+H259</f>
        <v>54855</v>
      </c>
      <c r="I255" s="210" t="n">
        <f aca="false">I256+I257+I258+I259</f>
        <v>0</v>
      </c>
      <c r="J255" s="220"/>
      <c r="K255" s="221" t="n">
        <f aca="false">K256+K257+K258+K259</f>
        <v>0</v>
      </c>
      <c r="L255" s="185"/>
      <c r="M255" s="185"/>
      <c r="N255" s="185"/>
      <c r="O255" s="185"/>
      <c r="P255" s="219" t="n">
        <f aca="false">P256+P257+P258+P259</f>
        <v>54855</v>
      </c>
      <c r="Q255" s="219"/>
      <c r="R255" s="210" t="n">
        <f aca="false">R256+R257+R258+R259</f>
        <v>0</v>
      </c>
    </row>
    <row collapsed="false" customFormat="false" customHeight="true" hidden="true" ht="15.75" outlineLevel="0" r="256">
      <c r="A256" s="35"/>
      <c r="B256" s="35"/>
      <c r="C256" s="205"/>
      <c r="D256" s="205"/>
      <c r="E256" s="206" t="s">
        <v>226</v>
      </c>
      <c r="F256" s="194" t="s">
        <v>86</v>
      </c>
      <c r="G256" s="467"/>
      <c r="H256" s="472" t="n">
        <f aca="false">I256+K256+P256+++R256</f>
        <v>18488</v>
      </c>
      <c r="I256" s="213" t="n">
        <f aca="false">I274</f>
        <v>0</v>
      </c>
      <c r="J256" s="222"/>
      <c r="K256" s="223" t="n">
        <f aca="false">K274</f>
        <v>0</v>
      </c>
      <c r="L256" s="205" t="s">
        <v>86</v>
      </c>
      <c r="M256" s="205"/>
      <c r="N256" s="205"/>
      <c r="O256" s="205"/>
      <c r="P256" s="217" t="n">
        <f aca="false">P274</f>
        <v>18488</v>
      </c>
      <c r="Q256" s="217"/>
      <c r="R256" s="213" t="n">
        <f aca="false">R274</f>
        <v>0</v>
      </c>
    </row>
    <row collapsed="false" customFormat="false" customHeight="true" hidden="true" ht="15.75" outlineLevel="0" r="257">
      <c r="A257" s="35"/>
      <c r="B257" s="35"/>
      <c r="C257" s="205"/>
      <c r="D257" s="205"/>
      <c r="E257" s="571"/>
      <c r="F257" s="194" t="s">
        <v>87</v>
      </c>
      <c r="G257" s="467"/>
      <c r="H257" s="472" t="n">
        <f aca="false">I257+K257+P257+++R257</f>
        <v>17648</v>
      </c>
      <c r="I257" s="213" t="n">
        <f aca="false">I275</f>
        <v>0</v>
      </c>
      <c r="J257" s="222"/>
      <c r="K257" s="223" t="n">
        <f aca="false">K275</f>
        <v>0</v>
      </c>
      <c r="L257" s="205" t="s">
        <v>87</v>
      </c>
      <c r="M257" s="205"/>
      <c r="N257" s="205"/>
      <c r="O257" s="205"/>
      <c r="P257" s="217" t="n">
        <f aca="false">P275</f>
        <v>17648</v>
      </c>
      <c r="Q257" s="217"/>
      <c r="R257" s="213" t="n">
        <f aca="false">R275</f>
        <v>0</v>
      </c>
    </row>
    <row collapsed="false" customFormat="false" customHeight="true" hidden="true" ht="15.75" outlineLevel="0" r="258">
      <c r="A258" s="35"/>
      <c r="B258" s="35"/>
      <c r="C258" s="205"/>
      <c r="D258" s="205"/>
      <c r="E258" s="571"/>
      <c r="F258" s="194" t="s">
        <v>88</v>
      </c>
      <c r="G258" s="467"/>
      <c r="H258" s="472" t="n">
        <f aca="false">I258+K258+P258+++R258</f>
        <v>18505</v>
      </c>
      <c r="I258" s="213" t="n">
        <f aca="false">I276</f>
        <v>0</v>
      </c>
      <c r="J258" s="222"/>
      <c r="K258" s="223" t="n">
        <f aca="false">K276</f>
        <v>0</v>
      </c>
      <c r="L258" s="205" t="s">
        <v>88</v>
      </c>
      <c r="M258" s="205"/>
      <c r="N258" s="205"/>
      <c r="O258" s="205"/>
      <c r="P258" s="217" t="n">
        <f aca="false">P276</f>
        <v>18505</v>
      </c>
      <c r="Q258" s="217"/>
      <c r="R258" s="213" t="n">
        <f aca="false">R276</f>
        <v>0</v>
      </c>
    </row>
    <row collapsed="false" customFormat="false" customHeight="true" hidden="true" ht="30" outlineLevel="0" r="259">
      <c r="A259" s="35"/>
      <c r="B259" s="35"/>
      <c r="C259" s="205"/>
      <c r="D259" s="205"/>
      <c r="E259" s="573"/>
      <c r="F259" s="194" t="s">
        <v>55</v>
      </c>
      <c r="G259" s="467"/>
      <c r="H259" s="472" t="n">
        <f aca="false">I259+K259+P259+++R259</f>
        <v>214</v>
      </c>
      <c r="I259" s="218" t="n">
        <f aca="false">I328</f>
        <v>0</v>
      </c>
      <c r="J259" s="224"/>
      <c r="K259" s="225" t="n">
        <f aca="false">J328</f>
        <v>0</v>
      </c>
      <c r="L259" s="205" t="s">
        <v>55</v>
      </c>
      <c r="M259" s="205"/>
      <c r="N259" s="205"/>
      <c r="O259" s="205"/>
      <c r="P259" s="217" t="n">
        <f aca="false">L328</f>
        <v>214</v>
      </c>
      <c r="Q259" s="217"/>
      <c r="R259" s="218" t="n">
        <f aca="false">R328</f>
        <v>0</v>
      </c>
    </row>
    <row collapsed="false" customFormat="false" customHeight="true" hidden="true" ht="16.5" outlineLevel="0" r="260">
      <c r="A260" s="35"/>
      <c r="B260" s="473" t="s">
        <v>85</v>
      </c>
      <c r="C260" s="217"/>
      <c r="D260" s="217"/>
      <c r="E260" s="632"/>
      <c r="F260" s="474"/>
      <c r="G260" s="475"/>
      <c r="H260" s="476" t="n">
        <f aca="false">H261+H262+H263+H264</f>
        <v>132246.749</v>
      </c>
      <c r="I260" s="232" t="n">
        <f aca="false">I261+I262+I263+I264</f>
        <v>0</v>
      </c>
      <c r="J260" s="229" t="n">
        <f aca="false">J261+J262+J263+J264</f>
        <v>21973.43</v>
      </c>
      <c r="K260" s="229"/>
      <c r="L260" s="477"/>
      <c r="M260" s="477"/>
      <c r="N260" s="477"/>
      <c r="O260" s="477"/>
      <c r="P260" s="231" t="n">
        <f aca="false">P261+P262+P263+P264</f>
        <v>110273.319</v>
      </c>
      <c r="Q260" s="231"/>
      <c r="R260" s="232" t="n">
        <f aca="false">R261+R262+R263+R264</f>
        <v>0</v>
      </c>
    </row>
    <row collapsed="false" customFormat="false" customHeight="true" hidden="true" ht="16.5" outlineLevel="0" r="261">
      <c r="A261" s="35"/>
      <c r="B261" s="473"/>
      <c r="C261" s="217"/>
      <c r="D261" s="217"/>
      <c r="E261" s="217"/>
      <c r="F261" s="478" t="s">
        <v>86</v>
      </c>
      <c r="G261" s="474"/>
      <c r="H261" s="476" t="n">
        <f aca="false">I261++++J261+P261+R261</f>
        <v>52766.15</v>
      </c>
      <c r="I261" s="237" t="n">
        <f aca="false">I246+I251+I256</f>
        <v>0</v>
      </c>
      <c r="J261" s="229" t="n">
        <f aca="false">J246+J251+K256</f>
        <v>14079.15</v>
      </c>
      <c r="K261" s="229"/>
      <c r="L261" s="217" t="s">
        <v>86</v>
      </c>
      <c r="M261" s="217"/>
      <c r="N261" s="217"/>
      <c r="O261" s="217"/>
      <c r="P261" s="236" t="n">
        <f aca="false">P246+P251+P256</f>
        <v>38687</v>
      </c>
      <c r="Q261" s="236"/>
      <c r="R261" s="237" t="n">
        <f aca="false">R246+R251+R256</f>
        <v>0</v>
      </c>
    </row>
    <row collapsed="false" customFormat="false" customHeight="true" hidden="true" ht="16.5" outlineLevel="0" r="262">
      <c r="A262" s="35"/>
      <c r="B262" s="473"/>
      <c r="C262" s="217"/>
      <c r="D262" s="217"/>
      <c r="E262" s="217"/>
      <c r="F262" s="478" t="s">
        <v>87</v>
      </c>
      <c r="G262" s="474"/>
      <c r="H262" s="476" t="n">
        <f aca="false">I262++++J262+P262+R262</f>
        <v>35625.54</v>
      </c>
      <c r="I262" s="237" t="n">
        <f aca="false">I247+I252+I257</f>
        <v>0</v>
      </c>
      <c r="J262" s="229" t="n">
        <f aca="false">J247+J252+K257</f>
        <v>1156.4</v>
      </c>
      <c r="K262" s="229"/>
      <c r="L262" s="217" t="s">
        <v>87</v>
      </c>
      <c r="M262" s="217"/>
      <c r="N262" s="217"/>
      <c r="O262" s="217"/>
      <c r="P262" s="236" t="n">
        <f aca="false">P247+P252+P257</f>
        <v>34469.14</v>
      </c>
      <c r="Q262" s="236"/>
      <c r="R262" s="237" t="n">
        <f aca="false">R247+R252+R257</f>
        <v>0</v>
      </c>
    </row>
    <row collapsed="false" customFormat="false" customHeight="true" hidden="true" ht="16.5" outlineLevel="0" r="263">
      <c r="A263" s="35"/>
      <c r="B263" s="473"/>
      <c r="C263" s="217"/>
      <c r="D263" s="217"/>
      <c r="E263" s="217"/>
      <c r="F263" s="478" t="s">
        <v>88</v>
      </c>
      <c r="G263" s="474"/>
      <c r="H263" s="476" t="n">
        <f aca="false">I263++++J263+P263+R263</f>
        <v>42431.169</v>
      </c>
      <c r="I263" s="237" t="n">
        <f aca="false">I248+I253+I258</f>
        <v>0</v>
      </c>
      <c r="J263" s="229" t="n">
        <f aca="false">J248+J253+K258</f>
        <v>6737.88</v>
      </c>
      <c r="K263" s="229"/>
      <c r="L263" s="217" t="s">
        <v>88</v>
      </c>
      <c r="M263" s="217"/>
      <c r="N263" s="217"/>
      <c r="O263" s="217"/>
      <c r="P263" s="236" t="n">
        <f aca="false">P248+P253+P258</f>
        <v>35693.289</v>
      </c>
      <c r="Q263" s="236"/>
      <c r="R263" s="237" t="n">
        <f aca="false">R248+R253+R258</f>
        <v>0</v>
      </c>
    </row>
    <row collapsed="false" customFormat="false" customHeight="true" hidden="true" ht="16.5" outlineLevel="0" r="264">
      <c r="A264" s="35"/>
      <c r="B264" s="473"/>
      <c r="C264" s="217"/>
      <c r="D264" s="217"/>
      <c r="E264" s="632"/>
      <c r="F264" s="478" t="s">
        <v>55</v>
      </c>
      <c r="G264" s="474"/>
      <c r="H264" s="476" t="n">
        <f aca="false">I264++++J264+P264+R264</f>
        <v>1423.89</v>
      </c>
      <c r="I264" s="237" t="n">
        <f aca="false">I249+I254+I259</f>
        <v>0</v>
      </c>
      <c r="J264" s="229" t="n">
        <f aca="false">J249+J254+K259</f>
        <v>0</v>
      </c>
      <c r="K264" s="229"/>
      <c r="L264" s="217" t="s">
        <v>55</v>
      </c>
      <c r="M264" s="217"/>
      <c r="N264" s="217"/>
      <c r="O264" s="217"/>
      <c r="P264" s="236" t="n">
        <f aca="false">P249+P254+P259</f>
        <v>1423.89</v>
      </c>
      <c r="Q264" s="236"/>
      <c r="R264" s="237" t="n">
        <f aca="false">R249+R254+R259</f>
        <v>0</v>
      </c>
    </row>
    <row collapsed="false" customFormat="false" customHeight="true" hidden="true" ht="16.5" outlineLevel="0" r="265">
      <c r="A265" s="479" t="s">
        <v>15</v>
      </c>
      <c r="B265" s="35" t="s">
        <v>51</v>
      </c>
      <c r="C265" s="205" t="s">
        <v>52</v>
      </c>
      <c r="D265" s="196" t="s">
        <v>229</v>
      </c>
      <c r="E265" s="183" t="s">
        <v>225</v>
      </c>
      <c r="F265" s="480"/>
      <c r="G265" s="481"/>
      <c r="H265" s="482" t="n">
        <f aca="false">H266+H267+H268</f>
        <v>19134.929</v>
      </c>
      <c r="I265" s="244"/>
      <c r="J265" s="241" t="n">
        <f aca="false">J266+J267+J268</f>
        <v>17193.04</v>
      </c>
      <c r="K265" s="241"/>
      <c r="L265" s="483"/>
      <c r="M265" s="483"/>
      <c r="N265" s="483"/>
      <c r="O265" s="483"/>
      <c r="P265" s="243" t="n">
        <f aca="false">P266+P267+P268</f>
        <v>1941.889</v>
      </c>
      <c r="Q265" s="243"/>
      <c r="R265" s="244"/>
    </row>
    <row collapsed="false" customFormat="false" customHeight="true" hidden="true" ht="16.5" outlineLevel="0" r="266">
      <c r="A266" s="479"/>
      <c r="B266" s="35"/>
      <c r="C266" s="205"/>
      <c r="D266" s="196"/>
      <c r="E266" s="183"/>
      <c r="F266" s="484" t="s">
        <v>86</v>
      </c>
      <c r="G266" s="485"/>
      <c r="H266" s="486" t="n">
        <f aca="false">I266+J266++P266+R266</f>
        <v>15487.15</v>
      </c>
      <c r="I266" s="250"/>
      <c r="J266" s="247" t="n">
        <f aca="false">K302</f>
        <v>14079.15</v>
      </c>
      <c r="K266" s="247"/>
      <c r="L266" s="257" t="s">
        <v>86</v>
      </c>
      <c r="M266" s="257"/>
      <c r="N266" s="257"/>
      <c r="O266" s="257"/>
      <c r="P266" s="249" t="n">
        <f aca="false">N302</f>
        <v>1408</v>
      </c>
      <c r="Q266" s="249"/>
      <c r="R266" s="250"/>
    </row>
    <row collapsed="false" customFormat="false" customHeight="true" hidden="true" ht="16.5" outlineLevel="0" r="267">
      <c r="A267" s="479"/>
      <c r="B267" s="35"/>
      <c r="C267" s="205"/>
      <c r="D267" s="196"/>
      <c r="E267" s="183"/>
      <c r="F267" s="484" t="s">
        <v>87</v>
      </c>
      <c r="G267" s="485"/>
      <c r="H267" s="486" t="n">
        <f aca="false">I267+J267++P267+R267</f>
        <v>0</v>
      </c>
      <c r="I267" s="250"/>
      <c r="J267" s="251" t="n">
        <v>0</v>
      </c>
      <c r="K267" s="251"/>
      <c r="L267" s="257" t="s">
        <v>87</v>
      </c>
      <c r="M267" s="257"/>
      <c r="N267" s="257"/>
      <c r="O267" s="257"/>
      <c r="P267" s="252"/>
      <c r="Q267" s="252"/>
      <c r="R267" s="250"/>
    </row>
    <row collapsed="false" customFormat="false" customHeight="true" hidden="true" ht="16.5" outlineLevel="0" r="268">
      <c r="A268" s="479"/>
      <c r="B268" s="35"/>
      <c r="C268" s="205"/>
      <c r="D268" s="196"/>
      <c r="E268" s="183"/>
      <c r="F268" s="484" t="s">
        <v>88</v>
      </c>
      <c r="G268" s="485"/>
      <c r="H268" s="486" t="n">
        <f aca="false">I268+J268++P268+R268</f>
        <v>3647.779</v>
      </c>
      <c r="I268" s="253"/>
      <c r="J268" s="247" t="n">
        <f aca="false">K303+J289</f>
        <v>3113.89</v>
      </c>
      <c r="K268" s="247"/>
      <c r="L268" s="487" t="s">
        <v>88</v>
      </c>
      <c r="M268" s="487"/>
      <c r="N268" s="487"/>
      <c r="O268" s="487"/>
      <c r="P268" s="249" t="n">
        <f aca="false">N290+N303</f>
        <v>533.889</v>
      </c>
      <c r="Q268" s="249"/>
      <c r="R268" s="253"/>
    </row>
    <row collapsed="false" customFormat="false" customHeight="true" hidden="true" ht="27.75" outlineLevel="0" r="269">
      <c r="A269" s="479"/>
      <c r="B269" s="35"/>
      <c r="C269" s="205"/>
      <c r="D269" s="205"/>
      <c r="E269" s="206" t="s">
        <v>227</v>
      </c>
      <c r="F269" s="480"/>
      <c r="G269" s="481"/>
      <c r="H269" s="482" t="n">
        <f aca="false">H270+H271+H272</f>
        <v>57046.93</v>
      </c>
      <c r="I269" s="482" t="n">
        <f aca="false">I270+I271+I272</f>
        <v>0</v>
      </c>
      <c r="J269" s="241" t="n">
        <f aca="false">J270+J271+J272</f>
        <v>4780.39</v>
      </c>
      <c r="K269" s="241"/>
      <c r="L269" s="483"/>
      <c r="M269" s="483"/>
      <c r="N269" s="483"/>
      <c r="O269" s="483"/>
      <c r="P269" s="243" t="n">
        <f aca="false">P270+P271+P272</f>
        <v>52266.54</v>
      </c>
      <c r="Q269" s="243"/>
      <c r="R269" s="244" t="n">
        <f aca="false">R270+R271+R272</f>
        <v>0</v>
      </c>
    </row>
    <row collapsed="false" customFormat="false" customHeight="true" hidden="true" ht="16.5" outlineLevel="0" r="270">
      <c r="A270" s="479"/>
      <c r="B270" s="35"/>
      <c r="C270" s="205"/>
      <c r="D270" s="205"/>
      <c r="E270" s="206" t="s">
        <v>226</v>
      </c>
      <c r="F270" s="488" t="s">
        <v>86</v>
      </c>
      <c r="G270" s="485"/>
      <c r="H270" s="489" t="n">
        <f aca="false">I270+J270+P270+R270</f>
        <v>18791</v>
      </c>
      <c r="I270" s="258" t="n">
        <f aca="false">I281+I292+I313</f>
        <v>0</v>
      </c>
      <c r="J270" s="251" t="n">
        <f aca="false">J281+K292+K313</f>
        <v>0</v>
      </c>
      <c r="K270" s="251"/>
      <c r="L270" s="257" t="s">
        <v>86</v>
      </c>
      <c r="M270" s="257"/>
      <c r="N270" s="257"/>
      <c r="O270" s="257"/>
      <c r="P270" s="257" t="n">
        <f aca="false">N281+N292+Q313</f>
        <v>18791</v>
      </c>
      <c r="Q270" s="257"/>
      <c r="R270" s="258" t="n">
        <f aca="false">R281+R292+R313</f>
        <v>0</v>
      </c>
    </row>
    <row collapsed="false" customFormat="false" customHeight="true" hidden="true" ht="16.5" outlineLevel="0" r="271">
      <c r="A271" s="479"/>
      <c r="B271" s="35"/>
      <c r="C271" s="205"/>
      <c r="D271" s="205"/>
      <c r="E271" s="571"/>
      <c r="F271" s="488" t="s">
        <v>87</v>
      </c>
      <c r="G271" s="485"/>
      <c r="H271" s="489" t="n">
        <f aca="false">I271+J271+P271+R271</f>
        <v>17977.54</v>
      </c>
      <c r="I271" s="258" t="n">
        <f aca="false">I282+I293+I314+I305</f>
        <v>0</v>
      </c>
      <c r="J271" s="247" t="n">
        <f aca="false">J282+K293+K305+K314</f>
        <v>1156.4</v>
      </c>
      <c r="K271" s="247"/>
      <c r="L271" s="257" t="s">
        <v>87</v>
      </c>
      <c r="M271" s="257"/>
      <c r="N271" s="257"/>
      <c r="O271" s="257"/>
      <c r="P271" s="259" t="n">
        <f aca="false">N282+N293+M305+Q314</f>
        <v>16821.14</v>
      </c>
      <c r="Q271" s="259"/>
      <c r="R271" s="258" t="n">
        <f aca="false">R282+R293+R314+R305</f>
        <v>0</v>
      </c>
    </row>
    <row collapsed="false" customFormat="false" customHeight="true" hidden="true" ht="16.5" outlineLevel="0" r="272">
      <c r="A272" s="479"/>
      <c r="B272" s="35"/>
      <c r="C272" s="205"/>
      <c r="D272" s="205"/>
      <c r="E272" s="573"/>
      <c r="F272" s="488" t="s">
        <v>88</v>
      </c>
      <c r="G272" s="485"/>
      <c r="H272" s="489" t="n">
        <f aca="false">I272+J272+P272+R272</f>
        <v>20278.39</v>
      </c>
      <c r="I272" s="258" t="n">
        <f aca="false">I283+I294+I315+I306</f>
        <v>0</v>
      </c>
      <c r="J272" s="247" t="n">
        <f aca="false">J283+K294+K306+K315</f>
        <v>3623.99</v>
      </c>
      <c r="K272" s="247"/>
      <c r="L272" s="257" t="s">
        <v>88</v>
      </c>
      <c r="M272" s="257"/>
      <c r="N272" s="257"/>
      <c r="O272" s="257"/>
      <c r="P272" s="260" t="n">
        <f aca="false">N283+N294+M306+Q315</f>
        <v>16654.4</v>
      </c>
      <c r="Q272" s="260"/>
      <c r="R272" s="258" t="n">
        <f aca="false">R283+R294+R315+R306</f>
        <v>0</v>
      </c>
    </row>
    <row collapsed="false" customFormat="false" customHeight="true" hidden="true" ht="15.75" outlineLevel="0" r="273">
      <c r="A273" s="479"/>
      <c r="B273" s="35"/>
      <c r="C273" s="205"/>
      <c r="D273" s="205"/>
      <c r="E273" s="206" t="s">
        <v>228</v>
      </c>
      <c r="F273" s="480"/>
      <c r="G273" s="481"/>
      <c r="H273" s="490" t="n">
        <f aca="false">H274+H275+H276</f>
        <v>54641</v>
      </c>
      <c r="I273" s="491" t="n">
        <f aca="false">I274+I275+I276</f>
        <v>0</v>
      </c>
      <c r="J273" s="262"/>
      <c r="K273" s="263" t="n">
        <f aca="false">K274+K275+K276</f>
        <v>0</v>
      </c>
      <c r="L273" s="483"/>
      <c r="M273" s="483"/>
      <c r="N273" s="483"/>
      <c r="O273" s="483"/>
      <c r="P273" s="264" t="n">
        <f aca="false">P274+P275+P276</f>
        <v>54641</v>
      </c>
      <c r="Q273" s="264"/>
      <c r="R273" s="244" t="n">
        <f aca="false">R274+R275+R276</f>
        <v>0</v>
      </c>
    </row>
    <row collapsed="false" customFormat="false" customHeight="true" hidden="true" ht="15.75" outlineLevel="0" r="274">
      <c r="A274" s="479"/>
      <c r="B274" s="35"/>
      <c r="C274" s="205"/>
      <c r="D274" s="205"/>
      <c r="E274" s="206" t="s">
        <v>226</v>
      </c>
      <c r="F274" s="488" t="s">
        <v>86</v>
      </c>
      <c r="G274" s="485"/>
      <c r="H274" s="489" t="n">
        <f aca="false">I274+K274+P274+R274</f>
        <v>18488</v>
      </c>
      <c r="I274" s="258" t="n">
        <f aca="false">I285+I296+I317</f>
        <v>0</v>
      </c>
      <c r="J274" s="265"/>
      <c r="K274" s="266" t="n">
        <f aca="false">J285+K296+K317</f>
        <v>0</v>
      </c>
      <c r="L274" s="257" t="s">
        <v>86</v>
      </c>
      <c r="M274" s="257"/>
      <c r="N274" s="257"/>
      <c r="O274" s="257"/>
      <c r="P274" s="257" t="n">
        <f aca="false">N285+N296+Q317</f>
        <v>18488</v>
      </c>
      <c r="Q274" s="257"/>
      <c r="R274" s="258" t="n">
        <f aca="false">R285+R296+R317</f>
        <v>0</v>
      </c>
    </row>
    <row collapsed="false" customFormat="false" customHeight="true" hidden="true" ht="15.75" outlineLevel="0" r="275">
      <c r="A275" s="479"/>
      <c r="B275" s="35"/>
      <c r="C275" s="205"/>
      <c r="D275" s="205"/>
      <c r="E275" s="571"/>
      <c r="F275" s="488" t="s">
        <v>87</v>
      </c>
      <c r="G275" s="485"/>
      <c r="H275" s="489" t="n">
        <f aca="false">I275+K275+P275+R275</f>
        <v>17648</v>
      </c>
      <c r="I275" s="258" t="n">
        <f aca="false">I286+I297+I318</f>
        <v>0</v>
      </c>
      <c r="J275" s="265"/>
      <c r="K275" s="266" t="n">
        <f aca="false">J286+K297+K318</f>
        <v>0</v>
      </c>
      <c r="L275" s="257" t="s">
        <v>87</v>
      </c>
      <c r="M275" s="257"/>
      <c r="N275" s="257"/>
      <c r="O275" s="257"/>
      <c r="P275" s="257" t="n">
        <f aca="false">N286+N297+Q318</f>
        <v>17648</v>
      </c>
      <c r="Q275" s="257"/>
      <c r="R275" s="258" t="n">
        <f aca="false">R286+R297+R318</f>
        <v>0</v>
      </c>
    </row>
    <row collapsed="false" customFormat="false" customHeight="true" hidden="true" ht="15.75" outlineLevel="0" r="276">
      <c r="A276" s="479"/>
      <c r="B276" s="35"/>
      <c r="C276" s="205"/>
      <c r="D276" s="205"/>
      <c r="E276" s="573"/>
      <c r="F276" s="488" t="s">
        <v>88</v>
      </c>
      <c r="G276" s="485"/>
      <c r="H276" s="489" t="n">
        <f aca="false">I276+K276+P276+R276</f>
        <v>18505</v>
      </c>
      <c r="I276" s="258" t="n">
        <f aca="false">I287+I298+I319</f>
        <v>0</v>
      </c>
      <c r="J276" s="41"/>
      <c r="K276" s="266" t="n">
        <f aca="false">J287+K298+K319</f>
        <v>0</v>
      </c>
      <c r="L276" s="487" t="s">
        <v>88</v>
      </c>
      <c r="M276" s="487"/>
      <c r="N276" s="487"/>
      <c r="O276" s="487"/>
      <c r="P276" s="257" t="n">
        <f aca="false">N287+N298+Q319</f>
        <v>18505</v>
      </c>
      <c r="Q276" s="257"/>
      <c r="R276" s="258" t="n">
        <f aca="false">R287+R298+R319</f>
        <v>0</v>
      </c>
    </row>
    <row collapsed="false" customFormat="false" customHeight="false" hidden="true" ht="15.75" outlineLevel="0" r="277">
      <c r="A277" s="29"/>
      <c r="B277" s="331" t="s">
        <v>85</v>
      </c>
      <c r="C277" s="268"/>
      <c r="D277" s="268"/>
      <c r="E277" s="268"/>
      <c r="F277" s="492"/>
      <c r="G277" s="323"/>
      <c r="H277" s="493" t="n">
        <f aca="false">H273+H269+H265</f>
        <v>130822.859</v>
      </c>
      <c r="I277" s="494" t="n">
        <f aca="false">I265+I269+I273</f>
        <v>0</v>
      </c>
      <c r="J277" s="495" t="n">
        <f aca="false">K273+J269+J265</f>
        <v>21973.43</v>
      </c>
      <c r="K277" s="495"/>
      <c r="L277" s="496"/>
      <c r="M277" s="496"/>
      <c r="N277" s="496"/>
      <c r="O277" s="496"/>
      <c r="P277" s="497" t="n">
        <f aca="false">P273+P269+P265</f>
        <v>108849.429</v>
      </c>
      <c r="Q277" s="497"/>
      <c r="R277" s="273" t="n">
        <f aca="false">R273+R269+R265</f>
        <v>0</v>
      </c>
    </row>
    <row collapsed="false" customFormat="false" customHeight="true" hidden="true" ht="15" outlineLevel="0" r="278">
      <c r="A278" s="479" t="s">
        <v>230</v>
      </c>
      <c r="B278" s="498" t="s">
        <v>231</v>
      </c>
      <c r="C278" s="205" t="s">
        <v>52</v>
      </c>
      <c r="D278" s="205" t="s">
        <v>229</v>
      </c>
      <c r="E278" s="206" t="s">
        <v>225</v>
      </c>
      <c r="F278" s="499"/>
      <c r="G278" s="499"/>
      <c r="H278" s="499"/>
      <c r="I278" s="205"/>
      <c r="J278" s="205"/>
      <c r="K278" s="205"/>
      <c r="L278" s="288"/>
      <c r="M278" s="288"/>
      <c r="N278" s="288"/>
      <c r="O278" s="288"/>
      <c r="P278" s="288"/>
      <c r="Q278" s="288"/>
      <c r="R278" s="205"/>
    </row>
    <row collapsed="false" customFormat="false" customHeight="false" hidden="true" ht="45" outlineLevel="0" r="279">
      <c r="A279" s="479"/>
      <c r="B279" s="498" t="s">
        <v>232</v>
      </c>
      <c r="C279" s="205"/>
      <c r="D279" s="205"/>
      <c r="E279" s="194" t="s">
        <v>226</v>
      </c>
      <c r="F279" s="499"/>
      <c r="G279" s="499"/>
      <c r="H279" s="499"/>
      <c r="I279" s="205"/>
      <c r="J279" s="205"/>
      <c r="K279" s="205"/>
      <c r="L279" s="288"/>
      <c r="M279" s="288"/>
      <c r="N279" s="288"/>
      <c r="O279" s="288"/>
      <c r="P279" s="288"/>
      <c r="Q279" s="288"/>
      <c r="R279" s="205"/>
    </row>
    <row collapsed="false" customFormat="false" customHeight="false" hidden="true" ht="15" outlineLevel="0" r="280">
      <c r="A280" s="479"/>
      <c r="B280" s="435"/>
      <c r="C280" s="205"/>
      <c r="D280" s="205"/>
      <c r="E280" s="206" t="s">
        <v>227</v>
      </c>
      <c r="F280" s="500"/>
      <c r="G280" s="500"/>
      <c r="H280" s="489" t="n">
        <f aca="false">H281+H282+H283</f>
        <v>13331</v>
      </c>
      <c r="I280" s="488" t="n">
        <f aca="false">I281+I282+I283</f>
        <v>0</v>
      </c>
      <c r="J280" s="501" t="n">
        <f aca="false">J281+J282+J283</f>
        <v>0</v>
      </c>
      <c r="K280" s="501"/>
      <c r="L280" s="500"/>
      <c r="M280" s="500"/>
      <c r="N280" s="502" t="n">
        <f aca="false">N281+N282+N283</f>
        <v>13331</v>
      </c>
      <c r="O280" s="502"/>
      <c r="P280" s="502"/>
      <c r="Q280" s="502"/>
      <c r="R280" s="275" t="n">
        <f aca="false">R281+R282+R283</f>
        <v>0</v>
      </c>
    </row>
    <row collapsed="false" customFormat="false" customHeight="true" hidden="true" ht="15.75" outlineLevel="0" r="281">
      <c r="A281" s="479"/>
      <c r="B281" s="435"/>
      <c r="C281" s="205"/>
      <c r="D281" s="205"/>
      <c r="E281" s="206" t="s">
        <v>226</v>
      </c>
      <c r="F281" s="275" t="s">
        <v>86</v>
      </c>
      <c r="G281" s="275"/>
      <c r="H281" s="488" t="n">
        <f aca="false">I281+J281+N281+R281</f>
        <v>5005</v>
      </c>
      <c r="I281" s="194"/>
      <c r="J281" s="205"/>
      <c r="K281" s="205"/>
      <c r="L281" s="276" t="s">
        <v>86</v>
      </c>
      <c r="M281" s="276"/>
      <c r="N281" s="205" t="n">
        <v>5005</v>
      </c>
      <c r="O281" s="205"/>
      <c r="P281" s="205"/>
      <c r="Q281" s="205"/>
      <c r="R281" s="276"/>
    </row>
    <row collapsed="false" customFormat="false" customHeight="true" hidden="true" ht="15.75" outlineLevel="0" r="282">
      <c r="A282" s="479"/>
      <c r="B282" s="435"/>
      <c r="C282" s="205"/>
      <c r="D282" s="205"/>
      <c r="E282" s="571"/>
      <c r="F282" s="257" t="s">
        <v>87</v>
      </c>
      <c r="G282" s="257"/>
      <c r="H282" s="488" t="n">
        <f aca="false">I282+J282+N282+R282</f>
        <v>4747</v>
      </c>
      <c r="I282" s="194"/>
      <c r="J282" s="205"/>
      <c r="K282" s="205"/>
      <c r="L282" s="205" t="s">
        <v>87</v>
      </c>
      <c r="M282" s="205"/>
      <c r="N282" s="205" t="n">
        <v>4747</v>
      </c>
      <c r="O282" s="205"/>
      <c r="P282" s="205"/>
      <c r="Q282" s="205"/>
      <c r="R282" s="276"/>
    </row>
    <row collapsed="false" customFormat="false" customHeight="true" hidden="true" ht="15.75" outlineLevel="0" r="283">
      <c r="A283" s="479"/>
      <c r="B283" s="435"/>
      <c r="C283" s="205"/>
      <c r="D283" s="205"/>
      <c r="E283" s="573"/>
      <c r="F283" s="257" t="s">
        <v>88</v>
      </c>
      <c r="G283" s="257"/>
      <c r="H283" s="488" t="n">
        <f aca="false">I283+J283+N283+R283</f>
        <v>3579</v>
      </c>
      <c r="I283" s="194"/>
      <c r="J283" s="205"/>
      <c r="K283" s="205"/>
      <c r="L283" s="205" t="s">
        <v>88</v>
      </c>
      <c r="M283" s="205"/>
      <c r="N283" s="205" t="n">
        <v>3579</v>
      </c>
      <c r="O283" s="205"/>
      <c r="P283" s="205"/>
      <c r="Q283" s="205"/>
      <c r="R283" s="276"/>
    </row>
    <row collapsed="false" customFormat="false" customHeight="false" hidden="true" ht="15" outlineLevel="0" r="284">
      <c r="A284" s="479"/>
      <c r="B284" s="435"/>
      <c r="C284" s="205"/>
      <c r="D284" s="205"/>
      <c r="E284" s="206" t="s">
        <v>228</v>
      </c>
      <c r="F284" s="485"/>
      <c r="G284" s="503"/>
      <c r="H284" s="489" t="n">
        <f aca="false">H285+H286+H287</f>
        <v>14134.7</v>
      </c>
      <c r="I284" s="488" t="n">
        <f aca="false">I285+I286+I287</f>
        <v>0</v>
      </c>
      <c r="J284" s="257" t="n">
        <f aca="false">J285+J286+J287</f>
        <v>0</v>
      </c>
      <c r="K284" s="257"/>
      <c r="L284" s="257" t="n">
        <f aca="false">N285+N286+N287</f>
        <v>14134.7</v>
      </c>
      <c r="M284" s="257"/>
      <c r="N284" s="257"/>
      <c r="O284" s="257"/>
      <c r="P284" s="257"/>
      <c r="Q284" s="257"/>
      <c r="R284" s="275" t="n">
        <f aca="false">R285+R286+R287</f>
        <v>0</v>
      </c>
    </row>
    <row collapsed="false" customFormat="false" customHeight="true" hidden="true" ht="15.75" outlineLevel="0" r="285">
      <c r="A285" s="479"/>
      <c r="B285" s="435"/>
      <c r="C285" s="205"/>
      <c r="D285" s="205"/>
      <c r="E285" s="206" t="s">
        <v>226</v>
      </c>
      <c r="F285" s="257" t="s">
        <v>86</v>
      </c>
      <c r="G285" s="257"/>
      <c r="H285" s="488" t="n">
        <f aca="false">I285+J285+N285+R285</f>
        <v>5305</v>
      </c>
      <c r="I285" s="194"/>
      <c r="J285" s="205"/>
      <c r="K285" s="205"/>
      <c r="L285" s="205" t="s">
        <v>86</v>
      </c>
      <c r="M285" s="205"/>
      <c r="N285" s="205" t="n">
        <v>5305</v>
      </c>
      <c r="O285" s="205"/>
      <c r="P285" s="205"/>
      <c r="Q285" s="205"/>
      <c r="R285" s="276"/>
    </row>
    <row collapsed="false" customFormat="false" customHeight="true" hidden="true" ht="15.75" outlineLevel="0" r="286">
      <c r="A286" s="479"/>
      <c r="B286" s="435"/>
      <c r="C286" s="205"/>
      <c r="D286" s="205"/>
      <c r="E286" s="571"/>
      <c r="F286" s="257" t="s">
        <v>87</v>
      </c>
      <c r="G286" s="257"/>
      <c r="H286" s="488" t="n">
        <f aca="false">I286+J286+N286+R286</f>
        <v>5032</v>
      </c>
      <c r="I286" s="194"/>
      <c r="J286" s="205"/>
      <c r="K286" s="205"/>
      <c r="L286" s="205" t="s">
        <v>87</v>
      </c>
      <c r="M286" s="205"/>
      <c r="N286" s="205" t="n">
        <v>5032</v>
      </c>
      <c r="O286" s="205"/>
      <c r="P286" s="205"/>
      <c r="Q286" s="205"/>
      <c r="R286" s="276"/>
    </row>
    <row collapsed="false" customFormat="false" customHeight="true" hidden="true" ht="15.75" outlineLevel="0" r="287">
      <c r="A287" s="479"/>
      <c r="B287" s="191"/>
      <c r="C287" s="205"/>
      <c r="D287" s="205"/>
      <c r="E287" s="573"/>
      <c r="F287" s="257" t="s">
        <v>88</v>
      </c>
      <c r="G287" s="257"/>
      <c r="H287" s="488" t="n">
        <f aca="false">I287+J287+N287+R287</f>
        <v>3797.7</v>
      </c>
      <c r="I287" s="194"/>
      <c r="J287" s="205"/>
      <c r="K287" s="205"/>
      <c r="L287" s="205" t="s">
        <v>88</v>
      </c>
      <c r="M287" s="205"/>
      <c r="N287" s="205" t="n">
        <v>3797.7</v>
      </c>
      <c r="O287" s="205"/>
      <c r="P287" s="205"/>
      <c r="Q287" s="205"/>
      <c r="R287" s="276"/>
    </row>
    <row collapsed="false" customFormat="false" customHeight="false" hidden="true" ht="15" outlineLevel="0" r="288">
      <c r="A288" s="29"/>
      <c r="B288" s="331" t="s">
        <v>85</v>
      </c>
      <c r="C288" s="268"/>
      <c r="D288" s="268"/>
      <c r="E288" s="268"/>
      <c r="F288" s="504" t="n">
        <f aca="false">I288+J288+L288+R288</f>
        <v>27465.7</v>
      </c>
      <c r="G288" s="504"/>
      <c r="H288" s="504"/>
      <c r="I288" s="317" t="n">
        <f aca="false">I280+I284+I278</f>
        <v>0</v>
      </c>
      <c r="J288" s="505" t="n">
        <f aca="false">J284+J280+J278</f>
        <v>0</v>
      </c>
      <c r="K288" s="505"/>
      <c r="L288" s="505" t="n">
        <f aca="false">N280+L284+L278</f>
        <v>27465.7</v>
      </c>
      <c r="M288" s="505"/>
      <c r="N288" s="505"/>
      <c r="O288" s="505"/>
      <c r="P288" s="505"/>
      <c r="Q288" s="505"/>
      <c r="R288" s="280"/>
    </row>
    <row collapsed="false" customFormat="false" customHeight="true" hidden="true" ht="15.75" outlineLevel="0" r="289">
      <c r="A289" s="506" t="s">
        <v>233</v>
      </c>
      <c r="B289" s="206" t="s">
        <v>234</v>
      </c>
      <c r="C289" s="205" t="s">
        <v>52</v>
      </c>
      <c r="D289" s="205" t="s">
        <v>235</v>
      </c>
      <c r="E289" s="206" t="s">
        <v>225</v>
      </c>
      <c r="F289" s="282"/>
      <c r="G289" s="507"/>
      <c r="H289" s="508" t="n">
        <f aca="false">H290</f>
        <v>222.5</v>
      </c>
      <c r="I289" s="488" t="n">
        <f aca="false">I290</f>
        <v>0</v>
      </c>
      <c r="J289" s="257" t="n">
        <f aca="false">J290</f>
        <v>0</v>
      </c>
      <c r="K289" s="257"/>
      <c r="L289" s="501" t="n">
        <f aca="false">N290</f>
        <v>222.5</v>
      </c>
      <c r="M289" s="501"/>
      <c r="N289" s="501"/>
      <c r="O289" s="501"/>
      <c r="P289" s="501"/>
      <c r="Q289" s="501"/>
      <c r="R289" s="282" t="n">
        <f aca="false">R284+R280+R278</f>
        <v>0</v>
      </c>
    </row>
    <row collapsed="false" customFormat="false" customHeight="true" hidden="true" ht="45.75" outlineLevel="0" r="290">
      <c r="A290" s="506"/>
      <c r="B290" s="206" t="s">
        <v>236</v>
      </c>
      <c r="C290" s="205"/>
      <c r="D290" s="205"/>
      <c r="E290" s="194" t="s">
        <v>226</v>
      </c>
      <c r="F290" s="488" t="s">
        <v>88</v>
      </c>
      <c r="G290" s="282"/>
      <c r="H290" s="489" t="n">
        <f aca="false">I290+J290+N290+R290</f>
        <v>222.5</v>
      </c>
      <c r="I290" s="41"/>
      <c r="J290" s="37"/>
      <c r="K290" s="37"/>
      <c r="L290" s="205" t="s">
        <v>88</v>
      </c>
      <c r="M290" s="205"/>
      <c r="N290" s="205" t="n">
        <v>222.5</v>
      </c>
      <c r="O290" s="205"/>
      <c r="P290" s="205"/>
      <c r="Q290" s="205"/>
      <c r="R290" s="253"/>
    </row>
    <row collapsed="false" customFormat="false" customHeight="true" hidden="true" ht="147.75" outlineLevel="0" r="291">
      <c r="A291" s="506"/>
      <c r="B291" s="435"/>
      <c r="C291" s="205"/>
      <c r="D291" s="205" t="s">
        <v>237</v>
      </c>
      <c r="E291" s="206" t="s">
        <v>227</v>
      </c>
      <c r="F291" s="485"/>
      <c r="G291" s="509"/>
      <c r="H291" s="489" t="n">
        <f aca="false">I291+J291+N291+R291</f>
        <v>3793</v>
      </c>
      <c r="I291" s="488" t="n">
        <f aca="false">I292+I293+I294</f>
        <v>0</v>
      </c>
      <c r="J291" s="487" t="n">
        <f aca="false">K292+K293+K294</f>
        <v>0</v>
      </c>
      <c r="K291" s="487"/>
      <c r="L291" s="510"/>
      <c r="M291" s="510"/>
      <c r="N291" s="502" t="n">
        <f aca="false">N292+N293+N294</f>
        <v>3793</v>
      </c>
      <c r="O291" s="502"/>
      <c r="P291" s="502"/>
      <c r="Q291" s="502"/>
      <c r="R291" s="275" t="n">
        <f aca="false">R292+R293+R294</f>
        <v>0</v>
      </c>
    </row>
    <row collapsed="false" customFormat="false" customHeight="true" hidden="true" ht="15.75" outlineLevel="0" r="292">
      <c r="A292" s="506"/>
      <c r="B292" s="435"/>
      <c r="C292" s="205"/>
      <c r="D292" s="205"/>
      <c r="E292" s="206" t="s">
        <v>226</v>
      </c>
      <c r="F292" s="488" t="s">
        <v>86</v>
      </c>
      <c r="G292" s="485"/>
      <c r="H292" s="489" t="n">
        <f aca="false">I292+K292+N292+R292</f>
        <v>2293</v>
      </c>
      <c r="I292" s="194"/>
      <c r="J292" s="35"/>
      <c r="K292" s="511"/>
      <c r="L292" s="205" t="s">
        <v>86</v>
      </c>
      <c r="M292" s="205"/>
      <c r="N292" s="205" t="n">
        <v>2293</v>
      </c>
      <c r="O292" s="205"/>
      <c r="P292" s="205"/>
      <c r="Q292" s="205"/>
      <c r="R292" s="276"/>
    </row>
    <row collapsed="false" customFormat="false" customHeight="true" hidden="true" ht="15.75" outlineLevel="0" r="293">
      <c r="A293" s="506"/>
      <c r="B293" s="435"/>
      <c r="C293" s="205"/>
      <c r="D293" s="205"/>
      <c r="E293" s="571"/>
      <c r="F293" s="488" t="s">
        <v>87</v>
      </c>
      <c r="G293" s="485"/>
      <c r="H293" s="489" t="n">
        <f aca="false">I293+K293+N293+R293</f>
        <v>1000</v>
      </c>
      <c r="I293" s="194"/>
      <c r="J293" s="35"/>
      <c r="K293" s="511"/>
      <c r="L293" s="205" t="s">
        <v>87</v>
      </c>
      <c r="M293" s="205"/>
      <c r="N293" s="205" t="n">
        <v>1000</v>
      </c>
      <c r="O293" s="205"/>
      <c r="P293" s="205"/>
      <c r="Q293" s="205"/>
      <c r="R293" s="276"/>
    </row>
    <row collapsed="false" customFormat="false" customHeight="true" hidden="true" ht="15.75" outlineLevel="0" r="294">
      <c r="A294" s="506"/>
      <c r="B294" s="435"/>
      <c r="C294" s="205"/>
      <c r="D294" s="205"/>
      <c r="E294" s="573"/>
      <c r="F294" s="512" t="s">
        <v>88</v>
      </c>
      <c r="G294" s="513"/>
      <c r="H294" s="489" t="n">
        <f aca="false">I294+K294+N294+R294</f>
        <v>500</v>
      </c>
      <c r="I294" s="194"/>
      <c r="J294" s="35"/>
      <c r="K294" s="306"/>
      <c r="L294" s="499" t="s">
        <v>88</v>
      </c>
      <c r="M294" s="499"/>
      <c r="N294" s="499" t="n">
        <v>500</v>
      </c>
      <c r="O294" s="499"/>
      <c r="P294" s="499"/>
      <c r="Q294" s="499"/>
      <c r="R294" s="288"/>
    </row>
    <row collapsed="false" customFormat="false" customHeight="true" hidden="true" ht="192.75" outlineLevel="0" r="295">
      <c r="A295" s="506"/>
      <c r="B295" s="435"/>
      <c r="C295" s="205"/>
      <c r="D295" s="205" t="s">
        <v>238</v>
      </c>
      <c r="E295" s="206" t="s">
        <v>228</v>
      </c>
      <c r="F295" s="500"/>
      <c r="G295" s="500"/>
      <c r="H295" s="489" t="n">
        <f aca="false">I295+K295+N295+R295</f>
        <v>3761.5</v>
      </c>
      <c r="I295" s="491" t="n">
        <f aca="false">I296+I297+I298</f>
        <v>0</v>
      </c>
      <c r="J295" s="633"/>
      <c r="K295" s="282" t="n">
        <f aca="false">K296+K297+K298</f>
        <v>0</v>
      </c>
      <c r="L295" s="510"/>
      <c r="M295" s="510"/>
      <c r="N295" s="500" t="n">
        <f aca="false">N296+N297+N298</f>
        <v>3761.5</v>
      </c>
      <c r="O295" s="500"/>
      <c r="P295" s="500"/>
      <c r="Q295" s="500"/>
      <c r="R295" s="282" t="n">
        <f aca="false">R296+R297+R298</f>
        <v>0</v>
      </c>
    </row>
    <row collapsed="false" customFormat="false" customHeight="true" hidden="true" ht="15.75" outlineLevel="0" r="296">
      <c r="A296" s="506"/>
      <c r="B296" s="435"/>
      <c r="C296" s="205"/>
      <c r="D296" s="205"/>
      <c r="E296" s="206" t="s">
        <v>226</v>
      </c>
      <c r="F296" s="488" t="s">
        <v>86</v>
      </c>
      <c r="G296" s="514"/>
      <c r="H296" s="503" t="n">
        <f aca="false">I296+K296+N296++++R296</f>
        <v>1000</v>
      </c>
      <c r="I296" s="35"/>
      <c r="J296" s="194" t="s">
        <v>86</v>
      </c>
      <c r="K296" s="35"/>
      <c r="L296" s="515" t="s">
        <v>86</v>
      </c>
      <c r="M296" s="515"/>
      <c r="N296" s="276" t="n">
        <v>1000</v>
      </c>
      <c r="O296" s="276"/>
      <c r="P296" s="276"/>
      <c r="Q296" s="276"/>
      <c r="R296" s="250"/>
    </row>
    <row collapsed="false" customFormat="false" customHeight="true" hidden="true" ht="15.75" outlineLevel="0" r="297">
      <c r="A297" s="506"/>
      <c r="B297" s="435"/>
      <c r="C297" s="205"/>
      <c r="D297" s="205"/>
      <c r="E297" s="571"/>
      <c r="F297" s="488" t="s">
        <v>87</v>
      </c>
      <c r="G297" s="282"/>
      <c r="H297" s="503" t="n">
        <f aca="false">I297+K297+N297++++R297</f>
        <v>1000</v>
      </c>
      <c r="I297" s="250"/>
      <c r="J297" s="194" t="s">
        <v>87</v>
      </c>
      <c r="K297" s="35"/>
      <c r="L297" s="516" t="s">
        <v>87</v>
      </c>
      <c r="M297" s="516"/>
      <c r="N297" s="196" t="n">
        <v>1000</v>
      </c>
      <c r="O297" s="196"/>
      <c r="P297" s="196"/>
      <c r="Q297" s="196"/>
      <c r="R297" s="35"/>
    </row>
    <row collapsed="false" customFormat="false" customHeight="true" hidden="true" ht="15.75" outlineLevel="0" r="298">
      <c r="A298" s="506"/>
      <c r="B298" s="191"/>
      <c r="C298" s="205"/>
      <c r="D298" s="205"/>
      <c r="E298" s="573"/>
      <c r="F298" s="488" t="s">
        <v>88</v>
      </c>
      <c r="G298" s="282"/>
      <c r="H298" s="503" t="n">
        <f aca="false">I298+K298+N298++++R298</f>
        <v>1761.5</v>
      </c>
      <c r="I298" s="35"/>
      <c r="J298" s="194" t="s">
        <v>88</v>
      </c>
      <c r="K298" s="35"/>
      <c r="L298" s="516" t="s">
        <v>88</v>
      </c>
      <c r="M298" s="516"/>
      <c r="N298" s="205" t="n">
        <v>1761.5</v>
      </c>
      <c r="O298" s="205"/>
      <c r="P298" s="205"/>
      <c r="Q298" s="205"/>
      <c r="R298" s="253"/>
    </row>
    <row collapsed="false" customFormat="false" customHeight="true" hidden="true" ht="15" outlineLevel="0" r="299">
      <c r="A299" s="35"/>
      <c r="B299" s="517" t="s">
        <v>85</v>
      </c>
      <c r="C299" s="291"/>
      <c r="D299" s="291"/>
      <c r="E299" s="291"/>
      <c r="F299" s="518" t="n">
        <f aca="false">J299+L299+R299+I299</f>
        <v>7777</v>
      </c>
      <c r="G299" s="518"/>
      <c r="H299" s="518"/>
      <c r="I299" s="273" t="n">
        <f aca="false">I295+I291+I289</f>
        <v>0</v>
      </c>
      <c r="J299" s="505" t="n">
        <f aca="false">J289+J291+K295</f>
        <v>0</v>
      </c>
      <c r="K299" s="505"/>
      <c r="L299" s="505" t="n">
        <f aca="false">L289+N291+N295</f>
        <v>7777</v>
      </c>
      <c r="M299" s="505"/>
      <c r="N299" s="505"/>
      <c r="O299" s="505"/>
      <c r="P299" s="505"/>
      <c r="Q299" s="505"/>
      <c r="R299" s="291" t="n">
        <f aca="false">R295+R291+R289</f>
        <v>0</v>
      </c>
    </row>
    <row collapsed="false" customFormat="false" customHeight="false" hidden="true" ht="15" outlineLevel="0" r="300">
      <c r="A300" s="35"/>
      <c r="B300" s="517"/>
      <c r="C300" s="291"/>
      <c r="D300" s="291"/>
      <c r="E300" s="291"/>
      <c r="F300" s="518"/>
      <c r="G300" s="518"/>
      <c r="H300" s="518"/>
      <c r="I300" s="273"/>
      <c r="J300" s="505"/>
      <c r="K300" s="505"/>
      <c r="L300" s="505"/>
      <c r="M300" s="505"/>
      <c r="N300" s="505"/>
      <c r="O300" s="505"/>
      <c r="P300" s="505"/>
      <c r="Q300" s="505"/>
      <c r="R300" s="291"/>
    </row>
    <row collapsed="false" customFormat="false" customHeight="true" hidden="true" ht="58.5" outlineLevel="0" r="301">
      <c r="A301" s="479" t="s">
        <v>239</v>
      </c>
      <c r="B301" s="498" t="s">
        <v>240</v>
      </c>
      <c r="C301" s="205" t="s">
        <v>52</v>
      </c>
      <c r="D301" s="205" t="s">
        <v>241</v>
      </c>
      <c r="E301" s="206" t="s">
        <v>225</v>
      </c>
      <c r="F301" s="500"/>
      <c r="G301" s="500"/>
      <c r="H301" s="519" t="n">
        <f aca="false">J301+L301</f>
        <v>18912.429</v>
      </c>
      <c r="I301" s="488" t="n">
        <f aca="false">I302+I303</f>
        <v>0</v>
      </c>
      <c r="J301" s="259" t="n">
        <f aca="false">K302+K303</f>
        <v>17193.04</v>
      </c>
      <c r="K301" s="259"/>
      <c r="L301" s="259" t="n">
        <f aca="false">N302+N303</f>
        <v>1719.389</v>
      </c>
      <c r="M301" s="259"/>
      <c r="N301" s="259"/>
      <c r="O301" s="259"/>
      <c r="P301" s="259"/>
      <c r="Q301" s="259"/>
      <c r="R301" s="275" t="n">
        <f aca="false">R302+R303</f>
        <v>0</v>
      </c>
    </row>
    <row collapsed="false" customFormat="false" customHeight="true" hidden="true" ht="45.75" outlineLevel="0" r="302">
      <c r="A302" s="479"/>
      <c r="B302" s="498" t="s">
        <v>242</v>
      </c>
      <c r="C302" s="205"/>
      <c r="D302" s="205"/>
      <c r="E302" s="206" t="s">
        <v>226</v>
      </c>
      <c r="F302" s="500" t="s">
        <v>86</v>
      </c>
      <c r="G302" s="500"/>
      <c r="H302" s="520" t="n">
        <f aca="false">K302+N302+I302+R302</f>
        <v>15487.15</v>
      </c>
      <c r="I302" s="521"/>
      <c r="J302" s="634" t="s">
        <v>86</v>
      </c>
      <c r="K302" s="522" t="n">
        <v>14079.15</v>
      </c>
      <c r="L302" s="205" t="s">
        <v>86</v>
      </c>
      <c r="M302" s="205"/>
      <c r="N302" s="523" t="n">
        <v>1408</v>
      </c>
      <c r="O302" s="523"/>
      <c r="P302" s="523"/>
      <c r="Q302" s="523"/>
      <c r="R302" s="276"/>
    </row>
    <row collapsed="false" customFormat="false" customHeight="true" hidden="true" ht="15.75" outlineLevel="0" r="303">
      <c r="A303" s="479"/>
      <c r="B303" s="435"/>
      <c r="C303" s="205"/>
      <c r="D303" s="205"/>
      <c r="E303" s="573"/>
      <c r="F303" s="500" t="s">
        <v>88</v>
      </c>
      <c r="G303" s="500"/>
      <c r="H303" s="520" t="n">
        <f aca="false">I303+K303+N303+++R303</f>
        <v>3425.279</v>
      </c>
      <c r="I303" s="521"/>
      <c r="J303" s="634" t="s">
        <v>88</v>
      </c>
      <c r="K303" s="522" t="n">
        <v>3113.89</v>
      </c>
      <c r="L303" s="205" t="s">
        <v>88</v>
      </c>
      <c r="M303" s="205"/>
      <c r="N303" s="523" t="n">
        <v>311.389</v>
      </c>
      <c r="O303" s="523"/>
      <c r="P303" s="523"/>
      <c r="Q303" s="523"/>
      <c r="R303" s="276"/>
    </row>
    <row collapsed="false" customFormat="false" customHeight="true" hidden="true" ht="87.75" outlineLevel="0" r="304">
      <c r="A304" s="479"/>
      <c r="B304" s="435"/>
      <c r="C304" s="205"/>
      <c r="D304" s="205" t="s">
        <v>243</v>
      </c>
      <c r="E304" s="206" t="s">
        <v>227</v>
      </c>
      <c r="F304" s="510"/>
      <c r="G304" s="510"/>
      <c r="H304" s="524" t="n">
        <f aca="false">K304+M304</f>
        <v>5258.43</v>
      </c>
      <c r="I304" s="488" t="n">
        <f aca="false">I305+I306</f>
        <v>0</v>
      </c>
      <c r="J304" s="467"/>
      <c r="K304" s="486" t="n">
        <f aca="false">K305+K306</f>
        <v>4780.39</v>
      </c>
      <c r="L304" s="467"/>
      <c r="M304" s="525" t="n">
        <f aca="false">M305+M306</f>
        <v>478.04</v>
      </c>
      <c r="N304" s="525"/>
      <c r="O304" s="525"/>
      <c r="P304" s="525"/>
      <c r="Q304" s="525"/>
      <c r="R304" s="275" t="n">
        <f aca="false">R305+R306</f>
        <v>0</v>
      </c>
    </row>
    <row collapsed="false" customFormat="false" customHeight="true" hidden="true" ht="16.5" outlineLevel="0" r="305">
      <c r="A305" s="479"/>
      <c r="B305" s="435"/>
      <c r="C305" s="205"/>
      <c r="D305" s="205"/>
      <c r="E305" s="206" t="s">
        <v>226</v>
      </c>
      <c r="F305" s="510" t="s">
        <v>87</v>
      </c>
      <c r="G305" s="510"/>
      <c r="H305" s="486" t="n">
        <f aca="false">K305+M305</f>
        <v>1272.04</v>
      </c>
      <c r="I305" s="194"/>
      <c r="J305" s="48" t="s">
        <v>87</v>
      </c>
      <c r="K305" s="526" t="n">
        <v>1156.4</v>
      </c>
      <c r="L305" s="48" t="s">
        <v>87</v>
      </c>
      <c r="M305" s="523" t="n">
        <v>115.64</v>
      </c>
      <c r="N305" s="523"/>
      <c r="O305" s="523"/>
      <c r="P305" s="523"/>
      <c r="Q305" s="523"/>
      <c r="R305" s="136"/>
    </row>
    <row collapsed="false" customFormat="false" customHeight="true" hidden="true" ht="16.5" outlineLevel="0" r="306">
      <c r="A306" s="479"/>
      <c r="B306" s="435"/>
      <c r="C306" s="205"/>
      <c r="D306" s="205"/>
      <c r="E306" s="573"/>
      <c r="F306" s="510" t="s">
        <v>88</v>
      </c>
      <c r="G306" s="510"/>
      <c r="H306" s="486" t="n">
        <f aca="false">K306+M306</f>
        <v>3986.39</v>
      </c>
      <c r="I306" s="194"/>
      <c r="J306" s="48" t="s">
        <v>88</v>
      </c>
      <c r="K306" s="526" t="n">
        <v>3623.99</v>
      </c>
      <c r="L306" s="48" t="s">
        <v>88</v>
      </c>
      <c r="M306" s="523" t="n">
        <v>362.4</v>
      </c>
      <c r="N306" s="523"/>
      <c r="O306" s="523"/>
      <c r="P306" s="523"/>
      <c r="Q306" s="523"/>
      <c r="R306" s="136"/>
    </row>
    <row collapsed="false" customFormat="false" customHeight="true" hidden="true" ht="15" outlineLevel="0" r="307">
      <c r="A307" s="479"/>
      <c r="B307" s="435"/>
      <c r="C307" s="205"/>
      <c r="D307" s="205"/>
      <c r="E307" s="206" t="s">
        <v>228</v>
      </c>
      <c r="F307" s="205" t="s">
        <v>165</v>
      </c>
      <c r="G307" s="205"/>
      <c r="H307" s="205"/>
      <c r="I307" s="205" t="n">
        <v>0</v>
      </c>
      <c r="J307" s="205"/>
      <c r="K307" s="205"/>
      <c r="L307" s="205"/>
      <c r="M307" s="205"/>
      <c r="N307" s="205"/>
      <c r="O307" s="205"/>
      <c r="P307" s="205"/>
      <c r="Q307" s="205"/>
      <c r="R307" s="205" t="n">
        <v>0</v>
      </c>
    </row>
    <row collapsed="false" customFormat="false" customHeight="false" hidden="true" ht="15" outlineLevel="0" r="308">
      <c r="A308" s="479"/>
      <c r="B308" s="191"/>
      <c r="C308" s="205"/>
      <c r="D308" s="205"/>
      <c r="E308" s="194" t="s">
        <v>226</v>
      </c>
      <c r="F308" s="205"/>
      <c r="G308" s="205"/>
      <c r="H308" s="205"/>
      <c r="I308" s="205"/>
      <c r="J308" s="205"/>
      <c r="K308" s="205"/>
      <c r="L308" s="205"/>
      <c r="M308" s="205"/>
      <c r="N308" s="205"/>
      <c r="O308" s="205"/>
      <c r="P308" s="205"/>
      <c r="Q308" s="205"/>
      <c r="R308" s="205"/>
    </row>
    <row collapsed="false" customFormat="false" customHeight="true" hidden="true" ht="14.45" outlineLevel="0" r="309">
      <c r="A309" s="527"/>
      <c r="B309" s="331" t="s">
        <v>85</v>
      </c>
      <c r="C309" s="268"/>
      <c r="D309" s="268"/>
      <c r="E309" s="268"/>
      <c r="F309" s="528" t="n">
        <f aca="false">H301+H304</f>
        <v>24170.859</v>
      </c>
      <c r="G309" s="528"/>
      <c r="H309" s="528"/>
      <c r="I309" s="317" t="n">
        <f aca="false">I307+I304+I301</f>
        <v>0</v>
      </c>
      <c r="J309" s="528" t="n">
        <f aca="false">K304+J301</f>
        <v>21973.43</v>
      </c>
      <c r="K309" s="528"/>
      <c r="L309" s="528" t="n">
        <f aca="false">M304+L301</f>
        <v>2197.429</v>
      </c>
      <c r="M309" s="528"/>
      <c r="N309" s="528"/>
      <c r="O309" s="528"/>
      <c r="P309" s="528"/>
      <c r="Q309" s="528"/>
      <c r="R309" s="273" t="n">
        <f aca="false">R304+R301</f>
        <v>0</v>
      </c>
    </row>
    <row collapsed="false" customFormat="false" customHeight="true" hidden="true" ht="15" outlineLevel="0" r="310">
      <c r="A310" s="529" t="s">
        <v>244</v>
      </c>
      <c r="B310" s="498" t="s">
        <v>245</v>
      </c>
      <c r="C310" s="205" t="s">
        <v>52</v>
      </c>
      <c r="D310" s="205"/>
      <c r="E310" s="206" t="s">
        <v>225</v>
      </c>
      <c r="F310" s="499"/>
      <c r="G310" s="499"/>
      <c r="H310" s="499"/>
      <c r="I310" s="205"/>
      <c r="J310" s="205"/>
      <c r="K310" s="205"/>
      <c r="L310" s="205"/>
      <c r="M310" s="205"/>
      <c r="N310" s="205"/>
      <c r="O310" s="205"/>
      <c r="P310" s="205"/>
      <c r="Q310" s="205"/>
      <c r="R310" s="205"/>
    </row>
    <row collapsed="false" customFormat="false" customHeight="false" hidden="true" ht="75" outlineLevel="0" r="311">
      <c r="A311" s="529"/>
      <c r="B311" s="498" t="s">
        <v>246</v>
      </c>
      <c r="C311" s="205"/>
      <c r="D311" s="205"/>
      <c r="E311" s="194" t="s">
        <v>226</v>
      </c>
      <c r="F311" s="499"/>
      <c r="G311" s="499"/>
      <c r="H311" s="499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</row>
    <row collapsed="false" customFormat="false" customHeight="true" hidden="true" ht="42.75" outlineLevel="0" r="312">
      <c r="A312" s="529"/>
      <c r="B312" s="435"/>
      <c r="C312" s="205"/>
      <c r="D312" s="205" t="s">
        <v>247</v>
      </c>
      <c r="E312" s="206" t="s">
        <v>227</v>
      </c>
      <c r="F312" s="530"/>
      <c r="G312" s="530"/>
      <c r="H312" s="531" t="n">
        <f aca="false">H313+H314+H315</f>
        <v>34664.5</v>
      </c>
      <c r="I312" s="308" t="n">
        <f aca="false">I313+I314+I315</f>
        <v>0</v>
      </c>
      <c r="J312" s="635"/>
      <c r="K312" s="35" t="n">
        <f aca="false">K313+K314+K315</f>
        <v>0</v>
      </c>
      <c r="L312" s="532"/>
      <c r="M312" s="532"/>
      <c r="N312" s="532"/>
      <c r="O312" s="532"/>
      <c r="P312" s="532"/>
      <c r="Q312" s="35" t="n">
        <f aca="false">Q313+Q314+Q315</f>
        <v>34664.5</v>
      </c>
      <c r="R312" s="306" t="n">
        <f aca="false">R313+R314+R315</f>
        <v>0</v>
      </c>
    </row>
    <row collapsed="false" customFormat="false" customHeight="true" hidden="true" ht="15.75" outlineLevel="0" r="313">
      <c r="A313" s="529"/>
      <c r="B313" s="435"/>
      <c r="C313" s="205"/>
      <c r="D313" s="205"/>
      <c r="E313" s="206" t="s">
        <v>226</v>
      </c>
      <c r="F313" s="530" t="s">
        <v>86</v>
      </c>
      <c r="G313" s="530"/>
      <c r="H313" s="533" t="n">
        <f aca="false">I313+K313+Q313+R313</f>
        <v>11493</v>
      </c>
      <c r="I313" s="35"/>
      <c r="J313" s="636" t="s">
        <v>248</v>
      </c>
      <c r="K313" s="308"/>
      <c r="L313" s="26" t="s">
        <v>86</v>
      </c>
      <c r="M313" s="26"/>
      <c r="N313" s="26"/>
      <c r="O313" s="26"/>
      <c r="P313" s="26"/>
      <c r="Q313" s="164" t="n">
        <v>11493</v>
      </c>
      <c r="R313" s="308"/>
    </row>
    <row collapsed="false" customFormat="false" customHeight="true" hidden="true" ht="15.75" outlineLevel="0" r="314">
      <c r="A314" s="529"/>
      <c r="B314" s="435"/>
      <c r="C314" s="205"/>
      <c r="D314" s="205"/>
      <c r="E314" s="571"/>
      <c r="F314" s="530" t="s">
        <v>87</v>
      </c>
      <c r="G314" s="530"/>
      <c r="H314" s="533" t="n">
        <f aca="false">I314+K314+Q314+R314</f>
        <v>10958.5</v>
      </c>
      <c r="I314" s="35"/>
      <c r="J314" s="637" t="s">
        <v>87</v>
      </c>
      <c r="K314" s="35"/>
      <c r="L314" s="26" t="s">
        <v>87</v>
      </c>
      <c r="M314" s="26"/>
      <c r="N314" s="26"/>
      <c r="O314" s="26"/>
      <c r="P314" s="26"/>
      <c r="Q314" s="310" t="n">
        <v>10958.5</v>
      </c>
      <c r="R314" s="35"/>
    </row>
    <row collapsed="false" customFormat="false" customHeight="true" hidden="true" ht="15.75" outlineLevel="0" r="315">
      <c r="A315" s="529"/>
      <c r="B315" s="435"/>
      <c r="C315" s="205"/>
      <c r="D315" s="205"/>
      <c r="E315" s="573"/>
      <c r="F315" s="530" t="s">
        <v>88</v>
      </c>
      <c r="G315" s="530"/>
      <c r="H315" s="531" t="n">
        <f aca="false">I315+K315+Q315+R315</f>
        <v>12213</v>
      </c>
      <c r="I315" s="253"/>
      <c r="J315" s="638" t="s">
        <v>88</v>
      </c>
      <c r="K315" s="253"/>
      <c r="L315" s="26" t="s">
        <v>88</v>
      </c>
      <c r="M315" s="26"/>
      <c r="N315" s="26"/>
      <c r="O315" s="26"/>
      <c r="P315" s="26"/>
      <c r="Q315" s="310" t="n">
        <v>12213</v>
      </c>
      <c r="R315" s="253"/>
    </row>
    <row collapsed="false" customFormat="false" customHeight="true" hidden="true" ht="42.75" outlineLevel="0" r="316">
      <c r="A316" s="529"/>
      <c r="B316" s="435"/>
      <c r="C316" s="205"/>
      <c r="D316" s="205" t="s">
        <v>247</v>
      </c>
      <c r="E316" s="206" t="s">
        <v>228</v>
      </c>
      <c r="F316" s="534"/>
      <c r="G316" s="535"/>
      <c r="H316" s="531" t="n">
        <f aca="false">I316+K316+++R316+Q316</f>
        <v>36744.8</v>
      </c>
      <c r="I316" s="308" t="n">
        <f aca="false">I317+I318+I319</f>
        <v>0</v>
      </c>
      <c r="J316" s="635"/>
      <c r="K316" s="536" t="n">
        <f aca="false">K317+K318+K319</f>
        <v>0</v>
      </c>
      <c r="L316" s="26"/>
      <c r="M316" s="26"/>
      <c r="N316" s="26"/>
      <c r="O316" s="26"/>
      <c r="P316" s="26"/>
      <c r="Q316" s="310" t="n">
        <f aca="false">Q317+Q318+Q319</f>
        <v>36744.8</v>
      </c>
      <c r="R316" s="308" t="n">
        <f aca="false">R317+R318+R319</f>
        <v>0</v>
      </c>
    </row>
    <row collapsed="false" customFormat="false" customHeight="true" hidden="true" ht="15.75" outlineLevel="0" r="317">
      <c r="A317" s="529"/>
      <c r="B317" s="435"/>
      <c r="C317" s="205"/>
      <c r="D317" s="205"/>
      <c r="E317" s="206" t="s">
        <v>226</v>
      </c>
      <c r="F317" s="530" t="s">
        <v>86</v>
      </c>
      <c r="G317" s="530"/>
      <c r="H317" s="533" t="n">
        <f aca="false">I317+K317++R317+Q317</f>
        <v>12183</v>
      </c>
      <c r="I317" s="35" t="n">
        <v>0</v>
      </c>
      <c r="J317" s="636" t="s">
        <v>248</v>
      </c>
      <c r="K317" s="308" t="n">
        <v>0</v>
      </c>
      <c r="L317" s="537" t="s">
        <v>86</v>
      </c>
      <c r="M317" s="537"/>
      <c r="N317" s="537"/>
      <c r="O317" s="537"/>
      <c r="P317" s="537"/>
      <c r="Q317" s="310" t="n">
        <v>12183</v>
      </c>
      <c r="R317" s="35" t="n">
        <v>0</v>
      </c>
    </row>
    <row collapsed="false" customFormat="false" customHeight="true" hidden="true" ht="15.75" outlineLevel="0" r="318">
      <c r="A318" s="529"/>
      <c r="B318" s="435"/>
      <c r="C318" s="205"/>
      <c r="D318" s="205"/>
      <c r="E318" s="571"/>
      <c r="F318" s="530" t="s">
        <v>87</v>
      </c>
      <c r="G318" s="530"/>
      <c r="H318" s="533" t="n">
        <f aca="false">I318+K318++R318+Q318</f>
        <v>11616</v>
      </c>
      <c r="I318" s="35" t="n">
        <v>0</v>
      </c>
      <c r="J318" s="637" t="s">
        <v>87</v>
      </c>
      <c r="K318" s="35" t="n">
        <v>0</v>
      </c>
      <c r="L318" s="537" t="s">
        <v>87</v>
      </c>
      <c r="M318" s="537"/>
      <c r="N318" s="537"/>
      <c r="O318" s="537"/>
      <c r="P318" s="537"/>
      <c r="Q318" s="310" t="n">
        <v>11616</v>
      </c>
      <c r="R318" s="35" t="n">
        <v>0</v>
      </c>
    </row>
    <row collapsed="false" customFormat="false" customHeight="true" hidden="true" ht="15.75" outlineLevel="0" r="319">
      <c r="A319" s="529"/>
      <c r="B319" s="191"/>
      <c r="C319" s="205"/>
      <c r="D319" s="205"/>
      <c r="E319" s="573"/>
      <c r="F319" s="530" t="s">
        <v>88</v>
      </c>
      <c r="G319" s="530"/>
      <c r="H319" s="531" t="n">
        <f aca="false">I319+K319++R319+Q319</f>
        <v>12945.8</v>
      </c>
      <c r="I319" s="253" t="n">
        <v>0</v>
      </c>
      <c r="J319" s="638" t="s">
        <v>88</v>
      </c>
      <c r="K319" s="253" t="n">
        <v>0</v>
      </c>
      <c r="L319" s="537" t="s">
        <v>88</v>
      </c>
      <c r="M319" s="537"/>
      <c r="N319" s="537"/>
      <c r="O319" s="537"/>
      <c r="P319" s="537"/>
      <c r="Q319" s="310" t="n">
        <v>12945.8</v>
      </c>
      <c r="R319" s="35" t="n">
        <v>0</v>
      </c>
    </row>
    <row collapsed="false" customFormat="false" customHeight="true" hidden="true" ht="24" outlineLevel="0" r="320">
      <c r="A320" s="35"/>
      <c r="B320" s="517" t="s">
        <v>85</v>
      </c>
      <c r="C320" s="291"/>
      <c r="D320" s="291"/>
      <c r="E320" s="291"/>
      <c r="F320" s="538"/>
      <c r="G320" s="539"/>
      <c r="H320" s="323" t="n">
        <f aca="false">Q320+I320+K320+R320</f>
        <v>71409.3</v>
      </c>
      <c r="I320" s="540" t="n">
        <f aca="false">I321+I322+I323</f>
        <v>0</v>
      </c>
      <c r="J320" s="492"/>
      <c r="K320" s="540" t="n">
        <f aca="false">K321+K322+K323</f>
        <v>0</v>
      </c>
      <c r="L320" s="541"/>
      <c r="M320" s="541"/>
      <c r="N320" s="541"/>
      <c r="O320" s="541"/>
      <c r="P320" s="541"/>
      <c r="Q320" s="314" t="n">
        <f aca="false">Q321+Q322+Q323</f>
        <v>71409.3</v>
      </c>
      <c r="R320" s="315" t="n">
        <f aca="false">R321+R322+R323</f>
        <v>0</v>
      </c>
    </row>
    <row collapsed="false" customFormat="false" customHeight="true" hidden="true" ht="15.75" outlineLevel="0" r="321">
      <c r="A321" s="35"/>
      <c r="B321" s="517"/>
      <c r="C321" s="291"/>
      <c r="D321" s="291"/>
      <c r="E321" s="291"/>
      <c r="F321" s="542" t="s">
        <v>86</v>
      </c>
      <c r="G321" s="542"/>
      <c r="H321" s="323" t="n">
        <f aca="false">Q321+I321+K321+R321</f>
        <v>23676</v>
      </c>
      <c r="I321" s="540" t="n">
        <f aca="false">I313+I317</f>
        <v>0</v>
      </c>
      <c r="J321" s="492" t="s">
        <v>248</v>
      </c>
      <c r="K321" s="540" t="n">
        <f aca="false">K317+K313</f>
        <v>0</v>
      </c>
      <c r="L321" s="543" t="s">
        <v>86</v>
      </c>
      <c r="M321" s="543"/>
      <c r="N321" s="543"/>
      <c r="O321" s="543"/>
      <c r="P321" s="543"/>
      <c r="Q321" s="317" t="n">
        <f aca="false">Q313+Q317</f>
        <v>23676</v>
      </c>
      <c r="R321" s="315" t="n">
        <f aca="false">R313+R317</f>
        <v>0</v>
      </c>
    </row>
    <row collapsed="false" customFormat="false" customHeight="true" hidden="true" ht="15.75" outlineLevel="0" r="322">
      <c r="A322" s="35"/>
      <c r="B322" s="517"/>
      <c r="C322" s="291"/>
      <c r="D322" s="291"/>
      <c r="E322" s="291"/>
      <c r="F322" s="542" t="s">
        <v>87</v>
      </c>
      <c r="G322" s="542"/>
      <c r="H322" s="323" t="n">
        <f aca="false">Q322+I322+K322+R322</f>
        <v>22574.5</v>
      </c>
      <c r="I322" s="540" t="n">
        <f aca="false">I314+I318</f>
        <v>0</v>
      </c>
      <c r="J322" s="317" t="s">
        <v>87</v>
      </c>
      <c r="K322" s="540" t="n">
        <f aca="false">K318+K314</f>
        <v>0</v>
      </c>
      <c r="L322" s="544" t="s">
        <v>87</v>
      </c>
      <c r="M322" s="544"/>
      <c r="N322" s="544"/>
      <c r="O322" s="544"/>
      <c r="P322" s="544"/>
      <c r="Q322" s="317" t="n">
        <f aca="false">Q314+Q318</f>
        <v>22574.5</v>
      </c>
      <c r="R322" s="315" t="n">
        <f aca="false">R314+R318</f>
        <v>0</v>
      </c>
    </row>
    <row collapsed="false" customFormat="false" customHeight="true" hidden="true" ht="15.75" outlineLevel="0" r="323">
      <c r="A323" s="35"/>
      <c r="B323" s="517"/>
      <c r="C323" s="291"/>
      <c r="D323" s="291"/>
      <c r="E323" s="291"/>
      <c r="F323" s="542" t="s">
        <v>88</v>
      </c>
      <c r="G323" s="542"/>
      <c r="H323" s="323" t="n">
        <f aca="false">Q323+I323+K323+R323</f>
        <v>25158.8</v>
      </c>
      <c r="I323" s="540" t="n">
        <f aca="false">I315+I319</f>
        <v>0</v>
      </c>
      <c r="J323" s="317" t="s">
        <v>88</v>
      </c>
      <c r="K323" s="540" t="n">
        <f aca="false">K319+K315</f>
        <v>0</v>
      </c>
      <c r="L323" s="544" t="s">
        <v>88</v>
      </c>
      <c r="M323" s="544"/>
      <c r="N323" s="544"/>
      <c r="O323" s="544"/>
      <c r="P323" s="544"/>
      <c r="Q323" s="317" t="n">
        <f aca="false">Q319+Q315</f>
        <v>25158.8</v>
      </c>
      <c r="R323" s="315" t="n">
        <f aca="false">R315+R319</f>
        <v>0</v>
      </c>
    </row>
    <row collapsed="false" customFormat="false" customHeight="true" hidden="true" ht="42" outlineLevel="0" r="324">
      <c r="A324" s="479" t="s">
        <v>20</v>
      </c>
      <c r="B324" s="35" t="s">
        <v>54</v>
      </c>
      <c r="C324" s="205" t="s">
        <v>223</v>
      </c>
      <c r="D324" s="205" t="s">
        <v>249</v>
      </c>
      <c r="E324" s="206" t="s">
        <v>225</v>
      </c>
      <c r="F324" s="534"/>
      <c r="G324" s="535"/>
      <c r="H324" s="545" t="n">
        <f aca="false">I324+J324+L324+R324</f>
        <v>113.4</v>
      </c>
      <c r="I324" s="276"/>
      <c r="J324" s="276"/>
      <c r="K324" s="276"/>
      <c r="L324" s="26" t="n">
        <v>113.4</v>
      </c>
      <c r="M324" s="26"/>
      <c r="N324" s="26"/>
      <c r="O324" s="26"/>
      <c r="P324" s="26"/>
      <c r="Q324" s="26"/>
      <c r="R324" s="276"/>
    </row>
    <row collapsed="false" customFormat="false" customHeight="false" hidden="true" ht="15" outlineLevel="0" r="325">
      <c r="A325" s="479"/>
      <c r="B325" s="35"/>
      <c r="C325" s="205"/>
      <c r="D325" s="205"/>
      <c r="E325" s="194" t="s">
        <v>226</v>
      </c>
      <c r="F325" s="546"/>
      <c r="G325" s="547"/>
      <c r="H325" s="548"/>
      <c r="I325" s="276"/>
      <c r="J325" s="276"/>
      <c r="K325" s="276"/>
      <c r="L325" s="26"/>
      <c r="M325" s="26"/>
      <c r="N325" s="26"/>
      <c r="O325" s="26"/>
      <c r="P325" s="26"/>
      <c r="Q325" s="26"/>
      <c r="R325" s="276"/>
    </row>
    <row collapsed="false" customFormat="false" customHeight="true" hidden="true" ht="29.25" outlineLevel="0" r="326">
      <c r="A326" s="479"/>
      <c r="B326" s="35"/>
      <c r="C326" s="205"/>
      <c r="D326" s="205" t="s">
        <v>249</v>
      </c>
      <c r="E326" s="206" t="s">
        <v>227</v>
      </c>
      <c r="F326" s="549"/>
      <c r="G326" s="550"/>
      <c r="H326" s="545" t="n">
        <f aca="false">I326+J326+L326+R326</f>
        <v>1096.49</v>
      </c>
      <c r="I326" s="205"/>
      <c r="J326" s="205"/>
      <c r="K326" s="205"/>
      <c r="L326" s="26" t="n">
        <v>1096.49</v>
      </c>
      <c r="M326" s="26"/>
      <c r="N326" s="26"/>
      <c r="O326" s="26"/>
      <c r="P326" s="26"/>
      <c r="Q326" s="26"/>
      <c r="R326" s="205"/>
    </row>
    <row collapsed="false" customFormat="false" customHeight="false" hidden="true" ht="15" outlineLevel="0" r="327">
      <c r="A327" s="479"/>
      <c r="B327" s="35"/>
      <c r="C327" s="205"/>
      <c r="D327" s="205"/>
      <c r="E327" s="194" t="s">
        <v>226</v>
      </c>
      <c r="F327" s="546"/>
      <c r="G327" s="547"/>
      <c r="H327" s="548"/>
      <c r="I327" s="205"/>
      <c r="J327" s="205"/>
      <c r="K327" s="205"/>
      <c r="L327" s="26"/>
      <c r="M327" s="26"/>
      <c r="N327" s="26"/>
      <c r="O327" s="26"/>
      <c r="P327" s="26"/>
      <c r="Q327" s="26"/>
      <c r="R327" s="205"/>
    </row>
    <row collapsed="false" customFormat="false" customHeight="true" hidden="true" ht="15" outlineLevel="0" r="328">
      <c r="A328" s="479"/>
      <c r="B328" s="35"/>
      <c r="C328" s="205"/>
      <c r="D328" s="205" t="s">
        <v>249</v>
      </c>
      <c r="E328" s="206" t="s">
        <v>228</v>
      </c>
      <c r="F328" s="549"/>
      <c r="G328" s="550"/>
      <c r="H328" s="545" t="n">
        <f aca="false">I328+J328+L328+R328</f>
        <v>214</v>
      </c>
      <c r="I328" s="205"/>
      <c r="J328" s="205"/>
      <c r="K328" s="205"/>
      <c r="L328" s="26" t="n">
        <v>214</v>
      </c>
      <c r="M328" s="26"/>
      <c r="N328" s="26"/>
      <c r="O328" s="26"/>
      <c r="P328" s="26"/>
      <c r="Q328" s="26"/>
      <c r="R328" s="205"/>
    </row>
    <row collapsed="false" customFormat="false" customHeight="false" hidden="true" ht="15" outlineLevel="0" r="329">
      <c r="A329" s="479"/>
      <c r="B329" s="35"/>
      <c r="C329" s="205"/>
      <c r="D329" s="205"/>
      <c r="E329" s="206" t="s">
        <v>226</v>
      </c>
      <c r="F329" s="534"/>
      <c r="G329" s="535"/>
      <c r="H329" s="551"/>
      <c r="I329" s="205"/>
      <c r="J329" s="205"/>
      <c r="K329" s="205"/>
      <c r="L329" s="26"/>
      <c r="M329" s="26"/>
      <c r="N329" s="26"/>
      <c r="O329" s="26"/>
      <c r="P329" s="26"/>
      <c r="Q329" s="26"/>
      <c r="R329" s="205"/>
    </row>
    <row collapsed="false" customFormat="false" customHeight="false" hidden="true" ht="15" outlineLevel="0" r="330">
      <c r="A330" s="479"/>
      <c r="B330" s="35"/>
      <c r="C330" s="205"/>
      <c r="D330" s="205"/>
      <c r="E330" s="206"/>
      <c r="F330" s="534"/>
      <c r="G330" s="535"/>
      <c r="H330" s="551"/>
      <c r="I330" s="205"/>
      <c r="J330" s="205"/>
      <c r="K330" s="205"/>
      <c r="L330" s="26"/>
      <c r="M330" s="26"/>
      <c r="N330" s="26"/>
      <c r="O330" s="26"/>
      <c r="P330" s="26"/>
      <c r="Q330" s="26"/>
      <c r="R330" s="205"/>
    </row>
    <row collapsed="false" customFormat="false" customHeight="false" hidden="true" ht="15" outlineLevel="0" r="331">
      <c r="A331" s="479"/>
      <c r="B331" s="35"/>
      <c r="C331" s="205"/>
      <c r="D331" s="205"/>
      <c r="E331" s="206"/>
      <c r="F331" s="534"/>
      <c r="G331" s="535"/>
      <c r="H331" s="551"/>
      <c r="I331" s="205"/>
      <c r="J331" s="205"/>
      <c r="K331" s="205"/>
      <c r="L331" s="26"/>
      <c r="M331" s="26"/>
      <c r="N331" s="26"/>
      <c r="O331" s="26"/>
      <c r="P331" s="26"/>
      <c r="Q331" s="26"/>
      <c r="R331" s="205"/>
    </row>
    <row collapsed="false" customFormat="false" customHeight="false" hidden="true" ht="15" outlineLevel="0" r="332">
      <c r="A332" s="479"/>
      <c r="B332" s="35"/>
      <c r="C332" s="205"/>
      <c r="D332" s="205"/>
      <c r="E332" s="206"/>
      <c r="F332" s="534"/>
      <c r="G332" s="535"/>
      <c r="H332" s="551"/>
      <c r="I332" s="205"/>
      <c r="J332" s="205"/>
      <c r="K332" s="205"/>
      <c r="L332" s="26"/>
      <c r="M332" s="26"/>
      <c r="N332" s="26"/>
      <c r="O332" s="26"/>
      <c r="P332" s="26"/>
      <c r="Q332" s="26"/>
      <c r="R332" s="205"/>
    </row>
    <row collapsed="false" customFormat="false" customHeight="false" hidden="true" ht="15" outlineLevel="0" r="333">
      <c r="A333" s="479"/>
      <c r="B333" s="35"/>
      <c r="C333" s="205"/>
      <c r="D333" s="205"/>
      <c r="E333" s="206"/>
      <c r="F333" s="534"/>
      <c r="G333" s="535"/>
      <c r="H333" s="551"/>
      <c r="I333" s="205"/>
      <c r="J333" s="205"/>
      <c r="K333" s="205"/>
      <c r="L333" s="26"/>
      <c r="M333" s="26"/>
      <c r="N333" s="26"/>
      <c r="O333" s="26"/>
      <c r="P333" s="26"/>
      <c r="Q333" s="26"/>
      <c r="R333" s="205"/>
    </row>
    <row collapsed="false" customFormat="false" customHeight="false" hidden="true" ht="15" outlineLevel="0" r="334">
      <c r="A334" s="479"/>
      <c r="B334" s="35"/>
      <c r="C334" s="205"/>
      <c r="D334" s="205"/>
      <c r="E334" s="206"/>
      <c r="F334" s="534"/>
      <c r="G334" s="535"/>
      <c r="H334" s="551"/>
      <c r="I334" s="205"/>
      <c r="J334" s="205"/>
      <c r="K334" s="205"/>
      <c r="L334" s="26"/>
      <c r="M334" s="26"/>
      <c r="N334" s="26"/>
      <c r="O334" s="26"/>
      <c r="P334" s="26"/>
      <c r="Q334" s="26"/>
      <c r="R334" s="205"/>
    </row>
    <row collapsed="false" customFormat="false" customHeight="false" hidden="true" ht="15" outlineLevel="0" r="335">
      <c r="A335" s="479"/>
      <c r="B335" s="35"/>
      <c r="C335" s="205"/>
      <c r="D335" s="205"/>
      <c r="E335" s="206"/>
      <c r="F335" s="534"/>
      <c r="G335" s="535"/>
      <c r="H335" s="551"/>
      <c r="I335" s="205"/>
      <c r="J335" s="205"/>
      <c r="K335" s="205"/>
      <c r="L335" s="26"/>
      <c r="M335" s="26"/>
      <c r="N335" s="26"/>
      <c r="O335" s="26"/>
      <c r="P335" s="26"/>
      <c r="Q335" s="26"/>
      <c r="R335" s="205"/>
    </row>
    <row collapsed="false" customFormat="false" customHeight="false" hidden="true" ht="15" outlineLevel="0" r="336">
      <c r="A336" s="479"/>
      <c r="B336" s="35"/>
      <c r="C336" s="205"/>
      <c r="D336" s="205"/>
      <c r="E336" s="206"/>
      <c r="F336" s="534"/>
      <c r="G336" s="535"/>
      <c r="H336" s="551"/>
      <c r="I336" s="205"/>
      <c r="J336" s="205"/>
      <c r="K336" s="205"/>
      <c r="L336" s="26"/>
      <c r="M336" s="26"/>
      <c r="N336" s="26"/>
      <c r="O336" s="26"/>
      <c r="P336" s="26"/>
      <c r="Q336" s="26"/>
      <c r="R336" s="205"/>
    </row>
    <row collapsed="false" customFormat="false" customHeight="true" hidden="true" ht="8.25" outlineLevel="0" r="337">
      <c r="A337" s="479"/>
      <c r="B337" s="35"/>
      <c r="C337" s="205"/>
      <c r="D337" s="205"/>
      <c r="E337" s="194"/>
      <c r="F337" s="29"/>
      <c r="G337" s="164"/>
      <c r="H337" s="340"/>
      <c r="I337" s="205"/>
      <c r="J337" s="205"/>
      <c r="K337" s="205"/>
      <c r="L337" s="26"/>
      <c r="M337" s="26"/>
      <c r="N337" s="26"/>
      <c r="O337" s="26"/>
      <c r="P337" s="26"/>
      <c r="Q337" s="26"/>
      <c r="R337" s="205"/>
    </row>
    <row collapsed="false" customFormat="true" customHeight="true" hidden="true" ht="14.45" outlineLevel="0" r="338" s="325">
      <c r="A338" s="331"/>
      <c r="B338" s="331" t="s">
        <v>85</v>
      </c>
      <c r="C338" s="268"/>
      <c r="D338" s="268"/>
      <c r="E338" s="268"/>
      <c r="F338" s="492"/>
      <c r="G338" s="323"/>
      <c r="H338" s="324" t="n">
        <f aca="false">H328+H326+H324</f>
        <v>1423.89</v>
      </c>
      <c r="I338" s="317"/>
      <c r="J338" s="505"/>
      <c r="K338" s="505"/>
      <c r="L338" s="492" t="n">
        <v>599.2</v>
      </c>
      <c r="M338" s="323"/>
      <c r="N338" s="323"/>
      <c r="O338" s="323"/>
      <c r="P338" s="323"/>
      <c r="Q338" s="324" t="n">
        <f aca="false">L328+L326+L324</f>
        <v>1423.89</v>
      </c>
      <c r="R338" s="273" t="s">
        <v>165</v>
      </c>
    </row>
    <row collapsed="false" customFormat="false" customHeight="false" hidden="true" ht="15.75" outlineLevel="0" r="339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</row>
    <row collapsed="false" customFormat="false" customHeight="false" hidden="true" ht="15.75" outlineLevel="0" r="340">
      <c r="A340" s="366"/>
    </row>
    <row collapsed="false" customFormat="false" customHeight="false" hidden="true" ht="15.75" outlineLevel="0" r="341">
      <c r="A341" s="358"/>
    </row>
    <row collapsed="false" customFormat="false" customHeight="false" hidden="true" ht="15.75" outlineLevel="0" r="342">
      <c r="A342" s="357" t="s">
        <v>250</v>
      </c>
    </row>
    <row collapsed="false" customFormat="false" customHeight="false" hidden="true" ht="15.75" outlineLevel="0" r="343">
      <c r="A343" s="3" t="s">
        <v>251</v>
      </c>
      <c r="B343" s="3"/>
      <c r="C343" s="3"/>
      <c r="D343" s="3"/>
      <c r="E343" s="3"/>
      <c r="F343" s="3"/>
      <c r="G343" s="3"/>
    </row>
    <row collapsed="false" customFormat="false" customHeight="false" hidden="true" ht="15.75" outlineLevel="0" r="344">
      <c r="A344" s="358"/>
    </row>
    <row collapsed="false" customFormat="false" customHeight="true" hidden="true" ht="164.25" outlineLevel="0" r="345">
      <c r="A345" s="26" t="s">
        <v>171</v>
      </c>
      <c r="B345" s="26" t="s">
        <v>217</v>
      </c>
      <c r="C345" s="26" t="s">
        <v>72</v>
      </c>
      <c r="D345" s="26" t="s">
        <v>218</v>
      </c>
      <c r="E345" s="26" t="s">
        <v>74</v>
      </c>
      <c r="F345" s="26" t="s">
        <v>219</v>
      </c>
      <c r="G345" s="26"/>
      <c r="H345" s="26"/>
      <c r="I345" s="26"/>
      <c r="J345" s="26"/>
    </row>
    <row collapsed="false" customFormat="false" customHeight="false" hidden="true" ht="45" outlineLevel="0" r="346">
      <c r="A346" s="26"/>
      <c r="B346" s="26"/>
      <c r="C346" s="26"/>
      <c r="D346" s="26"/>
      <c r="E346" s="26"/>
      <c r="F346" s="32" t="s">
        <v>78</v>
      </c>
      <c r="G346" s="32" t="s">
        <v>79</v>
      </c>
      <c r="H346" s="32" t="s">
        <v>80</v>
      </c>
      <c r="I346" s="32" t="s">
        <v>221</v>
      </c>
      <c r="J346" s="201" t="s">
        <v>222</v>
      </c>
    </row>
    <row collapsed="false" customFormat="false" customHeight="false" hidden="true" ht="15" outlineLevel="0" r="347">
      <c r="A347" s="176" t="n">
        <v>1</v>
      </c>
      <c r="B347" s="176" t="n">
        <v>2</v>
      </c>
      <c r="C347" s="176" t="n">
        <v>3</v>
      </c>
      <c r="D347" s="176" t="n">
        <v>4</v>
      </c>
      <c r="E347" s="176" t="n">
        <v>5</v>
      </c>
      <c r="F347" s="176" t="n">
        <v>6</v>
      </c>
      <c r="G347" s="176" t="n">
        <v>7</v>
      </c>
      <c r="H347" s="176" t="n">
        <v>8</v>
      </c>
      <c r="I347" s="176" t="n">
        <v>9</v>
      </c>
      <c r="J347" s="201" t="n">
        <v>10</v>
      </c>
    </row>
    <row collapsed="false" customFormat="false" customHeight="true" hidden="true" ht="15" outlineLevel="0" r="348">
      <c r="A348" s="35" t="n">
        <v>2</v>
      </c>
      <c r="B348" s="498" t="s">
        <v>252</v>
      </c>
      <c r="C348" s="205" t="s">
        <v>253</v>
      </c>
      <c r="D348" s="35" t="s">
        <v>254</v>
      </c>
      <c r="E348" s="206" t="s">
        <v>225</v>
      </c>
      <c r="F348" s="291" t="n">
        <f aca="false">G348++H348+I348+J348</f>
        <v>141.8</v>
      </c>
      <c r="G348" s="291" t="n">
        <f aca="false">G361+G369</f>
        <v>0</v>
      </c>
      <c r="H348" s="291" t="n">
        <f aca="false">H361+H369</f>
        <v>0</v>
      </c>
      <c r="I348" s="291" t="n">
        <f aca="false">I361+I369</f>
        <v>141.8</v>
      </c>
      <c r="J348" s="291" t="n">
        <f aca="false">J361+J369</f>
        <v>0</v>
      </c>
    </row>
    <row collapsed="false" customFormat="false" customHeight="true" hidden="true" ht="60.75" outlineLevel="0" r="349">
      <c r="A349" s="35"/>
      <c r="B349" s="464" t="s">
        <v>58</v>
      </c>
      <c r="C349" s="205"/>
      <c r="D349" s="35"/>
      <c r="E349" s="194" t="s">
        <v>226</v>
      </c>
      <c r="F349" s="291"/>
      <c r="G349" s="291"/>
      <c r="H349" s="291"/>
      <c r="I349" s="291"/>
      <c r="J349" s="291"/>
    </row>
    <row collapsed="false" customFormat="false" customHeight="true" hidden="true" ht="58.5" outlineLevel="0" r="350">
      <c r="A350" s="35"/>
      <c r="B350" s="464"/>
      <c r="C350" s="328" t="s">
        <v>86</v>
      </c>
      <c r="D350" s="35"/>
      <c r="E350" s="183" t="s">
        <v>227</v>
      </c>
      <c r="F350" s="210" t="n">
        <f aca="false">G350++H350+I350+J350</f>
        <v>278.2</v>
      </c>
      <c r="G350" s="210" t="n">
        <f aca="false">G372</f>
        <v>0</v>
      </c>
      <c r="H350" s="210" t="n">
        <f aca="false">H372</f>
        <v>0</v>
      </c>
      <c r="I350" s="210" t="n">
        <f aca="false">I372</f>
        <v>278.2</v>
      </c>
      <c r="J350" s="210" t="n">
        <f aca="false">J372</f>
        <v>0</v>
      </c>
    </row>
    <row collapsed="false" customFormat="false" customHeight="true" hidden="true" ht="58.5" outlineLevel="0" r="351">
      <c r="A351" s="35"/>
      <c r="B351" s="464"/>
      <c r="C351" s="328" t="s">
        <v>87</v>
      </c>
      <c r="D351" s="35"/>
      <c r="E351" s="183"/>
      <c r="F351" s="210" t="n">
        <f aca="false">G351++H351+I351+J351</f>
        <v>993.7</v>
      </c>
      <c r="G351" s="210" t="n">
        <f aca="false">G373</f>
        <v>0</v>
      </c>
      <c r="H351" s="210" t="n">
        <f aca="false">H373</f>
        <v>0</v>
      </c>
      <c r="I351" s="210" t="n">
        <f aca="false">I373</f>
        <v>993.7</v>
      </c>
      <c r="J351" s="210" t="n">
        <f aca="false">J373</f>
        <v>0</v>
      </c>
    </row>
    <row collapsed="false" customFormat="false" customHeight="true" hidden="true" ht="58.5" outlineLevel="0" r="352">
      <c r="A352" s="35"/>
      <c r="B352" s="464"/>
      <c r="C352" s="328" t="s">
        <v>88</v>
      </c>
      <c r="D352" s="35"/>
      <c r="E352" s="183"/>
      <c r="F352" s="210" t="n">
        <f aca="false">G352++H352+I352+J352</f>
        <v>200.9</v>
      </c>
      <c r="G352" s="210" t="n">
        <f aca="false">G374</f>
        <v>0</v>
      </c>
      <c r="H352" s="210" t="n">
        <f aca="false">H374</f>
        <v>0</v>
      </c>
      <c r="I352" s="210" t="n">
        <f aca="false">I374</f>
        <v>200.9</v>
      </c>
      <c r="J352" s="210" t="n">
        <f aca="false">J374</f>
        <v>0</v>
      </c>
    </row>
    <row collapsed="false" customFormat="false" customHeight="true" hidden="true" ht="58.5" outlineLevel="0" r="353">
      <c r="A353" s="35"/>
      <c r="B353" s="189"/>
      <c r="C353" s="328" t="s">
        <v>255</v>
      </c>
      <c r="D353" s="35"/>
      <c r="E353" s="189"/>
      <c r="F353" s="210" t="n">
        <f aca="false">G353++H353+I353+J353</f>
        <v>360.5</v>
      </c>
      <c r="G353" s="213" t="n">
        <f aca="false">G363</f>
        <v>0</v>
      </c>
      <c r="H353" s="213" t="n">
        <f aca="false">H363</f>
        <v>0</v>
      </c>
      <c r="I353" s="213" t="n">
        <f aca="false">I363</f>
        <v>360.5</v>
      </c>
      <c r="J353" s="213" t="n">
        <f aca="false">J363</f>
        <v>0</v>
      </c>
    </row>
    <row collapsed="false" customFormat="false" customHeight="false" hidden="true" ht="15" outlineLevel="0" r="354">
      <c r="A354" s="35"/>
      <c r="B354" s="435"/>
      <c r="C354" s="250"/>
      <c r="D354" s="35"/>
      <c r="E354" s="268" t="s">
        <v>226</v>
      </c>
      <c r="F354" s="552" t="n">
        <f aca="false">F352+F351+F350+F353</f>
        <v>1833.3</v>
      </c>
      <c r="G354" s="552" t="n">
        <f aca="false">G352+G351+G350+G353</f>
        <v>0</v>
      </c>
      <c r="H354" s="552" t="n">
        <f aca="false">H352+H351+H350+H353</f>
        <v>0</v>
      </c>
      <c r="I354" s="552" t="n">
        <f aca="false">I352+I351+I350+I353</f>
        <v>1833.3</v>
      </c>
      <c r="J354" s="552" t="n">
        <f aca="false">J352+J351+J350+J353</f>
        <v>0</v>
      </c>
    </row>
    <row collapsed="false" customFormat="false" customHeight="false" hidden="true" ht="15" outlineLevel="0" r="355">
      <c r="A355" s="35"/>
      <c r="B355" s="435"/>
      <c r="C355" s="328" t="s">
        <v>86</v>
      </c>
      <c r="D355" s="35"/>
      <c r="E355" s="206" t="s">
        <v>228</v>
      </c>
      <c r="F355" s="210" t="n">
        <f aca="false">G355++H355+I355+J355</f>
        <v>226</v>
      </c>
      <c r="G355" s="210" t="n">
        <f aca="false">G377</f>
        <v>0</v>
      </c>
      <c r="H355" s="210" t="n">
        <f aca="false">H377</f>
        <v>0</v>
      </c>
      <c r="I355" s="210" t="n">
        <f aca="false">I377</f>
        <v>226</v>
      </c>
      <c r="J355" s="210" t="n">
        <f aca="false">J377</f>
        <v>0</v>
      </c>
    </row>
    <row collapsed="false" customFormat="false" customHeight="false" hidden="true" ht="15" outlineLevel="0" r="356">
      <c r="A356" s="35"/>
      <c r="B356" s="435"/>
      <c r="C356" s="328" t="s">
        <v>87</v>
      </c>
      <c r="D356" s="35"/>
      <c r="E356" s="206"/>
      <c r="F356" s="210" t="n">
        <f aca="false">G356++H356+I356+J356</f>
        <v>818</v>
      </c>
      <c r="G356" s="210" t="n">
        <f aca="false">G378</f>
        <v>0</v>
      </c>
      <c r="H356" s="210" t="n">
        <f aca="false">H378</f>
        <v>0</v>
      </c>
      <c r="I356" s="210" t="n">
        <f aca="false">I378</f>
        <v>818</v>
      </c>
      <c r="J356" s="210" t="n">
        <f aca="false">J378</f>
        <v>0</v>
      </c>
    </row>
    <row collapsed="false" customFormat="false" customHeight="false" hidden="true" ht="15" outlineLevel="0" r="357">
      <c r="A357" s="35"/>
      <c r="B357" s="435"/>
      <c r="C357" s="328" t="s">
        <v>88</v>
      </c>
      <c r="D357" s="35"/>
      <c r="E357" s="206"/>
      <c r="F357" s="210" t="n">
        <f aca="false">G357++H357+I357+J357</f>
        <v>213.1</v>
      </c>
      <c r="G357" s="210" t="n">
        <f aca="false">G379</f>
        <v>0</v>
      </c>
      <c r="H357" s="210" t="n">
        <f aca="false">H379</f>
        <v>0</v>
      </c>
      <c r="I357" s="210" t="n">
        <f aca="false">I379</f>
        <v>213.1</v>
      </c>
      <c r="J357" s="210" t="n">
        <f aca="false">J379</f>
        <v>0</v>
      </c>
    </row>
    <row collapsed="false" customFormat="false" customHeight="false" hidden="true" ht="15" outlineLevel="0" r="358">
      <c r="A358" s="35"/>
      <c r="B358" s="435"/>
      <c r="C358" s="328" t="s">
        <v>255</v>
      </c>
      <c r="D358" s="35"/>
      <c r="E358" s="206"/>
      <c r="F358" s="210" t="n">
        <f aca="false">G358++H358+I358+J358</f>
        <v>282.2</v>
      </c>
      <c r="G358" s="553" t="n">
        <f aca="false">G365</f>
        <v>0</v>
      </c>
      <c r="H358" s="210" t="n">
        <f aca="false">H365</f>
        <v>0</v>
      </c>
      <c r="I358" s="210" t="n">
        <f aca="false">I365</f>
        <v>282.2</v>
      </c>
      <c r="J358" s="210" t="n">
        <f aca="false">J365</f>
        <v>0</v>
      </c>
    </row>
    <row collapsed="false" customFormat="false" customHeight="false" hidden="true" ht="15" outlineLevel="0" r="359">
      <c r="A359" s="35"/>
      <c r="B359" s="191"/>
      <c r="C359" s="253"/>
      <c r="D359" s="35"/>
      <c r="E359" s="194" t="s">
        <v>226</v>
      </c>
      <c r="F359" s="554" t="n">
        <f aca="false">F357+F356+F355+F358</f>
        <v>1539.3</v>
      </c>
      <c r="G359" s="244" t="n">
        <f aca="false">G357+G356+G355+G358</f>
        <v>0</v>
      </c>
      <c r="H359" s="244" t="n">
        <f aca="false">H357+H356+H355+H358</f>
        <v>0</v>
      </c>
      <c r="I359" s="244" t="n">
        <f aca="false">I357+I356+I355+I358</f>
        <v>1539.3</v>
      </c>
      <c r="J359" s="244" t="n">
        <f aca="false">J357+J356+J355+J358</f>
        <v>0</v>
      </c>
    </row>
    <row collapsed="false" customFormat="false" customHeight="false" hidden="true" ht="15" outlineLevel="0" r="360">
      <c r="A360" s="331"/>
      <c r="B360" s="331" t="s">
        <v>85</v>
      </c>
      <c r="C360" s="331"/>
      <c r="D360" s="268"/>
      <c r="E360" s="268"/>
      <c r="F360" s="555" t="n">
        <f aca="false">F359+F354+F348</f>
        <v>3514.4</v>
      </c>
      <c r="G360" s="555" t="n">
        <f aca="false">G359+G354+G348</f>
        <v>0</v>
      </c>
      <c r="H360" s="555" t="n">
        <f aca="false">H359+H354+H348</f>
        <v>0</v>
      </c>
      <c r="I360" s="555" t="n">
        <f aca="false">I359+I354+I348</f>
        <v>3514.4</v>
      </c>
      <c r="J360" s="505" t="n">
        <f aca="false">J359+J354+J348</f>
        <v>0</v>
      </c>
    </row>
    <row collapsed="false" customFormat="false" customHeight="true" hidden="true" ht="15.75" outlineLevel="0" r="361">
      <c r="A361" s="556" t="s">
        <v>256</v>
      </c>
      <c r="B361" s="190" t="s">
        <v>257</v>
      </c>
      <c r="C361" s="205" t="s">
        <v>253</v>
      </c>
      <c r="D361" s="35" t="s">
        <v>258</v>
      </c>
      <c r="E361" s="206" t="s">
        <v>225</v>
      </c>
      <c r="F361" s="275" t="n">
        <f aca="false">G361+H361+I361+J361</f>
        <v>141.8</v>
      </c>
      <c r="G361" s="359" t="n">
        <v>0</v>
      </c>
      <c r="H361" s="359" t="n">
        <v>0</v>
      </c>
      <c r="I361" s="276" t="n">
        <v>141.8</v>
      </c>
      <c r="J361" s="359" t="n">
        <v>0</v>
      </c>
    </row>
    <row collapsed="false" customFormat="false" customHeight="false" hidden="true" ht="60" outlineLevel="0" r="362">
      <c r="A362" s="556"/>
      <c r="B362" s="189" t="s">
        <v>259</v>
      </c>
      <c r="C362" s="205"/>
      <c r="D362" s="35"/>
      <c r="E362" s="194" t="s">
        <v>226</v>
      </c>
      <c r="F362" s="275"/>
      <c r="G362" s="359"/>
      <c r="H362" s="359"/>
      <c r="I362" s="276"/>
      <c r="J362" s="359"/>
    </row>
    <row collapsed="false" customFormat="false" customHeight="false" hidden="true" ht="15" outlineLevel="0" r="363">
      <c r="A363" s="556"/>
      <c r="B363" s="435"/>
      <c r="C363" s="205"/>
      <c r="D363" s="35"/>
      <c r="E363" s="206" t="s">
        <v>227</v>
      </c>
      <c r="F363" s="257" t="n">
        <f aca="false">G363+H363+I363+J363</f>
        <v>360.5</v>
      </c>
      <c r="G363" s="27" t="n">
        <v>0</v>
      </c>
      <c r="H363" s="27" t="n">
        <v>0</v>
      </c>
      <c r="I363" s="205" t="n">
        <v>360.5</v>
      </c>
      <c r="J363" s="27" t="n">
        <v>0</v>
      </c>
    </row>
    <row collapsed="false" customFormat="false" customHeight="false" hidden="true" ht="15" outlineLevel="0" r="364">
      <c r="A364" s="556"/>
      <c r="B364" s="435"/>
      <c r="C364" s="205"/>
      <c r="D364" s="35"/>
      <c r="E364" s="194" t="s">
        <v>226</v>
      </c>
      <c r="F364" s="257"/>
      <c r="G364" s="27"/>
      <c r="H364" s="27"/>
      <c r="I364" s="205"/>
      <c r="J364" s="27"/>
    </row>
    <row collapsed="false" customFormat="false" customHeight="false" hidden="true" ht="15" outlineLevel="0" r="365">
      <c r="A365" s="556"/>
      <c r="B365" s="435"/>
      <c r="C365" s="205"/>
      <c r="D365" s="35"/>
      <c r="E365" s="206" t="s">
        <v>228</v>
      </c>
      <c r="F365" s="257" t="n">
        <f aca="false">G365+H365+I365+J365</f>
        <v>282.2</v>
      </c>
      <c r="G365" s="27" t="n">
        <v>0</v>
      </c>
      <c r="H365" s="27" t="n">
        <v>0</v>
      </c>
      <c r="I365" s="205" t="n">
        <v>282.2</v>
      </c>
      <c r="J365" s="27" t="n">
        <v>0</v>
      </c>
    </row>
    <row collapsed="false" customFormat="false" customHeight="false" hidden="true" ht="15" outlineLevel="0" r="366">
      <c r="A366" s="556"/>
      <c r="B366" s="191"/>
      <c r="C366" s="205"/>
      <c r="D366" s="35"/>
      <c r="E366" s="194" t="s">
        <v>226</v>
      </c>
      <c r="F366" s="257"/>
      <c r="G366" s="27"/>
      <c r="H366" s="27"/>
      <c r="I366" s="205"/>
      <c r="J366" s="27"/>
    </row>
    <row collapsed="false" customFormat="false" customHeight="false" hidden="true" ht="15.75" outlineLevel="0" r="367">
      <c r="A367" s="331"/>
      <c r="B367" s="331" t="s">
        <v>85</v>
      </c>
      <c r="C367" s="331"/>
      <c r="D367" s="334"/>
      <c r="E367" s="334"/>
      <c r="F367" s="336" t="n">
        <f aca="false">F365+F363+F361</f>
        <v>784.5</v>
      </c>
      <c r="G367" s="336" t="n">
        <f aca="false">G365+G363+G361</f>
        <v>0</v>
      </c>
      <c r="H367" s="336" t="n">
        <f aca="false">H365+H363+H361</f>
        <v>0</v>
      </c>
      <c r="I367" s="336" t="n">
        <f aca="false">I365+I363+I361</f>
        <v>784.5</v>
      </c>
      <c r="J367" s="336" t="n">
        <f aca="false">J365+J363+J361</f>
        <v>0</v>
      </c>
    </row>
    <row collapsed="false" customFormat="false" customHeight="false" hidden="true" ht="15.75" outlineLevel="0" r="368">
      <c r="A368" s="366"/>
    </row>
    <row collapsed="false" customFormat="false" customHeight="true" hidden="true" ht="15.75" outlineLevel="0" r="369">
      <c r="A369" s="557" t="s">
        <v>32</v>
      </c>
      <c r="B369" s="27" t="s">
        <v>260</v>
      </c>
      <c r="C369" s="35"/>
      <c r="D369" s="35"/>
      <c r="E369" s="337" t="s">
        <v>225</v>
      </c>
      <c r="F369" s="26" t="n">
        <v>0</v>
      </c>
      <c r="G369" s="27" t="n">
        <v>0</v>
      </c>
      <c r="H369" s="27" t="n">
        <v>0</v>
      </c>
      <c r="I369" s="26" t="n">
        <v>0</v>
      </c>
      <c r="J369" s="27" t="n">
        <v>0</v>
      </c>
    </row>
    <row collapsed="false" customFormat="false" customHeight="true" hidden="true" ht="60.75" outlineLevel="0" r="370">
      <c r="A370" s="557"/>
      <c r="B370" s="27"/>
      <c r="C370" s="35"/>
      <c r="D370" s="35"/>
      <c r="E370" s="194" t="s">
        <v>226</v>
      </c>
      <c r="F370" s="26"/>
      <c r="G370" s="27"/>
      <c r="H370" s="27"/>
      <c r="I370" s="26"/>
      <c r="J370" s="27"/>
    </row>
    <row collapsed="false" customFormat="false" customHeight="true" hidden="true" ht="47.25" outlineLevel="0" r="371">
      <c r="A371" s="557"/>
      <c r="B371" s="27"/>
      <c r="C371" s="308"/>
      <c r="D371" s="183" t="s">
        <v>261</v>
      </c>
      <c r="E371" s="183" t="s">
        <v>227</v>
      </c>
      <c r="F371" s="244" t="n">
        <f aca="false">F372+F373+F374</f>
        <v>1472.8</v>
      </c>
      <c r="G371" s="240" t="n">
        <f aca="false">G372+G373+G374</f>
        <v>0</v>
      </c>
      <c r="H371" s="240" t="n">
        <f aca="false">H372+H373+H374</f>
        <v>0</v>
      </c>
      <c r="I371" s="240" t="n">
        <f aca="false">I372+I373+I374</f>
        <v>1472.8</v>
      </c>
      <c r="J371" s="240" t="n">
        <f aca="false">J372+J373+J374</f>
        <v>0</v>
      </c>
    </row>
    <row collapsed="false" customFormat="false" customHeight="true" hidden="true" ht="30" outlineLevel="0" r="372">
      <c r="A372" s="557"/>
      <c r="B372" s="27"/>
      <c r="C372" s="328" t="s">
        <v>86</v>
      </c>
      <c r="D372" s="183"/>
      <c r="E372" s="183"/>
      <c r="F372" s="258" t="n">
        <f aca="false">G372+H372+I372+J372</f>
        <v>278.2</v>
      </c>
      <c r="G372" s="246" t="n">
        <v>0</v>
      </c>
      <c r="H372" s="246" t="n">
        <v>0</v>
      </c>
      <c r="I372" s="250" t="n">
        <v>278.2</v>
      </c>
      <c r="J372" s="246" t="n">
        <v>0</v>
      </c>
    </row>
    <row collapsed="false" customFormat="false" customHeight="true" hidden="true" ht="30" outlineLevel="0" r="373">
      <c r="A373" s="557"/>
      <c r="B373" s="27"/>
      <c r="C373" s="328" t="s">
        <v>87</v>
      </c>
      <c r="D373" s="183"/>
      <c r="E373" s="183"/>
      <c r="F373" s="258" t="n">
        <f aca="false">G373+H373+I373+J373</f>
        <v>993.7</v>
      </c>
      <c r="G373" s="246" t="n">
        <v>0</v>
      </c>
      <c r="H373" s="246" t="n">
        <v>0</v>
      </c>
      <c r="I373" s="250" t="n">
        <v>993.7</v>
      </c>
      <c r="J373" s="246" t="n">
        <v>0</v>
      </c>
    </row>
    <row collapsed="false" customFormat="false" customHeight="true" hidden="true" ht="25.5" outlineLevel="0" r="374">
      <c r="A374" s="557"/>
      <c r="B374" s="27"/>
      <c r="C374" s="328" t="s">
        <v>88</v>
      </c>
      <c r="D374" s="183"/>
      <c r="E374" s="183"/>
      <c r="F374" s="258" t="n">
        <f aca="false">G374+H374+I374+J374</f>
        <v>200.9</v>
      </c>
      <c r="G374" s="246" t="n">
        <v>0</v>
      </c>
      <c r="H374" s="246" t="n">
        <v>0</v>
      </c>
      <c r="I374" s="250" t="n">
        <v>200.9</v>
      </c>
      <c r="J374" s="246" t="n">
        <v>0</v>
      </c>
    </row>
    <row collapsed="false" customFormat="false" customHeight="true" hidden="true" ht="15.75" outlineLevel="0" r="375">
      <c r="A375" s="557"/>
      <c r="B375" s="27"/>
      <c r="C375" s="250"/>
      <c r="D375" s="183"/>
      <c r="E375" s="194" t="s">
        <v>226</v>
      </c>
      <c r="F375" s="253"/>
      <c r="G375" s="136"/>
      <c r="H375" s="136"/>
      <c r="I375" s="253"/>
      <c r="J375" s="136"/>
    </row>
    <row collapsed="false" customFormat="false" customHeight="true" hidden="true" ht="15" outlineLevel="0" r="376">
      <c r="A376" s="557"/>
      <c r="B376" s="27"/>
      <c r="C376" s="308"/>
      <c r="D376" s="338"/>
      <c r="E376" s="206" t="s">
        <v>228</v>
      </c>
      <c r="F376" s="244" t="n">
        <f aca="false">G376+H376+I376+J376</f>
        <v>1257.1</v>
      </c>
      <c r="G376" s="240" t="n">
        <f aca="false">G377+G378+G379</f>
        <v>0</v>
      </c>
      <c r="H376" s="240" t="n">
        <f aca="false">H377+H378+H379</f>
        <v>0</v>
      </c>
      <c r="I376" s="240" t="n">
        <f aca="false">I377+I378+I379</f>
        <v>1257.1</v>
      </c>
      <c r="J376" s="240" t="n">
        <f aca="false">J377+J378+J379</f>
        <v>0</v>
      </c>
    </row>
    <row collapsed="false" customFormat="false" customHeight="true" hidden="true" ht="15" outlineLevel="0" r="377">
      <c r="A377" s="557"/>
      <c r="B377" s="27"/>
      <c r="C377" s="328" t="s">
        <v>86</v>
      </c>
      <c r="D377" s="338"/>
      <c r="E377" s="206"/>
      <c r="F377" s="258" t="n">
        <f aca="false">G377+H377+I377+J377</f>
        <v>226</v>
      </c>
      <c r="G377" s="246" t="n">
        <v>0</v>
      </c>
      <c r="H377" s="246" t="n">
        <v>0</v>
      </c>
      <c r="I377" s="250" t="n">
        <v>226</v>
      </c>
      <c r="J377" s="246" t="n">
        <v>0</v>
      </c>
    </row>
    <row collapsed="false" customFormat="false" customHeight="true" hidden="true" ht="15" outlineLevel="0" r="378">
      <c r="A378" s="557"/>
      <c r="B378" s="27"/>
      <c r="C378" s="328" t="s">
        <v>87</v>
      </c>
      <c r="D378" s="338"/>
      <c r="E378" s="206"/>
      <c r="F378" s="258" t="n">
        <f aca="false">G378+H378+I378+J378</f>
        <v>818</v>
      </c>
      <c r="G378" s="246" t="n">
        <v>0</v>
      </c>
      <c r="H378" s="246" t="n">
        <v>0</v>
      </c>
      <c r="I378" s="250" t="n">
        <v>818</v>
      </c>
      <c r="J378" s="246" t="n">
        <v>0</v>
      </c>
    </row>
    <row collapsed="false" customFormat="false" customHeight="true" hidden="true" ht="15.75" outlineLevel="0" r="379">
      <c r="A379" s="557"/>
      <c r="B379" s="27"/>
      <c r="C379" s="339" t="s">
        <v>88</v>
      </c>
      <c r="D379" s="340"/>
      <c r="E379" s="194" t="s">
        <v>226</v>
      </c>
      <c r="F379" s="258" t="n">
        <f aca="false">G379+H379+I379+J379</f>
        <v>213.1</v>
      </c>
      <c r="G379" s="136" t="n">
        <v>0</v>
      </c>
      <c r="H379" s="136" t="n">
        <v>0</v>
      </c>
      <c r="I379" s="253" t="n">
        <v>213.1</v>
      </c>
      <c r="J379" s="136" t="n">
        <v>0</v>
      </c>
    </row>
    <row collapsed="false" customFormat="false" customHeight="false" hidden="true" ht="15.75" outlineLevel="0" r="380">
      <c r="A380" s="334"/>
      <c r="B380" s="334" t="s">
        <v>98</v>
      </c>
      <c r="C380" s="334"/>
      <c r="D380" s="334"/>
      <c r="E380" s="334"/>
      <c r="F380" s="271" t="n">
        <f aca="false">F376+F371+F369</f>
        <v>2729.9</v>
      </c>
      <c r="G380" s="558" t="n">
        <f aca="false">G376+G371+G369</f>
        <v>0</v>
      </c>
      <c r="H380" s="336" t="n">
        <f aca="false">H376+H371+H369</f>
        <v>0</v>
      </c>
      <c r="I380" s="336" t="n">
        <f aca="false">I376+I371+I369</f>
        <v>2729.9</v>
      </c>
      <c r="J380" s="336" t="n">
        <f aca="false">J376+J371+J369</f>
        <v>0</v>
      </c>
    </row>
    <row collapsed="false" customFormat="false" customHeight="false" hidden="true" ht="15.75" outlineLevel="0" r="381">
      <c r="A381" s="357"/>
    </row>
    <row collapsed="false" customFormat="false" customHeight="false" hidden="true" ht="15.75" outlineLevel="0" r="382">
      <c r="A382" s="357"/>
    </row>
    <row collapsed="false" customFormat="false" customHeight="false" hidden="true" ht="15.75" outlineLevel="0" r="383">
      <c r="A383" s="357"/>
    </row>
    <row collapsed="false" customFormat="false" customHeight="false" hidden="true" ht="15.75" outlineLevel="0" r="384">
      <c r="A384" s="357"/>
    </row>
    <row collapsed="false" customFormat="false" customHeight="false" hidden="true" ht="15.75" outlineLevel="0" r="385">
      <c r="A385" s="357"/>
    </row>
    <row collapsed="false" customFormat="false" customHeight="false" hidden="true" ht="15.75" outlineLevel="0" r="386">
      <c r="A386" s="357" t="s">
        <v>262</v>
      </c>
    </row>
    <row collapsed="false" customFormat="false" customHeight="false" hidden="true" ht="15.75" outlineLevel="0" r="387">
      <c r="A387" s="358"/>
    </row>
    <row collapsed="false" customFormat="false" customHeight="false" hidden="true" ht="15.75" outlineLevel="0" r="388">
      <c r="A388" s="3" t="s">
        <v>263</v>
      </c>
      <c r="B388" s="3"/>
      <c r="C388" s="3"/>
      <c r="D388" s="3"/>
      <c r="E388" s="3"/>
      <c r="F388" s="3"/>
      <c r="G388" s="3"/>
    </row>
    <row collapsed="false" customFormat="false" customHeight="false" hidden="true" ht="15.75" outlineLevel="0" r="389">
      <c r="A389" s="358"/>
    </row>
    <row collapsed="false" customFormat="false" customHeight="true" hidden="true" ht="164.25" outlineLevel="0" r="390">
      <c r="A390" s="26" t="s">
        <v>171</v>
      </c>
      <c r="B390" s="26" t="s">
        <v>217</v>
      </c>
      <c r="C390" s="26" t="s">
        <v>72</v>
      </c>
      <c r="D390" s="26" t="s">
        <v>218</v>
      </c>
      <c r="E390" s="26" t="s">
        <v>74</v>
      </c>
      <c r="F390" s="26" t="s">
        <v>219</v>
      </c>
      <c r="G390" s="26"/>
      <c r="H390" s="26"/>
      <c r="I390" s="26"/>
      <c r="J390" s="26"/>
    </row>
    <row collapsed="false" customFormat="false" customHeight="false" hidden="true" ht="45" outlineLevel="0" r="391">
      <c r="A391" s="26"/>
      <c r="B391" s="26"/>
      <c r="C391" s="26"/>
      <c r="D391" s="26"/>
      <c r="E391" s="26"/>
      <c r="F391" s="32" t="s">
        <v>78</v>
      </c>
      <c r="G391" s="32" t="s">
        <v>79</v>
      </c>
      <c r="H391" s="32" t="s">
        <v>80</v>
      </c>
      <c r="I391" s="32" t="s">
        <v>221</v>
      </c>
      <c r="J391" s="201" t="s">
        <v>222</v>
      </c>
    </row>
    <row collapsed="false" customFormat="false" customHeight="false" hidden="true" ht="15" outlineLevel="0" r="392">
      <c r="A392" s="176" t="n">
        <v>1</v>
      </c>
      <c r="B392" s="176" t="n">
        <v>2</v>
      </c>
      <c r="C392" s="176" t="n">
        <v>3</v>
      </c>
      <c r="D392" s="176" t="n">
        <v>4</v>
      </c>
      <c r="E392" s="176" t="n">
        <v>5</v>
      </c>
      <c r="F392" s="176" t="n">
        <v>6</v>
      </c>
      <c r="G392" s="176" t="n">
        <v>7</v>
      </c>
      <c r="H392" s="176" t="n">
        <v>8</v>
      </c>
      <c r="I392" s="176" t="n">
        <v>9</v>
      </c>
      <c r="J392" s="201" t="n">
        <v>10</v>
      </c>
    </row>
    <row collapsed="false" customFormat="false" customHeight="true" hidden="true" ht="15" outlineLevel="0" r="393">
      <c r="A393" s="35" t="n">
        <v>3</v>
      </c>
      <c r="B393" s="498" t="s">
        <v>62</v>
      </c>
      <c r="C393" s="205" t="s">
        <v>264</v>
      </c>
      <c r="D393" s="205" t="s">
        <v>265</v>
      </c>
      <c r="E393" s="206" t="s">
        <v>225</v>
      </c>
      <c r="F393" s="212" t="n">
        <f aca="false">G393+H393+I393+J393</f>
        <v>832.375</v>
      </c>
      <c r="G393" s="212" t="n">
        <f aca="false">G400</f>
        <v>0</v>
      </c>
      <c r="H393" s="343"/>
      <c r="I393" s="212" t="n">
        <f aca="false">I400</f>
        <v>832.375</v>
      </c>
      <c r="J393" s="212" t="n">
        <f aca="false">J400</f>
        <v>0</v>
      </c>
    </row>
    <row collapsed="false" customFormat="false" customHeight="false" hidden="true" ht="60" outlineLevel="0" r="394">
      <c r="A394" s="35"/>
      <c r="B394" s="498" t="s">
        <v>64</v>
      </c>
      <c r="C394" s="205"/>
      <c r="D394" s="205"/>
      <c r="E394" s="194" t="s">
        <v>226</v>
      </c>
      <c r="F394" s="212"/>
      <c r="G394" s="212"/>
      <c r="H394" s="343"/>
      <c r="I394" s="212"/>
      <c r="J394" s="212"/>
    </row>
    <row collapsed="false" customFormat="false" customHeight="false" hidden="true" ht="15" outlineLevel="0" r="395">
      <c r="A395" s="35"/>
      <c r="B395" s="435"/>
      <c r="C395" s="205"/>
      <c r="D395" s="205"/>
      <c r="E395" s="206" t="s">
        <v>227</v>
      </c>
      <c r="F395" s="212" t="n">
        <f aca="false">G395+H395+I395+J395</f>
        <v>1057.2</v>
      </c>
      <c r="G395" s="212" t="n">
        <f aca="false">G403</f>
        <v>0</v>
      </c>
      <c r="H395" s="343"/>
      <c r="I395" s="212" t="n">
        <f aca="false">I403</f>
        <v>1057.2</v>
      </c>
      <c r="J395" s="212" t="n">
        <f aca="false">J403</f>
        <v>0</v>
      </c>
    </row>
    <row collapsed="false" customFormat="false" customHeight="false" hidden="true" ht="15" outlineLevel="0" r="396">
      <c r="A396" s="35"/>
      <c r="B396" s="435"/>
      <c r="C396" s="205"/>
      <c r="D396" s="205"/>
      <c r="E396" s="194" t="s">
        <v>226</v>
      </c>
      <c r="F396" s="212"/>
      <c r="G396" s="212"/>
      <c r="H396" s="343"/>
      <c r="I396" s="212"/>
      <c r="J396" s="212"/>
    </row>
    <row collapsed="false" customFormat="false" customHeight="false" hidden="true" ht="15" outlineLevel="0" r="397">
      <c r="A397" s="35"/>
      <c r="B397" s="435"/>
      <c r="C397" s="205"/>
      <c r="D397" s="205"/>
      <c r="E397" s="206" t="s">
        <v>228</v>
      </c>
      <c r="F397" s="212" t="n">
        <f aca="false">G397+H397+I397+J397</f>
        <v>1013.1</v>
      </c>
      <c r="G397" s="212" t="n">
        <f aca="false">G405</f>
        <v>0</v>
      </c>
      <c r="H397" s="343"/>
      <c r="I397" s="212" t="n">
        <f aca="false">I405</f>
        <v>1013.1</v>
      </c>
      <c r="J397" s="212" t="n">
        <f aca="false">J405</f>
        <v>0</v>
      </c>
    </row>
    <row collapsed="false" customFormat="false" customHeight="false" hidden="true" ht="15" outlineLevel="0" r="398">
      <c r="A398" s="35"/>
      <c r="B398" s="191"/>
      <c r="C398" s="205"/>
      <c r="D398" s="205"/>
      <c r="E398" s="194" t="s">
        <v>226</v>
      </c>
      <c r="F398" s="212"/>
      <c r="G398" s="212"/>
      <c r="H398" s="343"/>
      <c r="I398" s="212"/>
      <c r="J398" s="212"/>
    </row>
    <row collapsed="false" customFormat="false" customHeight="false" hidden="true" ht="15" outlineLevel="0" r="399">
      <c r="A399" s="29"/>
      <c r="B399" s="29" t="s">
        <v>85</v>
      </c>
      <c r="C399" s="29"/>
      <c r="D399" s="194"/>
      <c r="E399" s="29"/>
      <c r="F399" s="559" t="n">
        <f aca="false">F397+F395+F393</f>
        <v>2902.675</v>
      </c>
      <c r="G399" s="559" t="n">
        <f aca="false">G397+G395+G393</f>
        <v>0</v>
      </c>
      <c r="H399" s="559" t="n">
        <f aca="false">H397+H395+H393</f>
        <v>0</v>
      </c>
      <c r="I399" s="559" t="n">
        <f aca="false">I397+I395+I393</f>
        <v>2902.675</v>
      </c>
      <c r="J399" s="559" t="n">
        <f aca="false">J397+J395+J393</f>
        <v>0</v>
      </c>
    </row>
    <row collapsed="false" customFormat="false" customHeight="true" hidden="true" ht="15" outlineLevel="0" r="400">
      <c r="A400" s="560" t="n">
        <v>41642</v>
      </c>
      <c r="B400" s="498" t="s">
        <v>266</v>
      </c>
      <c r="C400" s="205" t="s">
        <v>264</v>
      </c>
      <c r="D400" s="205" t="s">
        <v>267</v>
      </c>
      <c r="E400" s="206"/>
      <c r="F400" s="259" t="n">
        <f aca="false">G400+H400+I400+J400</f>
        <v>832.375</v>
      </c>
      <c r="G400" s="561" t="n">
        <v>0</v>
      </c>
      <c r="H400" s="561" t="n">
        <v>0</v>
      </c>
      <c r="I400" s="523" t="n">
        <v>832.375</v>
      </c>
      <c r="J400" s="561" t="n">
        <v>0</v>
      </c>
    </row>
    <row collapsed="false" customFormat="false" customHeight="false" hidden="true" ht="30" outlineLevel="0" r="401">
      <c r="A401" s="560"/>
      <c r="B401" s="498" t="s">
        <v>66</v>
      </c>
      <c r="C401" s="205"/>
      <c r="D401" s="205"/>
      <c r="E401" s="206" t="s">
        <v>225</v>
      </c>
      <c r="F401" s="259"/>
      <c r="G401" s="561"/>
      <c r="H401" s="561"/>
      <c r="I401" s="523"/>
      <c r="J401" s="561"/>
    </row>
    <row collapsed="false" customFormat="false" customHeight="false" hidden="true" ht="15" outlineLevel="0" r="402">
      <c r="A402" s="560"/>
      <c r="B402" s="435"/>
      <c r="C402" s="205"/>
      <c r="D402" s="205"/>
      <c r="E402" s="194" t="s">
        <v>226</v>
      </c>
      <c r="F402" s="259"/>
      <c r="G402" s="561"/>
      <c r="H402" s="561"/>
      <c r="I402" s="523"/>
      <c r="J402" s="561"/>
    </row>
    <row collapsed="false" customFormat="false" customHeight="false" hidden="true" ht="15" outlineLevel="0" r="403">
      <c r="A403" s="560"/>
      <c r="B403" s="435"/>
      <c r="C403" s="205"/>
      <c r="D403" s="205"/>
      <c r="E403" s="206" t="s">
        <v>227</v>
      </c>
      <c r="F403" s="259" t="n">
        <f aca="false">G403+H403+I403+J403</f>
        <v>1057.2</v>
      </c>
      <c r="G403" s="562" t="n">
        <v>0</v>
      </c>
      <c r="H403" s="347" t="n">
        <v>0</v>
      </c>
      <c r="I403" s="523" t="n">
        <v>1057.2</v>
      </c>
      <c r="J403" s="562" t="n">
        <v>0</v>
      </c>
    </row>
    <row collapsed="false" customFormat="false" customHeight="false" hidden="true" ht="15" outlineLevel="0" r="404">
      <c r="A404" s="560"/>
      <c r="B404" s="435"/>
      <c r="C404" s="205"/>
      <c r="D404" s="205"/>
      <c r="E404" s="194" t="s">
        <v>226</v>
      </c>
      <c r="F404" s="259"/>
      <c r="G404" s="562"/>
      <c r="H404" s="347"/>
      <c r="I404" s="523"/>
      <c r="J404" s="562"/>
    </row>
    <row collapsed="false" customFormat="false" customHeight="false" hidden="true" ht="15" outlineLevel="0" r="405">
      <c r="A405" s="560"/>
      <c r="B405" s="435"/>
      <c r="C405" s="205"/>
      <c r="D405" s="205"/>
      <c r="E405" s="206" t="s">
        <v>228</v>
      </c>
      <c r="F405" s="259" t="n">
        <f aca="false">G405+H405+I405+J405</f>
        <v>1013.1</v>
      </c>
      <c r="G405" s="561" t="n">
        <v>0</v>
      </c>
      <c r="H405" s="561" t="n">
        <v>0</v>
      </c>
      <c r="I405" s="523" t="n">
        <v>1013.1</v>
      </c>
      <c r="J405" s="561" t="n">
        <v>0</v>
      </c>
    </row>
    <row collapsed="false" customFormat="false" customHeight="false" hidden="true" ht="15" outlineLevel="0" r="406">
      <c r="A406" s="560"/>
      <c r="B406" s="191"/>
      <c r="C406" s="205"/>
      <c r="D406" s="205"/>
      <c r="E406" s="194" t="s">
        <v>226</v>
      </c>
      <c r="F406" s="259"/>
      <c r="G406" s="561"/>
      <c r="H406" s="561"/>
      <c r="I406" s="523"/>
      <c r="J406" s="561"/>
    </row>
    <row collapsed="false" customFormat="false" customHeight="false" hidden="true" ht="15" outlineLevel="0" r="407">
      <c r="A407" s="563"/>
      <c r="B407" s="29" t="s">
        <v>85</v>
      </c>
      <c r="C407" s="29"/>
      <c r="D407" s="194"/>
      <c r="E407" s="29"/>
      <c r="F407" s="494" t="n">
        <f aca="false">F405+F403+F400</f>
        <v>2902.675</v>
      </c>
      <c r="G407" s="494" t="n">
        <f aca="false">G405+G403+G400</f>
        <v>0</v>
      </c>
      <c r="H407" s="494" t="n">
        <f aca="false">H405+H403+H400</f>
        <v>0</v>
      </c>
      <c r="I407" s="494" t="n">
        <f aca="false">I405+I403+I400</f>
        <v>2902.675</v>
      </c>
      <c r="J407" s="494" t="n">
        <f aca="false">J405+J403+J400</f>
        <v>0</v>
      </c>
    </row>
    <row collapsed="false" customFormat="false" customHeight="false" hidden="true" ht="15.75" outlineLevel="0" r="408">
      <c r="A408" s="357"/>
    </row>
    <row collapsed="false" customFormat="false" customHeight="false" hidden="true" ht="15.75" outlineLevel="0" r="409">
      <c r="A409" s="357" t="s">
        <v>268</v>
      </c>
    </row>
    <row collapsed="false" customFormat="false" customHeight="false" hidden="true" ht="15.75" outlineLevel="0" r="410">
      <c r="A410" s="3" t="s">
        <v>168</v>
      </c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collapsed="false" customFormat="false" customHeight="false" hidden="true" ht="15.75" outlineLevel="0" r="411">
      <c r="A411" s="3" t="s">
        <v>269</v>
      </c>
      <c r="B411" s="3"/>
      <c r="C411" s="3"/>
      <c r="D411" s="3"/>
      <c r="E411" s="3"/>
      <c r="F411" s="3"/>
      <c r="G411" s="3"/>
    </row>
    <row collapsed="false" customFormat="false" customHeight="false" hidden="true" ht="15.75" outlineLevel="0" r="412">
      <c r="A412" s="3" t="s">
        <v>270</v>
      </c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collapsed="false" customFormat="false" customHeight="false" hidden="true" ht="15.75" outlineLevel="0" r="413">
      <c r="A413" s="5"/>
    </row>
    <row collapsed="false" customFormat="false" customHeight="true" hidden="true" ht="131.25" outlineLevel="0" r="414">
      <c r="A414" s="127" t="s">
        <v>171</v>
      </c>
      <c r="B414" s="25" t="s">
        <v>271</v>
      </c>
      <c r="C414" s="25" t="s">
        <v>272</v>
      </c>
      <c r="D414" s="25" t="s">
        <v>273</v>
      </c>
      <c r="E414" s="25" t="s">
        <v>274</v>
      </c>
      <c r="F414" s="25" t="s">
        <v>275</v>
      </c>
      <c r="G414" s="25" t="s">
        <v>454</v>
      </c>
      <c r="H414" s="25" t="s">
        <v>455</v>
      </c>
      <c r="I414" s="25"/>
      <c r="J414" s="25" t="s">
        <v>276</v>
      </c>
      <c r="K414" s="25" t="s">
        <v>277</v>
      </c>
    </row>
    <row collapsed="false" customFormat="false" customHeight="false" hidden="true" ht="15" outlineLevel="0" r="415">
      <c r="A415" s="30" t="s">
        <v>9</v>
      </c>
      <c r="B415" s="25"/>
      <c r="C415" s="25"/>
      <c r="D415" s="25"/>
      <c r="E415" s="25"/>
      <c r="F415" s="25"/>
      <c r="G415" s="25"/>
      <c r="H415" s="25"/>
      <c r="I415" s="25"/>
      <c r="J415" s="25"/>
      <c r="K415" s="25"/>
    </row>
    <row collapsed="false" customFormat="false" customHeight="false" hidden="true" ht="15" outlineLevel="0" r="416">
      <c r="A416" s="203" t="n">
        <v>1</v>
      </c>
      <c r="B416" s="203" t="n">
        <v>2</v>
      </c>
      <c r="C416" s="203" t="n">
        <v>3</v>
      </c>
      <c r="D416" s="203" t="n">
        <v>4</v>
      </c>
      <c r="E416" s="203" t="n">
        <v>5</v>
      </c>
      <c r="F416" s="203" t="n">
        <v>6</v>
      </c>
      <c r="G416" s="203" t="n">
        <v>7</v>
      </c>
      <c r="H416" s="564" t="n">
        <v>8</v>
      </c>
      <c r="I416" s="564"/>
      <c r="J416" s="203" t="n">
        <v>9</v>
      </c>
      <c r="K416" s="350" t="n">
        <v>10</v>
      </c>
    </row>
    <row collapsed="false" customFormat="false" customHeight="true" hidden="true" ht="120.75" outlineLevel="0" r="417">
      <c r="A417" s="32" t="n">
        <v>1</v>
      </c>
      <c r="B417" s="194" t="s">
        <v>278</v>
      </c>
      <c r="C417" s="29" t="s">
        <v>184</v>
      </c>
      <c r="D417" s="29" t="s">
        <v>279</v>
      </c>
      <c r="E417" s="29" t="s">
        <v>280</v>
      </c>
      <c r="F417" s="32" t="s">
        <v>165</v>
      </c>
      <c r="G417" s="194" t="n">
        <v>73.5</v>
      </c>
      <c r="H417" s="35" t="s">
        <v>456</v>
      </c>
      <c r="I417" s="35"/>
      <c r="J417" s="29" t="s">
        <v>281</v>
      </c>
      <c r="K417" s="253" t="s">
        <v>282</v>
      </c>
    </row>
    <row collapsed="false" customFormat="false" customHeight="true" hidden="true" ht="15" outlineLevel="0" r="418">
      <c r="A418" s="26" t="n">
        <v>2</v>
      </c>
      <c r="B418" s="205" t="s">
        <v>283</v>
      </c>
      <c r="C418" s="35" t="s">
        <v>186</v>
      </c>
      <c r="D418" s="35" t="s">
        <v>284</v>
      </c>
      <c r="E418" s="35" t="s">
        <v>280</v>
      </c>
      <c r="F418" s="189" t="s">
        <v>285</v>
      </c>
      <c r="G418" s="205" t="n">
        <v>1.2</v>
      </c>
      <c r="H418" s="35" t="s">
        <v>456</v>
      </c>
      <c r="I418" s="35"/>
      <c r="J418" s="35" t="s">
        <v>281</v>
      </c>
      <c r="K418" s="35" t="s">
        <v>282</v>
      </c>
    </row>
    <row collapsed="false" customFormat="false" customHeight="false" hidden="true" ht="165" outlineLevel="0" r="419">
      <c r="A419" s="26"/>
      <c r="B419" s="205"/>
      <c r="C419" s="35"/>
      <c r="D419" s="35"/>
      <c r="E419" s="35"/>
      <c r="F419" s="32" t="s">
        <v>286</v>
      </c>
      <c r="G419" s="205"/>
      <c r="H419" s="35"/>
      <c r="I419" s="35"/>
      <c r="J419" s="35"/>
      <c r="K419" s="35"/>
    </row>
    <row collapsed="false" customFormat="false" customHeight="true" hidden="true" ht="135.75" outlineLevel="0" r="420">
      <c r="A420" s="32" t="n">
        <v>3</v>
      </c>
      <c r="B420" s="194" t="s">
        <v>287</v>
      </c>
      <c r="C420" s="29" t="s">
        <v>186</v>
      </c>
      <c r="D420" s="29" t="s">
        <v>288</v>
      </c>
      <c r="E420" s="29" t="s">
        <v>280</v>
      </c>
      <c r="F420" s="32" t="s">
        <v>289</v>
      </c>
      <c r="G420" s="194" t="n">
        <v>10</v>
      </c>
      <c r="H420" s="35" t="s">
        <v>456</v>
      </c>
      <c r="I420" s="35"/>
      <c r="J420" s="29" t="s">
        <v>102</v>
      </c>
      <c r="K420" s="253" t="s">
        <v>282</v>
      </c>
    </row>
    <row collapsed="false" customFormat="false" customHeight="true" hidden="true" ht="120.75" outlineLevel="0" r="421">
      <c r="A421" s="32" t="n">
        <v>4</v>
      </c>
      <c r="B421" s="194" t="s">
        <v>290</v>
      </c>
      <c r="C421" s="29" t="s">
        <v>184</v>
      </c>
      <c r="D421" s="29" t="s">
        <v>291</v>
      </c>
      <c r="E421" s="29" t="s">
        <v>280</v>
      </c>
      <c r="F421" s="29" t="s">
        <v>165</v>
      </c>
      <c r="G421" s="194" t="n">
        <v>91</v>
      </c>
      <c r="H421" s="35" t="s">
        <v>456</v>
      </c>
      <c r="I421" s="35"/>
      <c r="J421" s="29" t="s">
        <v>292</v>
      </c>
      <c r="K421" s="253" t="s">
        <v>282</v>
      </c>
    </row>
    <row collapsed="false" customFormat="false" customHeight="true" hidden="true" ht="150.75" outlineLevel="0" r="422">
      <c r="A422" s="32" t="n">
        <v>5</v>
      </c>
      <c r="B422" s="194" t="s">
        <v>293</v>
      </c>
      <c r="C422" s="29" t="s">
        <v>294</v>
      </c>
      <c r="D422" s="194" t="s">
        <v>295</v>
      </c>
      <c r="E422" s="29" t="s">
        <v>280</v>
      </c>
      <c r="F422" s="29" t="s">
        <v>165</v>
      </c>
      <c r="G422" s="194" t="n">
        <v>165</v>
      </c>
      <c r="H422" s="35" t="s">
        <v>457</v>
      </c>
      <c r="I422" s="35"/>
      <c r="J422" s="29" t="s">
        <v>55</v>
      </c>
      <c r="K422" s="253" t="s">
        <v>282</v>
      </c>
    </row>
    <row collapsed="false" customFormat="false" customHeight="true" hidden="true" ht="150.75" outlineLevel="0" r="423">
      <c r="A423" s="32" t="n">
        <v>6</v>
      </c>
      <c r="B423" s="194" t="s">
        <v>296</v>
      </c>
      <c r="C423" s="29" t="s">
        <v>190</v>
      </c>
      <c r="D423" s="29" t="s">
        <v>297</v>
      </c>
      <c r="E423" s="29" t="s">
        <v>280</v>
      </c>
      <c r="F423" s="29" t="s">
        <v>165</v>
      </c>
      <c r="G423" s="194" t="n">
        <v>13.4</v>
      </c>
      <c r="H423" s="35" t="s">
        <v>456</v>
      </c>
      <c r="I423" s="35"/>
      <c r="J423" s="29" t="s">
        <v>292</v>
      </c>
      <c r="K423" s="253" t="s">
        <v>282</v>
      </c>
    </row>
    <row collapsed="false" customFormat="false" customHeight="true" hidden="true" ht="15" outlineLevel="0" r="424">
      <c r="A424" s="26" t="n">
        <v>7</v>
      </c>
      <c r="B424" s="205" t="s">
        <v>298</v>
      </c>
      <c r="C424" s="35" t="s">
        <v>186</v>
      </c>
      <c r="D424" s="35" t="s">
        <v>299</v>
      </c>
      <c r="E424" s="35" t="s">
        <v>280</v>
      </c>
      <c r="F424" s="189" t="s">
        <v>300</v>
      </c>
      <c r="G424" s="205" t="n">
        <v>100</v>
      </c>
      <c r="H424" s="35" t="s">
        <v>456</v>
      </c>
      <c r="I424" s="35"/>
      <c r="J424" s="35" t="s">
        <v>102</v>
      </c>
      <c r="K424" s="35" t="s">
        <v>282</v>
      </c>
    </row>
    <row collapsed="false" customFormat="false" customHeight="false" hidden="true" ht="15" outlineLevel="0" r="425">
      <c r="A425" s="26"/>
      <c r="B425" s="205"/>
      <c r="C425" s="35"/>
      <c r="D425" s="35"/>
      <c r="E425" s="35"/>
      <c r="F425" s="189"/>
      <c r="G425" s="205"/>
      <c r="H425" s="35"/>
      <c r="I425" s="35"/>
      <c r="J425" s="35"/>
      <c r="K425" s="35"/>
    </row>
    <row collapsed="false" customFormat="false" customHeight="false" hidden="true" ht="180" outlineLevel="0" r="426">
      <c r="A426" s="26"/>
      <c r="B426" s="205"/>
      <c r="C426" s="35"/>
      <c r="D426" s="35"/>
      <c r="E426" s="35"/>
      <c r="F426" s="32" t="s">
        <v>301</v>
      </c>
      <c r="G426" s="205"/>
      <c r="H426" s="35"/>
      <c r="I426" s="35"/>
      <c r="J426" s="35"/>
      <c r="K426" s="35"/>
    </row>
    <row collapsed="false" customFormat="false" customHeight="true" hidden="true" ht="15" outlineLevel="0" r="427">
      <c r="A427" s="26" t="n">
        <v>8</v>
      </c>
      <c r="B427" s="35" t="s">
        <v>302</v>
      </c>
      <c r="C427" s="35" t="s">
        <v>186</v>
      </c>
      <c r="D427" s="35" t="s">
        <v>303</v>
      </c>
      <c r="E427" s="35" t="s">
        <v>280</v>
      </c>
      <c r="F427" s="189" t="s">
        <v>304</v>
      </c>
      <c r="G427" s="205" t="n">
        <v>100</v>
      </c>
      <c r="H427" s="35" t="s">
        <v>456</v>
      </c>
      <c r="I427" s="35"/>
      <c r="J427" s="35" t="s">
        <v>102</v>
      </c>
      <c r="K427" s="35" t="s">
        <v>282</v>
      </c>
    </row>
    <row collapsed="false" customFormat="false" customHeight="false" hidden="true" ht="15" outlineLevel="0" r="428">
      <c r="A428" s="26"/>
      <c r="B428" s="35"/>
      <c r="C428" s="35"/>
      <c r="D428" s="35"/>
      <c r="E428" s="35"/>
      <c r="F428" s="189"/>
      <c r="G428" s="205"/>
      <c r="H428" s="35"/>
      <c r="I428" s="35"/>
      <c r="J428" s="35"/>
      <c r="K428" s="35"/>
    </row>
    <row collapsed="false" customFormat="false" customHeight="false" hidden="true" ht="180" outlineLevel="0" r="429">
      <c r="A429" s="26"/>
      <c r="B429" s="35"/>
      <c r="C429" s="35"/>
      <c r="D429" s="35"/>
      <c r="E429" s="35"/>
      <c r="F429" s="32" t="s">
        <v>305</v>
      </c>
      <c r="G429" s="205"/>
      <c r="H429" s="35"/>
      <c r="I429" s="35"/>
      <c r="J429" s="35"/>
      <c r="K429" s="35"/>
    </row>
    <row collapsed="false" customFormat="false" customHeight="true" hidden="true" ht="105.75" outlineLevel="0" r="430">
      <c r="A430" s="32" t="n">
        <v>9</v>
      </c>
      <c r="B430" s="29" t="s">
        <v>306</v>
      </c>
      <c r="C430" s="29" t="s">
        <v>194</v>
      </c>
      <c r="D430" s="29" t="s">
        <v>307</v>
      </c>
      <c r="E430" s="29" t="s">
        <v>280</v>
      </c>
      <c r="F430" s="29" t="s">
        <v>165</v>
      </c>
      <c r="G430" s="194" t="n">
        <v>17</v>
      </c>
      <c r="H430" s="35" t="s">
        <v>456</v>
      </c>
      <c r="I430" s="35"/>
      <c r="J430" s="29" t="s">
        <v>308</v>
      </c>
      <c r="K430" s="253" t="s">
        <v>282</v>
      </c>
    </row>
    <row collapsed="false" customFormat="false" customHeight="true" hidden="true" ht="135.75" outlineLevel="0" r="431">
      <c r="A431" s="32" t="n">
        <v>10</v>
      </c>
      <c r="B431" s="194" t="s">
        <v>309</v>
      </c>
      <c r="C431" s="29" t="s">
        <v>194</v>
      </c>
      <c r="D431" s="194" t="s">
        <v>310</v>
      </c>
      <c r="E431" s="29" t="s">
        <v>280</v>
      </c>
      <c r="F431" s="29" t="s">
        <v>165</v>
      </c>
      <c r="G431" s="29" t="n">
        <v>1</v>
      </c>
      <c r="H431" s="35" t="s">
        <v>456</v>
      </c>
      <c r="I431" s="35"/>
      <c r="J431" s="29" t="s">
        <v>102</v>
      </c>
      <c r="K431" s="253" t="s">
        <v>282</v>
      </c>
    </row>
    <row collapsed="false" customFormat="false" customHeight="true" hidden="true" ht="150.75" outlineLevel="0" r="432">
      <c r="A432" s="32" t="n">
        <v>11</v>
      </c>
      <c r="B432" s="194" t="s">
        <v>311</v>
      </c>
      <c r="C432" s="29" t="s">
        <v>186</v>
      </c>
      <c r="D432" s="29" t="s">
        <v>312</v>
      </c>
      <c r="E432" s="29" t="s">
        <v>313</v>
      </c>
      <c r="F432" s="32" t="s">
        <v>314</v>
      </c>
      <c r="G432" s="29" t="s">
        <v>165</v>
      </c>
      <c r="H432" s="35" t="s">
        <v>456</v>
      </c>
      <c r="I432" s="35"/>
      <c r="J432" s="29" t="s">
        <v>102</v>
      </c>
      <c r="K432" s="253" t="s">
        <v>282</v>
      </c>
    </row>
    <row collapsed="false" customFormat="false" customHeight="true" hidden="true" ht="15" outlineLevel="0" r="433">
      <c r="A433" s="26" t="n">
        <v>12</v>
      </c>
      <c r="B433" s="205" t="s">
        <v>315</v>
      </c>
      <c r="C433" s="35" t="s">
        <v>186</v>
      </c>
      <c r="D433" s="35" t="s">
        <v>316</v>
      </c>
      <c r="E433" s="35" t="s">
        <v>280</v>
      </c>
      <c r="F433" s="189" t="s">
        <v>317</v>
      </c>
      <c r="G433" s="35" t="s">
        <v>165</v>
      </c>
      <c r="H433" s="35" t="s">
        <v>456</v>
      </c>
      <c r="I433" s="35"/>
      <c r="J433" s="35" t="s">
        <v>102</v>
      </c>
      <c r="K433" s="35" t="s">
        <v>282</v>
      </c>
    </row>
    <row collapsed="false" customFormat="false" customHeight="false" hidden="true" ht="255" outlineLevel="0" r="434">
      <c r="A434" s="26"/>
      <c r="B434" s="205"/>
      <c r="C434" s="35"/>
      <c r="D434" s="35"/>
      <c r="E434" s="35"/>
      <c r="F434" s="32" t="s">
        <v>318</v>
      </c>
      <c r="G434" s="35"/>
      <c r="H434" s="35"/>
      <c r="I434" s="35"/>
      <c r="J434" s="35"/>
      <c r="K434" s="35"/>
    </row>
    <row collapsed="false" customFormat="false" customHeight="true" hidden="true" ht="15" outlineLevel="0" r="435">
      <c r="A435" s="26" t="n">
        <v>13</v>
      </c>
      <c r="B435" s="35" t="s">
        <v>319</v>
      </c>
      <c r="C435" s="35" t="s">
        <v>186</v>
      </c>
      <c r="D435" s="35" t="s">
        <v>320</v>
      </c>
      <c r="E435" s="35" t="s">
        <v>321</v>
      </c>
      <c r="F435" s="189" t="s">
        <v>322</v>
      </c>
      <c r="G435" s="35" t="n">
        <v>13</v>
      </c>
      <c r="H435" s="35" t="s">
        <v>456</v>
      </c>
      <c r="I435" s="35" t="s">
        <v>323</v>
      </c>
      <c r="J435" s="35"/>
      <c r="K435" s="35" t="s">
        <v>282</v>
      </c>
    </row>
    <row collapsed="false" customFormat="false" customHeight="false" hidden="true" ht="225" outlineLevel="0" r="436">
      <c r="A436" s="26"/>
      <c r="B436" s="35"/>
      <c r="C436" s="35"/>
      <c r="D436" s="35"/>
      <c r="E436" s="35"/>
      <c r="F436" s="32" t="s">
        <v>324</v>
      </c>
      <c r="G436" s="35"/>
      <c r="H436" s="35"/>
      <c r="I436" s="35"/>
      <c r="J436" s="35"/>
      <c r="K436" s="35"/>
    </row>
    <row collapsed="false" customFormat="false" customHeight="true" hidden="true" ht="120.75" outlineLevel="0" r="437">
      <c r="A437" s="32" t="n">
        <v>14</v>
      </c>
      <c r="B437" s="29" t="s">
        <v>325</v>
      </c>
      <c r="C437" s="29" t="s">
        <v>205</v>
      </c>
      <c r="D437" s="29" t="s">
        <v>326</v>
      </c>
      <c r="E437" s="29" t="s">
        <v>321</v>
      </c>
      <c r="F437" s="29" t="s">
        <v>165</v>
      </c>
      <c r="G437" s="29" t="n">
        <v>950</v>
      </c>
      <c r="H437" s="29" t="s">
        <v>456</v>
      </c>
      <c r="I437" s="35" t="s">
        <v>327</v>
      </c>
      <c r="J437" s="35"/>
      <c r="K437" s="253" t="s">
        <v>282</v>
      </c>
    </row>
    <row collapsed="false" customFormat="false" customHeight="true" hidden="true" ht="120.75" outlineLevel="0" r="438">
      <c r="A438" s="32" t="n">
        <v>15</v>
      </c>
      <c r="B438" s="29" t="s">
        <v>328</v>
      </c>
      <c r="C438" s="29" t="s">
        <v>205</v>
      </c>
      <c r="D438" s="29" t="s">
        <v>329</v>
      </c>
      <c r="E438" s="29" t="s">
        <v>321</v>
      </c>
      <c r="F438" s="29" t="s">
        <v>165</v>
      </c>
      <c r="G438" s="29" t="n">
        <v>95</v>
      </c>
      <c r="H438" s="29" t="s">
        <v>456</v>
      </c>
      <c r="I438" s="35" t="s">
        <v>330</v>
      </c>
      <c r="J438" s="35"/>
      <c r="K438" s="253" t="s">
        <v>282</v>
      </c>
    </row>
    <row collapsed="false" customFormat="false" customHeight="true" hidden="true" ht="15" outlineLevel="0" r="439">
      <c r="A439" s="26" t="n">
        <v>16</v>
      </c>
      <c r="B439" s="205" t="s">
        <v>331</v>
      </c>
      <c r="C439" s="35" t="s">
        <v>186</v>
      </c>
      <c r="D439" s="205" t="s">
        <v>332</v>
      </c>
      <c r="E439" s="35" t="s">
        <v>321</v>
      </c>
      <c r="F439" s="189" t="s">
        <v>285</v>
      </c>
      <c r="G439" s="35" t="n">
        <v>7.7</v>
      </c>
      <c r="H439" s="35" t="s">
        <v>456</v>
      </c>
      <c r="I439" s="35" t="s">
        <v>55</v>
      </c>
      <c r="J439" s="35"/>
      <c r="K439" s="35" t="s">
        <v>282</v>
      </c>
    </row>
    <row collapsed="false" customFormat="false" customHeight="false" hidden="true" ht="180" outlineLevel="0" r="440">
      <c r="A440" s="26"/>
      <c r="B440" s="205"/>
      <c r="C440" s="35"/>
      <c r="D440" s="205"/>
      <c r="E440" s="35"/>
      <c r="F440" s="32" t="s">
        <v>333</v>
      </c>
      <c r="G440" s="35"/>
      <c r="H440" s="35"/>
      <c r="I440" s="35"/>
      <c r="J440" s="35"/>
      <c r="K440" s="35"/>
    </row>
    <row collapsed="false" customFormat="false" customHeight="true" hidden="true" ht="105.75" outlineLevel="0" r="441">
      <c r="A441" s="32" t="n">
        <v>17</v>
      </c>
      <c r="B441" s="194" t="s">
        <v>334</v>
      </c>
      <c r="C441" s="29" t="s">
        <v>205</v>
      </c>
      <c r="D441" s="29" t="s">
        <v>335</v>
      </c>
      <c r="E441" s="29" t="s">
        <v>321</v>
      </c>
      <c r="F441" s="29" t="s">
        <v>165</v>
      </c>
      <c r="G441" s="194" t="n">
        <v>3890</v>
      </c>
      <c r="H441" s="29" t="s">
        <v>456</v>
      </c>
      <c r="I441" s="35" t="s">
        <v>55</v>
      </c>
      <c r="J441" s="35"/>
      <c r="K441" s="253" t="s">
        <v>282</v>
      </c>
    </row>
    <row collapsed="false" customFormat="false" customHeight="false" hidden="true" ht="15.75" outlineLevel="0" r="442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</row>
    <row collapsed="false" customFormat="false" customHeight="false" hidden="true" ht="15.75" outlineLevel="0" r="443">
      <c r="A443" s="5"/>
    </row>
    <row collapsed="false" customFormat="false" customHeight="false" hidden="true" ht="45" outlineLevel="0" r="444">
      <c r="A444" s="565" t="s">
        <v>67</v>
      </c>
    </row>
    <row collapsed="false" customFormat="false" customHeight="false" hidden="true" ht="15" outlineLevel="0" r="445">
      <c r="A445" s="566" t="s">
        <v>336</v>
      </c>
    </row>
    <row collapsed="false" customFormat="false" customHeight="false" hidden="true" ht="15" outlineLevel="0" r="446">
      <c r="A446" s="566" t="s">
        <v>337</v>
      </c>
    </row>
    <row collapsed="false" customFormat="false" customHeight="false" hidden="true" ht="15" outlineLevel="0" r="447">
      <c r="A447" s="566" t="s">
        <v>338</v>
      </c>
    </row>
    <row collapsed="false" customFormat="false" customHeight="false" hidden="true" ht="15" outlineLevel="0" r="448">
      <c r="A448" s="566" t="s">
        <v>339</v>
      </c>
    </row>
    <row collapsed="false" customFormat="false" customHeight="false" hidden="true" ht="15" outlineLevel="0" r="449">
      <c r="A449" s="566" t="s">
        <v>340</v>
      </c>
    </row>
    <row collapsed="false" customFormat="false" customHeight="false" hidden="true" ht="15" outlineLevel="0" r="450">
      <c r="A450" s="566" t="s">
        <v>341</v>
      </c>
    </row>
    <row collapsed="false" customFormat="false" customHeight="false" hidden="true" ht="15.75" outlineLevel="0" r="451">
      <c r="A451" s="357"/>
    </row>
    <row collapsed="false" customFormat="false" customHeight="false" hidden="true" ht="15.75" outlineLevel="0" r="452">
      <c r="A452" s="357" t="s">
        <v>342</v>
      </c>
    </row>
    <row collapsed="false" customFormat="false" customHeight="false" hidden="true" ht="15.75" outlineLevel="0" r="453">
      <c r="A453" s="461"/>
    </row>
    <row collapsed="false" customFormat="false" customHeight="false" hidden="true" ht="15.75" outlineLevel="0" r="454">
      <c r="A454" s="367"/>
    </row>
    <row collapsed="false" customFormat="false" customHeight="false" hidden="true" ht="15.75" outlineLevel="0" r="455">
      <c r="A455" s="3" t="s">
        <v>343</v>
      </c>
      <c r="B455" s="3"/>
      <c r="C455" s="3"/>
      <c r="D455" s="3"/>
      <c r="E455" s="3"/>
      <c r="F455" s="3"/>
    </row>
    <row collapsed="false" customFormat="false" customHeight="false" hidden="true" ht="22.5" outlineLevel="0" r="456">
      <c r="A456" s="3" t="s">
        <v>344</v>
      </c>
      <c r="B456" s="3"/>
      <c r="C456" s="3"/>
      <c r="D456" s="3"/>
      <c r="E456" s="3"/>
      <c r="F456" s="3"/>
      <c r="G456" s="3"/>
      <c r="H456" s="3"/>
    </row>
    <row collapsed="false" customFormat="false" customHeight="false" hidden="true" ht="15.75" outlineLevel="0" r="457">
      <c r="A457" s="5"/>
    </row>
    <row collapsed="false" customFormat="false" customHeight="false" hidden="true" ht="15.75" outlineLevel="0" r="458">
      <c r="A458" s="366" t="s">
        <v>345</v>
      </c>
    </row>
    <row collapsed="false" customFormat="false" customHeight="false" hidden="true" ht="15.75" outlineLevel="0" r="459">
      <c r="A459" s="366" t="s">
        <v>346</v>
      </c>
    </row>
    <row collapsed="false" customFormat="false" customHeight="false" hidden="true" ht="15.75" outlineLevel="0" r="460">
      <c r="A460" s="366"/>
    </row>
    <row collapsed="false" customFormat="false" customHeight="true" hidden="true" ht="177.75" outlineLevel="0" r="461">
      <c r="A461" s="25" t="s">
        <v>347</v>
      </c>
      <c r="B461" s="25" t="s">
        <v>348</v>
      </c>
      <c r="C461" s="25" t="s">
        <v>349</v>
      </c>
      <c r="D461" s="25" t="s">
        <v>350</v>
      </c>
      <c r="E461" s="25" t="s">
        <v>351</v>
      </c>
      <c r="F461" s="25" t="s">
        <v>352</v>
      </c>
      <c r="G461" s="25"/>
      <c r="H461" s="25"/>
      <c r="I461" s="25"/>
      <c r="J461" s="25" t="s">
        <v>353</v>
      </c>
      <c r="K461" s="25"/>
      <c r="L461" s="25"/>
      <c r="M461" s="25"/>
      <c r="N461" s="25" t="s">
        <v>458</v>
      </c>
      <c r="O461" s="25"/>
      <c r="P461" s="25"/>
      <c r="Q461" s="25"/>
    </row>
    <row collapsed="false" customFormat="false" customHeight="false" hidden="true" ht="38.25" outlineLevel="0" r="462">
      <c r="A462" s="25"/>
      <c r="B462" s="25"/>
      <c r="C462" s="25"/>
      <c r="D462" s="25"/>
      <c r="E462" s="25"/>
      <c r="F462" s="30" t="s">
        <v>79</v>
      </c>
      <c r="G462" s="30" t="s">
        <v>80</v>
      </c>
      <c r="H462" s="30" t="s">
        <v>355</v>
      </c>
      <c r="I462" s="30" t="s">
        <v>354</v>
      </c>
      <c r="J462" s="30" t="s">
        <v>79</v>
      </c>
      <c r="K462" s="30" t="s">
        <v>80</v>
      </c>
      <c r="L462" s="30" t="s">
        <v>355</v>
      </c>
      <c r="M462" s="30" t="s">
        <v>354</v>
      </c>
      <c r="N462" s="30" t="s">
        <v>79</v>
      </c>
      <c r="O462" s="30" t="s">
        <v>80</v>
      </c>
      <c r="P462" s="30" t="s">
        <v>355</v>
      </c>
      <c r="Q462" s="137" t="s">
        <v>354</v>
      </c>
    </row>
    <row collapsed="false" customFormat="false" customHeight="false" hidden="true" ht="15" outlineLevel="0" r="463">
      <c r="A463" s="203" t="n">
        <v>1</v>
      </c>
      <c r="B463" s="203" t="n">
        <v>2</v>
      </c>
      <c r="C463" s="203" t="n">
        <v>3</v>
      </c>
      <c r="D463" s="203" t="n">
        <v>4</v>
      </c>
      <c r="E463" s="203" t="n">
        <v>5</v>
      </c>
      <c r="F463" s="203" t="n">
        <v>6</v>
      </c>
      <c r="G463" s="203" t="n">
        <v>7</v>
      </c>
      <c r="H463" s="203" t="n">
        <v>8</v>
      </c>
      <c r="I463" s="203" t="n">
        <v>9</v>
      </c>
      <c r="J463" s="203" t="n">
        <v>10</v>
      </c>
      <c r="K463" s="203" t="n">
        <v>11</v>
      </c>
      <c r="L463" s="203" t="n">
        <v>12</v>
      </c>
      <c r="M463" s="203" t="n">
        <v>13</v>
      </c>
      <c r="N463" s="203" t="n">
        <v>14</v>
      </c>
      <c r="O463" s="203" t="n">
        <v>15</v>
      </c>
      <c r="P463" s="203" t="n">
        <v>16</v>
      </c>
      <c r="Q463" s="350" t="n">
        <v>17</v>
      </c>
    </row>
    <row collapsed="false" customFormat="false" customHeight="true" hidden="true" ht="15.75" outlineLevel="0" r="464">
      <c r="A464" s="32" t="n">
        <v>1</v>
      </c>
      <c r="B464" s="466" t="s">
        <v>356</v>
      </c>
      <c r="C464" s="466"/>
      <c r="D464" s="466"/>
      <c r="E464" s="466"/>
      <c r="F464" s="466"/>
      <c r="G464" s="466"/>
      <c r="H464" s="466"/>
      <c r="I464" s="466"/>
      <c r="J464" s="466"/>
      <c r="K464" s="466"/>
      <c r="L464" s="466"/>
      <c r="M464" s="466"/>
      <c r="N464" s="466"/>
      <c r="O464" s="466"/>
      <c r="P464" s="466"/>
      <c r="Q464" s="466"/>
    </row>
    <row collapsed="false" customFormat="false" customHeight="false" hidden="true" ht="60" outlineLevel="0" r="465">
      <c r="A465" s="567" t="s">
        <v>15</v>
      </c>
      <c r="B465" s="29" t="s">
        <v>51</v>
      </c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52"/>
    </row>
    <row collapsed="false" customFormat="false" customHeight="false" hidden="true" ht="45" outlineLevel="0" r="466">
      <c r="A466" s="567" t="s">
        <v>20</v>
      </c>
      <c r="B466" s="29" t="s">
        <v>54</v>
      </c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52"/>
    </row>
    <row collapsed="false" customFormat="false" customHeight="true" hidden="true" ht="15.75" outlineLevel="0" r="467">
      <c r="A467" s="32" t="n">
        <v>2</v>
      </c>
      <c r="B467" s="466" t="s">
        <v>95</v>
      </c>
      <c r="C467" s="466"/>
      <c r="D467" s="466"/>
      <c r="E467" s="466"/>
      <c r="F467" s="466"/>
      <c r="G467" s="466"/>
      <c r="H467" s="466"/>
      <c r="I467" s="466"/>
      <c r="J467" s="466"/>
      <c r="K467" s="466"/>
      <c r="L467" s="466"/>
      <c r="M467" s="466"/>
      <c r="N467" s="466"/>
      <c r="O467" s="466"/>
      <c r="P467" s="466"/>
      <c r="Q467" s="466"/>
    </row>
    <row collapsed="false" customFormat="false" customHeight="false" hidden="true" ht="75" outlineLevel="0" r="468">
      <c r="A468" s="567" t="s">
        <v>256</v>
      </c>
      <c r="B468" s="29" t="s">
        <v>202</v>
      </c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52"/>
    </row>
    <row collapsed="false" customFormat="false" customHeight="false" hidden="true" ht="75" outlineLevel="0" r="469">
      <c r="A469" s="567" t="s">
        <v>32</v>
      </c>
      <c r="B469" s="29" t="s">
        <v>206</v>
      </c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52"/>
    </row>
    <row collapsed="false" customFormat="false" customHeight="true" hidden="true" ht="15.75" outlineLevel="0" r="470">
      <c r="A470" s="567" t="n">
        <v>3</v>
      </c>
      <c r="B470" s="351" t="s">
        <v>357</v>
      </c>
      <c r="C470" s="351"/>
      <c r="D470" s="351"/>
      <c r="E470" s="351"/>
      <c r="F470" s="351"/>
      <c r="G470" s="351"/>
      <c r="H470" s="351"/>
      <c r="I470" s="351"/>
      <c r="J470" s="351"/>
      <c r="K470" s="351"/>
      <c r="L470" s="351"/>
      <c r="M470" s="351"/>
      <c r="N470" s="351"/>
      <c r="O470" s="351"/>
      <c r="P470" s="351"/>
      <c r="Q470" s="351"/>
    </row>
    <row collapsed="false" customFormat="false" customHeight="false" hidden="true" ht="42.75" outlineLevel="0" r="471">
      <c r="A471" s="567" t="s">
        <v>38</v>
      </c>
      <c r="B471" s="38" t="s">
        <v>358</v>
      </c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52"/>
    </row>
    <row collapsed="false" customFormat="false" customHeight="false" hidden="true" ht="15.75" outlineLevel="0" r="472">
      <c r="A472" s="366"/>
    </row>
    <row collapsed="false" customFormat="false" customHeight="false" hidden="true" ht="47.25" outlineLevel="0" r="473">
      <c r="A473" s="5" t="s">
        <v>67</v>
      </c>
    </row>
    <row collapsed="false" customFormat="false" customHeight="false" hidden="true" ht="15.75" outlineLevel="0" r="474">
      <c r="A474" s="468" t="s">
        <v>359</v>
      </c>
      <c r="B474" s="468"/>
      <c r="C474" s="468"/>
      <c r="D474" s="468"/>
      <c r="E474" s="468"/>
      <c r="F474" s="468"/>
      <c r="G474" s="468"/>
      <c r="H474" s="468"/>
      <c r="I474" s="468"/>
      <c r="J474" s="468"/>
      <c r="K474" s="468"/>
      <c r="L474" s="468"/>
      <c r="M474" s="468"/>
      <c r="N474" s="468"/>
      <c r="O474" s="468"/>
      <c r="P474" s="468"/>
      <c r="Q474" s="468"/>
    </row>
    <row collapsed="false" customFormat="false" customHeight="false" hidden="true" ht="15.75" outlineLevel="0" r="475">
      <c r="A475" s="5"/>
    </row>
    <row collapsed="false" customFormat="false" customHeight="false" hidden="true" ht="15.75" outlineLevel="0" r="476">
      <c r="A476" s="461"/>
    </row>
    <row collapsed="false" customFormat="false" customHeight="false" hidden="true" ht="15.75" outlineLevel="0" r="477">
      <c r="A477" s="357" t="s">
        <v>360</v>
      </c>
    </row>
    <row collapsed="false" customFormat="false" customHeight="false" hidden="true" ht="15.75" outlineLevel="0" r="478">
      <c r="A478" s="461"/>
    </row>
    <row collapsed="false" customFormat="false" customHeight="false" hidden="true" ht="15.75" outlineLevel="0" r="479">
      <c r="A479" s="3" t="s">
        <v>168</v>
      </c>
      <c r="B479" s="3"/>
      <c r="C479" s="3"/>
      <c r="D479" s="3"/>
      <c r="E479" s="3"/>
      <c r="F479" s="3"/>
    </row>
    <row collapsed="false" customFormat="false" customHeight="false" hidden="true" ht="15.75" outlineLevel="0" r="480">
      <c r="A480" s="3" t="s">
        <v>361</v>
      </c>
      <c r="B480" s="3"/>
      <c r="C480" s="3"/>
      <c r="D480" s="3"/>
      <c r="E480" s="3"/>
      <c r="F480" s="3"/>
    </row>
    <row collapsed="false" customFormat="false" customHeight="false" hidden="true" ht="15.75" outlineLevel="0" r="481">
      <c r="A481" s="21" t="s">
        <v>362</v>
      </c>
      <c r="B481" s="21"/>
      <c r="C481" s="21"/>
      <c r="D481" s="21"/>
      <c r="E481" s="21"/>
      <c r="F481" s="21"/>
    </row>
    <row collapsed="false" customFormat="false" customHeight="false" hidden="true" ht="15.75" outlineLevel="0" r="482">
      <c r="A482" s="358"/>
    </row>
    <row collapsed="false" customFormat="false" customHeight="true" hidden="true" ht="90" outlineLevel="0" r="483">
      <c r="A483" s="26" t="s">
        <v>347</v>
      </c>
      <c r="B483" s="26" t="s">
        <v>111</v>
      </c>
      <c r="C483" s="353" t="s">
        <v>363</v>
      </c>
      <c r="D483" s="26" t="s">
        <v>364</v>
      </c>
      <c r="E483" s="26"/>
      <c r="F483" s="26"/>
      <c r="G483" s="183" t="s">
        <v>459</v>
      </c>
    </row>
    <row collapsed="false" customFormat="false" customHeight="true" hidden="true" ht="15.75" outlineLevel="0" r="484">
      <c r="A484" s="26"/>
      <c r="B484" s="26"/>
      <c r="C484" s="189" t="s">
        <v>365</v>
      </c>
      <c r="D484" s="26" t="s">
        <v>366</v>
      </c>
      <c r="E484" s="26" t="s">
        <v>367</v>
      </c>
      <c r="F484" s="26"/>
      <c r="G484" s="464" t="s">
        <v>460</v>
      </c>
    </row>
    <row collapsed="false" customFormat="false" customHeight="false" hidden="true" ht="15" outlineLevel="0" r="485">
      <c r="A485" s="26"/>
      <c r="B485" s="26"/>
      <c r="C485" s="191"/>
      <c r="D485" s="26"/>
      <c r="E485" s="32" t="s">
        <v>69</v>
      </c>
      <c r="F485" s="32" t="s">
        <v>368</v>
      </c>
      <c r="G485" s="135"/>
    </row>
    <row collapsed="false" customFormat="false" customHeight="false" hidden="true" ht="15" outlineLevel="0" r="486">
      <c r="A486" s="176" t="n">
        <v>1</v>
      </c>
      <c r="B486" s="176" t="n">
        <v>2</v>
      </c>
      <c r="C486" s="176" t="n">
        <v>3</v>
      </c>
      <c r="D486" s="176" t="n">
        <v>4</v>
      </c>
      <c r="E486" s="176" t="n">
        <v>5</v>
      </c>
      <c r="F486" s="176" t="n">
        <v>6</v>
      </c>
      <c r="G486" s="201" t="n">
        <v>7</v>
      </c>
    </row>
    <row collapsed="false" customFormat="false" customHeight="true" hidden="true" ht="31.5" outlineLevel="0" r="487">
      <c r="A487" s="32" t="n">
        <v>1</v>
      </c>
      <c r="B487" s="26" t="s">
        <v>369</v>
      </c>
      <c r="C487" s="26"/>
      <c r="D487" s="26"/>
      <c r="E487" s="26"/>
      <c r="F487" s="26"/>
      <c r="G487" s="26"/>
    </row>
    <row collapsed="false" customFormat="false" customHeight="false" hidden="true" ht="60" outlineLevel="0" r="488">
      <c r="A488" s="362" t="s">
        <v>15</v>
      </c>
      <c r="B488" s="29" t="s">
        <v>370</v>
      </c>
      <c r="C488" s="29" t="s">
        <v>184</v>
      </c>
      <c r="D488" s="29" t="n">
        <v>73.5</v>
      </c>
      <c r="E488" s="29"/>
      <c r="F488" s="29"/>
      <c r="G488" s="253"/>
    </row>
    <row collapsed="false" customFormat="false" customHeight="false" hidden="true" ht="90" outlineLevel="0" r="489">
      <c r="A489" s="362" t="s">
        <v>20</v>
      </c>
      <c r="B489" s="29" t="s">
        <v>371</v>
      </c>
      <c r="C489" s="29" t="s">
        <v>186</v>
      </c>
      <c r="D489" s="29" t="n">
        <v>1.7</v>
      </c>
      <c r="E489" s="29"/>
      <c r="F489" s="29"/>
      <c r="G489" s="253"/>
    </row>
    <row collapsed="false" customFormat="false" customHeight="false" hidden="true" ht="105" outlineLevel="0" r="490">
      <c r="A490" s="362" t="s">
        <v>23</v>
      </c>
      <c r="B490" s="194" t="s">
        <v>372</v>
      </c>
      <c r="C490" s="29" t="s">
        <v>186</v>
      </c>
      <c r="D490" s="29" t="n">
        <v>10</v>
      </c>
      <c r="E490" s="29"/>
      <c r="F490" s="29"/>
      <c r="G490" s="253"/>
    </row>
    <row collapsed="false" customFormat="false" customHeight="false" hidden="true" ht="45" outlineLevel="0" r="491">
      <c r="A491" s="362" t="s">
        <v>373</v>
      </c>
      <c r="B491" s="29" t="s">
        <v>374</v>
      </c>
      <c r="C491" s="29" t="s">
        <v>184</v>
      </c>
      <c r="D491" s="29" t="n">
        <v>91</v>
      </c>
      <c r="E491" s="29"/>
      <c r="F491" s="29"/>
      <c r="G491" s="253"/>
    </row>
    <row collapsed="false" customFormat="false" customHeight="false" hidden="true" ht="60" outlineLevel="0" r="492">
      <c r="A492" s="362" t="s">
        <v>375</v>
      </c>
      <c r="B492" s="29" t="s">
        <v>376</v>
      </c>
      <c r="C492" s="29" t="s">
        <v>294</v>
      </c>
      <c r="D492" s="29" t="n">
        <v>165</v>
      </c>
      <c r="E492" s="29"/>
      <c r="F492" s="29"/>
      <c r="G492" s="253"/>
    </row>
    <row collapsed="false" customFormat="false" customHeight="false" hidden="true" ht="75" outlineLevel="0" r="493">
      <c r="A493" s="362" t="s">
        <v>377</v>
      </c>
      <c r="B493" s="29" t="s">
        <v>378</v>
      </c>
      <c r="C493" s="29" t="s">
        <v>190</v>
      </c>
      <c r="D493" s="29" t="n">
        <v>13.4</v>
      </c>
      <c r="E493" s="29"/>
      <c r="F493" s="29"/>
      <c r="G493" s="253"/>
    </row>
    <row collapsed="false" customFormat="false" customHeight="false" hidden="true" ht="105" outlineLevel="0" r="494">
      <c r="A494" s="362" t="s">
        <v>379</v>
      </c>
      <c r="B494" s="29" t="s">
        <v>380</v>
      </c>
      <c r="C494" s="29" t="s">
        <v>186</v>
      </c>
      <c r="D494" s="29" t="n">
        <v>100</v>
      </c>
      <c r="E494" s="29"/>
      <c r="F494" s="29"/>
      <c r="G494" s="253"/>
    </row>
    <row collapsed="false" customFormat="false" customHeight="false" hidden="true" ht="90" outlineLevel="0" r="495">
      <c r="A495" s="362" t="s">
        <v>381</v>
      </c>
      <c r="B495" s="29" t="s">
        <v>382</v>
      </c>
      <c r="C495" s="29" t="s">
        <v>186</v>
      </c>
      <c r="D495" s="29" t="n">
        <v>100</v>
      </c>
      <c r="E495" s="29"/>
      <c r="F495" s="29"/>
      <c r="G495" s="253"/>
    </row>
    <row collapsed="false" customFormat="false" customHeight="false" hidden="true" ht="45" outlineLevel="0" r="496">
      <c r="A496" s="362" t="s">
        <v>383</v>
      </c>
      <c r="B496" s="29" t="s">
        <v>384</v>
      </c>
      <c r="C496" s="29" t="s">
        <v>194</v>
      </c>
      <c r="D496" s="29" t="n">
        <v>17</v>
      </c>
      <c r="E496" s="29"/>
      <c r="F496" s="29"/>
      <c r="G496" s="253"/>
    </row>
    <row collapsed="false" customFormat="false" customHeight="false" hidden="true" ht="75" outlineLevel="0" r="497">
      <c r="A497" s="362" t="s">
        <v>385</v>
      </c>
      <c r="B497" s="29" t="s">
        <v>386</v>
      </c>
      <c r="C497" s="29" t="s">
        <v>194</v>
      </c>
      <c r="D497" s="29" t="n">
        <v>1</v>
      </c>
      <c r="E497" s="29"/>
      <c r="F497" s="29"/>
      <c r="G497" s="253"/>
    </row>
    <row collapsed="false" customFormat="false" customHeight="false" hidden="true" ht="120" outlineLevel="0" r="498">
      <c r="A498" s="362" t="s">
        <v>387</v>
      </c>
      <c r="B498" s="29" t="s">
        <v>388</v>
      </c>
      <c r="C498" s="29" t="s">
        <v>186</v>
      </c>
      <c r="D498" s="29" t="n">
        <v>55.7</v>
      </c>
      <c r="E498" s="29"/>
      <c r="F498" s="29"/>
      <c r="G498" s="253"/>
    </row>
    <row collapsed="false" customFormat="false" customHeight="false" hidden="true" ht="30" outlineLevel="0" r="499">
      <c r="A499" s="362" t="s">
        <v>389</v>
      </c>
      <c r="B499" s="29" t="s">
        <v>390</v>
      </c>
      <c r="C499" s="29" t="s">
        <v>186</v>
      </c>
      <c r="D499" s="29" t="n">
        <v>29.6</v>
      </c>
      <c r="E499" s="29"/>
      <c r="F499" s="29"/>
      <c r="G499" s="253"/>
    </row>
    <row collapsed="false" customFormat="false" customHeight="true" hidden="true" ht="30" outlineLevel="0" r="500">
      <c r="A500" s="32" t="n">
        <v>2</v>
      </c>
      <c r="B500" s="466" t="s">
        <v>95</v>
      </c>
      <c r="C500" s="466"/>
      <c r="D500" s="466"/>
      <c r="E500" s="466"/>
      <c r="F500" s="466"/>
      <c r="G500" s="466"/>
    </row>
    <row collapsed="false" customFormat="false" customHeight="false" hidden="true" ht="105" outlineLevel="0" r="501">
      <c r="A501" s="362" t="s">
        <v>256</v>
      </c>
      <c r="B501" s="29" t="s">
        <v>391</v>
      </c>
      <c r="C501" s="29" t="s">
        <v>186</v>
      </c>
      <c r="D501" s="29" t="n">
        <v>12.4</v>
      </c>
      <c r="E501" s="29"/>
      <c r="F501" s="29"/>
      <c r="G501" s="253"/>
    </row>
    <row collapsed="false" customFormat="false" customHeight="false" hidden="true" ht="45" outlineLevel="0" r="502">
      <c r="A502" s="362" t="s">
        <v>32</v>
      </c>
      <c r="B502" s="29" t="s">
        <v>392</v>
      </c>
      <c r="C502" s="29" t="s">
        <v>205</v>
      </c>
      <c r="D502" s="29" t="n">
        <v>850</v>
      </c>
      <c r="E502" s="29"/>
      <c r="F502" s="29"/>
      <c r="G502" s="253"/>
    </row>
    <row collapsed="false" customFormat="false" customHeight="false" hidden="true" ht="75" outlineLevel="0" r="503">
      <c r="A503" s="362" t="s">
        <v>393</v>
      </c>
      <c r="B503" s="29" t="s">
        <v>394</v>
      </c>
      <c r="C503" s="29" t="s">
        <v>205</v>
      </c>
      <c r="D503" s="29" t="n">
        <v>95</v>
      </c>
      <c r="E503" s="29"/>
      <c r="F503" s="29"/>
      <c r="G503" s="253"/>
    </row>
    <row collapsed="false" customFormat="false" customHeight="true" hidden="true" ht="45" outlineLevel="0" r="504">
      <c r="A504" s="32" t="n">
        <v>3</v>
      </c>
      <c r="B504" s="466" t="s">
        <v>36</v>
      </c>
      <c r="C504" s="466"/>
      <c r="D504" s="466"/>
      <c r="E504" s="466"/>
      <c r="F504" s="466"/>
      <c r="G504" s="466"/>
    </row>
    <row collapsed="false" customFormat="false" customHeight="true" hidden="true" ht="31.5" outlineLevel="0" r="505">
      <c r="A505" s="556" t="s">
        <v>38</v>
      </c>
      <c r="B505" s="568" t="s">
        <v>395</v>
      </c>
      <c r="C505" s="35" t="s">
        <v>186</v>
      </c>
      <c r="D505" s="35" t="n">
        <v>7.7</v>
      </c>
      <c r="E505" s="35"/>
      <c r="F505" s="35"/>
      <c r="G505" s="35"/>
    </row>
    <row collapsed="false" customFormat="false" customHeight="false" hidden="true" ht="63" outlineLevel="0" r="506">
      <c r="A506" s="556"/>
      <c r="B506" s="45" t="s">
        <v>396</v>
      </c>
      <c r="C506" s="35"/>
      <c r="D506" s="35"/>
      <c r="E506" s="35"/>
      <c r="F506" s="35"/>
      <c r="G506" s="35"/>
    </row>
    <row collapsed="false" customFormat="false" customHeight="true" hidden="true" ht="31.5" outlineLevel="0" r="507">
      <c r="A507" s="556" t="s">
        <v>397</v>
      </c>
      <c r="B507" s="568" t="s">
        <v>398</v>
      </c>
      <c r="C507" s="35" t="s">
        <v>205</v>
      </c>
      <c r="D507" s="35" t="n">
        <v>3890</v>
      </c>
      <c r="E507" s="35"/>
      <c r="F507" s="35"/>
      <c r="G507" s="35"/>
    </row>
    <row collapsed="false" customFormat="false" customHeight="false" hidden="true" ht="31.5" outlineLevel="0" r="508">
      <c r="A508" s="556"/>
      <c r="B508" s="45" t="s">
        <v>334</v>
      </c>
      <c r="C508" s="35"/>
      <c r="D508" s="35"/>
      <c r="E508" s="35"/>
      <c r="F508" s="35"/>
      <c r="G508" s="35"/>
    </row>
    <row collapsed="false" customFormat="false" customHeight="false" hidden="true" ht="15.75" outlineLevel="0" r="509">
      <c r="A509" s="366"/>
    </row>
    <row collapsed="false" customFormat="false" customHeight="false" hidden="true" ht="45" outlineLevel="0" r="510">
      <c r="A510" s="565" t="s">
        <v>67</v>
      </c>
    </row>
    <row collapsed="false" customFormat="false" customHeight="false" hidden="true" ht="15.75" outlineLevel="0" r="511">
      <c r="A511" s="468" t="s">
        <v>399</v>
      </c>
      <c r="B511" s="468"/>
      <c r="C511" s="468"/>
      <c r="D511" s="468"/>
      <c r="E511" s="468"/>
      <c r="F511" s="468"/>
      <c r="G511" s="468"/>
    </row>
    <row collapsed="false" customFormat="false" customHeight="false" hidden="true" ht="15.75" outlineLevel="0" r="513">
      <c r="A513" s="357" t="s">
        <v>400</v>
      </c>
    </row>
    <row collapsed="false" customFormat="false" customHeight="false" hidden="true" ht="15.75" outlineLevel="0" r="514">
      <c r="A514" s="3" t="s">
        <v>343</v>
      </c>
      <c r="B514" s="3"/>
      <c r="C514" s="3"/>
      <c r="D514" s="3"/>
      <c r="E514" s="3"/>
      <c r="F514" s="3"/>
      <c r="G514" s="3"/>
    </row>
    <row collapsed="false" customFormat="false" customHeight="false" hidden="true" ht="15.75" outlineLevel="0" r="515">
      <c r="A515" s="3" t="s">
        <v>401</v>
      </c>
      <c r="B515" s="3"/>
      <c r="C515" s="3"/>
      <c r="D515" s="3"/>
      <c r="E515" s="3"/>
      <c r="F515" s="3"/>
      <c r="G515" s="3"/>
    </row>
    <row collapsed="false" customFormat="false" customHeight="false" hidden="true" ht="15.75" outlineLevel="0" r="516">
      <c r="A516" s="3" t="s">
        <v>402</v>
      </c>
      <c r="B516" s="3"/>
      <c r="C516" s="3"/>
      <c r="D516" s="3"/>
      <c r="E516" s="3"/>
      <c r="F516" s="3"/>
      <c r="G516" s="3"/>
    </row>
    <row collapsed="false" customFormat="false" customHeight="false" hidden="true" ht="15.75" outlineLevel="0" r="517">
      <c r="A517" s="461"/>
    </row>
    <row collapsed="false" customFormat="false" customHeight="false" hidden="true" ht="15.75" outlineLevel="0" r="518">
      <c r="A518" s="461"/>
    </row>
    <row collapsed="false" customFormat="false" customHeight="true" hidden="true" ht="16.5" outlineLevel="0" r="519">
      <c r="A519" s="27" t="s">
        <v>403</v>
      </c>
      <c r="B519" s="27"/>
      <c r="C519" s="27"/>
      <c r="D519" s="27" t="s">
        <v>404</v>
      </c>
      <c r="E519" s="27"/>
      <c r="F519" s="27"/>
      <c r="G519" s="172" t="s">
        <v>461</v>
      </c>
      <c r="H519" s="27" t="s">
        <v>462</v>
      </c>
      <c r="I519" s="27"/>
      <c r="J519" s="27"/>
      <c r="K519" s="27" t="s">
        <v>405</v>
      </c>
      <c r="L519" s="27"/>
    </row>
    <row collapsed="false" customFormat="false" customHeight="true" hidden="true" ht="15.6" outlineLevel="0" r="520">
      <c r="A520" s="178" t="n">
        <v>1</v>
      </c>
      <c r="B520" s="178"/>
      <c r="C520" s="178"/>
      <c r="D520" s="178" t="n">
        <v>2</v>
      </c>
      <c r="E520" s="178"/>
      <c r="F520" s="178"/>
      <c r="G520" s="177" t="n">
        <v>3</v>
      </c>
      <c r="H520" s="178" t="n">
        <v>4</v>
      </c>
      <c r="I520" s="178"/>
      <c r="J520" s="178"/>
      <c r="K520" s="178" t="n">
        <v>5</v>
      </c>
      <c r="L520" s="178"/>
    </row>
    <row collapsed="false" customFormat="false" customHeight="true" hidden="true" ht="60" outlineLevel="0" r="521">
      <c r="A521" s="35" t="s">
        <v>406</v>
      </c>
      <c r="B521" s="35"/>
      <c r="C521" s="35"/>
      <c r="D521" s="37"/>
      <c r="E521" s="37"/>
      <c r="F521" s="37"/>
      <c r="G521" s="41"/>
      <c r="H521" s="37"/>
      <c r="I521" s="37"/>
      <c r="J521" s="37"/>
      <c r="K521" s="37"/>
      <c r="L521" s="37"/>
    </row>
    <row collapsed="false" customFormat="false" customHeight="true" hidden="true" ht="90" outlineLevel="0" r="522">
      <c r="A522" s="35" t="s">
        <v>407</v>
      </c>
      <c r="B522" s="35"/>
      <c r="C522" s="35"/>
      <c r="D522" s="37"/>
      <c r="E522" s="37"/>
      <c r="F522" s="37"/>
      <c r="G522" s="41"/>
      <c r="H522" s="37"/>
      <c r="I522" s="37"/>
      <c r="J522" s="37"/>
      <c r="K522" s="37"/>
      <c r="L522" s="37"/>
    </row>
    <row collapsed="false" customFormat="false" customHeight="true" hidden="true" ht="105" outlineLevel="0" r="523">
      <c r="A523" s="205" t="s">
        <v>408</v>
      </c>
      <c r="B523" s="205"/>
      <c r="C523" s="205"/>
      <c r="D523" s="37"/>
      <c r="E523" s="37"/>
      <c r="F523" s="37"/>
      <c r="G523" s="41"/>
      <c r="H523" s="37"/>
      <c r="I523" s="37"/>
      <c r="J523" s="37"/>
      <c r="K523" s="37"/>
      <c r="L523" s="37"/>
    </row>
    <row collapsed="false" customFormat="false" customHeight="true" hidden="true" ht="45" outlineLevel="0" r="524">
      <c r="A524" s="35" t="s">
        <v>409</v>
      </c>
      <c r="B524" s="35"/>
      <c r="C524" s="35"/>
      <c r="D524" s="37"/>
      <c r="E524" s="37"/>
      <c r="F524" s="37"/>
      <c r="G524" s="41"/>
      <c r="H524" s="37"/>
      <c r="I524" s="37"/>
      <c r="J524" s="37"/>
      <c r="K524" s="37"/>
      <c r="L524" s="37"/>
    </row>
    <row collapsed="false" customFormat="false" customHeight="true" hidden="true" ht="60" outlineLevel="0" r="525">
      <c r="A525" s="35" t="s">
        <v>410</v>
      </c>
      <c r="B525" s="35"/>
      <c r="C525" s="35"/>
      <c r="D525" s="37"/>
      <c r="E525" s="37"/>
      <c r="F525" s="37"/>
      <c r="G525" s="41"/>
      <c r="H525" s="37"/>
      <c r="I525" s="37"/>
      <c r="J525" s="37"/>
      <c r="K525" s="37"/>
      <c r="L525" s="37"/>
    </row>
    <row collapsed="false" customFormat="false" customHeight="true" hidden="true" ht="75" outlineLevel="0" r="526">
      <c r="A526" s="35" t="s">
        <v>411</v>
      </c>
      <c r="B526" s="35"/>
      <c r="C526" s="35"/>
      <c r="D526" s="37"/>
      <c r="E526" s="37"/>
      <c r="F526" s="37"/>
      <c r="G526" s="41"/>
      <c r="H526" s="37"/>
      <c r="I526" s="37"/>
      <c r="J526" s="37"/>
      <c r="K526" s="37"/>
      <c r="L526" s="37"/>
    </row>
    <row collapsed="false" customFormat="false" customHeight="true" hidden="true" ht="105" outlineLevel="0" r="527">
      <c r="A527" s="35" t="s">
        <v>412</v>
      </c>
      <c r="B527" s="35"/>
      <c r="C527" s="35"/>
      <c r="D527" s="37"/>
      <c r="E527" s="37"/>
      <c r="F527" s="37"/>
      <c r="G527" s="41"/>
      <c r="H527" s="37"/>
      <c r="I527" s="37"/>
      <c r="J527" s="37"/>
      <c r="K527" s="37"/>
      <c r="L527" s="37"/>
    </row>
    <row collapsed="false" customFormat="false" customHeight="true" hidden="true" ht="105" outlineLevel="0" r="528">
      <c r="A528" s="35" t="s">
        <v>413</v>
      </c>
      <c r="B528" s="35"/>
      <c r="C528" s="35"/>
      <c r="D528" s="37"/>
      <c r="E528" s="37"/>
      <c r="F528" s="37"/>
      <c r="G528" s="41"/>
      <c r="H528" s="37"/>
      <c r="I528" s="37"/>
      <c r="J528" s="37"/>
      <c r="K528" s="37"/>
      <c r="L528" s="37"/>
    </row>
    <row collapsed="false" customFormat="false" customHeight="true" hidden="true" ht="60" outlineLevel="0" r="529">
      <c r="A529" s="35" t="s">
        <v>414</v>
      </c>
      <c r="B529" s="35"/>
      <c r="C529" s="35"/>
      <c r="D529" s="37"/>
      <c r="E529" s="37"/>
      <c r="F529" s="37"/>
      <c r="G529" s="41"/>
      <c r="H529" s="37"/>
      <c r="I529" s="37"/>
      <c r="J529" s="37"/>
      <c r="K529" s="37"/>
      <c r="L529" s="37"/>
    </row>
    <row collapsed="false" customFormat="false" customHeight="true" hidden="true" ht="75" outlineLevel="0" r="530">
      <c r="A530" s="35" t="s">
        <v>415</v>
      </c>
      <c r="B530" s="35"/>
      <c r="C530" s="35"/>
      <c r="D530" s="37"/>
      <c r="E530" s="37"/>
      <c r="F530" s="37"/>
      <c r="G530" s="41"/>
      <c r="H530" s="37"/>
      <c r="I530" s="37"/>
      <c r="J530" s="37"/>
      <c r="K530" s="37"/>
      <c r="L530" s="37"/>
    </row>
    <row collapsed="false" customFormat="false" customHeight="true" hidden="true" ht="120" outlineLevel="0" r="531">
      <c r="A531" s="35" t="s">
        <v>416</v>
      </c>
      <c r="B531" s="35"/>
      <c r="C531" s="35"/>
      <c r="D531" s="37"/>
      <c r="E531" s="37"/>
      <c r="F531" s="37"/>
      <c r="G531" s="41"/>
      <c r="H531" s="37"/>
      <c r="I531" s="37"/>
      <c r="J531" s="37"/>
      <c r="K531" s="37"/>
      <c r="L531" s="37"/>
    </row>
    <row collapsed="false" customFormat="false" customHeight="true" hidden="true" ht="30" outlineLevel="0" r="532">
      <c r="A532" s="35" t="s">
        <v>417</v>
      </c>
      <c r="B532" s="35"/>
      <c r="C532" s="35"/>
      <c r="D532" s="37"/>
      <c r="E532" s="37"/>
      <c r="F532" s="37"/>
      <c r="G532" s="41"/>
      <c r="H532" s="37"/>
      <c r="I532" s="37"/>
      <c r="J532" s="37"/>
      <c r="K532" s="37"/>
      <c r="L532" s="37"/>
    </row>
    <row collapsed="false" customFormat="false" customHeight="true" hidden="true" ht="135" outlineLevel="0" r="533">
      <c r="A533" s="35" t="s">
        <v>418</v>
      </c>
      <c r="B533" s="35"/>
      <c r="C533" s="35"/>
      <c r="D533" s="37"/>
      <c r="E533" s="37"/>
      <c r="F533" s="37"/>
      <c r="G533" s="41"/>
      <c r="H533" s="37"/>
      <c r="I533" s="37"/>
      <c r="J533" s="37"/>
      <c r="K533" s="37"/>
      <c r="L533" s="37"/>
    </row>
    <row collapsed="false" customFormat="false" customHeight="true" hidden="true" ht="45" outlineLevel="0" r="534">
      <c r="A534" s="35" t="s">
        <v>419</v>
      </c>
      <c r="B534" s="35"/>
      <c r="C534" s="35"/>
      <c r="D534" s="37"/>
      <c r="E534" s="37"/>
      <c r="F534" s="37"/>
      <c r="G534" s="41"/>
      <c r="H534" s="37"/>
      <c r="I534" s="37"/>
      <c r="J534" s="37"/>
      <c r="K534" s="37"/>
      <c r="L534" s="37"/>
    </row>
    <row collapsed="false" customFormat="false" customHeight="true" hidden="true" ht="75" outlineLevel="0" r="535">
      <c r="A535" s="35" t="s">
        <v>420</v>
      </c>
      <c r="B535" s="35"/>
      <c r="C535" s="35"/>
      <c r="D535" s="37"/>
      <c r="E535" s="37"/>
      <c r="F535" s="37"/>
      <c r="G535" s="41"/>
      <c r="H535" s="37"/>
      <c r="I535" s="37"/>
      <c r="J535" s="37"/>
      <c r="K535" s="37"/>
      <c r="L535" s="37"/>
    </row>
    <row collapsed="false" customFormat="false" customHeight="true" hidden="true" ht="75" outlineLevel="0" r="536">
      <c r="A536" s="205" t="s">
        <v>421</v>
      </c>
      <c r="B536" s="205"/>
      <c r="C536" s="205"/>
      <c r="D536" s="37"/>
      <c r="E536" s="37"/>
      <c r="F536" s="37"/>
      <c r="G536" s="41"/>
      <c r="H536" s="37"/>
      <c r="I536" s="37"/>
      <c r="J536" s="37"/>
      <c r="K536" s="37"/>
      <c r="L536" s="37"/>
    </row>
    <row collapsed="false" customFormat="false" customHeight="true" hidden="true" ht="45" outlineLevel="0" r="537">
      <c r="A537" s="205" t="s">
        <v>422</v>
      </c>
      <c r="B537" s="205"/>
      <c r="C537" s="205"/>
      <c r="D537" s="37"/>
      <c r="E537" s="37"/>
      <c r="F537" s="37"/>
      <c r="G537" s="41"/>
      <c r="H537" s="37"/>
      <c r="I537" s="37"/>
      <c r="J537" s="37"/>
      <c r="K537" s="37"/>
      <c r="L537" s="37"/>
    </row>
    <row collapsed="false" customFormat="false" customHeight="false" hidden="true" ht="15.75" outlineLevel="0" r="538">
      <c r="A538" s="123"/>
      <c r="B538" s="162"/>
      <c r="C538" s="208"/>
      <c r="D538" s="208"/>
      <c r="E538" s="162"/>
      <c r="F538" s="208"/>
      <c r="G538" s="208"/>
      <c r="H538" s="208"/>
      <c r="I538" s="162"/>
      <c r="J538" s="208"/>
      <c r="K538" s="208"/>
      <c r="L538" s="162"/>
    </row>
    <row collapsed="false" customFormat="false" customHeight="false" hidden="true" ht="15.75" outlineLevel="0" r="539">
      <c r="A539" s="123"/>
      <c r="B539" s="162"/>
      <c r="C539" s="162"/>
      <c r="D539" s="208"/>
      <c r="E539" s="162"/>
      <c r="F539" s="162"/>
      <c r="G539" s="208"/>
      <c r="H539" s="208"/>
      <c r="I539" s="162"/>
      <c r="J539" s="162"/>
      <c r="K539" s="208"/>
      <c r="L539" s="162"/>
    </row>
    <row collapsed="false" customFormat="false" customHeight="false" hidden="true" ht="63" outlineLevel="0" r="540">
      <c r="A540" s="123" t="s">
        <v>131</v>
      </c>
      <c r="B540" s="162"/>
      <c r="C540" s="208"/>
      <c r="D540" s="208"/>
      <c r="E540" s="162"/>
      <c r="F540" s="208"/>
      <c r="G540" s="208"/>
      <c r="H540" s="208"/>
      <c r="I540" s="162"/>
      <c r="J540" s="208"/>
      <c r="K540" s="208"/>
      <c r="L540" s="162"/>
    </row>
    <row collapsed="false" customFormat="false" customHeight="true" hidden="true" ht="31.5" outlineLevel="0" r="541">
      <c r="A541" s="123"/>
      <c r="B541" s="123"/>
      <c r="C541" s="168" t="s">
        <v>423</v>
      </c>
      <c r="D541" s="168"/>
      <c r="E541" s="123"/>
      <c r="F541" s="168" t="s">
        <v>133</v>
      </c>
      <c r="G541" s="168"/>
      <c r="H541" s="168"/>
      <c r="I541" s="123"/>
      <c r="J541" s="168" t="s">
        <v>134</v>
      </c>
      <c r="K541" s="168"/>
      <c r="L541" s="123"/>
    </row>
    <row collapsed="false" customFormat="false" customHeight="false" hidden="false" ht="12.85" outlineLevel="0" r="1048574"/>
    <row collapsed="false" customFormat="false" customHeight="false" hidden="false" ht="12.85" outlineLevel="0" r="1048575"/>
    <row collapsed="false" customFormat="false" customHeight="false" hidden="false" ht="12.85" outlineLevel="0" r="1048576"/>
  </sheetData>
  <mergeCells count="1033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G201"/>
    <mergeCell ref="A203:G203"/>
    <mergeCell ref="A204:G204"/>
    <mergeCell ref="A205:G205"/>
    <mergeCell ref="A207:A209"/>
    <mergeCell ref="B207:B209"/>
    <mergeCell ref="C207:C209"/>
    <mergeCell ref="D207:G207"/>
    <mergeCell ref="A210:G210"/>
    <mergeCell ref="A211:G211"/>
    <mergeCell ref="A212:G212"/>
    <mergeCell ref="A218:G218"/>
    <mergeCell ref="A221:G221"/>
    <mergeCell ref="A223:G223"/>
    <mergeCell ref="A224:G224"/>
    <mergeCell ref="A227:G227"/>
    <mergeCell ref="A229:G229"/>
    <mergeCell ref="A230:G230"/>
    <mergeCell ref="A234:G234"/>
    <mergeCell ref="A235:G235"/>
    <mergeCell ref="A236:G236"/>
    <mergeCell ref="A237:I237"/>
    <mergeCell ref="A238:H238"/>
    <mergeCell ref="A239:H239"/>
    <mergeCell ref="A240:G240"/>
    <mergeCell ref="A242:A243"/>
    <mergeCell ref="B242:B243"/>
    <mergeCell ref="C242:C243"/>
    <mergeCell ref="D242:D243"/>
    <mergeCell ref="E242:E243"/>
    <mergeCell ref="F242:R242"/>
    <mergeCell ref="F243:H243"/>
    <mergeCell ref="J243:K243"/>
    <mergeCell ref="L243:Q243"/>
    <mergeCell ref="F244:H244"/>
    <mergeCell ref="J244:K244"/>
    <mergeCell ref="L244:Q244"/>
    <mergeCell ref="A245:A259"/>
    <mergeCell ref="B245:B259"/>
    <mergeCell ref="C245:C259"/>
    <mergeCell ref="D245:D259"/>
    <mergeCell ref="J245:K245"/>
    <mergeCell ref="P245:Q245"/>
    <mergeCell ref="J246:K246"/>
    <mergeCell ref="L246:O246"/>
    <mergeCell ref="P246:Q246"/>
    <mergeCell ref="J247:K247"/>
    <mergeCell ref="L247:O247"/>
    <mergeCell ref="P247:Q247"/>
    <mergeCell ref="J248:K248"/>
    <mergeCell ref="L248:O248"/>
    <mergeCell ref="P248:Q248"/>
    <mergeCell ref="J249:K249"/>
    <mergeCell ref="L249:O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F255:G255"/>
    <mergeCell ref="L255:O255"/>
    <mergeCell ref="P255:Q255"/>
    <mergeCell ref="L256:O256"/>
    <mergeCell ref="P256:Q256"/>
    <mergeCell ref="L257:O257"/>
    <mergeCell ref="P257:Q257"/>
    <mergeCell ref="L258:O258"/>
    <mergeCell ref="P258:Q258"/>
    <mergeCell ref="L259:O259"/>
    <mergeCell ref="P259:Q259"/>
    <mergeCell ref="A260:A264"/>
    <mergeCell ref="B260:B264"/>
    <mergeCell ref="C260:C264"/>
    <mergeCell ref="D260:D264"/>
    <mergeCell ref="E260:E264"/>
    <mergeCell ref="J260:K260"/>
    <mergeCell ref="L260:O260"/>
    <mergeCell ref="P260:Q260"/>
    <mergeCell ref="J261:K261"/>
    <mergeCell ref="L261:O261"/>
    <mergeCell ref="P261:Q261"/>
    <mergeCell ref="J262:K262"/>
    <mergeCell ref="L262:O262"/>
    <mergeCell ref="P262:Q262"/>
    <mergeCell ref="J263:K263"/>
    <mergeCell ref="L263:O263"/>
    <mergeCell ref="P263:Q263"/>
    <mergeCell ref="J264:K264"/>
    <mergeCell ref="L264:O264"/>
    <mergeCell ref="P264:Q264"/>
    <mergeCell ref="A265:A276"/>
    <mergeCell ref="B265:B276"/>
    <mergeCell ref="C265:C276"/>
    <mergeCell ref="D265:D276"/>
    <mergeCell ref="E265:E268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L273:O273"/>
    <mergeCell ref="P273:Q273"/>
    <mergeCell ref="L274:O274"/>
    <mergeCell ref="P274:Q274"/>
    <mergeCell ref="L275:O275"/>
    <mergeCell ref="P275:Q275"/>
    <mergeCell ref="L276:O276"/>
    <mergeCell ref="P276:Q276"/>
    <mergeCell ref="J277:K277"/>
    <mergeCell ref="L277:O277"/>
    <mergeCell ref="P277:Q277"/>
    <mergeCell ref="A278:A287"/>
    <mergeCell ref="C278:C287"/>
    <mergeCell ref="D278:D287"/>
    <mergeCell ref="F278:H279"/>
    <mergeCell ref="I278:I279"/>
    <mergeCell ref="J278:K279"/>
    <mergeCell ref="L278:Q279"/>
    <mergeCell ref="R278:R279"/>
    <mergeCell ref="F280:G280"/>
    <mergeCell ref="J280:K280"/>
    <mergeCell ref="L280:M280"/>
    <mergeCell ref="N280:Q280"/>
    <mergeCell ref="F281:G281"/>
    <mergeCell ref="J281:K281"/>
    <mergeCell ref="L281:M281"/>
    <mergeCell ref="N281:Q281"/>
    <mergeCell ref="F282:G282"/>
    <mergeCell ref="J282:K282"/>
    <mergeCell ref="L282:M282"/>
    <mergeCell ref="N282:Q282"/>
    <mergeCell ref="F283:G283"/>
    <mergeCell ref="J283:K283"/>
    <mergeCell ref="L283:M283"/>
    <mergeCell ref="N283:Q283"/>
    <mergeCell ref="J284:K284"/>
    <mergeCell ref="L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F288:H288"/>
    <mergeCell ref="J288:K288"/>
    <mergeCell ref="L288:Q288"/>
    <mergeCell ref="A289:A298"/>
    <mergeCell ref="C289:C298"/>
    <mergeCell ref="D289:D290"/>
    <mergeCell ref="J289:K289"/>
    <mergeCell ref="L289:Q289"/>
    <mergeCell ref="J290:K290"/>
    <mergeCell ref="L290:M290"/>
    <mergeCell ref="N290:Q290"/>
    <mergeCell ref="D291:D294"/>
    <mergeCell ref="J291:K291"/>
    <mergeCell ref="L291:M291"/>
    <mergeCell ref="N291:Q291"/>
    <mergeCell ref="L292:M292"/>
    <mergeCell ref="N292:Q292"/>
    <mergeCell ref="L293:M293"/>
    <mergeCell ref="N293:Q293"/>
    <mergeCell ref="L294:M294"/>
    <mergeCell ref="N294:Q294"/>
    <mergeCell ref="D295:D298"/>
    <mergeCell ref="F295:G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A299:A300"/>
    <mergeCell ref="B299:B300"/>
    <mergeCell ref="C299:C300"/>
    <mergeCell ref="D299:D300"/>
    <mergeCell ref="E299:E300"/>
    <mergeCell ref="F299:H300"/>
    <mergeCell ref="I299:I300"/>
    <mergeCell ref="J299:K300"/>
    <mergeCell ref="L299:Q300"/>
    <mergeCell ref="R299:R300"/>
    <mergeCell ref="A301:A308"/>
    <mergeCell ref="C301:C308"/>
    <mergeCell ref="D301:D303"/>
    <mergeCell ref="F301:G301"/>
    <mergeCell ref="J301:K301"/>
    <mergeCell ref="L301:Q301"/>
    <mergeCell ref="F302:G302"/>
    <mergeCell ref="L302:M302"/>
    <mergeCell ref="N302:Q302"/>
    <mergeCell ref="F303:G303"/>
    <mergeCell ref="L303:M303"/>
    <mergeCell ref="N303:Q303"/>
    <mergeCell ref="D304:D306"/>
    <mergeCell ref="F304:G304"/>
    <mergeCell ref="M304:Q304"/>
    <mergeCell ref="F305:G305"/>
    <mergeCell ref="M305:Q305"/>
    <mergeCell ref="F306:G306"/>
    <mergeCell ref="M306:Q306"/>
    <mergeCell ref="D307:D308"/>
    <mergeCell ref="F307:H308"/>
    <mergeCell ref="I307:I308"/>
    <mergeCell ref="J307:K308"/>
    <mergeCell ref="L307:Q308"/>
    <mergeCell ref="R307:R308"/>
    <mergeCell ref="F309:H309"/>
    <mergeCell ref="J309:K309"/>
    <mergeCell ref="L309:Q309"/>
    <mergeCell ref="A310:A319"/>
    <mergeCell ref="C310:C319"/>
    <mergeCell ref="D310:D311"/>
    <mergeCell ref="F310:H311"/>
    <mergeCell ref="I310:I311"/>
    <mergeCell ref="J310:K311"/>
    <mergeCell ref="L310:Q311"/>
    <mergeCell ref="R310:R311"/>
    <mergeCell ref="D312:D315"/>
    <mergeCell ref="F312:G312"/>
    <mergeCell ref="L312:P312"/>
    <mergeCell ref="F313:G313"/>
    <mergeCell ref="L313:P313"/>
    <mergeCell ref="F314:G314"/>
    <mergeCell ref="L314:P314"/>
    <mergeCell ref="F315:G315"/>
    <mergeCell ref="L315:P315"/>
    <mergeCell ref="D316:D319"/>
    <mergeCell ref="L316:P316"/>
    <mergeCell ref="F317:G317"/>
    <mergeCell ref="L317:P317"/>
    <mergeCell ref="F318:G318"/>
    <mergeCell ref="L318:P318"/>
    <mergeCell ref="F319:G319"/>
    <mergeCell ref="L319:P319"/>
    <mergeCell ref="A320:A323"/>
    <mergeCell ref="B320:B323"/>
    <mergeCell ref="C320:C323"/>
    <mergeCell ref="D320:D323"/>
    <mergeCell ref="E320:E323"/>
    <mergeCell ref="L320:P320"/>
    <mergeCell ref="F321:G321"/>
    <mergeCell ref="L321:P321"/>
    <mergeCell ref="F322:G322"/>
    <mergeCell ref="L322:P322"/>
    <mergeCell ref="F323:G323"/>
    <mergeCell ref="L323:P323"/>
    <mergeCell ref="A324:A337"/>
    <mergeCell ref="B324:B337"/>
    <mergeCell ref="C324:C337"/>
    <mergeCell ref="D324:D325"/>
    <mergeCell ref="I324:I325"/>
    <mergeCell ref="J324:K325"/>
    <mergeCell ref="L324:Q325"/>
    <mergeCell ref="R324:R325"/>
    <mergeCell ref="D326:D327"/>
    <mergeCell ref="I326:I327"/>
    <mergeCell ref="J326:K327"/>
    <mergeCell ref="L326:Q327"/>
    <mergeCell ref="R326:R327"/>
    <mergeCell ref="D328:D337"/>
    <mergeCell ref="I328:I337"/>
    <mergeCell ref="J328:K337"/>
    <mergeCell ref="L328:Q337"/>
    <mergeCell ref="R328:R337"/>
    <mergeCell ref="J338:K338"/>
    <mergeCell ref="A343:G343"/>
    <mergeCell ref="A345:A346"/>
    <mergeCell ref="B345:B346"/>
    <mergeCell ref="C345:C346"/>
    <mergeCell ref="D345:D346"/>
    <mergeCell ref="E345:E346"/>
    <mergeCell ref="F345:J345"/>
    <mergeCell ref="A348:A359"/>
    <mergeCell ref="C348:C349"/>
    <mergeCell ref="D348:D359"/>
    <mergeCell ref="F348:F349"/>
    <mergeCell ref="G348:G349"/>
    <mergeCell ref="H348:H349"/>
    <mergeCell ref="I348:I349"/>
    <mergeCell ref="J348:J349"/>
    <mergeCell ref="B349:B352"/>
    <mergeCell ref="E350:E352"/>
    <mergeCell ref="A361:A366"/>
    <mergeCell ref="C361:C366"/>
    <mergeCell ref="D361:D366"/>
    <mergeCell ref="F361:F362"/>
    <mergeCell ref="G361:G362"/>
    <mergeCell ref="H361:H362"/>
    <mergeCell ref="I361:I362"/>
    <mergeCell ref="J361:J362"/>
    <mergeCell ref="F363:F364"/>
    <mergeCell ref="G363:G364"/>
    <mergeCell ref="H363:H364"/>
    <mergeCell ref="I363:I364"/>
    <mergeCell ref="J363:J364"/>
    <mergeCell ref="F365:F366"/>
    <mergeCell ref="G365:G366"/>
    <mergeCell ref="H365:H366"/>
    <mergeCell ref="I365:I366"/>
    <mergeCell ref="J365:J366"/>
    <mergeCell ref="A369:A379"/>
    <mergeCell ref="B369:B379"/>
    <mergeCell ref="C369:C370"/>
    <mergeCell ref="D369:D370"/>
    <mergeCell ref="F369:F370"/>
    <mergeCell ref="G369:G370"/>
    <mergeCell ref="H369:H370"/>
    <mergeCell ref="I369:I370"/>
    <mergeCell ref="J369:J370"/>
    <mergeCell ref="D371:D375"/>
    <mergeCell ref="E371:E374"/>
    <mergeCell ref="A388:G388"/>
    <mergeCell ref="A390:A391"/>
    <mergeCell ref="B390:B391"/>
    <mergeCell ref="C390:C391"/>
    <mergeCell ref="D390:D391"/>
    <mergeCell ref="E390:E391"/>
    <mergeCell ref="F390:J390"/>
    <mergeCell ref="A393:A398"/>
    <mergeCell ref="C393:C398"/>
    <mergeCell ref="D393:D398"/>
    <mergeCell ref="F393:F394"/>
    <mergeCell ref="G393:G394"/>
    <mergeCell ref="H393:H394"/>
    <mergeCell ref="I393:I394"/>
    <mergeCell ref="J393:J394"/>
    <mergeCell ref="F395:F396"/>
    <mergeCell ref="G395:G396"/>
    <mergeCell ref="H395:H396"/>
    <mergeCell ref="I395:I396"/>
    <mergeCell ref="J395:J396"/>
    <mergeCell ref="F397:F398"/>
    <mergeCell ref="G397:G398"/>
    <mergeCell ref="H397:H398"/>
    <mergeCell ref="I397:I398"/>
    <mergeCell ref="J397:J398"/>
    <mergeCell ref="A400:A406"/>
    <mergeCell ref="C400:C406"/>
    <mergeCell ref="D400:D406"/>
    <mergeCell ref="F400:F402"/>
    <mergeCell ref="G400:G402"/>
    <mergeCell ref="H400:H402"/>
    <mergeCell ref="I400:I402"/>
    <mergeCell ref="J400:J402"/>
    <mergeCell ref="F403:F404"/>
    <mergeCell ref="G403:G404"/>
    <mergeCell ref="H403:H404"/>
    <mergeCell ref="I403:I404"/>
    <mergeCell ref="J403:J404"/>
    <mergeCell ref="F405:F406"/>
    <mergeCell ref="G405:G406"/>
    <mergeCell ref="H405:H406"/>
    <mergeCell ref="I405:I406"/>
    <mergeCell ref="J405:J406"/>
    <mergeCell ref="A410:K410"/>
    <mergeCell ref="A411:G411"/>
    <mergeCell ref="A412:K412"/>
    <mergeCell ref="B414:B415"/>
    <mergeCell ref="C414:C415"/>
    <mergeCell ref="D414:D415"/>
    <mergeCell ref="E414:E415"/>
    <mergeCell ref="F414:F415"/>
    <mergeCell ref="G414:G415"/>
    <mergeCell ref="H414:I415"/>
    <mergeCell ref="J414:J415"/>
    <mergeCell ref="K414:K415"/>
    <mergeCell ref="H416:I416"/>
    <mergeCell ref="H417:I417"/>
    <mergeCell ref="A418:A419"/>
    <mergeCell ref="B418:B419"/>
    <mergeCell ref="C418:C419"/>
    <mergeCell ref="D418:D419"/>
    <mergeCell ref="E418:E419"/>
    <mergeCell ref="G418:G419"/>
    <mergeCell ref="H418:I419"/>
    <mergeCell ref="J418:J419"/>
    <mergeCell ref="K418:K419"/>
    <mergeCell ref="H420:I420"/>
    <mergeCell ref="H421:I421"/>
    <mergeCell ref="H422:I422"/>
    <mergeCell ref="H423:I423"/>
    <mergeCell ref="A424:A426"/>
    <mergeCell ref="B424:B426"/>
    <mergeCell ref="C424:C426"/>
    <mergeCell ref="D424:D426"/>
    <mergeCell ref="E424:E426"/>
    <mergeCell ref="G424:G426"/>
    <mergeCell ref="H424:I426"/>
    <mergeCell ref="J424:J426"/>
    <mergeCell ref="K424:K426"/>
    <mergeCell ref="A427:A429"/>
    <mergeCell ref="B427:B429"/>
    <mergeCell ref="C427:C429"/>
    <mergeCell ref="D427:D429"/>
    <mergeCell ref="E427:E429"/>
    <mergeCell ref="G427:G429"/>
    <mergeCell ref="H427:I429"/>
    <mergeCell ref="J427:J429"/>
    <mergeCell ref="K427:K429"/>
    <mergeCell ref="H430:I430"/>
    <mergeCell ref="H431:I431"/>
    <mergeCell ref="H432:I432"/>
    <mergeCell ref="A433:A434"/>
    <mergeCell ref="B433:B434"/>
    <mergeCell ref="C433:C434"/>
    <mergeCell ref="D433:D434"/>
    <mergeCell ref="E433:E434"/>
    <mergeCell ref="G433:G434"/>
    <mergeCell ref="H433:I434"/>
    <mergeCell ref="J433:J434"/>
    <mergeCell ref="K433:K434"/>
    <mergeCell ref="A435:A436"/>
    <mergeCell ref="B435:B436"/>
    <mergeCell ref="C435:C436"/>
    <mergeCell ref="D435:D436"/>
    <mergeCell ref="E435:E436"/>
    <mergeCell ref="G435:G436"/>
    <mergeCell ref="H435:H436"/>
    <mergeCell ref="I435:J436"/>
    <mergeCell ref="K435:K436"/>
    <mergeCell ref="I437:J437"/>
    <mergeCell ref="I438:J438"/>
    <mergeCell ref="A439:A440"/>
    <mergeCell ref="B439:B440"/>
    <mergeCell ref="C439:C440"/>
    <mergeCell ref="D439:D440"/>
    <mergeCell ref="E439:E440"/>
    <mergeCell ref="G439:G440"/>
    <mergeCell ref="H439:H440"/>
    <mergeCell ref="I439:J440"/>
    <mergeCell ref="K439:K440"/>
    <mergeCell ref="I441:J441"/>
    <mergeCell ref="A455:F455"/>
    <mergeCell ref="A456:H456"/>
    <mergeCell ref="A461:A462"/>
    <mergeCell ref="B461:B462"/>
    <mergeCell ref="C461:C462"/>
    <mergeCell ref="D461:D462"/>
    <mergeCell ref="E461:E462"/>
    <mergeCell ref="F461:I461"/>
    <mergeCell ref="J461:M461"/>
    <mergeCell ref="N461:Q461"/>
    <mergeCell ref="B464:Q464"/>
    <mergeCell ref="B467:Q467"/>
    <mergeCell ref="B470:Q470"/>
    <mergeCell ref="A474:Q474"/>
    <mergeCell ref="A479:F479"/>
    <mergeCell ref="A480:F480"/>
    <mergeCell ref="A483:A485"/>
    <mergeCell ref="B483:B485"/>
    <mergeCell ref="D483:F483"/>
    <mergeCell ref="D484:D485"/>
    <mergeCell ref="E484:F484"/>
    <mergeCell ref="B487:G487"/>
    <mergeCell ref="B500:G500"/>
    <mergeCell ref="B504:G504"/>
    <mergeCell ref="A505:A506"/>
    <mergeCell ref="C505:C506"/>
    <mergeCell ref="D505:D506"/>
    <mergeCell ref="E505:E506"/>
    <mergeCell ref="F505:F506"/>
    <mergeCell ref="G505:G506"/>
    <mergeCell ref="A507:A508"/>
    <mergeCell ref="C507:C508"/>
    <mergeCell ref="D507:D508"/>
    <mergeCell ref="E507:E508"/>
    <mergeCell ref="F507:F508"/>
    <mergeCell ref="G507:G508"/>
    <mergeCell ref="A511:G511"/>
    <mergeCell ref="A514:G514"/>
    <mergeCell ref="A515:G515"/>
    <mergeCell ref="A516:G516"/>
    <mergeCell ref="A519:C519"/>
    <mergeCell ref="D519:F519"/>
    <mergeCell ref="H519:J519"/>
    <mergeCell ref="K519:L519"/>
    <mergeCell ref="A520:C520"/>
    <mergeCell ref="D520:F520"/>
    <mergeCell ref="H520:J520"/>
    <mergeCell ref="K520:L520"/>
    <mergeCell ref="A521:C521"/>
    <mergeCell ref="D521:F521"/>
    <mergeCell ref="H521:J521"/>
    <mergeCell ref="K521:L521"/>
    <mergeCell ref="A522:C522"/>
    <mergeCell ref="D522:F522"/>
    <mergeCell ref="H522:J522"/>
    <mergeCell ref="K522:L522"/>
    <mergeCell ref="A523:C523"/>
    <mergeCell ref="D523:F523"/>
    <mergeCell ref="H523:J523"/>
    <mergeCell ref="K523:L523"/>
    <mergeCell ref="A524:C524"/>
    <mergeCell ref="D524:F524"/>
    <mergeCell ref="H524:J524"/>
    <mergeCell ref="K524:L524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B538:B540"/>
    <mergeCell ref="C538:D540"/>
    <mergeCell ref="E538:E540"/>
    <mergeCell ref="F538:H540"/>
    <mergeCell ref="I538:I540"/>
    <mergeCell ref="J538:K540"/>
    <mergeCell ref="L538:L540"/>
    <mergeCell ref="C541:D541"/>
    <mergeCell ref="F541:H541"/>
    <mergeCell ref="J541:K541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2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2" manualBreakCount="12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36" man="true" max="16383" min="0"/>
    <brk id="340" man="true" max="16383" min="0"/>
    <brk id="380" man="true" max="16383" min="0"/>
    <brk id="408" man="true" max="16383" min="0"/>
    <brk id="451" man="true" max="16383" min="0"/>
    <brk id="475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447"/>
  <sheetViews>
    <sheetView colorId="64" defaultGridColor="true" rightToLeft="false" showFormulas="false" showGridLines="true" showOutlineSymbols="true" showRowColHeaders="true" showZeros="true" tabSelected="true" topLeftCell="A243" view="normal" windowProtection="true" workbookViewId="0" zoomScale="120" zoomScaleNormal="120" zoomScalePageLayoutView="100">
      <pane activePane="bottomLeft" state="frozen" topLeftCell="A256" xSplit="0" ySplit="5"/>
      <selection activeCell="A243" activeCellId="0" pane="topLeft" sqref="A243"/>
      <selection activeCell="K270" activeCellId="0" pane="bottomLeft" sqref="K270"/>
    </sheetView>
  </sheetViews>
  <sheetFormatPr defaultRowHeight="15"/>
  <cols>
    <col collapsed="false" hidden="false" max="1" min="1" style="0" width="7.85714285714286"/>
    <col collapsed="false" hidden="false" max="2" min="2" style="0" width="15.7142857142857"/>
    <col collapsed="false" hidden="false" max="3" min="3" style="0" width="14.5714285714286"/>
    <col collapsed="false" hidden="false" max="4" min="4" style="0" width="16"/>
    <col collapsed="false" hidden="false" max="5" min="5" style="0" width="10"/>
    <col collapsed="false" hidden="false" max="6" min="6" style="0" width="10.4234693877551"/>
    <col collapsed="false" hidden="false" max="7" min="7" style="0" width="13.1377551020408"/>
    <col collapsed="false" hidden="false" max="8" min="8" style="0" width="11.9948979591837"/>
    <col collapsed="false" hidden="false" max="9" min="9" style="0" width="12.4183673469388"/>
    <col collapsed="false" hidden="false" max="10" min="10" style="0" width="13.1377551020408"/>
    <col collapsed="false" hidden="false" max="11" min="11" style="0" width="14.280612244898"/>
    <col collapsed="false" hidden="false" max="1025" min="12" style="0" width="8.70918367346939"/>
  </cols>
  <sheetData>
    <row collapsed="false" customFormat="false" customHeight="false" hidden="true" ht="15.25" outlineLevel="0" r="1">
      <c r="A1" s="357" t="s">
        <v>0</v>
      </c>
    </row>
    <row collapsed="false" customFormat="false" customHeight="false" hidden="true" ht="15.75" outlineLevel="0" r="2">
      <c r="A2" s="358" t="s">
        <v>1</v>
      </c>
    </row>
    <row collapsed="false" customFormat="false" customHeight="false" hidden="true" ht="15.75" outlineLevel="0" r="3">
      <c r="A3" s="21" t="s">
        <v>43</v>
      </c>
      <c r="B3" s="21"/>
      <c r="C3" s="21"/>
      <c r="D3" s="20"/>
      <c r="E3" s="21"/>
      <c r="F3" s="358"/>
      <c r="G3" s="21"/>
    </row>
    <row collapsed="false" customFormat="false" customHeight="false" hidden="true" ht="15.75" outlineLevel="0" r="4">
      <c r="A4" s="5"/>
    </row>
    <row collapsed="false" customFormat="false" customHeight="true" hidden="true" ht="164.25" outlineLevel="0" r="5">
      <c r="A5" s="353" t="s">
        <v>3</v>
      </c>
      <c r="B5" s="26" t="s">
        <v>44</v>
      </c>
      <c r="C5" s="26" t="s">
        <v>45</v>
      </c>
      <c r="D5" s="25" t="s">
        <v>6</v>
      </c>
      <c r="E5" s="25"/>
      <c r="F5" s="26" t="s">
        <v>46</v>
      </c>
      <c r="G5" s="26" t="s">
        <v>424</v>
      </c>
    </row>
    <row collapsed="false" customFormat="false" customHeight="true" hidden="true" ht="30.75" outlineLevel="0" r="6">
      <c r="A6" s="32" t="s">
        <v>9</v>
      </c>
      <c r="B6" s="26"/>
      <c r="C6" s="26"/>
      <c r="D6" s="38" t="s">
        <v>47</v>
      </c>
      <c r="E6" s="29" t="s">
        <v>48</v>
      </c>
      <c r="F6" s="26"/>
      <c r="G6" s="26"/>
    </row>
    <row collapsed="false" customFormat="false" customHeight="true" hidden="true" ht="34.5" outlineLevel="0" r="7">
      <c r="A7" s="31" t="n">
        <v>1</v>
      </c>
      <c r="B7" s="31" t="n">
        <v>2</v>
      </c>
      <c r="C7" s="31" t="n">
        <v>3</v>
      </c>
      <c r="D7" s="30" t="n">
        <v>4</v>
      </c>
      <c r="E7" s="31" t="n">
        <v>5</v>
      </c>
      <c r="F7" s="31" t="n">
        <v>6</v>
      </c>
      <c r="G7" s="359" t="n">
        <v>7</v>
      </c>
    </row>
    <row collapsed="false" customFormat="false" customHeight="true" hidden="true" ht="15" outlineLevel="0" r="8">
      <c r="A8" s="360" t="s">
        <v>12</v>
      </c>
      <c r="B8" s="361" t="s">
        <v>49</v>
      </c>
      <c r="C8" s="35"/>
      <c r="D8" s="368" t="n">
        <v>41640</v>
      </c>
      <c r="E8" s="36" t="n">
        <v>42735</v>
      </c>
      <c r="F8" s="26"/>
      <c r="G8" s="35"/>
    </row>
    <row collapsed="false" customFormat="false" customHeight="true" hidden="true" ht="165.75" outlineLevel="0" r="9">
      <c r="A9" s="360"/>
      <c r="B9" s="29" t="s">
        <v>50</v>
      </c>
      <c r="C9" s="35"/>
      <c r="D9" s="368"/>
      <c r="E9" s="36"/>
      <c r="F9" s="26"/>
      <c r="G9" s="35"/>
    </row>
    <row collapsed="false" customFormat="false" customHeight="false" hidden="true" ht="135" outlineLevel="0" r="10">
      <c r="A10" s="362" t="s">
        <v>15</v>
      </c>
      <c r="B10" s="29" t="s">
        <v>51</v>
      </c>
      <c r="C10" s="29" t="s">
        <v>52</v>
      </c>
      <c r="D10" s="416" t="n">
        <v>41640</v>
      </c>
      <c r="E10" s="40" t="n">
        <v>42735</v>
      </c>
      <c r="F10" s="32" t="s">
        <v>53</v>
      </c>
      <c r="G10" s="253" t="s">
        <v>425</v>
      </c>
    </row>
    <row collapsed="false" customFormat="false" customHeight="false" hidden="true" ht="405" outlineLevel="0" r="11">
      <c r="A11" s="362" t="s">
        <v>20</v>
      </c>
      <c r="B11" s="29" t="s">
        <v>54</v>
      </c>
      <c r="C11" s="29" t="s">
        <v>55</v>
      </c>
      <c r="D11" s="416" t="n">
        <v>41640</v>
      </c>
      <c r="E11" s="40" t="n">
        <v>42735</v>
      </c>
      <c r="F11" s="32" t="s">
        <v>56</v>
      </c>
      <c r="G11" s="35" t="s">
        <v>426</v>
      </c>
    </row>
    <row collapsed="false" customFormat="false" customHeight="true" hidden="true" ht="14.1" outlineLevel="0" r="12">
      <c r="A12" s="32"/>
      <c r="B12" s="205"/>
      <c r="C12" s="205"/>
      <c r="D12" s="205"/>
      <c r="E12" s="205"/>
      <c r="F12" s="205"/>
      <c r="G12" s="205"/>
    </row>
    <row collapsed="false" customFormat="false" customHeight="true" hidden="true" ht="15" outlineLevel="0" r="13">
      <c r="A13" s="26" t="s">
        <v>26</v>
      </c>
      <c r="B13" s="361" t="s">
        <v>57</v>
      </c>
      <c r="C13" s="35"/>
      <c r="D13" s="368" t="n">
        <v>41640</v>
      </c>
      <c r="E13" s="36" t="n">
        <v>42735</v>
      </c>
      <c r="F13" s="26"/>
      <c r="G13" s="35"/>
    </row>
    <row collapsed="false" customFormat="false" customHeight="true" hidden="true" ht="195.75" outlineLevel="0" r="14">
      <c r="A14" s="26"/>
      <c r="B14" s="29" t="s">
        <v>58</v>
      </c>
      <c r="C14" s="35"/>
      <c r="D14" s="368"/>
      <c r="E14" s="36"/>
      <c r="F14" s="26"/>
      <c r="G14" s="35"/>
    </row>
    <row collapsed="false" customFormat="false" customHeight="false" hidden="true" ht="240" outlineLevel="0" r="15">
      <c r="A15" s="32" t="s">
        <v>28</v>
      </c>
      <c r="B15" s="29" t="s">
        <v>59</v>
      </c>
      <c r="C15" s="29" t="s">
        <v>60</v>
      </c>
      <c r="D15" s="416" t="n">
        <v>41640</v>
      </c>
      <c r="E15" s="40" t="n">
        <v>42735</v>
      </c>
      <c r="F15" s="32" t="s">
        <v>30</v>
      </c>
      <c r="G15" s="276" t="s">
        <v>427</v>
      </c>
    </row>
    <row collapsed="false" customFormat="false" customHeight="false" hidden="true" ht="150" outlineLevel="0" r="16">
      <c r="A16" s="362" t="s">
        <v>32</v>
      </c>
      <c r="B16" s="29" t="s">
        <v>61</v>
      </c>
      <c r="C16" s="29" t="s">
        <v>60</v>
      </c>
      <c r="D16" s="416" t="n">
        <v>41640</v>
      </c>
      <c r="E16" s="40" t="n">
        <v>42735</v>
      </c>
      <c r="F16" s="32" t="s">
        <v>34</v>
      </c>
      <c r="G16" s="205" t="s">
        <v>428</v>
      </c>
    </row>
    <row collapsed="false" customFormat="false" customHeight="true" hidden="true" ht="15" outlineLevel="0" r="17">
      <c r="A17" s="26" t="n">
        <v>3</v>
      </c>
      <c r="B17" s="363" t="s">
        <v>62</v>
      </c>
      <c r="C17" s="35" t="s">
        <v>63</v>
      </c>
      <c r="D17" s="368" t="n">
        <v>41640</v>
      </c>
      <c r="E17" s="36" t="n">
        <v>42735</v>
      </c>
      <c r="F17" s="26"/>
      <c r="G17" s="35"/>
    </row>
    <row collapsed="false" customFormat="false" customHeight="true" hidden="true" ht="133.5" outlineLevel="0" r="18">
      <c r="A18" s="26"/>
      <c r="B18" s="194" t="s">
        <v>64</v>
      </c>
      <c r="C18" s="35"/>
      <c r="D18" s="368"/>
      <c r="E18" s="36"/>
      <c r="F18" s="26"/>
      <c r="G18" s="35"/>
    </row>
    <row collapsed="false" customFormat="false" customHeight="true" hidden="true" ht="74.25" outlineLevel="0" r="19">
      <c r="A19" s="364" t="n">
        <v>41642</v>
      </c>
      <c r="B19" s="206" t="s">
        <v>65</v>
      </c>
      <c r="C19" s="35" t="s">
        <v>63</v>
      </c>
      <c r="D19" s="368" t="n">
        <v>41640</v>
      </c>
      <c r="E19" s="36" t="n">
        <v>42735</v>
      </c>
      <c r="F19" s="26" t="s">
        <v>40</v>
      </c>
      <c r="G19" s="205" t="s">
        <v>429</v>
      </c>
    </row>
    <row collapsed="false" customFormat="false" customHeight="true" hidden="true" ht="102" outlineLevel="0" r="20">
      <c r="A20" s="364"/>
      <c r="B20" s="194" t="s">
        <v>66</v>
      </c>
      <c r="C20" s="35"/>
      <c r="D20" s="368"/>
      <c r="E20" s="36"/>
      <c r="F20" s="26"/>
      <c r="G20" s="205"/>
    </row>
    <row collapsed="false" customFormat="false" customHeight="false" hidden="true" ht="15" outlineLevel="0" r="21">
      <c r="A21" s="365"/>
    </row>
    <row collapsed="false" customFormat="false" customHeight="false" hidden="true" ht="15.75" outlineLevel="0" r="22">
      <c r="A22" s="366" t="s">
        <v>67</v>
      </c>
    </row>
    <row collapsed="false" customFormat="false" customHeight="false" hidden="true" ht="15.75" outlineLevel="0" r="23">
      <c r="A23" s="366" t="s">
        <v>42</v>
      </c>
    </row>
    <row collapsed="false" customFormat="false" customHeight="false" hidden="true" ht="15.75" outlineLevel="0" r="24">
      <c r="A24" s="357"/>
    </row>
    <row collapsed="false" customFormat="false" customHeight="false" hidden="true" ht="15.75" outlineLevel="0" r="25">
      <c r="A25" s="357" t="s">
        <v>68</v>
      </c>
    </row>
    <row collapsed="false" customFormat="false" customHeight="false" hidden="true" ht="15.75" outlineLevel="0" r="26">
      <c r="A26" s="3" t="s">
        <v>69</v>
      </c>
      <c r="B26" s="3"/>
      <c r="C26" s="3"/>
      <c r="D26" s="3"/>
      <c r="E26" s="3"/>
      <c r="F26" s="3"/>
      <c r="G26" s="3"/>
    </row>
    <row collapsed="false" customFormat="false" customHeight="false" hidden="true" ht="15.75" outlineLevel="0" r="27">
      <c r="A27" s="3" t="s">
        <v>430</v>
      </c>
      <c r="B27" s="3"/>
      <c r="C27" s="3"/>
      <c r="D27" s="3"/>
      <c r="E27" s="3"/>
      <c r="F27" s="3"/>
      <c r="G27" s="3"/>
    </row>
    <row collapsed="false" customFormat="false" customHeight="false" hidden="true" ht="15.75" outlineLevel="0" r="28">
      <c r="A28" s="367"/>
    </row>
    <row collapsed="false" customFormat="false" customHeight="true" hidden="true" ht="172.5" outlineLevel="0" r="29">
      <c r="A29" s="37" t="s">
        <v>71</v>
      </c>
      <c r="B29" s="37" t="s">
        <v>72</v>
      </c>
      <c r="C29" s="37" t="s">
        <v>73</v>
      </c>
      <c r="D29" s="37"/>
      <c r="E29" s="37" t="s">
        <v>74</v>
      </c>
      <c r="F29" s="129" t="s">
        <v>75</v>
      </c>
      <c r="G29" s="129"/>
      <c r="H29" s="129"/>
      <c r="I29" s="129"/>
      <c r="J29" s="129"/>
    </row>
    <row collapsed="false" customFormat="false" customHeight="true" hidden="true" ht="30.75" outlineLevel="0" r="30">
      <c r="A30" s="37"/>
      <c r="B30" s="37"/>
      <c r="C30" s="37" t="s">
        <v>76</v>
      </c>
      <c r="D30" s="204" t="s">
        <v>77</v>
      </c>
      <c r="E30" s="37"/>
      <c r="F30" s="27"/>
      <c r="G30" s="27"/>
      <c r="H30" s="617" t="s">
        <v>78</v>
      </c>
      <c r="I30" s="37" t="s">
        <v>79</v>
      </c>
      <c r="J30" s="265" t="s">
        <v>431</v>
      </c>
    </row>
    <row collapsed="false" customFormat="false" customHeight="false" hidden="true" ht="15.75" outlineLevel="0" r="31">
      <c r="A31" s="37"/>
      <c r="B31" s="37"/>
      <c r="C31" s="37"/>
      <c r="D31" s="204"/>
      <c r="E31" s="37"/>
      <c r="F31" s="27"/>
      <c r="G31" s="27"/>
      <c r="H31" s="617"/>
      <c r="I31" s="37"/>
      <c r="J31" s="41" t="s">
        <v>432</v>
      </c>
    </row>
    <row collapsed="false" customFormat="false" customHeight="false" hidden="true" ht="15.75" outlineLevel="0" r="32">
      <c r="A32" s="41" t="n">
        <v>1</v>
      </c>
      <c r="B32" s="41" t="n">
        <v>2</v>
      </c>
      <c r="C32" s="41" t="n">
        <v>3</v>
      </c>
      <c r="D32" s="38" t="n">
        <v>4</v>
      </c>
      <c r="E32" s="41" t="n">
        <v>5</v>
      </c>
      <c r="F32" s="133" t="n">
        <v>6</v>
      </c>
      <c r="G32" s="133"/>
      <c r="H32" s="133"/>
      <c r="I32" s="41" t="n">
        <v>7</v>
      </c>
      <c r="J32" s="42" t="n">
        <v>9</v>
      </c>
    </row>
    <row collapsed="false" customFormat="false" customHeight="true" hidden="true" ht="47.25" outlineLevel="0" r="33">
      <c r="A33" s="204" t="s">
        <v>180</v>
      </c>
      <c r="B33" s="37" t="s">
        <v>433</v>
      </c>
      <c r="C33" s="368" t="n">
        <v>41640</v>
      </c>
      <c r="D33" s="368" t="n">
        <v>42004</v>
      </c>
      <c r="E33" s="265" t="s">
        <v>225</v>
      </c>
      <c r="F33" s="369"/>
      <c r="G33" s="369"/>
      <c r="H33" s="370" t="e">
        <f aca="false">H34+H36+H37</f>
        <v>#VALUE!</v>
      </c>
      <c r="I33" s="370" t="n">
        <f aca="false">I34+I36+I37</f>
        <v>0</v>
      </c>
      <c r="J33" s="370" t="n">
        <f aca="false">J34+J36+J37</f>
        <v>0</v>
      </c>
    </row>
    <row collapsed="false" customFormat="false" customHeight="true" hidden="true" ht="19.5" outlineLevel="0" r="34">
      <c r="A34" s="204"/>
      <c r="B34" s="37"/>
      <c r="C34" s="368"/>
      <c r="D34" s="368"/>
      <c r="E34" s="265" t="s">
        <v>226</v>
      </c>
      <c r="F34" s="647" t="s">
        <v>86</v>
      </c>
      <c r="G34" s="647"/>
      <c r="H34" s="373" t="e">
        <f aca="false">I34+"#ссыл!+J34+#ссыл!"</f>
        <v>#VALUE!</v>
      </c>
      <c r="I34" s="375" t="n">
        <f aca="false">I54</f>
        <v>0</v>
      </c>
      <c r="J34" s="375" t="n">
        <f aca="false">J54</f>
        <v>0</v>
      </c>
    </row>
    <row collapsed="false" customFormat="false" customHeight="true" hidden="true" ht="19.5" outlineLevel="0" r="35">
      <c r="A35" s="204"/>
      <c r="B35" s="37"/>
      <c r="C35" s="368"/>
      <c r="D35" s="368"/>
      <c r="E35" s="571"/>
      <c r="F35" s="648" t="s">
        <v>87</v>
      </c>
      <c r="G35" s="648"/>
      <c r="H35" s="373" t="e">
        <f aca="false">I35+"#ссыл!+J35+#ссыл!"</f>
        <v>#VALUE!</v>
      </c>
      <c r="I35" s="375" t="n">
        <f aca="false">I55</f>
        <v>0</v>
      </c>
      <c r="J35" s="649" t="n">
        <f aca="false">J55</f>
        <v>0</v>
      </c>
    </row>
    <row collapsed="false" customFormat="false" customHeight="true" hidden="true" ht="19.5" outlineLevel="0" r="36">
      <c r="A36" s="204"/>
      <c r="B36" s="37"/>
      <c r="C36" s="368"/>
      <c r="D36" s="368"/>
      <c r="E36" s="571"/>
      <c r="F36" s="648" t="s">
        <v>88</v>
      </c>
      <c r="G36" s="648"/>
      <c r="H36" s="373" t="e">
        <f aca="false">I36+"#ссыл!+J36+#ссыл!"</f>
        <v>#VALUE!</v>
      </c>
      <c r="I36" s="375" t="n">
        <f aca="false">I56</f>
        <v>0</v>
      </c>
      <c r="J36" s="649" t="n">
        <f aca="false">J56</f>
        <v>0</v>
      </c>
    </row>
    <row collapsed="false" customFormat="false" customHeight="true" hidden="true" ht="19.5" outlineLevel="0" r="37">
      <c r="A37" s="204"/>
      <c r="B37" s="37"/>
      <c r="C37" s="368"/>
      <c r="D37" s="368"/>
      <c r="E37" s="573"/>
      <c r="F37" s="648" t="s">
        <v>55</v>
      </c>
      <c r="G37" s="648"/>
      <c r="H37" s="373" t="e">
        <f aca="false">I37+"#ссыл!+J37+#ссыл!"</f>
        <v>#VALUE!</v>
      </c>
      <c r="I37" s="376" t="n">
        <f aca="false">I57+I93+I126</f>
        <v>0</v>
      </c>
      <c r="J37" s="376" t="n">
        <f aca="false">J57+J93+J126</f>
        <v>0</v>
      </c>
    </row>
    <row collapsed="false" customFormat="false" customHeight="false" hidden="true" ht="18.75" outlineLevel="0" r="38">
      <c r="A38" s="204"/>
      <c r="B38" s="37"/>
      <c r="C38" s="368" t="n">
        <v>42005</v>
      </c>
      <c r="D38" s="368" t="n">
        <v>42369</v>
      </c>
      <c r="E38" s="265" t="s">
        <v>227</v>
      </c>
      <c r="F38" s="579"/>
      <c r="G38" s="378"/>
      <c r="H38" s="370" t="e">
        <f aca="false">H39+H40+H41+H42</f>
        <v>#VALUE!</v>
      </c>
      <c r="I38" s="370" t="n">
        <f aca="false">I39+I40+I41+I42</f>
        <v>0</v>
      </c>
      <c r="J38" s="370" t="n">
        <f aca="false">J39+J40+J41+J42</f>
        <v>0</v>
      </c>
    </row>
    <row collapsed="false" customFormat="false" customHeight="true" hidden="true" ht="19.5" outlineLevel="0" r="39">
      <c r="A39" s="204"/>
      <c r="B39" s="37"/>
      <c r="C39" s="368"/>
      <c r="D39" s="368"/>
      <c r="E39" s="265" t="s">
        <v>226</v>
      </c>
      <c r="F39" s="648" t="s">
        <v>86</v>
      </c>
      <c r="G39" s="648"/>
      <c r="H39" s="373" t="e">
        <f aca="false">I39+"#ссыл!+J39+#ссыл!"</f>
        <v>#VALUE!</v>
      </c>
      <c r="I39" s="374" t="n">
        <f aca="false">I59+I96</f>
        <v>0</v>
      </c>
      <c r="J39" s="374" t="n">
        <f aca="false">J59+J96</f>
        <v>0</v>
      </c>
    </row>
    <row collapsed="false" customFormat="false" customHeight="true" hidden="true" ht="19.5" outlineLevel="0" r="40">
      <c r="A40" s="204"/>
      <c r="B40" s="37"/>
      <c r="C40" s="368"/>
      <c r="D40" s="368"/>
      <c r="E40" s="571"/>
      <c r="F40" s="648" t="s">
        <v>87</v>
      </c>
      <c r="G40" s="648"/>
      <c r="H40" s="373" t="e">
        <f aca="false">I40+"#ссыл!+J40+#ссыл!"</f>
        <v>#VALUE!</v>
      </c>
      <c r="I40" s="374" t="n">
        <f aca="false">I60+I97</f>
        <v>0</v>
      </c>
      <c r="J40" s="650" t="n">
        <f aca="false">J60+J97</f>
        <v>0</v>
      </c>
    </row>
    <row collapsed="false" customFormat="false" customHeight="true" hidden="true" ht="19.5" outlineLevel="0" r="41">
      <c r="A41" s="204"/>
      <c r="B41" s="37"/>
      <c r="C41" s="368"/>
      <c r="D41" s="368"/>
      <c r="E41" s="571"/>
      <c r="F41" s="648" t="s">
        <v>88</v>
      </c>
      <c r="G41" s="648"/>
      <c r="H41" s="373" t="e">
        <f aca="false">I41+"#ссыл!+J41+#ссыл!"</f>
        <v>#VALUE!</v>
      </c>
      <c r="I41" s="374" t="n">
        <f aca="false">I61+I98</f>
        <v>0</v>
      </c>
      <c r="J41" s="650" t="n">
        <f aca="false">J61+J98</f>
        <v>0</v>
      </c>
    </row>
    <row collapsed="false" customFormat="false" customHeight="true" hidden="true" ht="19.5" outlineLevel="0" r="42">
      <c r="A42" s="204"/>
      <c r="B42" s="37"/>
      <c r="C42" s="368"/>
      <c r="D42" s="368"/>
      <c r="E42" s="573"/>
      <c r="F42" s="648" t="s">
        <v>55</v>
      </c>
      <c r="G42" s="648"/>
      <c r="H42" s="373" t="e">
        <f aca="false">I42+"#ссыл!+J42+#ссыл!"</f>
        <v>#VALUE!</v>
      </c>
      <c r="I42" s="374" t="n">
        <f aca="false">I62+I99+I128</f>
        <v>0</v>
      </c>
      <c r="J42" s="650" t="n">
        <f aca="false">J62+J99+J128</f>
        <v>0</v>
      </c>
    </row>
    <row collapsed="false" customFormat="false" customHeight="false" hidden="true" ht="18.75" outlineLevel="0" r="43">
      <c r="A43" s="204"/>
      <c r="B43" s="37"/>
      <c r="C43" s="368" t="n">
        <v>42370</v>
      </c>
      <c r="D43" s="368" t="n">
        <v>42735</v>
      </c>
      <c r="E43" s="265" t="s">
        <v>228</v>
      </c>
      <c r="F43" s="419" t="e">
        <f aca="false">H44+H45+H46+H47</f>
        <v>#VALUE!</v>
      </c>
      <c r="G43" s="419"/>
      <c r="H43" s="419"/>
      <c r="I43" s="379" t="n">
        <f aca="false">I44+I45+I46+I47</f>
        <v>0</v>
      </c>
      <c r="J43" s="380" t="n">
        <f aca="false">J44+J45+J46+J47</f>
        <v>0</v>
      </c>
    </row>
    <row collapsed="false" customFormat="false" customHeight="true" hidden="true" ht="19.5" outlineLevel="0" r="44">
      <c r="A44" s="204"/>
      <c r="B44" s="37"/>
      <c r="C44" s="368"/>
      <c r="D44" s="368"/>
      <c r="E44" s="265" t="s">
        <v>226</v>
      </c>
      <c r="F44" s="648" t="s">
        <v>86</v>
      </c>
      <c r="G44" s="648"/>
      <c r="H44" s="373" t="e">
        <f aca="false">I44+"#ссыл!+J44+#ссыл!"</f>
        <v>#VALUE!</v>
      </c>
      <c r="I44" s="375" t="n">
        <f aca="false">I64+I101</f>
        <v>0</v>
      </c>
      <c r="J44" s="375" t="n">
        <f aca="false">J64+J101</f>
        <v>0</v>
      </c>
    </row>
    <row collapsed="false" customFormat="false" customHeight="true" hidden="true" ht="19.5" outlineLevel="0" r="45">
      <c r="A45" s="204"/>
      <c r="B45" s="37"/>
      <c r="C45" s="368"/>
      <c r="D45" s="368"/>
      <c r="E45" s="571"/>
      <c r="F45" s="648" t="s">
        <v>87</v>
      </c>
      <c r="G45" s="648"/>
      <c r="H45" s="373" t="e">
        <f aca="false">I45+"#ссыл!+J45+#ссыл!"</f>
        <v>#VALUE!</v>
      </c>
      <c r="I45" s="375" t="n">
        <f aca="false">I65+I102</f>
        <v>0</v>
      </c>
      <c r="J45" s="649" t="n">
        <f aca="false">J65+J102</f>
        <v>0</v>
      </c>
    </row>
    <row collapsed="false" customFormat="false" customHeight="true" hidden="true" ht="19.5" outlineLevel="0" r="46">
      <c r="A46" s="204"/>
      <c r="B46" s="37"/>
      <c r="C46" s="368"/>
      <c r="D46" s="368"/>
      <c r="E46" s="571"/>
      <c r="F46" s="648" t="s">
        <v>88</v>
      </c>
      <c r="G46" s="648"/>
      <c r="H46" s="373" t="e">
        <f aca="false">I46+"#ссыл!+J46+#ссыл!"</f>
        <v>#VALUE!</v>
      </c>
      <c r="I46" s="375" t="n">
        <f aca="false">I66+I103</f>
        <v>0</v>
      </c>
      <c r="J46" s="649" t="n">
        <f aca="false">J66+J103</f>
        <v>0</v>
      </c>
    </row>
    <row collapsed="false" customFormat="false" customHeight="true" hidden="true" ht="19.5" outlineLevel="0" r="47">
      <c r="A47" s="204"/>
      <c r="B47" s="37"/>
      <c r="C47" s="368"/>
      <c r="D47" s="368"/>
      <c r="E47" s="573"/>
      <c r="F47" s="648" t="s">
        <v>55</v>
      </c>
      <c r="G47" s="648"/>
      <c r="H47" s="373" t="e">
        <f aca="false">I47+"#ссыл!+J47+#ссыл!"</f>
        <v>#VALUE!</v>
      </c>
      <c r="I47" s="375" t="n">
        <f aca="false">I67+I104+I130</f>
        <v>0</v>
      </c>
      <c r="J47" s="376" t="n">
        <f aca="false">J67+J104+J130</f>
        <v>0</v>
      </c>
    </row>
    <row collapsed="false" customFormat="false" customHeight="true" hidden="true" ht="19.5" outlineLevel="0" r="48">
      <c r="A48" s="37" t="s">
        <v>85</v>
      </c>
      <c r="B48" s="37"/>
      <c r="C48" s="368" t="n">
        <v>41640</v>
      </c>
      <c r="D48" s="368" t="n">
        <v>42735</v>
      </c>
      <c r="E48" s="37"/>
      <c r="F48" s="419" t="e">
        <f aca="false">H49+H50+H51+H52</f>
        <v>#VALUE!</v>
      </c>
      <c r="G48" s="419"/>
      <c r="H48" s="419"/>
      <c r="I48" s="381" t="n">
        <f aca="false">I49+I50+I51+I52</f>
        <v>0</v>
      </c>
      <c r="J48" s="381" t="n">
        <f aca="false">J49+J50+J51+J52</f>
        <v>0</v>
      </c>
    </row>
    <row collapsed="false" customFormat="false" customHeight="true" hidden="true" ht="19.5" outlineLevel="0" r="49">
      <c r="A49" s="37"/>
      <c r="B49" s="37"/>
      <c r="C49" s="368"/>
      <c r="D49" s="368"/>
      <c r="E49" s="37"/>
      <c r="F49" s="648" t="s">
        <v>86</v>
      </c>
      <c r="G49" s="648"/>
      <c r="H49" s="382" t="e">
        <f aca="false">I49+"#ссыл!+#ссыл!+J49"</f>
        <v>#VALUE!</v>
      </c>
      <c r="I49" s="382" t="n">
        <f aca="false">I34+I39+I44</f>
        <v>0</v>
      </c>
      <c r="J49" s="383" t="n">
        <f aca="false">J34+J39+J44</f>
        <v>0</v>
      </c>
    </row>
    <row collapsed="false" customFormat="false" customHeight="true" hidden="true" ht="19.5" outlineLevel="0" r="50">
      <c r="A50" s="37"/>
      <c r="B50" s="37"/>
      <c r="C50" s="368"/>
      <c r="D50" s="368"/>
      <c r="E50" s="37"/>
      <c r="F50" s="648" t="s">
        <v>87</v>
      </c>
      <c r="G50" s="648"/>
      <c r="H50" s="382" t="e">
        <f aca="false">I50+"#ссыл!+#ссыл!+J50"</f>
        <v>#VALUE!</v>
      </c>
      <c r="I50" s="382" t="n">
        <f aca="false">I35+I40+I45</f>
        <v>0</v>
      </c>
      <c r="J50" s="651" t="n">
        <f aca="false">J35+J40+J45</f>
        <v>0</v>
      </c>
    </row>
    <row collapsed="false" customFormat="false" customHeight="true" hidden="true" ht="19.5" outlineLevel="0" r="51">
      <c r="A51" s="37"/>
      <c r="B51" s="37"/>
      <c r="C51" s="368"/>
      <c r="D51" s="368"/>
      <c r="E51" s="37"/>
      <c r="F51" s="648" t="s">
        <v>88</v>
      </c>
      <c r="G51" s="648"/>
      <c r="H51" s="382" t="e">
        <f aca="false">I51+"#ссыл!+#ссыл!+J51"</f>
        <v>#VALUE!</v>
      </c>
      <c r="I51" s="382" t="n">
        <f aca="false">I36+I41+I46</f>
        <v>0</v>
      </c>
      <c r="J51" s="651" t="n">
        <f aca="false">J36+J41+J46</f>
        <v>0</v>
      </c>
    </row>
    <row collapsed="false" customFormat="false" customHeight="true" hidden="true" ht="19.5" outlineLevel="0" r="52">
      <c r="A52" s="37"/>
      <c r="B52" s="37"/>
      <c r="C52" s="368"/>
      <c r="D52" s="368"/>
      <c r="E52" s="37"/>
      <c r="F52" s="648" t="s">
        <v>55</v>
      </c>
      <c r="G52" s="648"/>
      <c r="H52" s="382" t="e">
        <f aca="false">I52+"#ссыл!+#ссыл!+J52"</f>
        <v>#VALUE!</v>
      </c>
      <c r="I52" s="382" t="n">
        <f aca="false">I37+I42+I47</f>
        <v>0</v>
      </c>
      <c r="J52" s="651" t="n">
        <f aca="false">J37+J42+J47</f>
        <v>0</v>
      </c>
    </row>
    <row collapsed="false" customFormat="false" customHeight="true" hidden="true" ht="36.75" outlineLevel="0" r="53">
      <c r="A53" s="37" t="s">
        <v>90</v>
      </c>
      <c r="B53" s="37" t="s">
        <v>223</v>
      </c>
      <c r="C53" s="368" t="n">
        <v>41640</v>
      </c>
      <c r="D53" s="368" t="n">
        <v>42004</v>
      </c>
      <c r="E53" s="265" t="s">
        <v>225</v>
      </c>
      <c r="F53" s="384"/>
      <c r="G53" s="384"/>
      <c r="H53" s="385" t="n">
        <f aca="false">H54+H55+H56+H57</f>
        <v>0</v>
      </c>
      <c r="I53" s="618" t="n">
        <f aca="false">I54+I55+I56+I57</f>
        <v>0</v>
      </c>
      <c r="J53" s="386" t="n">
        <f aca="false">J54+J55+J56+J57</f>
        <v>0</v>
      </c>
    </row>
    <row collapsed="false" customFormat="false" customHeight="true" hidden="true" ht="19.5" outlineLevel="0" r="54">
      <c r="A54" s="37"/>
      <c r="B54" s="37"/>
      <c r="C54" s="368"/>
      <c r="D54" s="368"/>
      <c r="E54" s="265" t="s">
        <v>226</v>
      </c>
      <c r="F54" s="387" t="s">
        <v>86</v>
      </c>
      <c r="G54" s="387"/>
      <c r="H54" s="388" t="n">
        <f aca="false">"#ссыл!+#ссыл!+J54+I54"</f>
        <v>0</v>
      </c>
      <c r="I54" s="619" t="n">
        <f aca="false">I74</f>
        <v>0</v>
      </c>
      <c r="J54" s="390" t="n">
        <f aca="false">J74</f>
        <v>0</v>
      </c>
    </row>
    <row collapsed="false" customFormat="false" customHeight="true" hidden="true" ht="19.5" outlineLevel="0" r="55">
      <c r="A55" s="37"/>
      <c r="B55" s="37"/>
      <c r="C55" s="368"/>
      <c r="D55" s="368"/>
      <c r="E55" s="571"/>
      <c r="F55" s="387" t="s">
        <v>87</v>
      </c>
      <c r="G55" s="387"/>
      <c r="H55" s="388" t="n">
        <f aca="false">"#ссыл!+#ссыл!+J55+I55"</f>
        <v>0</v>
      </c>
      <c r="I55" s="619" t="n">
        <f aca="false">I75</f>
        <v>0</v>
      </c>
      <c r="J55" s="652" t="n">
        <f aca="false">J75</f>
        <v>0</v>
      </c>
    </row>
    <row collapsed="false" customFormat="false" customHeight="true" hidden="true" ht="19.5" outlineLevel="0" r="56">
      <c r="A56" s="37"/>
      <c r="B56" s="37"/>
      <c r="C56" s="368"/>
      <c r="D56" s="368"/>
      <c r="E56" s="571"/>
      <c r="F56" s="387" t="s">
        <v>88</v>
      </c>
      <c r="G56" s="387"/>
      <c r="H56" s="388" t="n">
        <f aca="false">"#ссыл!+#ссыл!+J56+I56"</f>
        <v>0</v>
      </c>
      <c r="I56" s="619" t="n">
        <f aca="false">I76</f>
        <v>0</v>
      </c>
      <c r="J56" s="652" t="n">
        <f aca="false">J76</f>
        <v>0</v>
      </c>
    </row>
    <row collapsed="false" customFormat="false" customHeight="true" hidden="true" ht="19.5" outlineLevel="0" r="57">
      <c r="A57" s="37"/>
      <c r="B57" s="37"/>
      <c r="C57" s="368"/>
      <c r="D57" s="368"/>
      <c r="E57" s="573"/>
      <c r="F57" s="387" t="s">
        <v>55</v>
      </c>
      <c r="G57" s="387"/>
      <c r="H57" s="388" t="n">
        <f aca="false">"#ссыл!+#ссыл!+J57+I57"</f>
        <v>0</v>
      </c>
      <c r="I57" s="619" t="n">
        <f aca="false">I86</f>
        <v>0</v>
      </c>
      <c r="J57" s="652" t="n">
        <f aca="false">J86</f>
        <v>0</v>
      </c>
    </row>
    <row collapsed="false" customFormat="false" customHeight="false" hidden="true" ht="18.75" outlineLevel="0" r="58">
      <c r="A58" s="37"/>
      <c r="B58" s="37"/>
      <c r="C58" s="368" t="n">
        <v>42005</v>
      </c>
      <c r="D58" s="368" t="n">
        <v>42369</v>
      </c>
      <c r="E58" s="265" t="s">
        <v>227</v>
      </c>
      <c r="F58" s="653"/>
      <c r="G58" s="393"/>
      <c r="H58" s="394" t="e">
        <f aca="false">H59+H60+H61+H62</f>
        <v>#VALUE!</v>
      </c>
      <c r="I58" s="620" t="n">
        <f aca="false">I59+I60+I61+I62</f>
        <v>0</v>
      </c>
      <c r="J58" s="395" t="n">
        <f aca="false">J59+J60+J61+J62</f>
        <v>0</v>
      </c>
    </row>
    <row collapsed="false" customFormat="false" customHeight="true" hidden="true" ht="19.5" outlineLevel="0" r="59">
      <c r="A59" s="37"/>
      <c r="B59" s="37"/>
      <c r="C59" s="368"/>
      <c r="D59" s="368"/>
      <c r="E59" s="265" t="s">
        <v>226</v>
      </c>
      <c r="F59" s="387" t="s">
        <v>86</v>
      </c>
      <c r="G59" s="387"/>
      <c r="H59" s="388" t="e">
        <f aca="false">I59+"#ссыл!+J59+#ссыл!"</f>
        <v>#VALUE!</v>
      </c>
      <c r="I59" s="619" t="n">
        <f aca="false">I78</f>
        <v>0</v>
      </c>
      <c r="J59" s="390" t="n">
        <f aca="false">J78</f>
        <v>0</v>
      </c>
    </row>
    <row collapsed="false" customFormat="false" customHeight="true" hidden="true" ht="19.5" outlineLevel="0" r="60">
      <c r="A60" s="37"/>
      <c r="B60" s="37"/>
      <c r="C60" s="368"/>
      <c r="D60" s="368"/>
      <c r="E60" s="571"/>
      <c r="F60" s="387" t="s">
        <v>87</v>
      </c>
      <c r="G60" s="387"/>
      <c r="H60" s="388" t="e">
        <f aca="false">I60+"#ссыл!+J60+#ссыл!"</f>
        <v>#VALUE!</v>
      </c>
      <c r="I60" s="619" t="n">
        <f aca="false">I79</f>
        <v>0</v>
      </c>
      <c r="J60" s="652" t="n">
        <f aca="false">J79</f>
        <v>0</v>
      </c>
    </row>
    <row collapsed="false" customFormat="false" customHeight="true" hidden="true" ht="19.5" outlineLevel="0" r="61">
      <c r="A61" s="37"/>
      <c r="B61" s="37"/>
      <c r="C61" s="368"/>
      <c r="D61" s="368"/>
      <c r="E61" s="571"/>
      <c r="F61" s="387" t="s">
        <v>88</v>
      </c>
      <c r="G61" s="387"/>
      <c r="H61" s="388" t="e">
        <f aca="false">I61+"#ссыл!+J61+#ссыл!"</f>
        <v>#VALUE!</v>
      </c>
      <c r="I61" s="619" t="n">
        <f aca="false">I80</f>
        <v>0</v>
      </c>
      <c r="J61" s="652" t="n">
        <f aca="false">J80</f>
        <v>0</v>
      </c>
    </row>
    <row collapsed="false" customFormat="false" customHeight="true" hidden="true" ht="19.5" outlineLevel="0" r="62">
      <c r="A62" s="37"/>
      <c r="B62" s="37"/>
      <c r="C62" s="368"/>
      <c r="D62" s="368"/>
      <c r="E62" s="573"/>
      <c r="F62" s="387" t="s">
        <v>55</v>
      </c>
      <c r="G62" s="387"/>
      <c r="H62" s="388" t="e">
        <f aca="false">I62+"#ссыл!+J62+#ссыл!"</f>
        <v>#VALUE!</v>
      </c>
      <c r="I62" s="619" t="n">
        <f aca="false">I88</f>
        <v>0</v>
      </c>
      <c r="J62" s="652" t="n">
        <f aca="false">J88</f>
        <v>0</v>
      </c>
    </row>
    <row collapsed="false" customFormat="false" customHeight="false" hidden="true" ht="18.75" outlineLevel="0" r="63">
      <c r="A63" s="37"/>
      <c r="B63" s="37"/>
      <c r="C63" s="368" t="n">
        <v>42370</v>
      </c>
      <c r="D63" s="368" t="n">
        <v>42735</v>
      </c>
      <c r="E63" s="265" t="s">
        <v>228</v>
      </c>
      <c r="F63" s="654"/>
      <c r="G63" s="396"/>
      <c r="H63" s="397" t="e">
        <f aca="false">H64+H65+H66+H67</f>
        <v>#VALUE!</v>
      </c>
      <c r="I63" s="620" t="n">
        <f aca="false">I64+I65+I66+I67</f>
        <v>0</v>
      </c>
      <c r="J63" s="395" t="n">
        <f aca="false">J64+J65+J66+J67</f>
        <v>0</v>
      </c>
    </row>
    <row collapsed="false" customFormat="false" customHeight="true" hidden="true" ht="19.5" outlineLevel="0" r="64">
      <c r="A64" s="37"/>
      <c r="B64" s="37"/>
      <c r="C64" s="368"/>
      <c r="D64" s="368"/>
      <c r="E64" s="265" t="s">
        <v>226</v>
      </c>
      <c r="F64" s="387" t="s">
        <v>86</v>
      </c>
      <c r="G64" s="387"/>
      <c r="H64" s="388" t="e">
        <f aca="false">I64+"#ссыл!+J64+#ссыл!"</f>
        <v>#VALUE!</v>
      </c>
      <c r="I64" s="619" t="n">
        <f aca="false">I82</f>
        <v>0</v>
      </c>
      <c r="J64" s="390" t="n">
        <f aca="false">J82</f>
        <v>0</v>
      </c>
    </row>
    <row collapsed="false" customFormat="false" customHeight="true" hidden="true" ht="19.5" outlineLevel="0" r="65">
      <c r="A65" s="37"/>
      <c r="B65" s="37"/>
      <c r="C65" s="368"/>
      <c r="D65" s="368"/>
      <c r="E65" s="571"/>
      <c r="F65" s="387" t="s">
        <v>87</v>
      </c>
      <c r="G65" s="387"/>
      <c r="H65" s="388" t="e">
        <f aca="false">I65+"#ссыл!+J65+#ссыл!"</f>
        <v>#VALUE!</v>
      </c>
      <c r="I65" s="619" t="n">
        <f aca="false">I83</f>
        <v>0</v>
      </c>
      <c r="J65" s="652" t="n">
        <f aca="false">J83</f>
        <v>0</v>
      </c>
    </row>
    <row collapsed="false" customFormat="false" customHeight="true" hidden="true" ht="19.5" outlineLevel="0" r="66">
      <c r="A66" s="37"/>
      <c r="B66" s="37"/>
      <c r="C66" s="368"/>
      <c r="D66" s="368"/>
      <c r="E66" s="571"/>
      <c r="F66" s="387" t="s">
        <v>88</v>
      </c>
      <c r="G66" s="387"/>
      <c r="H66" s="388" t="e">
        <f aca="false">I66+"#ссыл!+J66+#ссыл!"</f>
        <v>#VALUE!</v>
      </c>
      <c r="I66" s="619" t="n">
        <f aca="false">I84</f>
        <v>0</v>
      </c>
      <c r="J66" s="652" t="n">
        <f aca="false">J84</f>
        <v>0</v>
      </c>
    </row>
    <row collapsed="false" customFormat="false" customHeight="true" hidden="true" ht="19.5" outlineLevel="0" r="67">
      <c r="A67" s="37"/>
      <c r="B67" s="37"/>
      <c r="C67" s="368"/>
      <c r="D67" s="368"/>
      <c r="E67" s="573"/>
      <c r="F67" s="387" t="s">
        <v>55</v>
      </c>
      <c r="G67" s="387"/>
      <c r="H67" s="388" t="e">
        <f aca="false">I67+"#ссыл!+J67+#ссыл!"</f>
        <v>#VALUE!</v>
      </c>
      <c r="I67" s="619" t="n">
        <f aca="false">I90</f>
        <v>0</v>
      </c>
      <c r="J67" s="652" t="n">
        <f aca="false">J90</f>
        <v>0</v>
      </c>
    </row>
    <row collapsed="false" customFormat="false" customHeight="true" hidden="true" ht="19.5" outlineLevel="0" r="68">
      <c r="A68" s="37" t="s">
        <v>85</v>
      </c>
      <c r="B68" s="37"/>
      <c r="C68" s="368" t="n">
        <v>41640</v>
      </c>
      <c r="D68" s="368" t="n">
        <v>42735</v>
      </c>
      <c r="E68" s="37"/>
      <c r="F68" s="654"/>
      <c r="G68" s="396"/>
      <c r="H68" s="397" t="e">
        <f aca="false">H69+H70+H71+H72</f>
        <v>#VALUE!</v>
      </c>
      <c r="I68" s="621" t="n">
        <f aca="false">I69+I70+I71+I72</f>
        <v>0</v>
      </c>
      <c r="J68" s="399" t="n">
        <f aca="false">J69+J70+J71+J72</f>
        <v>0</v>
      </c>
    </row>
    <row collapsed="false" customFormat="false" customHeight="true" hidden="true" ht="19.5" outlineLevel="0" r="69">
      <c r="A69" s="37"/>
      <c r="B69" s="37"/>
      <c r="C69" s="368"/>
      <c r="D69" s="368"/>
      <c r="E69" s="37"/>
      <c r="F69" s="387" t="s">
        <v>86</v>
      </c>
      <c r="G69" s="387"/>
      <c r="H69" s="400" t="e">
        <f aca="false">I69+"#ссыл!+J69+#ссыл!"</f>
        <v>#VALUE!</v>
      </c>
      <c r="I69" s="619" t="n">
        <f aca="false">I54+I59+I64</f>
        <v>0</v>
      </c>
      <c r="J69" s="390" t="n">
        <f aca="false">J54+J59+J64</f>
        <v>0</v>
      </c>
    </row>
    <row collapsed="false" customFormat="false" customHeight="true" hidden="true" ht="19.5" outlineLevel="0" r="70">
      <c r="A70" s="37"/>
      <c r="B70" s="37"/>
      <c r="C70" s="368"/>
      <c r="D70" s="368"/>
      <c r="E70" s="37"/>
      <c r="F70" s="387" t="s">
        <v>87</v>
      </c>
      <c r="G70" s="387"/>
      <c r="H70" s="400" t="e">
        <f aca="false">I70+"#ссыл!+J70+#ссыл!"</f>
        <v>#VALUE!</v>
      </c>
      <c r="I70" s="619" t="n">
        <f aca="false">I55+I60+I65</f>
        <v>0</v>
      </c>
      <c r="J70" s="652" t="n">
        <f aca="false">J55+J60+J65</f>
        <v>0</v>
      </c>
    </row>
    <row collapsed="false" customFormat="false" customHeight="true" hidden="true" ht="19.5" outlineLevel="0" r="71">
      <c r="A71" s="37"/>
      <c r="B71" s="37"/>
      <c r="C71" s="368"/>
      <c r="D71" s="368"/>
      <c r="E71" s="37"/>
      <c r="F71" s="387" t="s">
        <v>88</v>
      </c>
      <c r="G71" s="387"/>
      <c r="H71" s="400" t="e">
        <f aca="false">I71+"#ссыл!+J71+#ссыл!"</f>
        <v>#VALUE!</v>
      </c>
      <c r="I71" s="619" t="n">
        <f aca="false">I56+I61+I66</f>
        <v>0</v>
      </c>
      <c r="J71" s="652" t="n">
        <f aca="false">J56+J61+J66</f>
        <v>0</v>
      </c>
    </row>
    <row collapsed="false" customFormat="false" customHeight="true" hidden="true" ht="19.5" outlineLevel="0" r="72">
      <c r="A72" s="37"/>
      <c r="B72" s="37"/>
      <c r="C72" s="368"/>
      <c r="D72" s="368"/>
      <c r="E72" s="37"/>
      <c r="F72" s="387" t="s">
        <v>55</v>
      </c>
      <c r="G72" s="387"/>
      <c r="H72" s="400" t="e">
        <f aca="false">I72+"#ссыл!+J72+#ссыл!"</f>
        <v>#VALUE!</v>
      </c>
      <c r="I72" s="619" t="n">
        <f aca="false">I57+I62+I67</f>
        <v>0</v>
      </c>
      <c r="J72" s="652" t="n">
        <f aca="false">J57+J62+J67</f>
        <v>0</v>
      </c>
    </row>
    <row collapsed="false" customFormat="false" customHeight="true" hidden="true" ht="24" outlineLevel="0" r="73">
      <c r="A73" s="37" t="s">
        <v>51</v>
      </c>
      <c r="B73" s="37" t="s">
        <v>52</v>
      </c>
      <c r="C73" s="368" t="n">
        <v>41640</v>
      </c>
      <c r="D73" s="368" t="n">
        <v>42004</v>
      </c>
      <c r="E73" s="265" t="s">
        <v>225</v>
      </c>
      <c r="F73" s="579" t="s">
        <v>434</v>
      </c>
      <c r="G73" s="579"/>
      <c r="H73" s="403" t="e">
        <f aca="false">H74+H75+H76</f>
        <v>#VALUE!</v>
      </c>
      <c r="I73" s="622" t="n">
        <f aca="false">I74+I75+I76</f>
        <v>0</v>
      </c>
      <c r="J73" s="404" t="n">
        <f aca="false">J74+J75+J76</f>
        <v>0</v>
      </c>
    </row>
    <row collapsed="false" customFormat="false" customHeight="true" hidden="true" ht="19.5" outlineLevel="0" r="74">
      <c r="A74" s="37"/>
      <c r="B74" s="37"/>
      <c r="C74" s="368"/>
      <c r="D74" s="368"/>
      <c r="E74" s="265" t="s">
        <v>226</v>
      </c>
      <c r="F74" s="406" t="s">
        <v>86</v>
      </c>
      <c r="G74" s="406"/>
      <c r="H74" s="407" t="e">
        <f aca="false">I74+"#ссыл!+J74+#ссыл!"</f>
        <v>#VALUE!</v>
      </c>
      <c r="I74" s="408" t="n">
        <v>0</v>
      </c>
      <c r="J74" s="409" t="n">
        <v>0</v>
      </c>
    </row>
    <row collapsed="false" customFormat="false" customHeight="true" hidden="true" ht="19.5" outlineLevel="0" r="75">
      <c r="A75" s="37"/>
      <c r="B75" s="37"/>
      <c r="C75" s="368"/>
      <c r="D75" s="368"/>
      <c r="E75" s="571"/>
      <c r="F75" s="406" t="s">
        <v>87</v>
      </c>
      <c r="G75" s="406"/>
      <c r="H75" s="412" t="e">
        <f aca="false">I75+"#ссыл!+J75+#ссыл!"</f>
        <v>#VALUE!</v>
      </c>
      <c r="I75" s="408" t="n">
        <v>0</v>
      </c>
      <c r="J75" s="655" t="n">
        <v>0</v>
      </c>
    </row>
    <row collapsed="false" customFormat="false" customHeight="true" hidden="true" ht="19.5" outlineLevel="0" r="76">
      <c r="A76" s="37"/>
      <c r="B76" s="37"/>
      <c r="C76" s="368"/>
      <c r="D76" s="368"/>
      <c r="E76" s="573"/>
      <c r="F76" s="406" t="s">
        <v>88</v>
      </c>
      <c r="G76" s="406"/>
      <c r="H76" s="412" t="e">
        <f aca="false">I76+"#ссыл!+J76+#ссыл!"</f>
        <v>#VALUE!</v>
      </c>
      <c r="I76" s="408" t="n">
        <v>0</v>
      </c>
      <c r="J76" s="655" t="n">
        <v>0</v>
      </c>
    </row>
    <row collapsed="false" customFormat="false" customHeight="true" hidden="true" ht="16.5" outlineLevel="0" r="77">
      <c r="A77" s="37"/>
      <c r="B77" s="37"/>
      <c r="C77" s="368" t="n">
        <v>42005</v>
      </c>
      <c r="D77" s="368" t="n">
        <v>42369</v>
      </c>
      <c r="E77" s="265" t="s">
        <v>227</v>
      </c>
      <c r="F77" s="369" t="s">
        <v>434</v>
      </c>
      <c r="G77" s="369"/>
      <c r="H77" s="403" t="e">
        <f aca="false">H78+H79+H80</f>
        <v>#VALUE!</v>
      </c>
      <c r="I77" s="403" t="n">
        <f aca="false">I78+I79+I80</f>
        <v>0</v>
      </c>
      <c r="J77" s="403" t="n">
        <f aca="false">J78+J79+J80</f>
        <v>0</v>
      </c>
    </row>
    <row collapsed="false" customFormat="false" customHeight="true" hidden="true" ht="19.5" outlineLevel="0" r="78">
      <c r="A78" s="37"/>
      <c r="B78" s="37"/>
      <c r="C78" s="368"/>
      <c r="D78" s="368"/>
      <c r="E78" s="265" t="s">
        <v>226</v>
      </c>
      <c r="F78" s="406" t="s">
        <v>86</v>
      </c>
      <c r="G78" s="406"/>
      <c r="H78" s="412" t="e">
        <f aca="false">I78+"#ссыл!+#ссыл!+J78"</f>
        <v>#VALUE!</v>
      </c>
      <c r="I78" s="623" t="n">
        <v>0</v>
      </c>
      <c r="J78" s="409" t="n">
        <v>0</v>
      </c>
    </row>
    <row collapsed="false" customFormat="false" customHeight="true" hidden="true" ht="19.5" outlineLevel="0" r="79">
      <c r="A79" s="37"/>
      <c r="B79" s="37"/>
      <c r="C79" s="368"/>
      <c r="D79" s="368"/>
      <c r="E79" s="571"/>
      <c r="F79" s="406" t="s">
        <v>87</v>
      </c>
      <c r="G79" s="406"/>
      <c r="H79" s="412" t="e">
        <f aca="false">I79+"#ссыл!+#ссыл!+J79"</f>
        <v>#VALUE!</v>
      </c>
      <c r="I79" s="623" t="n">
        <v>0</v>
      </c>
      <c r="J79" s="655" t="n">
        <v>0</v>
      </c>
    </row>
    <row collapsed="false" customFormat="false" customHeight="true" hidden="true" ht="19.5" outlineLevel="0" r="80">
      <c r="A80" s="37"/>
      <c r="B80" s="37"/>
      <c r="C80" s="368"/>
      <c r="D80" s="368"/>
      <c r="E80" s="573"/>
      <c r="F80" s="406" t="s">
        <v>88</v>
      </c>
      <c r="G80" s="406"/>
      <c r="H80" s="412" t="e">
        <f aca="false">I80+"#ссыл!+#ссыл!+J80"</f>
        <v>#VALUE!</v>
      </c>
      <c r="I80" s="623" t="n">
        <v>0</v>
      </c>
      <c r="J80" s="655" t="n">
        <v>0</v>
      </c>
    </row>
    <row collapsed="false" customFormat="false" customHeight="true" hidden="true" ht="16.5" outlineLevel="0" r="81">
      <c r="A81" s="37"/>
      <c r="B81" s="37"/>
      <c r="C81" s="368" t="n">
        <v>42370</v>
      </c>
      <c r="D81" s="368" t="n">
        <v>42735</v>
      </c>
      <c r="E81" s="265" t="s">
        <v>228</v>
      </c>
      <c r="F81" s="369" t="s">
        <v>434</v>
      </c>
      <c r="G81" s="369"/>
      <c r="H81" s="403" t="e">
        <f aca="false">H82+H83+H84</f>
        <v>#VALUE!</v>
      </c>
      <c r="I81" s="622" t="n">
        <f aca="false">I82+I83+I84</f>
        <v>0</v>
      </c>
      <c r="J81" s="413" t="n">
        <f aca="false">J82+J83+J84</f>
        <v>0</v>
      </c>
    </row>
    <row collapsed="false" customFormat="false" customHeight="true" hidden="true" ht="19.5" outlineLevel="0" r="82">
      <c r="A82" s="37"/>
      <c r="B82" s="37"/>
      <c r="C82" s="368"/>
      <c r="D82" s="368"/>
      <c r="E82" s="265" t="s">
        <v>226</v>
      </c>
      <c r="F82" s="406" t="s">
        <v>86</v>
      </c>
      <c r="G82" s="406"/>
      <c r="H82" s="415" t="e">
        <f aca="false">I82+"#ссыл!+J82+#ссыл!"</f>
        <v>#VALUE!</v>
      </c>
      <c r="I82" s="623" t="n">
        <v>0</v>
      </c>
      <c r="J82" s="409" t="n">
        <v>0</v>
      </c>
    </row>
    <row collapsed="false" customFormat="false" customHeight="true" hidden="true" ht="19.5" outlineLevel="0" r="83">
      <c r="A83" s="37"/>
      <c r="B83" s="37"/>
      <c r="C83" s="368"/>
      <c r="D83" s="368"/>
      <c r="E83" s="571"/>
      <c r="F83" s="406" t="s">
        <v>87</v>
      </c>
      <c r="G83" s="406"/>
      <c r="H83" s="415" t="e">
        <f aca="false">I83+"#ссыл!+J83+#ссыл!"</f>
        <v>#VALUE!</v>
      </c>
      <c r="I83" s="623" t="n">
        <v>0</v>
      </c>
      <c r="J83" s="655" t="n">
        <v>0</v>
      </c>
    </row>
    <row collapsed="false" customFormat="false" customHeight="true" hidden="true" ht="19.5" outlineLevel="0" r="84">
      <c r="A84" s="37"/>
      <c r="B84" s="37"/>
      <c r="C84" s="368"/>
      <c r="D84" s="368"/>
      <c r="E84" s="573"/>
      <c r="F84" s="406" t="s">
        <v>88</v>
      </c>
      <c r="G84" s="406"/>
      <c r="H84" s="412" t="e">
        <f aca="false">I84+"#ссыл!+J84+#ссыл!"</f>
        <v>#VALUE!</v>
      </c>
      <c r="I84" s="623" t="n">
        <v>0</v>
      </c>
      <c r="J84" s="655" t="n">
        <v>0</v>
      </c>
    </row>
    <row collapsed="false" customFormat="false" customHeight="false" hidden="true" ht="18.75" outlineLevel="0" r="85">
      <c r="A85" s="41" t="s">
        <v>85</v>
      </c>
      <c r="B85" s="41"/>
      <c r="C85" s="416" t="n">
        <v>41640</v>
      </c>
      <c r="D85" s="416" t="n">
        <v>42735</v>
      </c>
      <c r="E85" s="41"/>
      <c r="F85" s="656"/>
      <c r="G85" s="398"/>
      <c r="H85" s="370" t="e">
        <f aca="false">H81+H77+H73</f>
        <v>#VALUE!</v>
      </c>
      <c r="I85" s="370" t="n">
        <f aca="false">I81+I77+I73</f>
        <v>0</v>
      </c>
      <c r="J85" s="370" t="n">
        <f aca="false">J81+J77+J73</f>
        <v>0</v>
      </c>
    </row>
    <row collapsed="false" customFormat="false" customHeight="true" hidden="true" ht="249.75" outlineLevel="0" r="86">
      <c r="A86" s="37" t="s">
        <v>54</v>
      </c>
      <c r="B86" s="37" t="s">
        <v>223</v>
      </c>
      <c r="C86" s="368" t="n">
        <v>41640</v>
      </c>
      <c r="D86" s="368" t="n">
        <v>42004</v>
      </c>
      <c r="E86" s="265" t="s">
        <v>225</v>
      </c>
      <c r="F86" s="442" t="e">
        <f aca="false">I86+"#ссыл!+J86+#ссыл!"</f>
        <v>#VALUE!</v>
      </c>
      <c r="G86" s="442"/>
      <c r="H86" s="442"/>
      <c r="I86" s="420" t="n">
        <v>0</v>
      </c>
      <c r="J86" s="420" t="n">
        <v>0</v>
      </c>
    </row>
    <row collapsed="false" customFormat="false" customHeight="false" hidden="true" ht="31.5" outlineLevel="0" r="87">
      <c r="A87" s="37"/>
      <c r="B87" s="37"/>
      <c r="C87" s="368"/>
      <c r="D87" s="368"/>
      <c r="E87" s="41" t="s">
        <v>226</v>
      </c>
      <c r="F87" s="442"/>
      <c r="G87" s="442"/>
      <c r="H87" s="442"/>
      <c r="I87" s="420"/>
      <c r="J87" s="420"/>
    </row>
    <row collapsed="false" customFormat="false" customHeight="false" hidden="true" ht="15.75" outlineLevel="0" r="88">
      <c r="A88" s="37"/>
      <c r="B88" s="37"/>
      <c r="C88" s="368" t="n">
        <v>42005</v>
      </c>
      <c r="D88" s="368" t="n">
        <v>42369</v>
      </c>
      <c r="E88" s="265" t="s">
        <v>227</v>
      </c>
      <c r="F88" s="442" t="e">
        <f aca="false">I88+"#ссыл!+J88+#ссыл!"</f>
        <v>#VALUE!</v>
      </c>
      <c r="G88" s="442"/>
      <c r="H88" s="442"/>
      <c r="I88" s="420" t="n">
        <v>0</v>
      </c>
      <c r="J88" s="420" t="n">
        <v>0</v>
      </c>
    </row>
    <row collapsed="false" customFormat="false" customHeight="false" hidden="true" ht="31.5" outlineLevel="0" r="89">
      <c r="A89" s="37"/>
      <c r="B89" s="37"/>
      <c r="C89" s="368"/>
      <c r="D89" s="368"/>
      <c r="E89" s="41" t="s">
        <v>226</v>
      </c>
      <c r="F89" s="442"/>
      <c r="G89" s="442"/>
      <c r="H89" s="442"/>
      <c r="I89" s="420"/>
      <c r="J89" s="420"/>
    </row>
    <row collapsed="false" customFormat="false" customHeight="false" hidden="true" ht="15.75" outlineLevel="0" r="90">
      <c r="A90" s="37"/>
      <c r="B90" s="37"/>
      <c r="C90" s="368" t="n">
        <v>42370</v>
      </c>
      <c r="D90" s="368" t="n">
        <v>42735</v>
      </c>
      <c r="E90" s="265" t="s">
        <v>228</v>
      </c>
      <c r="F90" s="442" t="e">
        <f aca="false">I90+"#ссыл!+J90+#ссыл!"</f>
        <v>#VALUE!</v>
      </c>
      <c r="G90" s="442"/>
      <c r="H90" s="442"/>
      <c r="I90" s="420" t="n">
        <v>0</v>
      </c>
      <c r="J90" s="420" t="n">
        <v>0</v>
      </c>
    </row>
    <row collapsed="false" customFormat="false" customHeight="false" hidden="true" ht="31.5" outlineLevel="0" r="91">
      <c r="A91" s="37"/>
      <c r="B91" s="37"/>
      <c r="C91" s="368"/>
      <c r="D91" s="368"/>
      <c r="E91" s="41" t="s">
        <v>226</v>
      </c>
      <c r="F91" s="442"/>
      <c r="G91" s="442"/>
      <c r="H91" s="442"/>
      <c r="I91" s="420"/>
      <c r="J91" s="420"/>
    </row>
    <row collapsed="false" customFormat="false" customHeight="true" hidden="true" ht="29.85" outlineLevel="0" r="92">
      <c r="A92" s="41" t="s">
        <v>98</v>
      </c>
      <c r="B92" s="41"/>
      <c r="C92" s="416" t="n">
        <v>41640</v>
      </c>
      <c r="D92" s="416" t="n">
        <v>42735</v>
      </c>
      <c r="E92" s="41"/>
      <c r="F92" s="421" t="e">
        <f aca="false">SUM(F86:F91)</f>
        <v>#VALUE!</v>
      </c>
      <c r="G92" s="421"/>
      <c r="H92" s="421"/>
      <c r="I92" s="404" t="n">
        <f aca="false">SUM(I86:I91)</f>
        <v>0</v>
      </c>
      <c r="J92" s="404" t="n">
        <f aca="false">SUM(J86:J91)</f>
        <v>0</v>
      </c>
    </row>
    <row collapsed="false" customFormat="false" customHeight="true" hidden="true" ht="36" outlineLevel="0" r="93">
      <c r="A93" s="265" t="s">
        <v>57</v>
      </c>
      <c r="B93" s="37" t="s">
        <v>60</v>
      </c>
      <c r="C93" s="368" t="n">
        <v>41640</v>
      </c>
      <c r="D93" s="368" t="n">
        <v>42004</v>
      </c>
      <c r="E93" s="265" t="s">
        <v>225</v>
      </c>
      <c r="F93" s="421" t="e">
        <f aca="false">I93+"#ссыл!+J93+#ссыл!"</f>
        <v>#VALUE!</v>
      </c>
      <c r="G93" s="421"/>
      <c r="H93" s="421"/>
      <c r="I93" s="403" t="n">
        <f aca="false">I106+I113</f>
        <v>0</v>
      </c>
      <c r="J93" s="403" t="n">
        <f aca="false">J106+J113</f>
        <v>0</v>
      </c>
    </row>
    <row collapsed="false" customFormat="false" customHeight="true" hidden="true" ht="15.75" outlineLevel="0" r="94">
      <c r="A94" s="359" t="s">
        <v>259</v>
      </c>
      <c r="B94" s="37"/>
      <c r="C94" s="368"/>
      <c r="D94" s="368"/>
      <c r="E94" s="41" t="s">
        <v>226</v>
      </c>
      <c r="F94" s="421"/>
      <c r="G94" s="421"/>
      <c r="H94" s="421"/>
      <c r="I94" s="403"/>
      <c r="J94" s="403"/>
    </row>
    <row collapsed="false" customFormat="false" customHeight="true" hidden="true" ht="35.25" outlineLevel="0" r="95">
      <c r="A95" s="359"/>
      <c r="B95" s="37"/>
      <c r="C95" s="368" t="n">
        <v>41640</v>
      </c>
      <c r="D95" s="368" t="n">
        <v>42004</v>
      </c>
      <c r="E95" s="582" t="s">
        <v>177</v>
      </c>
      <c r="F95" s="421" t="s">
        <v>434</v>
      </c>
      <c r="G95" s="421"/>
      <c r="H95" s="403" t="e">
        <f aca="false">H96+H97+H98+H99</f>
        <v>#VALUE!</v>
      </c>
      <c r="I95" s="583" t="n">
        <f aca="false">I96+I97+I98+I99</f>
        <v>0</v>
      </c>
      <c r="J95" s="422" t="n">
        <f aca="false">J96+J97+J98+J99</f>
        <v>0</v>
      </c>
    </row>
    <row collapsed="false" customFormat="false" customHeight="true" hidden="true" ht="26.25" outlineLevel="0" r="96">
      <c r="A96" s="359"/>
      <c r="B96" s="37"/>
      <c r="C96" s="368"/>
      <c r="D96" s="368"/>
      <c r="E96" s="582"/>
      <c r="F96" s="387" t="s">
        <v>86</v>
      </c>
      <c r="G96" s="387"/>
      <c r="H96" s="388" t="e">
        <f aca="false">I96+"#ссыл!+J96+#ссыл!"</f>
        <v>#VALUE!</v>
      </c>
      <c r="I96" s="388" t="n">
        <f aca="false">I116</f>
        <v>0</v>
      </c>
      <c r="J96" s="388" t="n">
        <f aca="false">J116</f>
        <v>0</v>
      </c>
    </row>
    <row collapsed="false" customFormat="false" customHeight="true" hidden="true" ht="26.25" outlineLevel="0" r="97">
      <c r="A97" s="359"/>
      <c r="B97" s="37"/>
      <c r="C97" s="368"/>
      <c r="D97" s="368"/>
      <c r="E97" s="582"/>
      <c r="F97" s="387" t="s">
        <v>87</v>
      </c>
      <c r="G97" s="387"/>
      <c r="H97" s="388" t="e">
        <f aca="false">I97+"#ссыл!+J97+#ссыл!"</f>
        <v>#VALUE!</v>
      </c>
      <c r="I97" s="388" t="n">
        <f aca="false">I117</f>
        <v>0</v>
      </c>
      <c r="J97" s="388" t="n">
        <f aca="false">J117</f>
        <v>0</v>
      </c>
    </row>
    <row collapsed="false" customFormat="false" customHeight="true" hidden="true" ht="21.75" outlineLevel="0" r="98">
      <c r="A98" s="359"/>
      <c r="B98" s="37"/>
      <c r="C98" s="368"/>
      <c r="D98" s="368"/>
      <c r="E98" s="582"/>
      <c r="F98" s="387" t="s">
        <v>88</v>
      </c>
      <c r="G98" s="387"/>
      <c r="H98" s="388" t="e">
        <f aca="false">I98+"#ссыл!+J98+#ссыл!"</f>
        <v>#VALUE!</v>
      </c>
      <c r="I98" s="388" t="n">
        <f aca="false">I118</f>
        <v>0</v>
      </c>
      <c r="J98" s="388" t="n">
        <f aca="false">J118</f>
        <v>0</v>
      </c>
    </row>
    <row collapsed="false" customFormat="false" customHeight="true" hidden="true" ht="33" outlineLevel="0" r="99">
      <c r="A99" s="359"/>
      <c r="B99" s="37"/>
      <c r="C99" s="368"/>
      <c r="D99" s="368"/>
      <c r="E99" s="41"/>
      <c r="F99" s="429" t="s">
        <v>55</v>
      </c>
      <c r="G99" s="429"/>
      <c r="H99" s="388" t="e">
        <f aca="false">I99+"#ссыл!+J99+#ссыл!"</f>
        <v>#VALUE!</v>
      </c>
      <c r="I99" s="388" t="n">
        <f aca="false">I119</f>
        <v>0</v>
      </c>
      <c r="J99" s="388" t="n">
        <f aca="false">J119</f>
        <v>0</v>
      </c>
    </row>
    <row collapsed="false" customFormat="false" customHeight="true" hidden="true" ht="33" outlineLevel="0" r="100">
      <c r="A100" s="359"/>
      <c r="B100" s="37"/>
      <c r="C100" s="432"/>
      <c r="D100" s="432"/>
      <c r="E100" s="582" t="s">
        <v>463</v>
      </c>
      <c r="F100" s="657"/>
      <c r="G100" s="424" t="s">
        <v>434</v>
      </c>
      <c r="H100" s="403" t="e">
        <f aca="false">H101+H102+H103+H104</f>
        <v>#VALUE!</v>
      </c>
      <c r="I100" s="583" t="n">
        <f aca="false">I101+I102+I103+I104</f>
        <v>0</v>
      </c>
      <c r="J100" s="422" t="n">
        <f aca="false">J101+J102+J103+J104</f>
        <v>0</v>
      </c>
    </row>
    <row collapsed="false" customFormat="false" customHeight="true" hidden="true" ht="33" outlineLevel="0" r="101">
      <c r="A101" s="359"/>
      <c r="B101" s="37"/>
      <c r="C101" s="432"/>
      <c r="D101" s="432"/>
      <c r="E101" s="582"/>
      <c r="F101" s="387" t="s">
        <v>86</v>
      </c>
      <c r="G101" s="387"/>
      <c r="H101" s="388" t="e">
        <f aca="false">I101+"#ссыл!+J101+#ссыл!"</f>
        <v>#VALUE!</v>
      </c>
      <c r="I101" s="388" t="n">
        <f aca="false">I121</f>
        <v>0</v>
      </c>
      <c r="J101" s="388" t="n">
        <f aca="false">J121</f>
        <v>0</v>
      </c>
    </row>
    <row collapsed="false" customFormat="false" customHeight="true" hidden="true" ht="33" outlineLevel="0" r="102">
      <c r="A102" s="359"/>
      <c r="B102" s="37"/>
      <c r="C102" s="432"/>
      <c r="D102" s="432"/>
      <c r="E102" s="582"/>
      <c r="F102" s="387" t="s">
        <v>87</v>
      </c>
      <c r="G102" s="387"/>
      <c r="H102" s="388" t="e">
        <f aca="false">I102+"#ссыл!+J102+#ссыл!"</f>
        <v>#VALUE!</v>
      </c>
      <c r="I102" s="388" t="n">
        <f aca="false">I122</f>
        <v>0</v>
      </c>
      <c r="J102" s="388" t="n">
        <f aca="false">J122</f>
        <v>0</v>
      </c>
    </row>
    <row collapsed="false" customFormat="false" customHeight="true" hidden="true" ht="19.5" outlineLevel="0" r="103">
      <c r="A103" s="359"/>
      <c r="B103" s="37"/>
      <c r="C103" s="368" t="n">
        <v>41640</v>
      </c>
      <c r="D103" s="368" t="n">
        <v>42004</v>
      </c>
      <c r="E103" s="582"/>
      <c r="F103" s="387" t="s">
        <v>88</v>
      </c>
      <c r="G103" s="387"/>
      <c r="H103" s="388" t="e">
        <f aca="false">I103+"#ссыл!+J103+#ссыл!"</f>
        <v>#VALUE!</v>
      </c>
      <c r="I103" s="388" t="n">
        <f aca="false">I123</f>
        <v>0</v>
      </c>
      <c r="J103" s="388" t="n">
        <f aca="false">J123</f>
        <v>0</v>
      </c>
    </row>
    <row collapsed="false" customFormat="false" customHeight="true" hidden="true" ht="19.5" outlineLevel="0" r="104">
      <c r="A104" s="359"/>
      <c r="B104" s="37"/>
      <c r="C104" s="368"/>
      <c r="D104" s="368"/>
      <c r="E104" s="41"/>
      <c r="F104" s="429" t="s">
        <v>55</v>
      </c>
      <c r="G104" s="429"/>
      <c r="H104" s="388" t="e">
        <f aca="false">I104+"#ссыл!+J104+#ссыл!"</f>
        <v>#VALUE!</v>
      </c>
      <c r="I104" s="388" t="n">
        <f aca="false">I124</f>
        <v>0</v>
      </c>
      <c r="J104" s="388" t="n">
        <f aca="false">J124</f>
        <v>0</v>
      </c>
    </row>
    <row collapsed="false" customFormat="false" customHeight="true" hidden="true" ht="29.85" outlineLevel="0" r="105">
      <c r="A105" s="433" t="s">
        <v>98</v>
      </c>
      <c r="B105" s="433"/>
      <c r="C105" s="434" t="n">
        <v>41640</v>
      </c>
      <c r="D105" s="434" t="n">
        <v>42735</v>
      </c>
      <c r="E105" s="433"/>
      <c r="F105" s="421" t="e">
        <f aca="false">H100+H95++++++F93</f>
        <v>#VALUE!</v>
      </c>
      <c r="G105" s="421"/>
      <c r="H105" s="421"/>
      <c r="I105" s="404" t="n">
        <f aca="false">I100+I95+I93</f>
        <v>0</v>
      </c>
      <c r="J105" s="404" t="n">
        <f aca="false">J100+J95+J93</f>
        <v>0</v>
      </c>
    </row>
    <row collapsed="false" customFormat="false" customHeight="true" hidden="true" ht="15.75" outlineLevel="0" r="106">
      <c r="A106" s="265" t="s">
        <v>257</v>
      </c>
      <c r="B106" s="37" t="s">
        <v>60</v>
      </c>
      <c r="C106" s="368" t="n">
        <v>41640</v>
      </c>
      <c r="D106" s="368" t="n">
        <v>42004</v>
      </c>
      <c r="E106" s="265" t="s">
        <v>225</v>
      </c>
      <c r="F106" s="442" t="e">
        <f aca="false">I106+"#ссыл!+J106+#ссыл!"</f>
        <v>#VALUE!</v>
      </c>
      <c r="G106" s="442"/>
      <c r="H106" s="442"/>
      <c r="I106" s="420" t="n">
        <v>0</v>
      </c>
      <c r="J106" s="420" t="n">
        <v>0</v>
      </c>
    </row>
    <row collapsed="false" customFormat="false" customHeight="false" hidden="true" ht="330.75" outlineLevel="0" r="107">
      <c r="A107" s="265" t="s">
        <v>259</v>
      </c>
      <c r="B107" s="37"/>
      <c r="C107" s="368"/>
      <c r="D107" s="368"/>
      <c r="E107" s="41" t="s">
        <v>226</v>
      </c>
      <c r="F107" s="442"/>
      <c r="G107" s="442"/>
      <c r="H107" s="442"/>
      <c r="I107" s="420"/>
      <c r="J107" s="420"/>
    </row>
    <row collapsed="false" customFormat="false" customHeight="false" hidden="true" ht="15.75" outlineLevel="0" r="108">
      <c r="A108" s="435"/>
      <c r="B108" s="37"/>
      <c r="C108" s="368" t="n">
        <v>41640</v>
      </c>
      <c r="D108" s="368" t="n">
        <v>42004</v>
      </c>
      <c r="E108" s="265" t="s">
        <v>227</v>
      </c>
      <c r="F108" s="442" t="e">
        <f aca="false">I108+"#ссыл!+J108+#ссыл!"</f>
        <v>#VALUE!</v>
      </c>
      <c r="G108" s="442"/>
      <c r="H108" s="442"/>
      <c r="I108" s="420" t="n">
        <v>0</v>
      </c>
      <c r="J108" s="420" t="n">
        <v>0</v>
      </c>
    </row>
    <row collapsed="false" customFormat="false" customHeight="false" hidden="true" ht="31.5" outlineLevel="0" r="109">
      <c r="A109" s="435"/>
      <c r="B109" s="37"/>
      <c r="C109" s="368"/>
      <c r="D109" s="368"/>
      <c r="E109" s="41" t="s">
        <v>226</v>
      </c>
      <c r="F109" s="442"/>
      <c r="G109" s="442"/>
      <c r="H109" s="442"/>
      <c r="I109" s="420"/>
      <c r="J109" s="420"/>
    </row>
    <row collapsed="false" customFormat="false" customHeight="false" hidden="true" ht="15.75" outlineLevel="0" r="110">
      <c r="A110" s="435"/>
      <c r="B110" s="37"/>
      <c r="C110" s="368" t="n">
        <v>41640</v>
      </c>
      <c r="D110" s="368" t="n">
        <v>42004</v>
      </c>
      <c r="E110" s="265" t="s">
        <v>228</v>
      </c>
      <c r="F110" s="442" t="e">
        <f aca="false">I110+"#ссыл!+J110+#ссыл!"</f>
        <v>#VALUE!</v>
      </c>
      <c r="G110" s="442"/>
      <c r="H110" s="442"/>
      <c r="I110" s="420" t="n">
        <v>0</v>
      </c>
      <c r="J110" s="420" t="n">
        <v>0</v>
      </c>
    </row>
    <row collapsed="false" customFormat="false" customHeight="false" hidden="true" ht="31.5" outlineLevel="0" r="111">
      <c r="A111" s="191"/>
      <c r="B111" s="37"/>
      <c r="C111" s="368"/>
      <c r="D111" s="368"/>
      <c r="E111" s="41" t="s">
        <v>226</v>
      </c>
      <c r="F111" s="442"/>
      <c r="G111" s="442"/>
      <c r="H111" s="442"/>
      <c r="I111" s="420"/>
      <c r="J111" s="420"/>
    </row>
    <row collapsed="false" customFormat="false" customHeight="true" hidden="true" ht="29.85" outlineLevel="0" r="112">
      <c r="A112" s="41" t="s">
        <v>98</v>
      </c>
      <c r="B112" s="41"/>
      <c r="C112" s="416" t="n">
        <v>41640</v>
      </c>
      <c r="D112" s="416" t="n">
        <v>42735</v>
      </c>
      <c r="E112" s="41"/>
      <c r="F112" s="421" t="e">
        <f aca="false">SUM(F106:F111)</f>
        <v>#VALUE!</v>
      </c>
      <c r="G112" s="421"/>
      <c r="H112" s="421"/>
      <c r="I112" s="404" t="n">
        <f aca="false">SUM(I106:I111)</f>
        <v>0</v>
      </c>
      <c r="J112" s="404" t="n">
        <f aca="false">SUM(J106:J111)</f>
        <v>0</v>
      </c>
    </row>
    <row collapsed="false" customFormat="false" customHeight="false" hidden="true" ht="47.25" outlineLevel="0" r="113">
      <c r="A113" s="265" t="s">
        <v>435</v>
      </c>
      <c r="B113" s="37"/>
      <c r="C113" s="368" t="n">
        <v>41640</v>
      </c>
      <c r="D113" s="368" t="n">
        <v>42004</v>
      </c>
      <c r="E113" s="265" t="s">
        <v>225</v>
      </c>
      <c r="F113" s="442" t="e">
        <f aca="false">I113+"#ссыл!+J113+#ссыл!"</f>
        <v>#VALUE!</v>
      </c>
      <c r="G113" s="442"/>
      <c r="H113" s="442"/>
      <c r="I113" s="420" t="n">
        <v>0</v>
      </c>
      <c r="J113" s="420" t="n">
        <v>0</v>
      </c>
    </row>
    <row collapsed="false" customFormat="false" customHeight="true" hidden="true" ht="85.5" outlineLevel="0" r="114">
      <c r="A114" s="265" t="s">
        <v>436</v>
      </c>
      <c r="B114" s="37"/>
      <c r="C114" s="368"/>
      <c r="D114" s="368"/>
      <c r="E114" s="41" t="s">
        <v>226</v>
      </c>
      <c r="F114" s="442"/>
      <c r="G114" s="442"/>
      <c r="H114" s="442"/>
      <c r="I114" s="420"/>
      <c r="J114" s="420"/>
    </row>
    <row collapsed="false" customFormat="false" customHeight="true" hidden="true" ht="19.5" outlineLevel="0" r="115">
      <c r="A115" s="435"/>
      <c r="B115" s="37" t="s">
        <v>102</v>
      </c>
      <c r="C115" s="368" t="n">
        <v>41640</v>
      </c>
      <c r="D115" s="368" t="n">
        <v>42004</v>
      </c>
      <c r="E115" s="265" t="s">
        <v>227</v>
      </c>
      <c r="F115" s="657"/>
      <c r="G115" s="424" t="s">
        <v>434</v>
      </c>
      <c r="H115" s="403" t="e">
        <f aca="false">H116+H117+H118+H119</f>
        <v>#VALUE!</v>
      </c>
      <c r="I115" s="583" t="n">
        <v>0</v>
      </c>
      <c r="J115" s="423" t="n">
        <v>0</v>
      </c>
    </row>
    <row collapsed="false" customFormat="false" customHeight="true" hidden="true" ht="19.5" outlineLevel="0" r="116">
      <c r="A116" s="435"/>
      <c r="B116" s="37"/>
      <c r="C116" s="368"/>
      <c r="D116" s="368"/>
      <c r="E116" s="265"/>
      <c r="F116" s="406" t="s">
        <v>86</v>
      </c>
      <c r="G116" s="406"/>
      <c r="H116" s="438" t="e">
        <f aca="false">I116+"#ссыл!++J116+#ссыл!"</f>
        <v>#VALUE!</v>
      </c>
      <c r="I116" s="420" t="n">
        <v>0</v>
      </c>
      <c r="J116" s="420" t="n">
        <v>0</v>
      </c>
    </row>
    <row collapsed="false" customFormat="false" customHeight="true" hidden="true" ht="19.5" outlineLevel="0" r="117">
      <c r="A117" s="435"/>
      <c r="B117" s="37"/>
      <c r="C117" s="368"/>
      <c r="D117" s="368"/>
      <c r="E117" s="265"/>
      <c r="F117" s="406" t="s">
        <v>87</v>
      </c>
      <c r="G117" s="406"/>
      <c r="H117" s="415" t="e">
        <f aca="false">I117+"#ссыл!++J117+#ссыл!"</f>
        <v>#VALUE!</v>
      </c>
      <c r="I117" s="420" t="n">
        <v>0</v>
      </c>
      <c r="J117" s="420" t="n">
        <v>0</v>
      </c>
    </row>
    <row collapsed="false" customFormat="false" customHeight="true" hidden="true" ht="19.5" outlineLevel="0" r="118">
      <c r="A118" s="435"/>
      <c r="B118" s="37"/>
      <c r="C118" s="368"/>
      <c r="D118" s="368"/>
      <c r="E118" s="265"/>
      <c r="F118" s="406" t="s">
        <v>88</v>
      </c>
      <c r="G118" s="406"/>
      <c r="H118" s="438" t="e">
        <f aca="false">I118+"#ссыл!++J118+#ссыл!"</f>
        <v>#VALUE!</v>
      </c>
      <c r="I118" s="420" t="n">
        <v>0</v>
      </c>
      <c r="J118" s="420" t="n">
        <v>0</v>
      </c>
    </row>
    <row collapsed="false" customFormat="false" customHeight="true" hidden="true" ht="19.5" outlineLevel="0" r="119">
      <c r="A119" s="435"/>
      <c r="B119" s="37"/>
      <c r="C119" s="368"/>
      <c r="D119" s="368"/>
      <c r="E119" s="41" t="s">
        <v>226</v>
      </c>
      <c r="F119" s="442" t="s">
        <v>55</v>
      </c>
      <c r="G119" s="442"/>
      <c r="H119" s="415" t="e">
        <f aca="false">I119+"#ссыл!++J119+#ссыл!"</f>
        <v>#VALUE!</v>
      </c>
      <c r="I119" s="443" t="n">
        <v>0</v>
      </c>
      <c r="J119" s="443" t="n">
        <v>0</v>
      </c>
    </row>
    <row collapsed="false" customFormat="false" customHeight="true" hidden="true" ht="19.5" outlineLevel="0" r="120">
      <c r="A120" s="435"/>
      <c r="B120" s="37"/>
      <c r="C120" s="432"/>
      <c r="D120" s="432"/>
      <c r="E120" s="172" t="s">
        <v>463</v>
      </c>
      <c r="F120" s="586" t="s">
        <v>434</v>
      </c>
      <c r="G120" s="586"/>
      <c r="H120" s="403" t="e">
        <f aca="false">H121+H122+H123+H124</f>
        <v>#VALUE!</v>
      </c>
      <c r="I120" s="403" t="n">
        <f aca="false">I121+I122+I123</f>
        <v>0</v>
      </c>
      <c r="J120" s="403" t="n">
        <f aca="false">J121+J122+J123</f>
        <v>0</v>
      </c>
    </row>
    <row collapsed="false" customFormat="false" customHeight="true" hidden="true" ht="19.5" outlineLevel="0" r="121">
      <c r="A121" s="435"/>
      <c r="B121" s="37"/>
      <c r="C121" s="432"/>
      <c r="D121" s="432"/>
      <c r="E121" s="172"/>
      <c r="F121" s="406" t="s">
        <v>86</v>
      </c>
      <c r="G121" s="406"/>
      <c r="H121" s="446" t="e">
        <f aca="false">I121+"#ссыл!+J121++#ссыл!"</f>
        <v>#VALUE!</v>
      </c>
      <c r="I121" s="443" t="n">
        <v>0</v>
      </c>
      <c r="J121" s="443" t="n">
        <v>0</v>
      </c>
    </row>
    <row collapsed="false" customFormat="false" customHeight="true" hidden="true" ht="19.5" outlineLevel="0" r="122">
      <c r="A122" s="435"/>
      <c r="B122" s="37"/>
      <c r="C122" s="432"/>
      <c r="D122" s="432"/>
      <c r="E122" s="172"/>
      <c r="F122" s="406" t="s">
        <v>87</v>
      </c>
      <c r="G122" s="406"/>
      <c r="H122" s="438" t="e">
        <f aca="false">I122+"#ссыл!+J122++#ссыл!"</f>
        <v>#VALUE!</v>
      </c>
      <c r="I122" s="420" t="n">
        <v>0</v>
      </c>
      <c r="J122" s="420" t="n">
        <v>0</v>
      </c>
    </row>
    <row collapsed="false" customFormat="false" customHeight="true" hidden="true" ht="19.5" outlineLevel="0" r="123">
      <c r="A123" s="435"/>
      <c r="B123" s="37"/>
      <c r="C123" s="368" t="n">
        <v>41640</v>
      </c>
      <c r="D123" s="368" t="n">
        <v>42004</v>
      </c>
      <c r="E123" s="172"/>
      <c r="F123" s="406" t="s">
        <v>88</v>
      </c>
      <c r="G123" s="406"/>
      <c r="H123" s="446" t="e">
        <f aca="false">I123+"#ссыл!+J123++#ссыл!"</f>
        <v>#VALUE!</v>
      </c>
      <c r="I123" s="420" t="n">
        <v>0</v>
      </c>
      <c r="J123" s="420" t="n">
        <v>0</v>
      </c>
    </row>
    <row collapsed="false" customFormat="false" customHeight="true" hidden="true" ht="19.5" outlineLevel="0" r="124">
      <c r="A124" s="435"/>
      <c r="B124" s="37"/>
      <c r="C124" s="368"/>
      <c r="D124" s="368"/>
      <c r="E124" s="172"/>
      <c r="F124" s="442" t="s">
        <v>55</v>
      </c>
      <c r="G124" s="442"/>
      <c r="H124" s="438" t="e">
        <f aca="false">I124+"#ссыл!+J124++#ссыл!"</f>
        <v>#VALUE!</v>
      </c>
      <c r="I124" s="440" t="n">
        <v>0</v>
      </c>
      <c r="J124" s="440" t="n">
        <v>0</v>
      </c>
    </row>
    <row collapsed="false" customFormat="false" customHeight="true" hidden="true" ht="29.85" outlineLevel="0" r="125">
      <c r="A125" s="42" t="s">
        <v>98</v>
      </c>
      <c r="B125" s="41"/>
      <c r="C125" s="416" t="n">
        <v>41640</v>
      </c>
      <c r="D125" s="416" t="n">
        <v>42735</v>
      </c>
      <c r="E125" s="41"/>
      <c r="F125" s="421" t="e">
        <f aca="false">H120+H115+F113</f>
        <v>#VALUE!</v>
      </c>
      <c r="G125" s="421"/>
      <c r="H125" s="421"/>
      <c r="I125" s="404" t="n">
        <f aca="false">I113+I115+I120</f>
        <v>0</v>
      </c>
      <c r="J125" s="404" t="n">
        <f aca="false">J113+J115+J120</f>
        <v>0</v>
      </c>
    </row>
    <row collapsed="false" customFormat="false" customHeight="true" hidden="true" ht="15.75" outlineLevel="0" r="126">
      <c r="A126" s="265" t="s">
        <v>62</v>
      </c>
      <c r="B126" s="37" t="s">
        <v>437</v>
      </c>
      <c r="C126" s="368" t="n">
        <v>41640</v>
      </c>
      <c r="D126" s="368" t="n">
        <v>42004</v>
      </c>
      <c r="E126" s="265" t="s">
        <v>225</v>
      </c>
      <c r="F126" s="429" t="e">
        <f aca="false">F133</f>
        <v>#VALUE!</v>
      </c>
      <c r="G126" s="429"/>
      <c r="H126" s="429"/>
      <c r="I126" s="388" t="n">
        <f aca="false">I133</f>
        <v>0</v>
      </c>
      <c r="J126" s="388" t="n">
        <f aca="false">J133</f>
        <v>0</v>
      </c>
    </row>
    <row collapsed="false" customFormat="false" customHeight="true" hidden="true" ht="79.5" outlineLevel="0" r="127">
      <c r="A127" s="133" t="s">
        <v>64</v>
      </c>
      <c r="B127" s="37"/>
      <c r="C127" s="368"/>
      <c r="D127" s="368"/>
      <c r="E127" s="41" t="s">
        <v>226</v>
      </c>
      <c r="F127" s="429"/>
      <c r="G127" s="429"/>
      <c r="H127" s="429"/>
      <c r="I127" s="388"/>
      <c r="J127" s="388"/>
    </row>
    <row collapsed="false" customFormat="false" customHeight="false" hidden="true" ht="15.75" outlineLevel="0" r="128">
      <c r="A128" s="133"/>
      <c r="B128" s="37"/>
      <c r="C128" s="368" t="n">
        <v>41640</v>
      </c>
      <c r="D128" s="368" t="n">
        <v>42004</v>
      </c>
      <c r="E128" s="265" t="s">
        <v>227</v>
      </c>
      <c r="F128" s="429" t="e">
        <f aca="false">F135</f>
        <v>#VALUE!</v>
      </c>
      <c r="G128" s="429"/>
      <c r="H128" s="429"/>
      <c r="I128" s="388" t="n">
        <f aca="false">I135</f>
        <v>0</v>
      </c>
      <c r="J128" s="388" t="n">
        <f aca="false">J135</f>
        <v>0</v>
      </c>
    </row>
    <row collapsed="false" customFormat="false" customHeight="false" hidden="true" ht="31.5" outlineLevel="0" r="129">
      <c r="A129" s="133"/>
      <c r="B129" s="37"/>
      <c r="C129" s="368"/>
      <c r="D129" s="368"/>
      <c r="E129" s="41" t="s">
        <v>226</v>
      </c>
      <c r="F129" s="429"/>
      <c r="G129" s="429"/>
      <c r="H129" s="429"/>
      <c r="I129" s="388"/>
      <c r="J129" s="388"/>
    </row>
    <row collapsed="false" customFormat="false" customHeight="false" hidden="true" ht="15.75" outlineLevel="0" r="130">
      <c r="A130" s="133"/>
      <c r="B130" s="37"/>
      <c r="C130" s="368" t="n">
        <v>41640</v>
      </c>
      <c r="D130" s="368" t="n">
        <v>42004</v>
      </c>
      <c r="E130" s="265" t="s">
        <v>228</v>
      </c>
      <c r="F130" s="429" t="e">
        <f aca="false">F137</f>
        <v>#VALUE!</v>
      </c>
      <c r="G130" s="429"/>
      <c r="H130" s="429"/>
      <c r="I130" s="388" t="n">
        <f aca="false">I137</f>
        <v>0</v>
      </c>
      <c r="J130" s="388" t="n">
        <f aca="false">J137</f>
        <v>0</v>
      </c>
    </row>
    <row collapsed="false" customFormat="false" customHeight="false" hidden="true" ht="31.5" outlineLevel="0" r="131">
      <c r="A131" s="191"/>
      <c r="B131" s="37"/>
      <c r="C131" s="368"/>
      <c r="D131" s="368"/>
      <c r="E131" s="41" t="s">
        <v>226</v>
      </c>
      <c r="F131" s="429"/>
      <c r="G131" s="429"/>
      <c r="H131" s="429"/>
      <c r="I131" s="388"/>
      <c r="J131" s="388"/>
    </row>
    <row collapsed="false" customFormat="false" customHeight="true" hidden="true" ht="29.85" outlineLevel="0" r="132">
      <c r="A132" s="41" t="s">
        <v>85</v>
      </c>
      <c r="B132" s="41"/>
      <c r="C132" s="416" t="n">
        <v>41640</v>
      </c>
      <c r="D132" s="416" t="n">
        <v>42735</v>
      </c>
      <c r="E132" s="41"/>
      <c r="F132" s="421" t="e">
        <f aca="false">SUM(F126:F131)</f>
        <v>#VALUE!</v>
      </c>
      <c r="G132" s="421"/>
      <c r="H132" s="421"/>
      <c r="I132" s="404" t="n">
        <f aca="false">SUM(I126:I131)</f>
        <v>0</v>
      </c>
      <c r="J132" s="404" t="n">
        <f aca="false">SUM(J126:J131)</f>
        <v>0</v>
      </c>
    </row>
    <row collapsed="false" customFormat="false" customHeight="true" hidden="true" ht="31.5" outlineLevel="0" r="133">
      <c r="A133" s="265" t="s">
        <v>65</v>
      </c>
      <c r="B133" s="37" t="s">
        <v>437</v>
      </c>
      <c r="C133" s="368" t="n">
        <v>41640</v>
      </c>
      <c r="D133" s="368" t="n">
        <v>42004</v>
      </c>
      <c r="E133" s="265" t="s">
        <v>225</v>
      </c>
      <c r="F133" s="442" t="e">
        <f aca="false">I133+"#ссыл!+J133+#ссыл!"</f>
        <v>#VALUE!</v>
      </c>
      <c r="G133" s="442"/>
      <c r="H133" s="442"/>
      <c r="I133" s="447" t="n">
        <v>0</v>
      </c>
      <c r="J133" s="447" t="n">
        <v>0</v>
      </c>
    </row>
    <row collapsed="false" customFormat="false" customHeight="false" hidden="true" ht="189" outlineLevel="0" r="134">
      <c r="A134" s="265" t="s">
        <v>438</v>
      </c>
      <c r="B134" s="37"/>
      <c r="C134" s="368"/>
      <c r="D134" s="368"/>
      <c r="E134" s="41" t="s">
        <v>226</v>
      </c>
      <c r="F134" s="442"/>
      <c r="G134" s="442"/>
      <c r="H134" s="442"/>
      <c r="I134" s="447"/>
      <c r="J134" s="447"/>
    </row>
    <row collapsed="false" customFormat="false" customHeight="false" hidden="true" ht="15.75" outlineLevel="0" r="135">
      <c r="A135" s="435"/>
      <c r="B135" s="37"/>
      <c r="C135" s="368" t="n">
        <v>41640</v>
      </c>
      <c r="D135" s="368" t="n">
        <v>42004</v>
      </c>
      <c r="E135" s="265" t="s">
        <v>227</v>
      </c>
      <c r="F135" s="442" t="e">
        <f aca="false">I135+"#ссыл!+J135+#ссыл!"</f>
        <v>#VALUE!</v>
      </c>
      <c r="G135" s="442"/>
      <c r="H135" s="442"/>
      <c r="I135" s="447" t="n">
        <v>0</v>
      </c>
      <c r="J135" s="447" t="n">
        <v>0</v>
      </c>
    </row>
    <row collapsed="false" customFormat="false" customHeight="false" hidden="true" ht="31.5" outlineLevel="0" r="136">
      <c r="A136" s="435"/>
      <c r="B136" s="37"/>
      <c r="C136" s="368"/>
      <c r="D136" s="368"/>
      <c r="E136" s="41" t="s">
        <v>226</v>
      </c>
      <c r="F136" s="442"/>
      <c r="G136" s="442"/>
      <c r="H136" s="442"/>
      <c r="I136" s="447"/>
      <c r="J136" s="447"/>
    </row>
    <row collapsed="false" customFormat="false" customHeight="false" hidden="true" ht="15.75" outlineLevel="0" r="137">
      <c r="A137" s="435"/>
      <c r="B137" s="37"/>
      <c r="C137" s="368" t="n">
        <v>41640</v>
      </c>
      <c r="D137" s="368" t="n">
        <v>42004</v>
      </c>
      <c r="E137" s="265" t="s">
        <v>228</v>
      </c>
      <c r="F137" s="442" t="e">
        <f aca="false">I137+"#ссыл!+J137+#ссыл!"</f>
        <v>#VALUE!</v>
      </c>
      <c r="G137" s="442"/>
      <c r="H137" s="442"/>
      <c r="I137" s="447" t="n">
        <v>0</v>
      </c>
      <c r="J137" s="447" t="n">
        <v>0</v>
      </c>
    </row>
    <row collapsed="false" customFormat="false" customHeight="false" hidden="true" ht="31.5" outlineLevel="0" r="138">
      <c r="A138" s="191"/>
      <c r="B138" s="37"/>
      <c r="C138" s="368"/>
      <c r="D138" s="368"/>
      <c r="E138" s="41" t="s">
        <v>226</v>
      </c>
      <c r="F138" s="442"/>
      <c r="G138" s="442"/>
      <c r="H138" s="442"/>
      <c r="I138" s="447"/>
      <c r="J138" s="447"/>
    </row>
    <row collapsed="false" customFormat="false" customHeight="true" hidden="true" ht="29.85" outlineLevel="0" r="139">
      <c r="A139" s="41" t="s">
        <v>85</v>
      </c>
      <c r="B139" s="41"/>
      <c r="C139" s="416" t="n">
        <v>41640</v>
      </c>
      <c r="D139" s="416" t="n">
        <v>42735</v>
      </c>
      <c r="E139" s="41"/>
      <c r="F139" s="421" t="e">
        <f aca="false">SUM(F133:F138)</f>
        <v>#VALUE!</v>
      </c>
      <c r="G139" s="421"/>
      <c r="H139" s="421"/>
      <c r="I139" s="404"/>
      <c r="J139" s="404"/>
    </row>
    <row collapsed="false" customFormat="false" customHeight="false" hidden="true" ht="15.75" outlineLevel="0" r="140">
      <c r="A140" s="123"/>
      <c r="B140" s="123"/>
      <c r="C140" s="123"/>
      <c r="D140" s="122"/>
      <c r="E140" s="123"/>
      <c r="F140" s="125"/>
      <c r="G140" s="123"/>
      <c r="H140" s="123"/>
      <c r="I140" s="123"/>
      <c r="J140" s="123"/>
    </row>
    <row collapsed="false" customFormat="false" customHeight="false" hidden="true" ht="15.75" outlineLevel="0" r="141">
      <c r="A141" s="5"/>
    </row>
    <row collapsed="false" customFormat="false" customHeight="false" hidden="true" ht="15.75" outlineLevel="0" r="142">
      <c r="A142" s="3" t="s">
        <v>106</v>
      </c>
      <c r="B142" s="3"/>
      <c r="C142" s="3"/>
      <c r="D142" s="3"/>
      <c r="E142" s="3"/>
      <c r="F142" s="3"/>
      <c r="G142" s="3"/>
    </row>
    <row collapsed="false" customFormat="false" customHeight="false" hidden="true" ht="15.75" outlineLevel="0" r="143">
      <c r="A143" s="3" t="s">
        <v>107</v>
      </c>
      <c r="B143" s="3"/>
      <c r="C143" s="3"/>
      <c r="D143" s="3"/>
      <c r="E143" s="3"/>
      <c r="F143" s="3"/>
      <c r="G143" s="3"/>
    </row>
    <row collapsed="false" customFormat="false" customHeight="false" hidden="true" ht="15.75" outlineLevel="0" r="144">
      <c r="A144" s="3" t="s">
        <v>108</v>
      </c>
      <c r="B144" s="3"/>
      <c r="C144" s="3"/>
      <c r="D144" s="3"/>
      <c r="E144" s="3"/>
      <c r="F144" s="3"/>
      <c r="G144" s="3"/>
      <c r="H144" s="3"/>
    </row>
    <row collapsed="false" customFormat="false" customHeight="false" hidden="true" ht="15" outlineLevel="0" r="145">
      <c r="A145" s="588" t="s">
        <v>109</v>
      </c>
    </row>
    <row collapsed="false" customFormat="false" customHeight="false" hidden="true" ht="15" outlineLevel="0" r="146">
      <c r="A146" s="588" t="s">
        <v>110</v>
      </c>
    </row>
    <row collapsed="false" customFormat="false" customHeight="true" hidden="true" ht="15" outlineLevel="0" r="147">
      <c r="A147" s="127" t="s">
        <v>3</v>
      </c>
      <c r="B147" s="127" t="s">
        <v>111</v>
      </c>
      <c r="C147" s="128" t="s">
        <v>112</v>
      </c>
      <c r="D147" s="128"/>
      <c r="E147" s="128"/>
      <c r="F147" s="128"/>
      <c r="G147" s="128"/>
      <c r="H147" s="128" t="s">
        <v>113</v>
      </c>
      <c r="I147" s="128"/>
      <c r="J147" s="128"/>
      <c r="K147" s="128"/>
      <c r="L147" s="128"/>
      <c r="M147" s="128"/>
      <c r="N147" s="128"/>
      <c r="O147" s="128"/>
    </row>
    <row collapsed="false" customFormat="false" customHeight="true" hidden="true" ht="15" outlineLevel="0" r="148">
      <c r="A148" s="131" t="s">
        <v>9</v>
      </c>
      <c r="B148" s="131" t="s">
        <v>114</v>
      </c>
      <c r="C148" s="132" t="s">
        <v>115</v>
      </c>
      <c r="D148" s="132"/>
      <c r="E148" s="132"/>
      <c r="F148" s="132"/>
      <c r="G148" s="132"/>
      <c r="H148" s="132" t="s">
        <v>116</v>
      </c>
      <c r="I148" s="132"/>
      <c r="J148" s="132"/>
      <c r="K148" s="132"/>
      <c r="L148" s="132"/>
      <c r="M148" s="132"/>
      <c r="N148" s="132"/>
      <c r="O148" s="132"/>
    </row>
    <row collapsed="false" customFormat="false" customHeight="true" hidden="true" ht="15.75" outlineLevel="0" r="149">
      <c r="A149" s="435"/>
      <c r="B149" s="131" t="s">
        <v>118</v>
      </c>
      <c r="C149" s="135"/>
      <c r="D149" s="135"/>
      <c r="E149" s="135"/>
      <c r="F149" s="135"/>
      <c r="G149" s="135"/>
      <c r="H149" s="135"/>
      <c r="I149" s="135"/>
      <c r="J149" s="135"/>
      <c r="K149" s="137"/>
      <c r="L149" s="137"/>
      <c r="M149" s="137"/>
      <c r="N149" s="137"/>
      <c r="O149" s="137"/>
    </row>
    <row collapsed="false" customFormat="false" customHeight="true" hidden="true" ht="15" outlineLevel="0" r="150">
      <c r="A150" s="435"/>
      <c r="B150" s="435"/>
      <c r="C150" s="25" t="s">
        <v>120</v>
      </c>
      <c r="D150" s="25"/>
      <c r="E150" s="25"/>
      <c r="F150" s="25"/>
      <c r="G150" s="25"/>
      <c r="H150" s="25" t="s">
        <v>120</v>
      </c>
      <c r="I150" s="25"/>
      <c r="J150" s="25"/>
      <c r="K150" s="128"/>
      <c r="L150" s="128"/>
      <c r="M150" s="128"/>
      <c r="N150" s="128"/>
      <c r="O150" s="128"/>
    </row>
    <row collapsed="false" customFormat="false" customHeight="true" hidden="true" ht="15.75" outlineLevel="0" r="151">
      <c r="A151" s="435"/>
      <c r="B151" s="435"/>
      <c r="C151" s="25"/>
      <c r="D151" s="25"/>
      <c r="E151" s="25"/>
      <c r="F151" s="25"/>
      <c r="G151" s="25"/>
      <c r="H151" s="25"/>
      <c r="I151" s="25"/>
      <c r="J151" s="25"/>
      <c r="K151" s="137"/>
      <c r="L151" s="137"/>
      <c r="M151" s="137"/>
      <c r="N151" s="137"/>
      <c r="O151" s="137"/>
    </row>
    <row collapsed="false" customFormat="false" customHeight="true" hidden="true" ht="15" outlineLevel="0" r="152">
      <c r="A152" s="435"/>
      <c r="B152" s="435"/>
      <c r="C152" s="25" t="s">
        <v>121</v>
      </c>
      <c r="D152" s="25" t="s">
        <v>122</v>
      </c>
      <c r="E152" s="25"/>
      <c r="F152" s="25" t="s">
        <v>123</v>
      </c>
      <c r="G152" s="25" t="s">
        <v>124</v>
      </c>
      <c r="H152" s="25" t="s">
        <v>121</v>
      </c>
      <c r="I152" s="25"/>
      <c r="J152" s="25" t="s">
        <v>123</v>
      </c>
      <c r="K152" s="25"/>
      <c r="L152" s="25" t="s">
        <v>123</v>
      </c>
      <c r="M152" s="25" t="s">
        <v>124</v>
      </c>
      <c r="N152" s="25" t="s">
        <v>125</v>
      </c>
      <c r="O152" s="25"/>
    </row>
    <row collapsed="false" customFormat="false" customHeight="true" hidden="true" ht="51.75" outlineLevel="0" r="153">
      <c r="A153" s="435"/>
      <c r="B153" s="43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collapsed="false" customFormat="false" customHeight="false" hidden="true" ht="135" outlineLevel="0" r="154">
      <c r="A154" s="185" t="n">
        <v>1</v>
      </c>
      <c r="B154" s="467" t="s">
        <v>127</v>
      </c>
      <c r="C154" s="141" t="n">
        <f aca="false">I37</f>
        <v>0</v>
      </c>
      <c r="D154" s="658" t="n">
        <f aca="false">"#ссыл!"</f>
        <v>0</v>
      </c>
      <c r="E154" s="658"/>
      <c r="F154" s="659" t="n">
        <f aca="false">J37</f>
        <v>0</v>
      </c>
      <c r="G154" s="149" t="n">
        <f aca="false">"#ссыл!"</f>
        <v>0</v>
      </c>
      <c r="H154" s="142" t="n">
        <f aca="false">I42</f>
        <v>0</v>
      </c>
      <c r="I154" s="142"/>
      <c r="J154" s="146" t="n">
        <f aca="false">J42</f>
        <v>0</v>
      </c>
      <c r="K154" s="147"/>
      <c r="L154" s="141" t="n">
        <f aca="false">J47</f>
        <v>0</v>
      </c>
      <c r="M154" s="143" t="n">
        <f aca="false">"#ссыл!"</f>
        <v>0</v>
      </c>
      <c r="N154" s="145" t="n">
        <v>0</v>
      </c>
      <c r="O154" s="145"/>
    </row>
    <row collapsed="false" customFormat="false" customHeight="true" hidden="true" ht="95.45" outlineLevel="0" r="155">
      <c r="A155" s="32" t="n">
        <v>2</v>
      </c>
      <c r="B155" s="29" t="s">
        <v>128</v>
      </c>
      <c r="C155" s="146" t="n">
        <f aca="false">I34</f>
        <v>0</v>
      </c>
      <c r="D155" s="660" t="n">
        <f aca="false">"#ссыл!"</f>
        <v>0</v>
      </c>
      <c r="E155" s="660"/>
      <c r="F155" s="144" t="n">
        <f aca="false">J34</f>
        <v>0</v>
      </c>
      <c r="G155" s="149" t="n">
        <f aca="false">"#ссыл!"</f>
        <v>0</v>
      </c>
      <c r="H155" s="142" t="n">
        <f aca="false">I39</f>
        <v>0</v>
      </c>
      <c r="I155" s="142"/>
      <c r="J155" s="143" t="n">
        <f aca="false">J39</f>
        <v>0</v>
      </c>
      <c r="K155" s="150"/>
      <c r="L155" s="146" t="n">
        <f aca="false">J44</f>
        <v>0</v>
      </c>
      <c r="M155" s="143" t="n">
        <f aca="false">"#ссыл!"</f>
        <v>0</v>
      </c>
      <c r="N155" s="145" t="n">
        <v>0</v>
      </c>
      <c r="O155" s="145"/>
    </row>
    <row collapsed="false" customFormat="false" customHeight="false" hidden="true" ht="90" outlineLevel="0" r="156">
      <c r="A156" s="32" t="n">
        <v>3</v>
      </c>
      <c r="B156" s="29" t="s">
        <v>129</v>
      </c>
      <c r="C156" s="146" t="n">
        <f aca="false">I35</f>
        <v>0</v>
      </c>
      <c r="D156" s="658" t="n">
        <f aca="false">"#ссыл!"</f>
        <v>0</v>
      </c>
      <c r="E156" s="658"/>
      <c r="F156" s="144" t="n">
        <f aca="false">J35</f>
        <v>0</v>
      </c>
      <c r="G156" s="149" t="n">
        <f aca="false">"#ссыл!"</f>
        <v>0</v>
      </c>
      <c r="H156" s="142" t="n">
        <f aca="false">I40</f>
        <v>0</v>
      </c>
      <c r="I156" s="142"/>
      <c r="J156" s="143" t="n">
        <f aca="false">J40</f>
        <v>0</v>
      </c>
      <c r="K156" s="150"/>
      <c r="L156" s="146" t="n">
        <f aca="false">J45</f>
        <v>0</v>
      </c>
      <c r="M156" s="143" t="n">
        <f aca="false">"#ссыл!"</f>
        <v>0</v>
      </c>
      <c r="N156" s="145" t="n">
        <v>0</v>
      </c>
      <c r="O156" s="145"/>
    </row>
    <row collapsed="false" customFormat="false" customHeight="true" hidden="true" ht="108.95" outlineLevel="0" r="157">
      <c r="A157" s="32" t="n">
        <v>4</v>
      </c>
      <c r="B157" s="29" t="s">
        <v>130</v>
      </c>
      <c r="C157" s="146" t="n">
        <f aca="false">I36</f>
        <v>0</v>
      </c>
      <c r="D157" s="658" t="n">
        <f aca="false">"#ссыл!"</f>
        <v>0</v>
      </c>
      <c r="E157" s="658"/>
      <c r="F157" s="149" t="n">
        <f aca="false">J41</f>
        <v>0</v>
      </c>
      <c r="G157" s="149" t="n">
        <f aca="false">"#ссыл!"</f>
        <v>0</v>
      </c>
      <c r="H157" s="142" t="n">
        <f aca="false">I41</f>
        <v>0</v>
      </c>
      <c r="I157" s="142"/>
      <c r="J157" s="143" t="n">
        <f aca="false">J41</f>
        <v>0</v>
      </c>
      <c r="K157" s="150"/>
      <c r="L157" s="146" t="n">
        <f aca="false">J46</f>
        <v>0</v>
      </c>
      <c r="M157" s="143" t="n">
        <f aca="false">"#ссыл!"</f>
        <v>0</v>
      </c>
      <c r="N157" s="145" t="n">
        <v>0</v>
      </c>
      <c r="O157" s="145"/>
    </row>
    <row collapsed="false" customFormat="false" customHeight="false" hidden="true" ht="15.75" outlineLevel="0" r="158">
      <c r="A158" s="41"/>
      <c r="B158" s="41" t="s">
        <v>85</v>
      </c>
      <c r="C158" s="152" t="n">
        <f aca="false">C157+C156+C155+C154</f>
        <v>0</v>
      </c>
      <c r="D158" s="661" t="n">
        <f aca="false">D157+D156+D155+D154</f>
        <v>0</v>
      </c>
      <c r="E158" s="661"/>
      <c r="F158" s="662" t="n">
        <f aca="false">F157+F156+F155+F154</f>
        <v>0</v>
      </c>
      <c r="G158" s="155" t="n">
        <f aca="false">G157+G156+G155+G154</f>
        <v>0</v>
      </c>
      <c r="H158" s="154" t="n">
        <f aca="false">H157+H156+H155+H154</f>
        <v>0</v>
      </c>
      <c r="I158" s="154"/>
      <c r="J158" s="155" t="n">
        <f aca="false">J157+J156+J155+J154</f>
        <v>0</v>
      </c>
      <c r="K158" s="159"/>
      <c r="L158" s="160" t="n">
        <f aca="false">L157+L156+L155+L154</f>
        <v>0</v>
      </c>
      <c r="M158" s="155" t="n">
        <f aca="false">M157+M156+M155+M154</f>
        <v>0</v>
      </c>
      <c r="N158" s="157" t="n">
        <f aca="false">N157+N156+N155+N154</f>
        <v>0</v>
      </c>
      <c r="O158" s="157"/>
    </row>
    <row collapsed="false" customFormat="false" customHeight="false" hidden="true" ht="15.75" outlineLevel="0" r="159">
      <c r="A159" s="162"/>
      <c r="B159" s="162"/>
      <c r="C159" s="162"/>
      <c r="D159" s="162"/>
      <c r="E159" s="162"/>
      <c r="F159" s="168"/>
      <c r="G159" s="168"/>
      <c r="H159" s="168"/>
      <c r="I159" s="168"/>
      <c r="J159" s="168"/>
      <c r="K159" s="168"/>
      <c r="L159" s="168"/>
      <c r="M159" s="168"/>
      <c r="N159" s="168"/>
      <c r="O159" s="123"/>
    </row>
    <row collapsed="false" customFormat="false" customHeight="true" hidden="true" ht="16.5" outlineLevel="0" r="160">
      <c r="A160" s="165" t="s">
        <v>131</v>
      </c>
      <c r="B160" s="165"/>
      <c r="C160" s="165"/>
      <c r="D160" s="122"/>
      <c r="E160" s="166"/>
      <c r="F160" s="166"/>
      <c r="G160" s="166"/>
      <c r="H160" s="165"/>
      <c r="I160" s="166"/>
      <c r="J160" s="166"/>
      <c r="K160" s="166"/>
      <c r="L160" s="166"/>
      <c r="M160" s="166"/>
      <c r="N160" s="166"/>
      <c r="O160" s="123"/>
    </row>
    <row collapsed="false" customFormat="false" customHeight="true" hidden="true" ht="15.75" outlineLevel="0" r="161">
      <c r="A161" s="165"/>
      <c r="B161" s="165"/>
      <c r="C161" s="165"/>
      <c r="D161" s="122"/>
      <c r="E161" s="168" t="s">
        <v>132</v>
      </c>
      <c r="F161" s="168"/>
      <c r="G161" s="168"/>
      <c r="H161" s="165"/>
      <c r="I161" s="168" t="s">
        <v>133</v>
      </c>
      <c r="J161" s="168"/>
      <c r="K161" s="168" t="s">
        <v>134</v>
      </c>
      <c r="L161" s="168"/>
      <c r="M161" s="168"/>
      <c r="N161" s="168"/>
      <c r="O161" s="123"/>
    </row>
    <row collapsed="false" customFormat="false" customHeight="false" hidden="true" ht="15.75" outlineLevel="0" r="162">
      <c r="A162" s="123"/>
      <c r="B162" s="123"/>
      <c r="C162" s="123"/>
      <c r="D162" s="122"/>
      <c r="E162" s="123"/>
      <c r="F162" s="125"/>
      <c r="G162" s="123"/>
      <c r="H162" s="123"/>
      <c r="I162" s="123"/>
      <c r="J162" s="123"/>
      <c r="K162" s="123"/>
      <c r="L162" s="123"/>
      <c r="M162" s="123"/>
      <c r="N162" s="123"/>
      <c r="O162" s="123"/>
    </row>
    <row collapsed="false" customFormat="false" customHeight="false" hidden="true" ht="15.75" outlineLevel="0" r="163">
      <c r="A163" s="461"/>
    </row>
    <row collapsed="false" customFormat="false" customHeight="false" hidden="true" ht="15.75" outlineLevel="0" r="164">
      <c r="A164" s="3" t="s">
        <v>135</v>
      </c>
      <c r="B164" s="3"/>
      <c r="C164" s="3"/>
      <c r="D164" s="3"/>
      <c r="E164" s="3"/>
      <c r="F164" s="3"/>
      <c r="G164" s="3"/>
    </row>
    <row collapsed="false" customFormat="false" customHeight="false" hidden="true" ht="15.75" outlineLevel="0" r="165">
      <c r="A165" s="461"/>
    </row>
    <row collapsed="false" customFormat="false" customHeight="false" hidden="true" ht="15.75" outlineLevel="0" r="166">
      <c r="A166" s="366"/>
    </row>
    <row collapsed="false" customFormat="false" customHeight="false" hidden="true" ht="15.75" outlineLevel="0" r="167">
      <c r="A167" s="3" t="s">
        <v>1</v>
      </c>
      <c r="B167" s="3"/>
      <c r="C167" s="3"/>
      <c r="D167" s="3"/>
      <c r="E167" s="3"/>
      <c r="F167" s="3"/>
      <c r="G167" s="3"/>
    </row>
    <row collapsed="false" customFormat="false" customHeight="false" hidden="true" ht="15.75" outlineLevel="0" r="168">
      <c r="A168" s="3" t="s">
        <v>136</v>
      </c>
      <c r="B168" s="3"/>
      <c r="C168" s="3"/>
      <c r="D168" s="3"/>
      <c r="E168" s="3"/>
      <c r="F168" s="3"/>
      <c r="G168" s="3"/>
    </row>
    <row collapsed="false" customFormat="false" customHeight="false" hidden="true" ht="15.75" outlineLevel="0" r="169">
      <c r="A169" s="366"/>
    </row>
    <row collapsed="false" customFormat="false" customHeight="true" hidden="true" ht="31.5" outlineLevel="0" r="170">
      <c r="A170" s="462" t="s">
        <v>137</v>
      </c>
      <c r="B170" s="462"/>
      <c r="C170" s="462"/>
      <c r="D170" s="462"/>
      <c r="E170" s="462"/>
      <c r="F170" s="462"/>
      <c r="G170" s="462"/>
      <c r="H170" s="123"/>
      <c r="I170" s="123"/>
    </row>
    <row collapsed="false" customFormat="false" customHeight="false" hidden="true" ht="15.75" outlineLevel="0" r="171">
      <c r="A171" s="168"/>
      <c r="B171" s="168"/>
      <c r="C171" s="168"/>
      <c r="D171" s="168"/>
      <c r="E171" s="168"/>
      <c r="F171" s="168"/>
      <c r="G171" s="168"/>
      <c r="H171" s="123"/>
      <c r="I171" s="123"/>
    </row>
    <row collapsed="false" customFormat="false" customHeight="true" hidden="true" ht="16.5" outlineLevel="0" r="172">
      <c r="A172" s="463" t="s">
        <v>138</v>
      </c>
      <c r="B172" s="463"/>
      <c r="C172" s="463"/>
      <c r="D172" s="463"/>
      <c r="E172" s="463"/>
      <c r="F172" s="463"/>
      <c r="G172" s="463"/>
      <c r="H172" s="123"/>
      <c r="I172" s="123"/>
    </row>
    <row collapsed="false" customFormat="false" customHeight="true" hidden="true" ht="119.25" outlineLevel="0" r="173">
      <c r="A173" s="26" t="s">
        <v>139</v>
      </c>
      <c r="B173" s="26" t="s">
        <v>140</v>
      </c>
      <c r="C173" s="26" t="s">
        <v>141</v>
      </c>
      <c r="D173" s="25" t="s">
        <v>142</v>
      </c>
      <c r="E173" s="26" t="s">
        <v>143</v>
      </c>
      <c r="F173" s="26"/>
      <c r="G173" s="26" t="s">
        <v>448</v>
      </c>
      <c r="H173" s="26"/>
      <c r="I173" s="26"/>
    </row>
    <row collapsed="false" customFormat="false" customHeight="true" hidden="true" ht="45.75" outlineLevel="0" r="174">
      <c r="A174" s="26"/>
      <c r="B174" s="26"/>
      <c r="C174" s="26"/>
      <c r="D174" s="25"/>
      <c r="E174" s="32" t="s">
        <v>144</v>
      </c>
      <c r="F174" s="185" t="s">
        <v>145</v>
      </c>
      <c r="G174" s="32" t="s">
        <v>144</v>
      </c>
      <c r="H174" s="26"/>
      <c r="I174" s="26"/>
    </row>
    <row collapsed="false" customFormat="false" customHeight="false" hidden="true" ht="15" outlineLevel="0" r="175">
      <c r="A175" s="175" t="n">
        <v>1</v>
      </c>
      <c r="B175" s="175" t="n">
        <v>2</v>
      </c>
      <c r="C175" s="175" t="n">
        <v>3</v>
      </c>
      <c r="D175" s="174" t="n">
        <v>4</v>
      </c>
      <c r="E175" s="176" t="n">
        <v>5</v>
      </c>
      <c r="F175" s="176" t="n">
        <v>6</v>
      </c>
      <c r="G175" s="176" t="n">
        <v>7</v>
      </c>
      <c r="H175" s="360"/>
      <c r="I175" s="360"/>
    </row>
    <row collapsed="false" customFormat="false" customHeight="false" hidden="true" ht="165" outlineLevel="0" r="176">
      <c r="A176" s="29" t="s">
        <v>146</v>
      </c>
      <c r="B176" s="29" t="n">
        <v>2014</v>
      </c>
      <c r="C176" s="179" t="s">
        <v>147</v>
      </c>
      <c r="D176" s="38" t="s">
        <v>148</v>
      </c>
      <c r="E176" s="29" t="n">
        <v>28158.3</v>
      </c>
      <c r="F176" s="32" t="n">
        <v>28158.3</v>
      </c>
      <c r="G176" s="29" t="n">
        <v>28158.3</v>
      </c>
      <c r="H176" s="35"/>
      <c r="I176" s="35"/>
    </row>
    <row collapsed="false" customFormat="false" customHeight="true" hidden="true" ht="224.25" outlineLevel="0" r="177">
      <c r="A177" s="35" t="s">
        <v>149</v>
      </c>
      <c r="B177" s="29" t="n">
        <v>2014</v>
      </c>
      <c r="C177" s="181" t="s">
        <v>150</v>
      </c>
      <c r="D177" s="204" t="s">
        <v>148</v>
      </c>
      <c r="E177" s="29" t="n">
        <v>6227.78</v>
      </c>
      <c r="F177" s="32" t="n">
        <v>6227.78</v>
      </c>
      <c r="G177" s="29" t="n">
        <v>6227.78</v>
      </c>
      <c r="H177" s="35"/>
      <c r="I177" s="35"/>
    </row>
    <row collapsed="false" customFormat="false" customHeight="false" hidden="true" ht="15" outlineLevel="0" r="178">
      <c r="A178" s="35"/>
      <c r="B178" s="29" t="n">
        <v>2015</v>
      </c>
      <c r="C178" s="181"/>
      <c r="D178" s="204"/>
      <c r="E178" s="29" t="n">
        <v>775.54</v>
      </c>
      <c r="F178" s="32" t="n">
        <v>775.54</v>
      </c>
      <c r="G178" s="29" t="n">
        <v>775.54</v>
      </c>
      <c r="H178" s="35"/>
      <c r="I178" s="35"/>
    </row>
    <row collapsed="false" customFormat="false" customHeight="false" hidden="true" ht="210" outlineLevel="0" r="179">
      <c r="A179" s="29" t="s">
        <v>151</v>
      </c>
      <c r="B179" s="29" t="n">
        <v>2015</v>
      </c>
      <c r="C179" s="29" t="s">
        <v>152</v>
      </c>
      <c r="D179" s="38" t="s">
        <v>148</v>
      </c>
      <c r="E179" s="29" t="n">
        <v>2312.8</v>
      </c>
      <c r="F179" s="32" t="n">
        <v>2312.8</v>
      </c>
      <c r="G179" s="29" t="n">
        <v>2312.8</v>
      </c>
      <c r="H179" s="35"/>
      <c r="I179" s="35"/>
    </row>
    <row collapsed="false" customFormat="false" customHeight="false" hidden="true" ht="15.75" outlineLevel="0" r="180">
      <c r="A180" s="123"/>
      <c r="B180" s="123"/>
      <c r="C180" s="123"/>
      <c r="D180" s="122"/>
      <c r="E180" s="123"/>
      <c r="F180" s="125"/>
      <c r="G180" s="123"/>
      <c r="H180" s="123"/>
      <c r="I180" s="123"/>
    </row>
    <row collapsed="false" customFormat="false" customHeight="false" hidden="true" ht="15.75" outlineLevel="0" r="181">
      <c r="A181" s="357"/>
    </row>
    <row collapsed="false" customFormat="false" customHeight="false" hidden="true" ht="15.75" outlineLevel="0" r="182">
      <c r="A182" s="3" t="s">
        <v>153</v>
      </c>
      <c r="B182" s="3"/>
      <c r="C182" s="3"/>
      <c r="D182" s="3"/>
      <c r="E182" s="3"/>
      <c r="F182" s="3"/>
      <c r="G182" s="3"/>
    </row>
    <row collapsed="false" customFormat="false" customHeight="false" hidden="true" ht="15.75" outlineLevel="0" r="183">
      <c r="A183" s="461"/>
    </row>
    <row collapsed="false" customFormat="false" customHeight="false" hidden="true" ht="15.75" outlineLevel="0" r="184">
      <c r="A184" s="3" t="s">
        <v>154</v>
      </c>
      <c r="B184" s="3"/>
      <c r="C184" s="3"/>
      <c r="D184" s="3"/>
      <c r="E184" s="3"/>
      <c r="F184" s="3"/>
      <c r="G184" s="3"/>
    </row>
    <row collapsed="false" customFormat="false" customHeight="false" hidden="true" ht="15.75" outlineLevel="0" r="185">
      <c r="A185" s="3" t="s">
        <v>155</v>
      </c>
      <c r="B185" s="3"/>
      <c r="C185" s="3"/>
      <c r="D185" s="3"/>
      <c r="E185" s="3"/>
      <c r="F185" s="3"/>
      <c r="G185" s="3"/>
    </row>
    <row collapsed="false" customFormat="false" customHeight="false" hidden="true" ht="15.75" outlineLevel="0" r="186">
      <c r="A186" s="366"/>
    </row>
    <row collapsed="false" customFormat="false" customHeight="true" hidden="true" ht="31.5" outlineLevel="0" r="187">
      <c r="A187" s="462" t="s">
        <v>137</v>
      </c>
      <c r="B187" s="462"/>
      <c r="C187" s="462"/>
      <c r="D187" s="462"/>
      <c r="E187" s="462"/>
      <c r="F187" s="462"/>
      <c r="G187" s="462"/>
      <c r="H187" s="123"/>
      <c r="I187" s="123"/>
    </row>
    <row collapsed="false" customFormat="false" customHeight="false" hidden="true" ht="15.75" outlineLevel="0" r="188">
      <c r="A188" s="168"/>
      <c r="B188" s="168"/>
      <c r="C188" s="168"/>
      <c r="D188" s="168"/>
      <c r="E188" s="168"/>
      <c r="F188" s="168"/>
      <c r="G188" s="168"/>
      <c r="H188" s="123"/>
      <c r="I188" s="123"/>
    </row>
    <row collapsed="false" customFormat="false" customHeight="false" hidden="true" ht="15.75" outlineLevel="0" r="189">
      <c r="A189" s="166"/>
      <c r="B189" s="166"/>
      <c r="C189" s="166"/>
      <c r="D189" s="166"/>
      <c r="E189" s="166"/>
      <c r="F189" s="166"/>
      <c r="G189" s="166"/>
      <c r="H189" s="123"/>
      <c r="I189" s="123"/>
    </row>
    <row collapsed="false" customFormat="false" customHeight="true" hidden="true" ht="88.5" outlineLevel="0" r="190">
      <c r="A190" s="26" t="s">
        <v>156</v>
      </c>
      <c r="B190" s="26" t="s">
        <v>157</v>
      </c>
      <c r="C190" s="183" t="s">
        <v>158</v>
      </c>
      <c r="D190" s="183"/>
      <c r="E190" s="183"/>
      <c r="F190" s="183"/>
      <c r="G190" s="183"/>
      <c r="H190" s="26"/>
      <c r="I190" s="26"/>
    </row>
    <row collapsed="false" customFormat="false" customHeight="true" hidden="true" ht="30" outlineLevel="0" r="191">
      <c r="A191" s="26"/>
      <c r="B191" s="26"/>
      <c r="C191" s="184" t="s">
        <v>159</v>
      </c>
      <c r="D191" s="184"/>
      <c r="E191" s="184"/>
      <c r="F191" s="184"/>
      <c r="G191" s="184"/>
      <c r="H191" s="26"/>
      <c r="I191" s="26"/>
    </row>
    <row collapsed="false" customFormat="false" customHeight="false" hidden="true" ht="45" outlineLevel="0" r="192">
      <c r="A192" s="26"/>
      <c r="B192" s="26"/>
      <c r="C192" s="32" t="s">
        <v>160</v>
      </c>
      <c r="D192" s="186" t="s">
        <v>161</v>
      </c>
      <c r="E192" s="185" t="s">
        <v>162</v>
      </c>
      <c r="F192" s="185" t="s">
        <v>163</v>
      </c>
      <c r="G192" s="185" t="s">
        <v>446</v>
      </c>
      <c r="H192" s="26"/>
      <c r="I192" s="26"/>
    </row>
    <row collapsed="false" customFormat="false" customHeight="false" hidden="true" ht="15" outlineLevel="0" r="193">
      <c r="A193" s="185" t="n">
        <v>1</v>
      </c>
      <c r="B193" s="185" t="n">
        <v>2</v>
      </c>
      <c r="C193" s="32" t="n">
        <v>3</v>
      </c>
      <c r="D193" s="30"/>
      <c r="E193" s="32" t="n">
        <v>4</v>
      </c>
      <c r="F193" s="32" t="n">
        <v>5</v>
      </c>
      <c r="G193" s="32" t="n">
        <v>6</v>
      </c>
      <c r="H193" s="26"/>
      <c r="I193" s="26"/>
    </row>
    <row collapsed="false" customFormat="false" customHeight="true" hidden="true" ht="45.75" outlineLevel="0" r="194">
      <c r="A194" s="29" t="s">
        <v>164</v>
      </c>
      <c r="B194" s="29" t="n">
        <v>2014</v>
      </c>
      <c r="C194" s="29" t="s">
        <v>165</v>
      </c>
      <c r="D194" s="663" t="n">
        <v>14079.15</v>
      </c>
      <c r="E194" s="29" t="s">
        <v>165</v>
      </c>
      <c r="F194" s="664" t="n">
        <v>1408</v>
      </c>
      <c r="G194" s="29" t="s">
        <v>165</v>
      </c>
      <c r="H194" s="35"/>
      <c r="I194" s="35"/>
    </row>
    <row collapsed="false" customFormat="false" customHeight="true" hidden="true" ht="224.25" outlineLevel="0" r="195">
      <c r="A195" s="35" t="s">
        <v>149</v>
      </c>
      <c r="B195" s="29" t="n">
        <v>2014</v>
      </c>
      <c r="C195" s="29" t="s">
        <v>165</v>
      </c>
      <c r="D195" s="663" t="n">
        <v>3113.89</v>
      </c>
      <c r="E195" s="29" t="s">
        <v>165</v>
      </c>
      <c r="F195" s="664" t="n">
        <v>311.389</v>
      </c>
      <c r="G195" s="29" t="s">
        <v>165</v>
      </c>
      <c r="H195" s="35"/>
      <c r="I195" s="35"/>
    </row>
    <row collapsed="false" customFormat="false" customHeight="false" hidden="true" ht="15" outlineLevel="0" r="196">
      <c r="A196" s="35"/>
      <c r="B196" s="29" t="n">
        <v>2015</v>
      </c>
      <c r="C196" s="29" t="s">
        <v>165</v>
      </c>
      <c r="D196" s="663" t="n">
        <v>3623.99</v>
      </c>
      <c r="E196" s="29" t="s">
        <v>165</v>
      </c>
      <c r="F196" s="664" t="n">
        <v>362.4</v>
      </c>
      <c r="G196" s="29" t="s">
        <v>165</v>
      </c>
      <c r="H196" s="35"/>
      <c r="I196" s="35"/>
    </row>
    <row collapsed="false" customFormat="false" customHeight="true" hidden="true" ht="60.75" outlineLevel="0" r="197">
      <c r="A197" s="29" t="s">
        <v>151</v>
      </c>
      <c r="B197" s="29" t="n">
        <v>2015</v>
      </c>
      <c r="C197" s="29" t="s">
        <v>165</v>
      </c>
      <c r="D197" s="663" t="n">
        <v>1156.4</v>
      </c>
      <c r="E197" s="29" t="s">
        <v>165</v>
      </c>
      <c r="F197" s="664" t="n">
        <v>115.64</v>
      </c>
      <c r="G197" s="29" t="s">
        <v>165</v>
      </c>
      <c r="H197" s="35"/>
      <c r="I197" s="35"/>
    </row>
    <row collapsed="false" customFormat="false" customHeight="false" hidden="true" ht="15.75" outlineLevel="0" r="198">
      <c r="A198" s="123"/>
      <c r="B198" s="123"/>
      <c r="C198" s="123"/>
      <c r="D198" s="122"/>
      <c r="E198" s="123"/>
      <c r="F198" s="125"/>
      <c r="G198" s="123"/>
      <c r="H198" s="123"/>
      <c r="I198" s="123"/>
    </row>
    <row collapsed="false" customFormat="false" customHeight="false" hidden="true" ht="15.75" outlineLevel="0" r="199">
      <c r="A199" s="461"/>
    </row>
    <row collapsed="false" customFormat="false" customHeight="false" hidden="true" ht="15.75" outlineLevel="0" r="200">
      <c r="A200" s="357"/>
    </row>
    <row collapsed="false" customFormat="false" customHeight="false" hidden="true" ht="15.75" outlineLevel="0" r="201">
      <c r="A201" s="3" t="s">
        <v>166</v>
      </c>
      <c r="B201" s="3"/>
      <c r="C201" s="3"/>
      <c r="D201" s="3"/>
      <c r="E201" s="3"/>
      <c r="F201" s="3"/>
    </row>
    <row collapsed="false" customFormat="false" customHeight="false" hidden="true" ht="15.75" outlineLevel="0" r="202">
      <c r="A202" s="461"/>
    </row>
    <row collapsed="false" customFormat="false" customHeight="false" hidden="true" ht="15.75" outlineLevel="0" r="203">
      <c r="A203" s="3" t="s">
        <v>168</v>
      </c>
      <c r="B203" s="3"/>
      <c r="C203" s="3"/>
      <c r="D203" s="3"/>
      <c r="E203" s="3"/>
      <c r="F203" s="3"/>
    </row>
    <row collapsed="false" customFormat="false" customHeight="false" hidden="true" ht="15.75" outlineLevel="0" r="204">
      <c r="A204" s="3" t="s">
        <v>169</v>
      </c>
      <c r="B204" s="3"/>
      <c r="C204" s="3"/>
      <c r="D204" s="3"/>
      <c r="E204" s="3"/>
      <c r="F204" s="3"/>
    </row>
    <row collapsed="false" customFormat="false" customHeight="false" hidden="true" ht="15.75" outlineLevel="0" r="205">
      <c r="A205" s="3" t="s">
        <v>170</v>
      </c>
      <c r="B205" s="3"/>
      <c r="C205" s="3"/>
      <c r="D205" s="3"/>
      <c r="E205" s="3"/>
      <c r="F205" s="3"/>
    </row>
    <row collapsed="false" customFormat="false" customHeight="false" hidden="true" ht="15.75" outlineLevel="0" r="206">
      <c r="A206" s="5"/>
    </row>
    <row collapsed="false" customFormat="false" customHeight="true" hidden="true" ht="18" outlineLevel="0" r="207">
      <c r="A207" s="353" t="s">
        <v>171</v>
      </c>
      <c r="B207" s="26" t="s">
        <v>172</v>
      </c>
      <c r="C207" s="26" t="s">
        <v>173</v>
      </c>
      <c r="D207" s="25" t="s">
        <v>174</v>
      </c>
      <c r="E207" s="25"/>
      <c r="F207" s="25"/>
      <c r="G207" s="25"/>
    </row>
    <row collapsed="false" customFormat="false" customHeight="false" hidden="true" ht="45" outlineLevel="0" r="208">
      <c r="A208" s="189" t="s">
        <v>9</v>
      </c>
      <c r="B208" s="26"/>
      <c r="C208" s="26"/>
      <c r="D208" s="131" t="s">
        <v>175</v>
      </c>
      <c r="E208" s="189" t="s">
        <v>176</v>
      </c>
      <c r="F208" s="189" t="s">
        <v>177</v>
      </c>
      <c r="G208" s="464"/>
    </row>
    <row collapsed="false" customFormat="false" customHeight="false" hidden="true" ht="45" outlineLevel="0" r="209">
      <c r="A209" s="435"/>
      <c r="B209" s="26"/>
      <c r="C209" s="26"/>
      <c r="D209" s="131" t="s">
        <v>178</v>
      </c>
      <c r="E209" s="189" t="s">
        <v>115</v>
      </c>
      <c r="F209" s="189" t="s">
        <v>179</v>
      </c>
      <c r="G209" s="464" t="s">
        <v>452</v>
      </c>
    </row>
    <row collapsed="false" customFormat="false" customHeight="false" hidden="true" ht="15" outlineLevel="0" r="210">
      <c r="A210" s="191"/>
      <c r="B210" s="26"/>
      <c r="C210" s="26"/>
      <c r="D210" s="38"/>
      <c r="E210" s="191"/>
      <c r="F210" s="665"/>
      <c r="G210" s="184" t="s">
        <v>453</v>
      </c>
    </row>
    <row collapsed="false" customFormat="false" customHeight="true" hidden="true" ht="42.75" outlineLevel="0" r="211">
      <c r="A211" s="465" t="s">
        <v>180</v>
      </c>
      <c r="B211" s="465"/>
      <c r="C211" s="465"/>
      <c r="D211" s="465"/>
      <c r="E211" s="465"/>
      <c r="F211" s="465"/>
      <c r="G211" s="465"/>
    </row>
    <row collapsed="false" customFormat="false" customHeight="true" hidden="true" ht="30" outlineLevel="0" r="212">
      <c r="A212" s="466" t="s">
        <v>181</v>
      </c>
      <c r="B212" s="466"/>
      <c r="C212" s="466"/>
      <c r="D212" s="466"/>
      <c r="E212" s="466"/>
      <c r="F212" s="466"/>
      <c r="G212" s="466"/>
    </row>
    <row collapsed="false" customFormat="false" customHeight="true" hidden="true" ht="30" outlineLevel="0" r="213">
      <c r="A213" s="466" t="s">
        <v>182</v>
      </c>
      <c r="B213" s="466"/>
      <c r="C213" s="466"/>
      <c r="D213" s="466"/>
      <c r="E213" s="466"/>
      <c r="F213" s="466"/>
      <c r="G213" s="466"/>
    </row>
    <row collapsed="false" customFormat="false" customHeight="false" hidden="true" ht="120" outlineLevel="0" r="214">
      <c r="A214" s="32" t="n">
        <v>1</v>
      </c>
      <c r="B214" s="194" t="s">
        <v>183</v>
      </c>
      <c r="C214" s="194" t="s">
        <v>184</v>
      </c>
      <c r="D214" s="48" t="n">
        <v>73.5</v>
      </c>
      <c r="E214" s="194" t="n">
        <v>73.6</v>
      </c>
      <c r="F214" s="32" t="n">
        <v>73.7</v>
      </c>
      <c r="G214" s="276" t="n">
        <v>73.8</v>
      </c>
    </row>
    <row collapsed="false" customFormat="false" customHeight="false" hidden="true" ht="180" outlineLevel="0" r="215">
      <c r="A215" s="32" t="n">
        <v>2</v>
      </c>
      <c r="B215" s="194" t="s">
        <v>185</v>
      </c>
      <c r="C215" s="194" t="s">
        <v>186</v>
      </c>
      <c r="D215" s="48" t="n">
        <v>1.7</v>
      </c>
      <c r="E215" s="194" t="n">
        <v>1.7</v>
      </c>
      <c r="F215" s="32" t="n">
        <v>1.7</v>
      </c>
      <c r="G215" s="276" t="n">
        <v>1.7</v>
      </c>
    </row>
    <row collapsed="false" customFormat="false" customHeight="false" hidden="true" ht="210" outlineLevel="0" r="216">
      <c r="A216" s="32" t="n">
        <v>3</v>
      </c>
      <c r="B216" s="194" t="s">
        <v>187</v>
      </c>
      <c r="C216" s="194" t="s">
        <v>186</v>
      </c>
      <c r="D216" s="48" t="n">
        <v>10</v>
      </c>
      <c r="E216" s="194" t="n">
        <v>10</v>
      </c>
      <c r="F216" s="32" t="n">
        <v>10</v>
      </c>
      <c r="G216" s="276" t="n">
        <v>10</v>
      </c>
    </row>
    <row collapsed="false" customFormat="false" customHeight="false" hidden="true" ht="90" outlineLevel="0" r="217">
      <c r="A217" s="32" t="n">
        <v>4</v>
      </c>
      <c r="B217" s="194" t="s">
        <v>188</v>
      </c>
      <c r="C217" s="194" t="s">
        <v>184</v>
      </c>
      <c r="D217" s="48" t="n">
        <v>91</v>
      </c>
      <c r="E217" s="194" t="n">
        <v>91.1</v>
      </c>
      <c r="F217" s="32" t="n">
        <v>91.2</v>
      </c>
      <c r="G217" s="276" t="n">
        <v>91.3</v>
      </c>
    </row>
    <row collapsed="false" customFormat="false" customHeight="false" hidden="true" ht="165" outlineLevel="0" r="218">
      <c r="A218" s="32" t="n">
        <v>5</v>
      </c>
      <c r="B218" s="194" t="s">
        <v>189</v>
      </c>
      <c r="C218" s="194" t="s">
        <v>190</v>
      </c>
      <c r="D218" s="48" t="n">
        <v>13.4</v>
      </c>
      <c r="E218" s="194" t="n">
        <v>14.7</v>
      </c>
      <c r="F218" s="32" t="n">
        <v>15.7</v>
      </c>
      <c r="G218" s="276" t="n">
        <v>17.1</v>
      </c>
    </row>
    <row collapsed="false" customFormat="false" customHeight="false" hidden="true" ht="225" outlineLevel="0" r="219">
      <c r="A219" s="32" t="n">
        <v>6</v>
      </c>
      <c r="B219" s="194" t="s">
        <v>191</v>
      </c>
      <c r="C219" s="194" t="s">
        <v>186</v>
      </c>
      <c r="D219" s="48" t="n">
        <v>100</v>
      </c>
      <c r="E219" s="194" t="n">
        <v>100</v>
      </c>
      <c r="F219" s="32" t="n">
        <v>100</v>
      </c>
      <c r="G219" s="276" t="n">
        <v>100</v>
      </c>
    </row>
    <row collapsed="false" customFormat="false" customHeight="false" hidden="true" ht="225" outlineLevel="0" r="220">
      <c r="A220" s="32" t="n">
        <v>7</v>
      </c>
      <c r="B220" s="194" t="s">
        <v>192</v>
      </c>
      <c r="C220" s="194" t="s">
        <v>186</v>
      </c>
      <c r="D220" s="48" t="n">
        <v>100</v>
      </c>
      <c r="E220" s="194" t="n">
        <v>100</v>
      </c>
      <c r="F220" s="32" t="n">
        <v>100</v>
      </c>
      <c r="G220" s="276" t="n">
        <v>100</v>
      </c>
    </row>
    <row collapsed="false" customFormat="false" customHeight="false" hidden="true" ht="120" outlineLevel="0" r="221">
      <c r="A221" s="32" t="n">
        <v>8</v>
      </c>
      <c r="B221" s="194" t="s">
        <v>193</v>
      </c>
      <c r="C221" s="194" t="s">
        <v>194</v>
      </c>
      <c r="D221" s="48" t="n">
        <v>17</v>
      </c>
      <c r="E221" s="194" t="n">
        <v>18</v>
      </c>
      <c r="F221" s="32" t="n">
        <v>18</v>
      </c>
      <c r="G221" s="276" t="n">
        <v>19</v>
      </c>
    </row>
    <row collapsed="false" customFormat="false" customHeight="false" hidden="true" ht="165" outlineLevel="0" r="222">
      <c r="A222" s="32" t="n">
        <v>9</v>
      </c>
      <c r="B222" s="194" t="s">
        <v>195</v>
      </c>
      <c r="C222" s="194" t="s">
        <v>194</v>
      </c>
      <c r="D222" s="48" t="n">
        <v>1</v>
      </c>
      <c r="E222" s="194" t="n">
        <v>2</v>
      </c>
      <c r="F222" s="32" t="n">
        <v>3</v>
      </c>
      <c r="G222" s="276" t="n">
        <v>1</v>
      </c>
    </row>
    <row collapsed="false" customFormat="false" customHeight="false" hidden="true" ht="240" outlineLevel="0" r="223">
      <c r="A223" s="32" t="n">
        <v>10</v>
      </c>
      <c r="B223" s="194" t="s">
        <v>196</v>
      </c>
      <c r="C223" s="194" t="s">
        <v>186</v>
      </c>
      <c r="D223" s="48" t="n">
        <v>55.7</v>
      </c>
      <c r="E223" s="194" t="n">
        <v>74</v>
      </c>
      <c r="F223" s="32" t="n">
        <v>84</v>
      </c>
      <c r="G223" s="276" t="n">
        <v>90</v>
      </c>
    </row>
    <row collapsed="false" customFormat="false" customHeight="false" hidden="true" ht="90" outlineLevel="0" r="224">
      <c r="A224" s="32" t="n">
        <v>11</v>
      </c>
      <c r="B224" s="194" t="s">
        <v>197</v>
      </c>
      <c r="C224" s="194" t="s">
        <v>186</v>
      </c>
      <c r="D224" s="48" t="n">
        <v>29.6</v>
      </c>
      <c r="E224" s="194" t="n">
        <v>20</v>
      </c>
      <c r="F224" s="32" t="n">
        <v>25</v>
      </c>
      <c r="G224" s="276" t="n">
        <v>20</v>
      </c>
    </row>
    <row collapsed="false" customFormat="false" customHeight="true" hidden="true" ht="30" outlineLevel="0" r="225">
      <c r="A225" s="466" t="s">
        <v>198</v>
      </c>
      <c r="B225" s="466"/>
      <c r="C225" s="466"/>
      <c r="D225" s="466"/>
      <c r="E225" s="466"/>
      <c r="F225" s="466"/>
      <c r="G225" s="466"/>
    </row>
    <row collapsed="false" customFormat="false" customHeight="false" hidden="true" ht="120" outlineLevel="0" r="226">
      <c r="A226" s="32" t="n">
        <v>12</v>
      </c>
      <c r="B226" s="194" t="s">
        <v>199</v>
      </c>
      <c r="C226" s="194" t="s">
        <v>200</v>
      </c>
      <c r="D226" s="48" t="n">
        <v>165</v>
      </c>
      <c r="E226" s="194" t="n">
        <v>190.64</v>
      </c>
      <c r="F226" s="32" t="n">
        <v>202</v>
      </c>
      <c r="G226" s="276" t="n">
        <v>214</v>
      </c>
    </row>
    <row collapsed="false" customFormat="false" customHeight="true" hidden="true" ht="30" outlineLevel="0" r="227">
      <c r="A227" s="466" t="s">
        <v>201</v>
      </c>
      <c r="B227" s="466"/>
      <c r="C227" s="466"/>
      <c r="D227" s="466"/>
      <c r="E227" s="466"/>
      <c r="F227" s="466"/>
      <c r="G227" s="466"/>
    </row>
    <row collapsed="false" customFormat="false" customHeight="true" hidden="true" ht="45" outlineLevel="0" r="228">
      <c r="A228" s="466" t="s">
        <v>202</v>
      </c>
      <c r="B228" s="466"/>
      <c r="C228" s="466"/>
      <c r="D228" s="466"/>
      <c r="E228" s="466"/>
      <c r="F228" s="466"/>
      <c r="G228" s="466"/>
    </row>
    <row collapsed="false" customFormat="false" customHeight="false" hidden="true" ht="255" outlineLevel="0" r="229">
      <c r="A229" s="32" t="n">
        <v>13</v>
      </c>
      <c r="B229" s="29" t="s">
        <v>203</v>
      </c>
      <c r="C229" s="29" t="s">
        <v>186</v>
      </c>
      <c r="D229" s="38" t="n">
        <v>12.4</v>
      </c>
      <c r="E229" s="29" t="n">
        <v>13</v>
      </c>
      <c r="F229" s="32" t="n">
        <v>13</v>
      </c>
      <c r="G229" s="276" t="n">
        <v>14</v>
      </c>
    </row>
    <row collapsed="false" customFormat="false" customHeight="false" hidden="true" ht="105" outlineLevel="0" r="230">
      <c r="A230" s="32" t="n">
        <v>14</v>
      </c>
      <c r="B230" s="29" t="s">
        <v>204</v>
      </c>
      <c r="C230" s="29" t="s">
        <v>205</v>
      </c>
      <c r="D230" s="38" t="n">
        <v>800</v>
      </c>
      <c r="E230" s="29" t="n">
        <v>950</v>
      </c>
      <c r="F230" s="32" t="n">
        <v>1050</v>
      </c>
      <c r="G230" s="253" t="n">
        <v>1200</v>
      </c>
    </row>
    <row collapsed="false" customFormat="false" customHeight="true" hidden="true" ht="45" outlineLevel="0" r="231">
      <c r="A231" s="466" t="s">
        <v>206</v>
      </c>
      <c r="B231" s="466"/>
      <c r="C231" s="466"/>
      <c r="D231" s="466"/>
      <c r="E231" s="466"/>
      <c r="F231" s="466"/>
      <c r="G231" s="466"/>
    </row>
    <row collapsed="false" customFormat="false" customHeight="false" hidden="true" ht="165" outlineLevel="0" r="232">
      <c r="A232" s="185" t="n">
        <v>15</v>
      </c>
      <c r="B232" s="467" t="s">
        <v>207</v>
      </c>
      <c r="C232" s="35" t="s">
        <v>205</v>
      </c>
      <c r="D232" s="666" t="s">
        <v>208</v>
      </c>
      <c r="E232" s="196" t="s">
        <v>208</v>
      </c>
      <c r="F232" s="185" t="s">
        <v>208</v>
      </c>
      <c r="G232" s="205" t="s">
        <v>208</v>
      </c>
    </row>
    <row collapsed="false" customFormat="false" customHeight="true" hidden="true" ht="30" outlineLevel="0" r="233">
      <c r="A233" s="466" t="s">
        <v>209</v>
      </c>
      <c r="B233" s="466"/>
      <c r="C233" s="466"/>
      <c r="D233" s="466"/>
      <c r="E233" s="466"/>
      <c r="F233" s="466"/>
      <c r="G233" s="466"/>
    </row>
    <row collapsed="false" customFormat="false" customHeight="true" hidden="true" ht="30" outlineLevel="0" r="234">
      <c r="A234" s="466" t="s">
        <v>210</v>
      </c>
      <c r="B234" s="466"/>
      <c r="C234" s="466"/>
      <c r="D234" s="466"/>
      <c r="E234" s="466"/>
      <c r="F234" s="466"/>
      <c r="G234" s="466"/>
    </row>
    <row collapsed="false" customFormat="false" customHeight="false" hidden="true" ht="105" outlineLevel="0" r="235">
      <c r="A235" s="194" t="n">
        <v>16</v>
      </c>
      <c r="B235" s="194" t="s">
        <v>211</v>
      </c>
      <c r="C235" s="194" t="s">
        <v>205</v>
      </c>
      <c r="D235" s="48" t="n">
        <v>3890</v>
      </c>
      <c r="E235" s="194" t="n">
        <v>3940</v>
      </c>
      <c r="F235" s="32" t="n">
        <v>4000</v>
      </c>
      <c r="G235" s="276" t="n">
        <v>4050</v>
      </c>
    </row>
    <row collapsed="false" customFormat="false" customHeight="false" hidden="true" ht="135" outlineLevel="0" r="236">
      <c r="A236" s="194" t="n">
        <v>17</v>
      </c>
      <c r="B236" s="194" t="s">
        <v>212</v>
      </c>
      <c r="C236" s="194" t="s">
        <v>186</v>
      </c>
      <c r="D236" s="48" t="n">
        <v>7.7</v>
      </c>
      <c r="E236" s="194" t="n">
        <v>7.7</v>
      </c>
      <c r="F236" s="32" t="n">
        <v>7.7</v>
      </c>
      <c r="G236" s="276" t="n">
        <v>7.7</v>
      </c>
    </row>
    <row collapsed="false" customFormat="false" customHeight="false" hidden="true" ht="15.75" outlineLevel="0" r="237">
      <c r="A237" s="366"/>
    </row>
    <row collapsed="false" customFormat="false" customHeight="false" hidden="true" ht="63" outlineLevel="0" r="238">
      <c r="A238" s="5" t="s">
        <v>67</v>
      </c>
    </row>
    <row collapsed="false" customFormat="false" customHeight="false" hidden="true" ht="15.75" outlineLevel="0" r="239">
      <c r="A239" s="468" t="s">
        <v>213</v>
      </c>
      <c r="B239" s="468"/>
      <c r="C239" s="468"/>
      <c r="D239" s="468"/>
      <c r="E239" s="468"/>
      <c r="F239" s="468"/>
      <c r="G239" s="468"/>
    </row>
    <row collapsed="false" customFormat="false" customHeight="false" hidden="true" ht="15.75" outlineLevel="0" r="240">
      <c r="A240" s="468" t="s">
        <v>214</v>
      </c>
      <c r="B240" s="468"/>
      <c r="C240" s="468"/>
      <c r="D240" s="468"/>
      <c r="E240" s="468"/>
      <c r="F240" s="468"/>
      <c r="G240" s="468"/>
    </row>
    <row collapsed="false" customFormat="true" customHeight="false" hidden="false" ht="15.75" outlineLevel="0" r="241" s="53">
      <c r="A241" s="2" t="s">
        <v>68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collapsed="false" customFormat="false" customHeight="false" hidden="false" ht="15.75" outlineLevel="0" r="242">
      <c r="A242" s="3" t="s">
        <v>69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collapsed="false" customFormat="false" customHeight="true" hidden="false" ht="38.05" outlineLevel="0" r="243">
      <c r="A243" s="3" t="s">
        <v>494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collapsed="false" customFormat="false" customHeight="true" hidden="false" ht="9.95" outlineLevel="0"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collapsed="false" customFormat="false" customHeight="true" hidden="false" ht="9.95" outlineLevel="0" r="245">
      <c r="A245" s="469"/>
    </row>
    <row collapsed="false" customFormat="false" customHeight="true" hidden="false" ht="54.75" outlineLevel="0" r="246">
      <c r="A246" s="450" t="s">
        <v>171</v>
      </c>
      <c r="B246" s="450" t="s">
        <v>217</v>
      </c>
      <c r="C246" s="450" t="s">
        <v>72</v>
      </c>
      <c r="D246" s="449" t="s">
        <v>218</v>
      </c>
      <c r="E246" s="450" t="s">
        <v>74</v>
      </c>
      <c r="F246" s="450" t="s">
        <v>219</v>
      </c>
      <c r="G246" s="450"/>
      <c r="H246" s="450"/>
      <c r="I246" s="450"/>
      <c r="J246" s="450"/>
      <c r="K246" s="450"/>
    </row>
    <row collapsed="false" customFormat="false" customHeight="true" hidden="false" ht="35.25" outlineLevel="0" r="247">
      <c r="A247" s="450"/>
      <c r="B247" s="450"/>
      <c r="C247" s="450"/>
      <c r="D247" s="449"/>
      <c r="E247" s="450"/>
      <c r="F247" s="450" t="s">
        <v>78</v>
      </c>
      <c r="G247" s="450"/>
      <c r="H247" s="450" t="s">
        <v>220</v>
      </c>
      <c r="I247" s="450" t="s">
        <v>80</v>
      </c>
      <c r="J247" s="450" t="s">
        <v>81</v>
      </c>
      <c r="K247" s="450" t="s">
        <v>82</v>
      </c>
    </row>
    <row collapsed="false" customFormat="false" customHeight="true" hidden="false" ht="14.1" outlineLevel="0" r="248">
      <c r="A248" s="593" t="n">
        <v>1</v>
      </c>
      <c r="B248" s="593" t="n">
        <v>2</v>
      </c>
      <c r="C248" s="593" t="n">
        <v>3</v>
      </c>
      <c r="D248" s="667" t="n">
        <v>4</v>
      </c>
      <c r="E248" s="593" t="n">
        <v>5</v>
      </c>
      <c r="F248" s="593" t="n">
        <v>6</v>
      </c>
      <c r="G248" s="593"/>
      <c r="H248" s="593" t="n">
        <v>7</v>
      </c>
      <c r="I248" s="593" t="n">
        <v>8</v>
      </c>
      <c r="J248" s="593" t="n">
        <v>9</v>
      </c>
      <c r="K248" s="593" t="n">
        <v>10</v>
      </c>
    </row>
    <row collapsed="false" customFormat="false" customHeight="true" hidden="false" ht="18.75" outlineLevel="0" r="249">
      <c r="A249" s="594" t="n">
        <v>1</v>
      </c>
      <c r="B249" s="594" t="s">
        <v>90</v>
      </c>
      <c r="C249" s="641" t="s">
        <v>495</v>
      </c>
      <c r="D249" s="668" t="s">
        <v>224</v>
      </c>
      <c r="E249" s="669" t="s">
        <v>176</v>
      </c>
      <c r="F249" s="669"/>
      <c r="G249" s="670" t="n">
        <f aca="false">G250+G251+G252</f>
        <v>78938.79387</v>
      </c>
      <c r="H249" s="670" t="n">
        <f aca="false">H250+H251+H252</f>
        <v>0</v>
      </c>
      <c r="I249" s="670" t="n">
        <f aca="false">I250+I251+I252</f>
        <v>10410</v>
      </c>
      <c r="J249" s="670" t="n">
        <f aca="false">J250+J251+J252</f>
        <v>10410</v>
      </c>
      <c r="K249" s="670" t="n">
        <f aca="false">K250+K251+K252</f>
        <v>58118.79387</v>
      </c>
    </row>
    <row collapsed="false" customFormat="false" customHeight="true" hidden="false" ht="16.5" outlineLevel="0" r="250">
      <c r="A250" s="594"/>
      <c r="B250" s="594"/>
      <c r="C250" s="641"/>
      <c r="D250" s="668"/>
      <c r="E250" s="669"/>
      <c r="F250" s="669" t="s">
        <v>86</v>
      </c>
      <c r="G250" s="671" t="n">
        <f aca="false">H250+I250+J250+K250</f>
        <v>27516.24069</v>
      </c>
      <c r="H250" s="671" t="n">
        <v>0</v>
      </c>
      <c r="I250" s="671" t="n">
        <f aca="false">I266+I279+I432</f>
        <v>3284.1</v>
      </c>
      <c r="J250" s="671" t="n">
        <f aca="false">J266+J279+J432</f>
        <v>3284.1</v>
      </c>
      <c r="K250" s="672" t="n">
        <f aca="false">K266+K279+K432</f>
        <v>20948.04069</v>
      </c>
    </row>
    <row collapsed="false" customFormat="false" customHeight="true" hidden="false" ht="16.5" outlineLevel="0" r="251">
      <c r="A251" s="594"/>
      <c r="B251" s="594"/>
      <c r="C251" s="641"/>
      <c r="D251" s="668"/>
      <c r="E251" s="669"/>
      <c r="F251" s="669" t="s">
        <v>87</v>
      </c>
      <c r="G251" s="671" t="n">
        <f aca="false">H251+I251+J251+K251</f>
        <v>24358.40724</v>
      </c>
      <c r="H251" s="671" t="n">
        <v>0</v>
      </c>
      <c r="I251" s="671" t="n">
        <f aca="false">I267+I279+I433</f>
        <v>3089.4</v>
      </c>
      <c r="J251" s="671" t="n">
        <f aca="false">J267+J280+J433</f>
        <v>3089.4</v>
      </c>
      <c r="K251" s="672" t="n">
        <f aca="false">K267+K280+K433</f>
        <v>18179.60724</v>
      </c>
    </row>
    <row collapsed="false" customFormat="false" customHeight="true" hidden="false" ht="16.5" outlineLevel="0" r="252">
      <c r="A252" s="594"/>
      <c r="B252" s="594"/>
      <c r="C252" s="641"/>
      <c r="D252" s="668"/>
      <c r="E252" s="669"/>
      <c r="F252" s="669" t="s">
        <v>88</v>
      </c>
      <c r="G252" s="672" t="n">
        <f aca="false">H252+I252+J252+K252</f>
        <v>27064.14594</v>
      </c>
      <c r="H252" s="671" t="n">
        <v>0</v>
      </c>
      <c r="I252" s="671" t="n">
        <f aca="false">I268+I281</f>
        <v>4036.5</v>
      </c>
      <c r="J252" s="671" t="n">
        <f aca="false">J268+J281+J434</f>
        <v>4036.5</v>
      </c>
      <c r="K252" s="672" t="n">
        <f aca="false">K268+K281</f>
        <v>18991.14594</v>
      </c>
    </row>
    <row collapsed="false" customFormat="false" customHeight="true" hidden="false" ht="16.5" outlineLevel="0" r="253">
      <c r="A253" s="594"/>
      <c r="B253" s="594"/>
      <c r="C253" s="641"/>
      <c r="D253" s="668"/>
      <c r="E253" s="450" t="s">
        <v>177</v>
      </c>
      <c r="F253" s="450"/>
      <c r="G253" s="458" t="n">
        <f aca="false">SUM(G254:G256)</f>
        <v>76007.1</v>
      </c>
      <c r="H253" s="673" t="n">
        <f aca="false">SUM(H254:H256)</f>
        <v>0</v>
      </c>
      <c r="I253" s="458" t="n">
        <f aca="false">SUM(I254:I256)</f>
        <v>6424.8</v>
      </c>
      <c r="J253" s="673" t="n">
        <f aca="false">SUM(J254:J256)</f>
        <v>0</v>
      </c>
      <c r="K253" s="458" t="n">
        <f aca="false">SUM(K254:K256)</f>
        <v>69582.3</v>
      </c>
    </row>
    <row collapsed="false" customFormat="false" customHeight="true" hidden="false" ht="16.5" outlineLevel="0" r="254">
      <c r="A254" s="594"/>
      <c r="B254" s="594"/>
      <c r="C254" s="641"/>
      <c r="D254" s="668"/>
      <c r="E254" s="450"/>
      <c r="F254" s="450" t="s">
        <v>86</v>
      </c>
      <c r="G254" s="453" t="n">
        <f aca="false">SUM(H254:K254)</f>
        <v>34826.1</v>
      </c>
      <c r="H254" s="452" t="n">
        <v>0</v>
      </c>
      <c r="I254" s="452" t="n">
        <f aca="false">I270+I283+I436</f>
        <v>6424.8</v>
      </c>
      <c r="J254" s="452" t="n">
        <v>0</v>
      </c>
      <c r="K254" s="453" t="n">
        <f aca="false">K270+K283+K436</f>
        <v>28401.3</v>
      </c>
    </row>
    <row collapsed="false" customFormat="false" customHeight="true" hidden="false" ht="16.5" outlineLevel="0" r="255">
      <c r="A255" s="594"/>
      <c r="B255" s="594"/>
      <c r="C255" s="641"/>
      <c r="D255" s="668"/>
      <c r="E255" s="450"/>
      <c r="F255" s="450" t="s">
        <v>87</v>
      </c>
      <c r="G255" s="453" t="n">
        <f aca="false">SUM(H255:K255)</f>
        <v>20610.9</v>
      </c>
      <c r="H255" s="452" t="n">
        <v>0</v>
      </c>
      <c r="I255" s="452"/>
      <c r="J255" s="452" t="n">
        <v>0</v>
      </c>
      <c r="K255" s="453" t="n">
        <f aca="false">K271+K284+K437</f>
        <v>20610.9</v>
      </c>
    </row>
    <row collapsed="false" customFormat="false" customHeight="true" hidden="false" ht="16.5" outlineLevel="0" r="256">
      <c r="A256" s="594"/>
      <c r="B256" s="594"/>
      <c r="C256" s="641"/>
      <c r="D256" s="668"/>
      <c r="E256" s="450"/>
      <c r="F256" s="450" t="s">
        <v>88</v>
      </c>
      <c r="G256" s="453" t="n">
        <f aca="false">SUM(H256:K256)</f>
        <v>20570.1</v>
      </c>
      <c r="H256" s="452" t="n">
        <v>0</v>
      </c>
      <c r="I256" s="452" t="n">
        <v>0</v>
      </c>
      <c r="J256" s="452" t="n">
        <v>0</v>
      </c>
      <c r="K256" s="453" t="n">
        <f aca="false">K272+K285</f>
        <v>20570.1</v>
      </c>
    </row>
    <row collapsed="false" customFormat="false" customHeight="true" hidden="false" ht="15.75" outlineLevel="0" r="257">
      <c r="A257" s="594"/>
      <c r="B257" s="594"/>
      <c r="C257" s="641"/>
      <c r="D257" s="668"/>
      <c r="E257" s="450" t="s">
        <v>463</v>
      </c>
      <c r="F257" s="450"/>
      <c r="G257" s="458" t="n">
        <f aca="false">SUM(G258:G260)</f>
        <v>79291.4</v>
      </c>
      <c r="H257" s="673" t="n">
        <f aca="false">SUM(H258:H260)</f>
        <v>0</v>
      </c>
      <c r="I257" s="458" t="n">
        <f aca="false">SUM(I258:I260)</f>
        <v>6424.8</v>
      </c>
      <c r="J257" s="673" t="n">
        <f aca="false">SUM(J258:J260)</f>
        <v>0</v>
      </c>
      <c r="K257" s="458" t="n">
        <f aca="false">SUM(K258:K260)</f>
        <v>72866.6</v>
      </c>
    </row>
    <row collapsed="false" customFormat="false" customHeight="true" hidden="false" ht="15.75" outlineLevel="0" r="258">
      <c r="A258" s="594"/>
      <c r="B258" s="594"/>
      <c r="C258" s="641"/>
      <c r="D258" s="668"/>
      <c r="E258" s="450"/>
      <c r="F258" s="450" t="s">
        <v>86</v>
      </c>
      <c r="G258" s="453" t="n">
        <f aca="false">SUM(H258:K258)</f>
        <v>35968.9</v>
      </c>
      <c r="H258" s="452" t="n">
        <v>0</v>
      </c>
      <c r="I258" s="452" t="n">
        <f aca="false">I274+I287+I440</f>
        <v>6424.8</v>
      </c>
      <c r="J258" s="452" t="n">
        <v>0</v>
      </c>
      <c r="K258" s="453" t="n">
        <f aca="false">K274+K287+K440</f>
        <v>29544.1</v>
      </c>
    </row>
    <row collapsed="false" customFormat="false" customHeight="true" hidden="false" ht="15.75" outlineLevel="0" r="259">
      <c r="A259" s="594"/>
      <c r="B259" s="594"/>
      <c r="C259" s="641"/>
      <c r="D259" s="668"/>
      <c r="E259" s="450"/>
      <c r="F259" s="450" t="s">
        <v>87</v>
      </c>
      <c r="G259" s="453" t="n">
        <f aca="false">SUM(H259:K259)</f>
        <v>21682.7</v>
      </c>
      <c r="H259" s="452" t="n">
        <v>0</v>
      </c>
      <c r="I259" s="452" t="n">
        <v>0</v>
      </c>
      <c r="J259" s="452" t="n">
        <v>0</v>
      </c>
      <c r="K259" s="453" t="n">
        <f aca="false">K275+K288+K441</f>
        <v>21682.7</v>
      </c>
    </row>
    <row collapsed="false" customFormat="false" customHeight="true" hidden="false" ht="15.75" outlineLevel="0" r="260">
      <c r="A260" s="594"/>
      <c r="B260" s="594"/>
      <c r="C260" s="641"/>
      <c r="D260" s="668"/>
      <c r="E260" s="450"/>
      <c r="F260" s="450" t="s">
        <v>88</v>
      </c>
      <c r="G260" s="453" t="n">
        <f aca="false">SUM(H260:K260)</f>
        <v>21639.8</v>
      </c>
      <c r="H260" s="452" t="n">
        <v>0</v>
      </c>
      <c r="I260" s="452" t="n">
        <v>0</v>
      </c>
      <c r="J260" s="452" t="n">
        <v>0</v>
      </c>
      <c r="K260" s="453" t="n">
        <f aca="false">K276+K289</f>
        <v>21639.8</v>
      </c>
    </row>
    <row collapsed="false" customFormat="false" customHeight="true" hidden="false" ht="16.5" outlineLevel="0" r="261">
      <c r="A261" s="674"/>
      <c r="B261" s="675" t="s">
        <v>85</v>
      </c>
      <c r="C261" s="676"/>
      <c r="D261" s="677"/>
      <c r="E261" s="676"/>
      <c r="F261" s="678"/>
      <c r="G261" s="679" t="n">
        <f aca="false">G249+G253+G257</f>
        <v>234237.29387</v>
      </c>
      <c r="H261" s="680" t="n">
        <f aca="false">H249+H253+H257</f>
        <v>0</v>
      </c>
      <c r="I261" s="681" t="n">
        <f aca="false">I249+I253+I257</f>
        <v>23259.6</v>
      </c>
      <c r="J261" s="681" t="n">
        <f aca="false">J249+J253+J257</f>
        <v>10410</v>
      </c>
      <c r="K261" s="679" t="n">
        <f aca="false">K249+K253+K257</f>
        <v>200567.69387</v>
      </c>
    </row>
    <row collapsed="false" customFormat="false" customHeight="true" hidden="false" ht="16.5" outlineLevel="0" r="262">
      <c r="A262" s="674"/>
      <c r="B262" s="675"/>
      <c r="C262" s="676"/>
      <c r="D262" s="677"/>
      <c r="E262" s="676"/>
      <c r="F262" s="678" t="s">
        <v>86</v>
      </c>
      <c r="G262" s="679" t="n">
        <f aca="false">G250+G254+G258</f>
        <v>98311.24069</v>
      </c>
      <c r="H262" s="680" t="n">
        <f aca="false">H250+H254+H258</f>
        <v>0</v>
      </c>
      <c r="I262" s="681" t="n">
        <f aca="false">I250+I254+I258</f>
        <v>16133.7</v>
      </c>
      <c r="J262" s="681" t="n">
        <f aca="false">J250+J254+J258</f>
        <v>3284.1</v>
      </c>
      <c r="K262" s="679" t="n">
        <f aca="false">K250+K254+K258</f>
        <v>78893.44069</v>
      </c>
    </row>
    <row collapsed="false" customFormat="false" customHeight="true" hidden="false" ht="16.5" outlineLevel="0" r="263">
      <c r="A263" s="674"/>
      <c r="B263" s="675"/>
      <c r="C263" s="676"/>
      <c r="D263" s="677"/>
      <c r="E263" s="676"/>
      <c r="F263" s="678" t="s">
        <v>87</v>
      </c>
      <c r="G263" s="679" t="n">
        <f aca="false">G251+G255+G259</f>
        <v>66652.00724</v>
      </c>
      <c r="H263" s="680" t="n">
        <f aca="false">H251+H255+H259</f>
        <v>0</v>
      </c>
      <c r="I263" s="681" t="n">
        <f aca="false">I251+I255+I259</f>
        <v>3089.4</v>
      </c>
      <c r="J263" s="681" t="n">
        <f aca="false">J251+J255+J259</f>
        <v>3089.4</v>
      </c>
      <c r="K263" s="679" t="n">
        <f aca="false">K251+K255+K259</f>
        <v>60473.20724</v>
      </c>
    </row>
    <row collapsed="false" customFormat="false" customHeight="true" hidden="false" ht="16.5" outlineLevel="0" r="264">
      <c r="A264" s="674"/>
      <c r="B264" s="675"/>
      <c r="C264" s="676"/>
      <c r="D264" s="677"/>
      <c r="E264" s="676"/>
      <c r="F264" s="678" t="s">
        <v>88</v>
      </c>
      <c r="G264" s="679" t="n">
        <f aca="false">G252+G256+G260</f>
        <v>69274.04594</v>
      </c>
      <c r="H264" s="680" t="n">
        <f aca="false">H252+H256+H260</f>
        <v>0</v>
      </c>
      <c r="I264" s="681" t="n">
        <f aca="false">I252+I256+I260</f>
        <v>4036.5</v>
      </c>
      <c r="J264" s="681" t="n">
        <f aca="false">J252+J256+J260</f>
        <v>4036.5</v>
      </c>
      <c r="K264" s="679" t="n">
        <f aca="false">K252+K256+K260</f>
        <v>61201.04594</v>
      </c>
    </row>
    <row collapsed="false" customFormat="false" customHeight="true" hidden="false" ht="16.7" outlineLevel="0" r="265">
      <c r="A265" s="682" t="s">
        <v>15</v>
      </c>
      <c r="B265" s="683" t="s">
        <v>16</v>
      </c>
      <c r="C265" s="684" t="s">
        <v>92</v>
      </c>
      <c r="D265" s="685" t="s">
        <v>229</v>
      </c>
      <c r="E265" s="669" t="s">
        <v>225</v>
      </c>
      <c r="F265" s="669"/>
      <c r="G265" s="670" t="n">
        <f aca="false">G266+G267+G268</f>
        <v>77552.99387</v>
      </c>
      <c r="H265" s="670" t="n">
        <f aca="false">H266+H267+H268</f>
        <v>0</v>
      </c>
      <c r="I265" s="686" t="n">
        <f aca="false">I266+I267+I268</f>
        <v>10410</v>
      </c>
      <c r="J265" s="670" t="n">
        <f aca="false">J266+J267+J268</f>
        <v>10410</v>
      </c>
      <c r="K265" s="687" t="n">
        <f aca="false">K266+K267+K268</f>
        <v>56732.99387</v>
      </c>
    </row>
    <row collapsed="false" customFormat="false" customHeight="true" hidden="false" ht="20.1" outlineLevel="0" r="266">
      <c r="A266" s="682"/>
      <c r="B266" s="683"/>
      <c r="C266" s="684"/>
      <c r="D266" s="685"/>
      <c r="E266" s="669"/>
      <c r="F266" s="669" t="s">
        <v>86</v>
      </c>
      <c r="G266" s="671" t="n">
        <f aca="false">H266+I266+J266+K266</f>
        <v>26660.94069</v>
      </c>
      <c r="H266" s="671" t="n">
        <v>0</v>
      </c>
      <c r="I266" s="671" t="n">
        <v>3284.1</v>
      </c>
      <c r="J266" s="671" t="n">
        <v>3284.1</v>
      </c>
      <c r="K266" s="672" t="n">
        <v>20092.74069</v>
      </c>
    </row>
    <row collapsed="false" customFormat="false" customHeight="true" hidden="false" ht="17.65" outlineLevel="0" r="267">
      <c r="A267" s="682"/>
      <c r="B267" s="683"/>
      <c r="C267" s="684"/>
      <c r="D267" s="685"/>
      <c r="E267" s="669"/>
      <c r="F267" s="669" t="s">
        <v>87</v>
      </c>
      <c r="G267" s="672" t="n">
        <f aca="false">H267+I267+J267+K267</f>
        <v>23885.10724</v>
      </c>
      <c r="H267" s="671" t="n">
        <v>0</v>
      </c>
      <c r="I267" s="671" t="n">
        <v>3089.4</v>
      </c>
      <c r="J267" s="671" t="n">
        <v>3089.4</v>
      </c>
      <c r="K267" s="672" t="n">
        <v>17706.30724</v>
      </c>
    </row>
    <row collapsed="false" customFormat="false" customHeight="true" hidden="false" ht="19.35" outlineLevel="0" r="268">
      <c r="A268" s="682"/>
      <c r="B268" s="683"/>
      <c r="C268" s="684"/>
      <c r="D268" s="685"/>
      <c r="E268" s="669"/>
      <c r="F268" s="669" t="s">
        <v>88</v>
      </c>
      <c r="G268" s="671" t="n">
        <f aca="false">H268+I268+J268+K268</f>
        <v>27006.94594</v>
      </c>
      <c r="H268" s="671" t="n">
        <v>0</v>
      </c>
      <c r="I268" s="671" t="n">
        <v>4036.5</v>
      </c>
      <c r="J268" s="671" t="n">
        <v>4036.5</v>
      </c>
      <c r="K268" s="672" t="n">
        <v>18933.94594</v>
      </c>
    </row>
    <row collapsed="false" customFormat="false" customHeight="true" hidden="false" ht="17.65" outlineLevel="0" r="269">
      <c r="A269" s="682"/>
      <c r="B269" s="683"/>
      <c r="C269" s="684"/>
      <c r="D269" s="685"/>
      <c r="E269" s="450" t="s">
        <v>177</v>
      </c>
      <c r="F269" s="450"/>
      <c r="G269" s="458" t="n">
        <f aca="false">G270+G271+G272</f>
        <v>59393.7</v>
      </c>
      <c r="H269" s="457" t="n">
        <f aca="false">H270+H271+H272</f>
        <v>0</v>
      </c>
      <c r="I269" s="457" t="n">
        <f aca="false">I270+I271+I272</f>
        <v>0</v>
      </c>
      <c r="J269" s="457" t="n">
        <f aca="false">J270+J271+J272</f>
        <v>0</v>
      </c>
      <c r="K269" s="458" t="n">
        <f aca="false">K270+K271+K272</f>
        <v>59393.7</v>
      </c>
    </row>
    <row collapsed="false" customFormat="false" customHeight="true" hidden="false" ht="19.35" outlineLevel="0" r="270">
      <c r="A270" s="682"/>
      <c r="B270" s="683"/>
      <c r="C270" s="684"/>
      <c r="D270" s="685"/>
      <c r="E270" s="450"/>
      <c r="F270" s="450" t="s">
        <v>86</v>
      </c>
      <c r="G270" s="453" t="n">
        <f aca="false">SUM(H270:K270)</f>
        <v>21081.9</v>
      </c>
      <c r="H270" s="452" t="n">
        <v>0</v>
      </c>
      <c r="I270" s="452" t="n">
        <v>0</v>
      </c>
      <c r="J270" s="452" t="n">
        <v>0</v>
      </c>
      <c r="K270" s="453" t="n">
        <v>21081.9</v>
      </c>
    </row>
    <row collapsed="false" customFormat="false" customHeight="true" hidden="false" ht="16.7" outlineLevel="0" r="271">
      <c r="A271" s="682"/>
      <c r="B271" s="683"/>
      <c r="C271" s="684"/>
      <c r="D271" s="685"/>
      <c r="E271" s="450"/>
      <c r="F271" s="450" t="s">
        <v>87</v>
      </c>
      <c r="G271" s="453" t="n">
        <f aca="false">SUM(H271:K271)</f>
        <v>18478.8</v>
      </c>
      <c r="H271" s="452" t="n">
        <v>0</v>
      </c>
      <c r="I271" s="452" t="n">
        <v>0</v>
      </c>
      <c r="J271" s="452" t="n">
        <v>0</v>
      </c>
      <c r="K271" s="453" t="n">
        <v>18478.8</v>
      </c>
    </row>
    <row collapsed="false" customFormat="false" customHeight="true" hidden="false" ht="17.65" outlineLevel="0" r="272">
      <c r="A272" s="682"/>
      <c r="B272" s="683"/>
      <c r="C272" s="684"/>
      <c r="D272" s="685"/>
      <c r="E272" s="450"/>
      <c r="F272" s="450" t="s">
        <v>88</v>
      </c>
      <c r="G272" s="453" t="n">
        <f aca="false">SUM(H272:K272)</f>
        <v>19833</v>
      </c>
      <c r="H272" s="452" t="n">
        <v>0</v>
      </c>
      <c r="I272" s="452" t="n">
        <v>0</v>
      </c>
      <c r="J272" s="452" t="n">
        <v>0</v>
      </c>
      <c r="K272" s="453" t="n">
        <v>19833</v>
      </c>
    </row>
    <row collapsed="false" customFormat="false" customHeight="true" hidden="false" ht="20.1" outlineLevel="0" r="273">
      <c r="A273" s="682"/>
      <c r="B273" s="683"/>
      <c r="C273" s="684"/>
      <c r="D273" s="685"/>
      <c r="E273" s="450" t="s">
        <v>463</v>
      </c>
      <c r="F273" s="450"/>
      <c r="G273" s="458" t="n">
        <f aca="false">G274+G275+G276</f>
        <v>62482.3</v>
      </c>
      <c r="H273" s="457" t="n">
        <f aca="false">H274+H275+H276</f>
        <v>0</v>
      </c>
      <c r="I273" s="457" t="n">
        <f aca="false">I274+I275+I276</f>
        <v>0</v>
      </c>
      <c r="J273" s="457" t="n">
        <f aca="false">J274+J275+J276</f>
        <v>0</v>
      </c>
      <c r="K273" s="458" t="n">
        <f aca="false">K274+K275+K276</f>
        <v>62482.3</v>
      </c>
    </row>
    <row collapsed="false" customFormat="false" customHeight="true" hidden="false" ht="24.6" outlineLevel="0" r="274">
      <c r="A274" s="682"/>
      <c r="B274" s="683"/>
      <c r="C274" s="684"/>
      <c r="D274" s="685"/>
      <c r="E274" s="450"/>
      <c r="F274" s="450" t="s">
        <v>86</v>
      </c>
      <c r="G274" s="453" t="n">
        <f aca="false">SUM(H274:K274)</f>
        <v>22178.2</v>
      </c>
      <c r="H274" s="452" t="n">
        <v>0</v>
      </c>
      <c r="I274" s="452" t="n">
        <v>0</v>
      </c>
      <c r="J274" s="452" t="n">
        <v>0</v>
      </c>
      <c r="K274" s="453" t="n">
        <v>22178.2</v>
      </c>
    </row>
    <row collapsed="false" customFormat="false" customHeight="true" hidden="false" ht="21" outlineLevel="0" r="275">
      <c r="A275" s="682"/>
      <c r="B275" s="683"/>
      <c r="C275" s="684"/>
      <c r="D275" s="685"/>
      <c r="E275" s="450"/>
      <c r="F275" s="450" t="s">
        <v>87</v>
      </c>
      <c r="G275" s="453" t="n">
        <f aca="false">SUM(H275:K275)</f>
        <v>19439.7</v>
      </c>
      <c r="H275" s="452" t="n">
        <v>0</v>
      </c>
      <c r="I275" s="452" t="n">
        <v>0</v>
      </c>
      <c r="J275" s="452" t="n">
        <v>0</v>
      </c>
      <c r="K275" s="453" t="n">
        <v>19439.7</v>
      </c>
    </row>
    <row collapsed="false" customFormat="false" customHeight="true" hidden="false" ht="15.75" outlineLevel="0" r="276">
      <c r="A276" s="682"/>
      <c r="B276" s="683"/>
      <c r="C276" s="684"/>
      <c r="D276" s="685"/>
      <c r="E276" s="450"/>
      <c r="F276" s="450" t="s">
        <v>88</v>
      </c>
      <c r="G276" s="453" t="n">
        <f aca="false">SUM(H276:K276)</f>
        <v>20864.4</v>
      </c>
      <c r="H276" s="452" t="n">
        <v>0</v>
      </c>
      <c r="I276" s="452" t="n">
        <v>0</v>
      </c>
      <c r="J276" s="452" t="n">
        <v>0</v>
      </c>
      <c r="K276" s="453" t="n">
        <v>20864.4</v>
      </c>
    </row>
    <row collapsed="false" customFormat="false" customHeight="true" hidden="false" ht="21.95" outlineLevel="0" r="277">
      <c r="A277" s="594"/>
      <c r="B277" s="688" t="s">
        <v>85</v>
      </c>
      <c r="C277" s="689"/>
      <c r="D277" s="690"/>
      <c r="E277" s="689"/>
      <c r="F277" s="639"/>
      <c r="G277" s="459" t="n">
        <f aca="false">G265+G269+G273</f>
        <v>199428.99387</v>
      </c>
      <c r="H277" s="457" t="n">
        <f aca="false">H265+H269+H273</f>
        <v>0</v>
      </c>
      <c r="I277" s="457" t="n">
        <f aca="false">I265+I269+I273</f>
        <v>10410</v>
      </c>
      <c r="J277" s="457" t="n">
        <f aca="false">J265+J269+J273</f>
        <v>10410</v>
      </c>
      <c r="K277" s="459" t="n">
        <f aca="false">K265+K269+K273</f>
        <v>178608.99387</v>
      </c>
    </row>
    <row collapsed="false" customFormat="false" customHeight="true" hidden="false" ht="25.5" outlineLevel="0" r="278">
      <c r="A278" s="595" t="s">
        <v>20</v>
      </c>
      <c r="B278" s="594" t="s">
        <v>93</v>
      </c>
      <c r="C278" s="641" t="s">
        <v>94</v>
      </c>
      <c r="D278" s="668" t="s">
        <v>496</v>
      </c>
      <c r="E278" s="669" t="s">
        <v>176</v>
      </c>
      <c r="F278" s="691"/>
      <c r="G278" s="686" t="n">
        <f aca="false">G279+G280+G281</f>
        <v>666.7</v>
      </c>
      <c r="H278" s="670" t="n">
        <f aca="false">H279+H280+H281</f>
        <v>0</v>
      </c>
      <c r="I278" s="670" t="n">
        <f aca="false">I279+I280+I281</f>
        <v>0</v>
      </c>
      <c r="J278" s="670" t="n">
        <f aca="false">J279+J280+J281</f>
        <v>0</v>
      </c>
      <c r="K278" s="686" t="n">
        <f aca="false">K279+K280+K281</f>
        <v>666.7</v>
      </c>
    </row>
    <row collapsed="false" customFormat="false" customHeight="true" hidden="false" ht="21.95" outlineLevel="0" r="279">
      <c r="A279" s="595"/>
      <c r="B279" s="594"/>
      <c r="C279" s="641"/>
      <c r="D279" s="668"/>
      <c r="E279" s="669"/>
      <c r="F279" s="669" t="s">
        <v>86</v>
      </c>
      <c r="G279" s="671" t="n">
        <f aca="false">H279+I279+J279+K279</f>
        <v>296.8</v>
      </c>
      <c r="H279" s="671" t="n">
        <v>0</v>
      </c>
      <c r="I279" s="671" t="n">
        <v>0</v>
      </c>
      <c r="J279" s="671" t="n">
        <v>0</v>
      </c>
      <c r="K279" s="671" t="n">
        <v>296.8</v>
      </c>
    </row>
    <row collapsed="false" customFormat="false" customHeight="true" hidden="false" ht="21" outlineLevel="0" r="280">
      <c r="A280" s="595"/>
      <c r="B280" s="594"/>
      <c r="C280" s="641"/>
      <c r="D280" s="668"/>
      <c r="E280" s="669"/>
      <c r="F280" s="669" t="s">
        <v>87</v>
      </c>
      <c r="G280" s="671" t="n">
        <f aca="false">H280+I280+J280+K280</f>
        <v>312.7</v>
      </c>
      <c r="H280" s="671" t="n">
        <v>0</v>
      </c>
      <c r="I280" s="671" t="n">
        <v>0</v>
      </c>
      <c r="J280" s="671" t="n">
        <v>0</v>
      </c>
      <c r="K280" s="671" t="n">
        <v>312.7</v>
      </c>
    </row>
    <row collapsed="false" customFormat="false" customHeight="true" hidden="false" ht="26.25" outlineLevel="0" r="281">
      <c r="A281" s="595"/>
      <c r="B281" s="594"/>
      <c r="C281" s="641"/>
      <c r="D281" s="668"/>
      <c r="E281" s="669"/>
      <c r="F281" s="669" t="s">
        <v>88</v>
      </c>
      <c r="G281" s="692" t="n">
        <f aca="false">H281+I281+J281+K281</f>
        <v>57.2</v>
      </c>
      <c r="H281" s="671" t="n">
        <v>0</v>
      </c>
      <c r="I281" s="671" t="n">
        <v>0</v>
      </c>
      <c r="J281" s="671" t="n">
        <v>0</v>
      </c>
      <c r="K281" s="692" t="n">
        <v>57.2</v>
      </c>
    </row>
    <row collapsed="false" customFormat="false" customHeight="true" hidden="false" ht="21.95" outlineLevel="0" r="282">
      <c r="A282" s="595"/>
      <c r="B282" s="594"/>
      <c r="C282" s="641"/>
      <c r="D282" s="668"/>
      <c r="E282" s="450" t="s">
        <v>177</v>
      </c>
      <c r="F282" s="639"/>
      <c r="G282" s="458" t="n">
        <f aca="false">G283+G284+G285</f>
        <v>15856.2</v>
      </c>
      <c r="H282" s="457" t="n">
        <f aca="false">H283+H284+H285</f>
        <v>0</v>
      </c>
      <c r="I282" s="457" t="n">
        <f aca="false">I283+I284+I285</f>
        <v>6424.8</v>
      </c>
      <c r="J282" s="457" t="n">
        <f aca="false">J283+J284+J285</f>
        <v>0</v>
      </c>
      <c r="K282" s="458" t="n">
        <f aca="false">K283+K284+K285</f>
        <v>9431.4</v>
      </c>
    </row>
    <row collapsed="false" customFormat="false" customHeight="true" hidden="false" ht="20.1" outlineLevel="0" r="283">
      <c r="A283" s="595"/>
      <c r="B283" s="594"/>
      <c r="C283" s="641"/>
      <c r="D283" s="668"/>
      <c r="E283" s="450"/>
      <c r="F283" s="450" t="s">
        <v>86</v>
      </c>
      <c r="G283" s="453" t="n">
        <f aca="false">SUM(H283:K283)</f>
        <v>13156.1</v>
      </c>
      <c r="H283" s="452" t="n">
        <v>0</v>
      </c>
      <c r="I283" s="452" t="n">
        <v>6424.8</v>
      </c>
      <c r="J283" s="452" t="n">
        <v>0</v>
      </c>
      <c r="K283" s="453" t="n">
        <v>6731.3</v>
      </c>
    </row>
    <row collapsed="false" customFormat="false" customHeight="true" hidden="false" ht="19.35" outlineLevel="0" r="284">
      <c r="A284" s="595"/>
      <c r="B284" s="594"/>
      <c r="C284" s="641"/>
      <c r="D284" s="668"/>
      <c r="E284" s="450"/>
      <c r="F284" s="450" t="s">
        <v>87</v>
      </c>
      <c r="G284" s="453" t="n">
        <f aca="false">SUM(H284:K284)</f>
        <v>1963</v>
      </c>
      <c r="H284" s="452" t="n">
        <v>0</v>
      </c>
      <c r="I284" s="452" t="n">
        <v>0</v>
      </c>
      <c r="J284" s="452" t="n">
        <v>0</v>
      </c>
      <c r="K284" s="453" t="n">
        <v>1963</v>
      </c>
    </row>
    <row collapsed="false" customFormat="false" customHeight="true" hidden="false" ht="21" outlineLevel="0" r="285">
      <c r="A285" s="595"/>
      <c r="B285" s="594"/>
      <c r="C285" s="641"/>
      <c r="D285" s="668"/>
      <c r="E285" s="450"/>
      <c r="F285" s="450" t="s">
        <v>88</v>
      </c>
      <c r="G285" s="452" t="n">
        <f aca="false">SUM(H285:K285)</f>
        <v>737.1</v>
      </c>
      <c r="H285" s="452" t="n">
        <v>0</v>
      </c>
      <c r="I285" s="452" t="n">
        <v>0</v>
      </c>
      <c r="J285" s="452" t="n">
        <v>0</v>
      </c>
      <c r="K285" s="452" t="n">
        <v>737.1</v>
      </c>
    </row>
    <row collapsed="false" customFormat="false" customHeight="true" hidden="false" ht="21.2" outlineLevel="0" r="286">
      <c r="A286" s="595"/>
      <c r="B286" s="594"/>
      <c r="C286" s="641"/>
      <c r="D286" s="668"/>
      <c r="E286" s="450" t="s">
        <v>463</v>
      </c>
      <c r="F286" s="450"/>
      <c r="G286" s="458" t="n">
        <f aca="false">G287+G288+G289</f>
        <v>16012.5</v>
      </c>
      <c r="H286" s="457" t="n">
        <f aca="false">H287+H288+H289</f>
        <v>0</v>
      </c>
      <c r="I286" s="457" t="n">
        <f aca="false">I287+I288+I289</f>
        <v>6424.8</v>
      </c>
      <c r="J286" s="457" t="n">
        <f aca="false">J287+J288+J289</f>
        <v>0</v>
      </c>
      <c r="K286" s="458" t="n">
        <f aca="false">K287+K288+K289</f>
        <v>9587.7</v>
      </c>
    </row>
    <row collapsed="false" customFormat="false" customHeight="true" hidden="false" ht="19.5" outlineLevel="0" r="287">
      <c r="A287" s="595"/>
      <c r="B287" s="594"/>
      <c r="C287" s="641"/>
      <c r="D287" s="668"/>
      <c r="E287" s="450"/>
      <c r="F287" s="450" t="s">
        <v>86</v>
      </c>
      <c r="G287" s="453" t="n">
        <f aca="false">SUM(H287:K287)</f>
        <v>13172</v>
      </c>
      <c r="H287" s="452" t="n">
        <v>0</v>
      </c>
      <c r="I287" s="452" t="n">
        <v>6424.8</v>
      </c>
      <c r="J287" s="452" t="n">
        <v>0</v>
      </c>
      <c r="K287" s="453" t="n">
        <v>6747.2</v>
      </c>
    </row>
    <row collapsed="false" customFormat="false" customHeight="true" hidden="false" ht="19.5" outlineLevel="0" r="288">
      <c r="A288" s="595"/>
      <c r="B288" s="594"/>
      <c r="C288" s="641"/>
      <c r="D288" s="668"/>
      <c r="E288" s="450"/>
      <c r="F288" s="450" t="s">
        <v>87</v>
      </c>
      <c r="G288" s="453" t="n">
        <f aca="false">SUM(H288:K288)</f>
        <v>2065.1</v>
      </c>
      <c r="H288" s="452" t="n">
        <v>0</v>
      </c>
      <c r="I288" s="452" t="n">
        <v>0</v>
      </c>
      <c r="J288" s="452" t="n">
        <v>0</v>
      </c>
      <c r="K288" s="453" t="n">
        <v>2065.1</v>
      </c>
    </row>
    <row collapsed="false" customFormat="false" customHeight="true" hidden="false" ht="15.75" outlineLevel="0" r="289">
      <c r="A289" s="595"/>
      <c r="B289" s="594"/>
      <c r="C289" s="641"/>
      <c r="D289" s="668"/>
      <c r="E289" s="450"/>
      <c r="F289" s="450" t="s">
        <v>88</v>
      </c>
      <c r="G289" s="693" t="n">
        <f aca="false">SUM(H289:K289)</f>
        <v>775.4</v>
      </c>
      <c r="H289" s="694" t="n">
        <v>0</v>
      </c>
      <c r="I289" s="694" t="n">
        <v>0</v>
      </c>
      <c r="J289" s="694" t="n">
        <v>0</v>
      </c>
      <c r="K289" s="693" t="n">
        <v>775.4</v>
      </c>
    </row>
    <row collapsed="false" customFormat="false" customHeight="true" hidden="false" ht="8.25" outlineLevel="0" r="290">
      <c r="A290" s="595"/>
      <c r="B290" s="594"/>
      <c r="C290" s="641"/>
      <c r="D290" s="668"/>
      <c r="E290" s="450"/>
      <c r="F290" s="450"/>
      <c r="G290" s="693"/>
      <c r="H290" s="694"/>
      <c r="I290" s="694"/>
      <c r="J290" s="694"/>
      <c r="K290" s="693"/>
    </row>
    <row collapsed="false" customFormat="false" customHeight="true" hidden="true" ht="3" outlineLevel="0" r="291">
      <c r="A291" s="595"/>
      <c r="B291" s="594"/>
      <c r="C291" s="641"/>
      <c r="D291" s="668"/>
      <c r="E291" s="450"/>
      <c r="F291" s="450"/>
      <c r="G291" s="693"/>
      <c r="H291" s="694"/>
      <c r="I291" s="694"/>
      <c r="J291" s="694"/>
      <c r="K291" s="693"/>
    </row>
    <row collapsed="false" customFormat="false" customHeight="true" hidden="true" ht="13.5" outlineLevel="0" r="292">
      <c r="A292" s="595"/>
      <c r="B292" s="594"/>
      <c r="C292" s="641"/>
      <c r="D292" s="668"/>
      <c r="E292" s="450"/>
      <c r="F292" s="450"/>
      <c r="G292" s="693"/>
      <c r="H292" s="694"/>
      <c r="I292" s="694"/>
      <c r="J292" s="694"/>
      <c r="K292" s="693"/>
    </row>
    <row collapsed="false" customFormat="false" customHeight="true" hidden="true" ht="10.5" outlineLevel="0" r="293">
      <c r="A293" s="595"/>
      <c r="B293" s="594"/>
      <c r="C293" s="641"/>
      <c r="D293" s="668"/>
      <c r="E293" s="450"/>
      <c r="F293" s="450"/>
      <c r="G293" s="693"/>
      <c r="H293" s="694"/>
      <c r="I293" s="694"/>
      <c r="J293" s="694"/>
      <c r="K293" s="693"/>
    </row>
    <row collapsed="false" customFormat="false" customHeight="true" hidden="true" ht="2.25" outlineLevel="0" r="294">
      <c r="A294" s="595"/>
      <c r="B294" s="594"/>
      <c r="C294" s="641"/>
      <c r="D294" s="668"/>
      <c r="E294" s="450"/>
      <c r="F294" s="450"/>
      <c r="G294" s="693"/>
      <c r="H294" s="694"/>
      <c r="I294" s="694"/>
      <c r="J294" s="694"/>
      <c r="K294" s="693"/>
    </row>
    <row collapsed="false" customFormat="false" customHeight="true" hidden="false" ht="3" outlineLevel="0" r="295">
      <c r="A295" s="595"/>
      <c r="B295" s="594"/>
      <c r="C295" s="641"/>
      <c r="D295" s="668"/>
      <c r="E295" s="450"/>
      <c r="F295" s="450"/>
      <c r="G295" s="693"/>
      <c r="H295" s="694"/>
      <c r="I295" s="694"/>
      <c r="J295" s="694"/>
      <c r="K295" s="693"/>
    </row>
    <row collapsed="false" customFormat="false" customHeight="true" hidden="true" ht="24" outlineLevel="0" r="296">
      <c r="A296" s="595"/>
      <c r="B296" s="594"/>
      <c r="C296" s="641"/>
      <c r="D296" s="668"/>
      <c r="E296" s="450"/>
      <c r="F296" s="450"/>
      <c r="G296" s="693"/>
      <c r="H296" s="694"/>
      <c r="I296" s="694"/>
      <c r="J296" s="694"/>
      <c r="K296" s="693"/>
    </row>
    <row collapsed="false" customFormat="false" customHeight="true" hidden="true" ht="3.75" outlineLevel="0" r="297">
      <c r="A297" s="595"/>
      <c r="B297" s="594"/>
      <c r="C297" s="641"/>
      <c r="D297" s="668"/>
      <c r="E297" s="450"/>
      <c r="F297" s="450"/>
      <c r="G297" s="693"/>
      <c r="H297" s="694"/>
      <c r="I297" s="694"/>
      <c r="J297" s="694"/>
      <c r="K297" s="693"/>
    </row>
    <row collapsed="false" customFormat="false" customHeight="true" hidden="true" ht="5.25" outlineLevel="0" r="298">
      <c r="A298" s="595"/>
      <c r="B298" s="594"/>
      <c r="C298" s="641"/>
      <c r="D298" s="668"/>
      <c r="E298" s="450"/>
      <c r="F298" s="450"/>
      <c r="G298" s="693"/>
      <c r="H298" s="694"/>
      <c r="I298" s="694"/>
      <c r="J298" s="694"/>
      <c r="K298" s="693"/>
    </row>
    <row collapsed="false" customFormat="false" customHeight="true" hidden="true" ht="21.75" outlineLevel="0" r="299">
      <c r="A299" s="595"/>
      <c r="B299" s="594"/>
      <c r="C299" s="641"/>
      <c r="D299" s="668"/>
      <c r="E299" s="450"/>
      <c r="F299" s="450"/>
      <c r="G299" s="693"/>
      <c r="H299" s="694"/>
      <c r="I299" s="694"/>
      <c r="J299" s="694"/>
      <c r="K299" s="693"/>
    </row>
    <row collapsed="false" customFormat="false" customHeight="true" hidden="true" ht="24.75" outlineLevel="0" r="300">
      <c r="A300" s="595"/>
      <c r="B300" s="594"/>
      <c r="C300" s="641"/>
      <c r="D300" s="668"/>
      <c r="E300" s="450"/>
      <c r="F300" s="450"/>
      <c r="G300" s="693"/>
      <c r="H300" s="694"/>
      <c r="I300" s="694"/>
      <c r="J300" s="694"/>
      <c r="K300" s="693"/>
    </row>
    <row collapsed="false" customFormat="false" customHeight="true" hidden="true" ht="27.75" outlineLevel="0" r="301">
      <c r="A301" s="595"/>
      <c r="B301" s="594"/>
      <c r="C301" s="641"/>
      <c r="D301" s="668"/>
      <c r="E301" s="450"/>
      <c r="F301" s="450"/>
      <c r="G301" s="693"/>
      <c r="H301" s="694"/>
      <c r="I301" s="694"/>
      <c r="J301" s="694"/>
      <c r="K301" s="693"/>
    </row>
    <row collapsed="false" customFormat="false" customHeight="true" hidden="false" ht="21" outlineLevel="0" r="302">
      <c r="A302" s="682"/>
      <c r="B302" s="688" t="s">
        <v>85</v>
      </c>
      <c r="C302" s="689"/>
      <c r="D302" s="690"/>
      <c r="E302" s="689"/>
      <c r="F302" s="457"/>
      <c r="G302" s="458" t="n">
        <f aca="false">G278+G282+G286</f>
        <v>32535.4</v>
      </c>
      <c r="H302" s="457" t="n">
        <f aca="false">H290+H294+H298</f>
        <v>0</v>
      </c>
      <c r="I302" s="457" t="n">
        <f aca="false">I278+I282+I286</f>
        <v>12849.6</v>
      </c>
      <c r="J302" s="457" t="n">
        <f aca="false">J290+J294+J298</f>
        <v>0</v>
      </c>
      <c r="K302" s="458" t="n">
        <f aca="false">K278+K282+K286</f>
        <v>19685.8</v>
      </c>
    </row>
    <row collapsed="false" customFormat="false" customHeight="false" hidden="true" ht="15.75" outlineLevel="0" r="303">
      <c r="A303" s="358"/>
    </row>
    <row collapsed="false" customFormat="false" customHeight="false" hidden="true" ht="15.75" outlineLevel="0" r="304">
      <c r="A304" s="357" t="s">
        <v>250</v>
      </c>
    </row>
    <row collapsed="false" customFormat="false" customHeight="false" hidden="true" ht="15.75" outlineLevel="0" r="305">
      <c r="A305" s="3" t="s">
        <v>251</v>
      </c>
      <c r="B305" s="3"/>
      <c r="C305" s="3"/>
      <c r="D305" s="3"/>
      <c r="E305" s="3"/>
      <c r="F305" s="3"/>
      <c r="G305" s="3"/>
    </row>
    <row collapsed="false" customFormat="false" customHeight="false" hidden="true" ht="15.75" outlineLevel="0" r="306">
      <c r="A306" s="358"/>
    </row>
    <row collapsed="false" customFormat="false" customHeight="true" hidden="true" ht="164.25" outlineLevel="0" r="307">
      <c r="A307" s="26" t="s">
        <v>171</v>
      </c>
      <c r="B307" s="26" t="s">
        <v>217</v>
      </c>
      <c r="C307" s="26" t="s">
        <v>72</v>
      </c>
      <c r="D307" s="25" t="s">
        <v>218</v>
      </c>
      <c r="E307" s="26" t="s">
        <v>74</v>
      </c>
      <c r="F307" s="26" t="s">
        <v>219</v>
      </c>
      <c r="G307" s="26"/>
      <c r="H307" s="26"/>
      <c r="I307" s="26"/>
    </row>
    <row collapsed="false" customFormat="false" customHeight="false" hidden="true" ht="31.5" outlineLevel="0" r="308">
      <c r="A308" s="26"/>
      <c r="B308" s="26"/>
      <c r="C308" s="26"/>
      <c r="D308" s="25"/>
      <c r="E308" s="26"/>
      <c r="F308" s="32" t="s">
        <v>78</v>
      </c>
      <c r="G308" s="32" t="s">
        <v>79</v>
      </c>
      <c r="H308" s="32" t="s">
        <v>221</v>
      </c>
      <c r="I308" s="201" t="s">
        <v>222</v>
      </c>
    </row>
    <row collapsed="false" customFormat="false" customHeight="false" hidden="true" ht="15.75" outlineLevel="0" r="309">
      <c r="A309" s="176" t="n">
        <v>1</v>
      </c>
      <c r="B309" s="176" t="n">
        <v>2</v>
      </c>
      <c r="C309" s="176" t="n">
        <v>3</v>
      </c>
      <c r="D309" s="203" t="n">
        <v>4</v>
      </c>
      <c r="E309" s="176" t="n">
        <v>5</v>
      </c>
      <c r="F309" s="176" t="n">
        <v>6</v>
      </c>
      <c r="G309" s="176" t="n">
        <v>7</v>
      </c>
      <c r="H309" s="176" t="n">
        <v>9</v>
      </c>
      <c r="I309" s="201" t="n">
        <v>10</v>
      </c>
    </row>
    <row collapsed="false" customFormat="false" customHeight="true" hidden="true" ht="15" outlineLevel="0" r="310">
      <c r="A310" s="35" t="n">
        <v>2</v>
      </c>
      <c r="B310" s="498" t="s">
        <v>252</v>
      </c>
      <c r="C310" s="205" t="s">
        <v>253</v>
      </c>
      <c r="D310" s="204" t="s">
        <v>254</v>
      </c>
      <c r="E310" s="206" t="s">
        <v>225</v>
      </c>
      <c r="F310" s="26" t="e">
        <f aca="false">G310++"#ссыл!+H354+I354"</f>
        <v>#VALUE!</v>
      </c>
      <c r="G310" s="205" t="n">
        <f aca="false">G323+G331</f>
        <v>0</v>
      </c>
      <c r="H310" s="205" t="n">
        <f aca="false">H323+H331</f>
        <v>141.8</v>
      </c>
      <c r="I310" s="291" t="n">
        <f aca="false">I323+I331</f>
        <v>0</v>
      </c>
    </row>
    <row collapsed="false" customFormat="false" customHeight="true" hidden="true" ht="60.75" outlineLevel="0" r="311">
      <c r="A311" s="35"/>
      <c r="B311" s="464" t="s">
        <v>58</v>
      </c>
      <c r="C311" s="205"/>
      <c r="D311" s="204"/>
      <c r="E311" s="194" t="s">
        <v>226</v>
      </c>
      <c r="F311" s="26"/>
      <c r="G311" s="205"/>
      <c r="H311" s="205"/>
      <c r="I311" s="291"/>
    </row>
    <row collapsed="false" customFormat="false" customHeight="true" hidden="true" ht="58.5" outlineLevel="0" r="312">
      <c r="A312" s="35"/>
      <c r="B312" s="464"/>
      <c r="C312" s="328" t="s">
        <v>86</v>
      </c>
      <c r="D312" s="204"/>
      <c r="E312" s="183" t="s">
        <v>227</v>
      </c>
      <c r="F312" s="183" t="e">
        <f aca="false">G312++"#ссыл!+H356+I356"</f>
        <v>#VALUE!</v>
      </c>
      <c r="G312" s="308" t="n">
        <f aca="false">G334</f>
        <v>0</v>
      </c>
      <c r="H312" s="308" t="n">
        <f aca="false">H334</f>
        <v>278.2</v>
      </c>
      <c r="I312" s="210" t="n">
        <f aca="false">I334</f>
        <v>0</v>
      </c>
    </row>
    <row collapsed="false" customFormat="false" customHeight="true" hidden="true" ht="58.5" outlineLevel="0" r="313">
      <c r="A313" s="35"/>
      <c r="B313" s="464"/>
      <c r="C313" s="328" t="s">
        <v>87</v>
      </c>
      <c r="D313" s="204"/>
      <c r="E313" s="183"/>
      <c r="F313" s="183" t="e">
        <f aca="false">G313++"#ссыл!+H357+I357"</f>
        <v>#VALUE!</v>
      </c>
      <c r="G313" s="308" t="n">
        <f aca="false">G335</f>
        <v>0</v>
      </c>
      <c r="H313" s="308" t="n">
        <f aca="false">H335</f>
        <v>993.7</v>
      </c>
      <c r="I313" s="210" t="n">
        <f aca="false">I335</f>
        <v>0</v>
      </c>
    </row>
    <row collapsed="false" customFormat="false" customHeight="true" hidden="true" ht="58.5" outlineLevel="0" r="314">
      <c r="A314" s="35"/>
      <c r="B314" s="464"/>
      <c r="C314" s="328" t="s">
        <v>88</v>
      </c>
      <c r="D314" s="204"/>
      <c r="E314" s="183"/>
      <c r="F314" s="183" t="e">
        <f aca="false">G314++"#ссыл!+H358+I358"</f>
        <v>#VALUE!</v>
      </c>
      <c r="G314" s="308" t="n">
        <f aca="false">G336</f>
        <v>0</v>
      </c>
      <c r="H314" s="308" t="n">
        <f aca="false">H336</f>
        <v>200.9</v>
      </c>
      <c r="I314" s="210" t="n">
        <f aca="false">I336</f>
        <v>0</v>
      </c>
    </row>
    <row collapsed="false" customFormat="false" customHeight="true" hidden="true" ht="58.5" outlineLevel="0" r="315">
      <c r="A315" s="35"/>
      <c r="B315" s="189"/>
      <c r="C315" s="328" t="s">
        <v>255</v>
      </c>
      <c r="D315" s="204"/>
      <c r="E315" s="189"/>
      <c r="F315" s="183" t="e">
        <f aca="false">G315++"#ссыл!+H359+I359"</f>
        <v>#VALUE!</v>
      </c>
      <c r="G315" s="250" t="n">
        <f aca="false">G325</f>
        <v>0</v>
      </c>
      <c r="H315" s="250" t="n">
        <f aca="false">H325</f>
        <v>360.5</v>
      </c>
      <c r="I315" s="213" t="n">
        <f aca="false">I325</f>
        <v>0</v>
      </c>
    </row>
    <row collapsed="false" customFormat="false" customHeight="false" hidden="true" ht="31.5" outlineLevel="0" r="316">
      <c r="A316" s="35"/>
      <c r="B316" s="435"/>
      <c r="C316" s="250"/>
      <c r="D316" s="204"/>
      <c r="E316" s="194" t="s">
        <v>226</v>
      </c>
      <c r="F316" s="184" t="e">
        <f aca="false">F314+F313+F312+F315</f>
        <v>#VALUE!</v>
      </c>
      <c r="G316" s="253" t="n">
        <f aca="false">G314+G313+G312+G315</f>
        <v>0</v>
      </c>
      <c r="H316" s="253" t="n">
        <f aca="false">H314+H313+H312+H315</f>
        <v>1833.3</v>
      </c>
      <c r="I316" s="552" t="n">
        <f aca="false">I314+I313+I312+I315</f>
        <v>0</v>
      </c>
    </row>
    <row collapsed="false" customFormat="false" customHeight="false" hidden="true" ht="16.5" outlineLevel="0" r="317">
      <c r="A317" s="35"/>
      <c r="B317" s="435"/>
      <c r="C317" s="328" t="s">
        <v>86</v>
      </c>
      <c r="D317" s="204"/>
      <c r="E317" s="206" t="s">
        <v>228</v>
      </c>
      <c r="F317" s="183" t="e">
        <f aca="false">G317++"#ссыл!+H361+I361"</f>
        <v>#VALUE!</v>
      </c>
      <c r="G317" s="308" t="n">
        <f aca="false">G339</f>
        <v>0</v>
      </c>
      <c r="H317" s="308" t="n">
        <f aca="false">H339</f>
        <v>226</v>
      </c>
      <c r="I317" s="210" t="n">
        <f aca="false">I339</f>
        <v>0</v>
      </c>
    </row>
    <row collapsed="false" customFormat="false" customHeight="false" hidden="true" ht="16.5" outlineLevel="0" r="318">
      <c r="A318" s="35"/>
      <c r="B318" s="435"/>
      <c r="C318" s="328" t="s">
        <v>87</v>
      </c>
      <c r="D318" s="204"/>
      <c r="E318" s="206"/>
      <c r="F318" s="183" t="e">
        <f aca="false">G318++"#ссыл!+H362+I362"</f>
        <v>#VALUE!</v>
      </c>
      <c r="G318" s="308" t="n">
        <f aca="false">G340</f>
        <v>0</v>
      </c>
      <c r="H318" s="308" t="n">
        <f aca="false">H340</f>
        <v>818</v>
      </c>
      <c r="I318" s="210" t="n">
        <f aca="false">I340</f>
        <v>0</v>
      </c>
    </row>
    <row collapsed="false" customFormat="false" customHeight="false" hidden="true" ht="16.5" outlineLevel="0" r="319">
      <c r="A319" s="35"/>
      <c r="B319" s="435"/>
      <c r="C319" s="328" t="s">
        <v>88</v>
      </c>
      <c r="D319" s="204"/>
      <c r="E319" s="206"/>
      <c r="F319" s="183" t="e">
        <f aca="false">G319++"#ссыл!+H363+I363"</f>
        <v>#VALUE!</v>
      </c>
      <c r="G319" s="308" t="n">
        <f aca="false">G341</f>
        <v>0</v>
      </c>
      <c r="H319" s="308" t="n">
        <f aca="false">H341</f>
        <v>213.1</v>
      </c>
      <c r="I319" s="210" t="n">
        <f aca="false">I341</f>
        <v>0</v>
      </c>
    </row>
    <row collapsed="false" customFormat="false" customHeight="false" hidden="true" ht="16.5" outlineLevel="0" r="320">
      <c r="A320" s="35"/>
      <c r="B320" s="435"/>
      <c r="C320" s="328" t="s">
        <v>255</v>
      </c>
      <c r="D320" s="204"/>
      <c r="E320" s="206"/>
      <c r="F320" s="183" t="e">
        <f aca="false">G320++"#ссыл!+H364+I364"</f>
        <v>#VALUE!</v>
      </c>
      <c r="G320" s="306" t="n">
        <f aca="false">G327</f>
        <v>0</v>
      </c>
      <c r="H320" s="308" t="n">
        <f aca="false">H327</f>
        <v>282.2</v>
      </c>
      <c r="I320" s="210" t="n">
        <f aca="false">I327</f>
        <v>0</v>
      </c>
    </row>
    <row collapsed="false" customFormat="false" customHeight="false" hidden="true" ht="31.5" outlineLevel="0" r="321">
      <c r="A321" s="35"/>
      <c r="B321" s="191"/>
      <c r="C321" s="253"/>
      <c r="D321" s="204"/>
      <c r="E321" s="194" t="s">
        <v>226</v>
      </c>
      <c r="F321" s="464" t="e">
        <f aca="false">F319+F318+F317+F320</f>
        <v>#VALUE!</v>
      </c>
      <c r="G321" s="308" t="n">
        <f aca="false">G319+G318+G317+G320</f>
        <v>0</v>
      </c>
      <c r="H321" s="308" t="n">
        <f aca="false">H319+H318+H317+H320</f>
        <v>1539.3</v>
      </c>
      <c r="I321" s="244" t="n">
        <f aca="false">I319+I318+I317+I320</f>
        <v>0</v>
      </c>
    </row>
    <row collapsed="false" customFormat="false" customHeight="false" hidden="true" ht="16.5" outlineLevel="0" r="322">
      <c r="A322" s="331"/>
      <c r="B322" s="29" t="s">
        <v>85</v>
      </c>
      <c r="C322" s="29"/>
      <c r="D322" s="48"/>
      <c r="E322" s="194"/>
      <c r="F322" s="695" t="e">
        <f aca="false">F321+F316+F310</f>
        <v>#VALUE!</v>
      </c>
      <c r="G322" s="696" t="n">
        <f aca="false">G321+G316+G310</f>
        <v>0</v>
      </c>
      <c r="H322" s="696" t="n">
        <f aca="false">H321+H316+H310</f>
        <v>3514.4</v>
      </c>
      <c r="I322" s="505" t="n">
        <f aca="false">I321+I316+I310</f>
        <v>0</v>
      </c>
    </row>
    <row collapsed="false" customFormat="false" customHeight="true" hidden="true" ht="15.75" outlineLevel="0" r="323">
      <c r="A323" s="556" t="s">
        <v>256</v>
      </c>
      <c r="B323" s="190" t="s">
        <v>257</v>
      </c>
      <c r="C323" s="205" t="s">
        <v>253</v>
      </c>
      <c r="D323" s="204" t="s">
        <v>258</v>
      </c>
      <c r="E323" s="206" t="s">
        <v>225</v>
      </c>
      <c r="F323" s="184" t="e">
        <f aca="false">G323+"#ссыл!+H367+I367"</f>
        <v>#VALUE!</v>
      </c>
      <c r="G323" s="27" t="n">
        <v>0</v>
      </c>
      <c r="H323" s="276" t="n">
        <v>141.8</v>
      </c>
      <c r="I323" s="359" t="n">
        <v>0</v>
      </c>
    </row>
    <row collapsed="false" customFormat="false" customHeight="true" hidden="true" ht="285.75" outlineLevel="0" r="324">
      <c r="A324" s="556"/>
      <c r="B324" s="189" t="s">
        <v>259</v>
      </c>
      <c r="C324" s="205"/>
      <c r="D324" s="204"/>
      <c r="E324" s="194" t="s">
        <v>226</v>
      </c>
      <c r="F324" s="184"/>
      <c r="G324" s="27"/>
      <c r="H324" s="276"/>
      <c r="I324" s="359"/>
    </row>
    <row collapsed="false" customFormat="false" customHeight="true" hidden="true" ht="15.75" outlineLevel="0" r="325">
      <c r="A325" s="556"/>
      <c r="B325" s="435"/>
      <c r="C325" s="205"/>
      <c r="D325" s="204"/>
      <c r="E325" s="206" t="s">
        <v>227</v>
      </c>
      <c r="F325" s="26" t="e">
        <f aca="false">G325+"#ссыл!+H369+I369"</f>
        <v>#VALUE!</v>
      </c>
      <c r="G325" s="27" t="n">
        <v>0</v>
      </c>
      <c r="H325" s="205" t="n">
        <v>360.5</v>
      </c>
      <c r="I325" s="27" t="n">
        <v>0</v>
      </c>
    </row>
    <row collapsed="false" customFormat="false" customHeight="true" hidden="true" ht="15.75" outlineLevel="0" r="326">
      <c r="A326" s="556"/>
      <c r="B326" s="435"/>
      <c r="C326" s="205"/>
      <c r="D326" s="204"/>
      <c r="E326" s="194" t="s">
        <v>226</v>
      </c>
      <c r="F326" s="26"/>
      <c r="G326" s="27"/>
      <c r="H326" s="205"/>
      <c r="I326" s="27"/>
    </row>
    <row collapsed="false" customFormat="false" customHeight="true" hidden="true" ht="15.75" outlineLevel="0" r="327">
      <c r="A327" s="556"/>
      <c r="B327" s="435"/>
      <c r="C327" s="205"/>
      <c r="D327" s="204"/>
      <c r="E327" s="206" t="s">
        <v>228</v>
      </c>
      <c r="F327" s="26" t="e">
        <f aca="false">G327+"#ссыл!+H371+I371"</f>
        <v>#VALUE!</v>
      </c>
      <c r="G327" s="27" t="n">
        <v>0</v>
      </c>
      <c r="H327" s="205" t="n">
        <v>282.2</v>
      </c>
      <c r="I327" s="27" t="n">
        <v>0</v>
      </c>
    </row>
    <row collapsed="false" customFormat="false" customHeight="true" hidden="true" ht="15.75" outlineLevel="0" r="328">
      <c r="A328" s="556"/>
      <c r="B328" s="191"/>
      <c r="C328" s="205"/>
      <c r="D328" s="204"/>
      <c r="E328" s="194" t="s">
        <v>226</v>
      </c>
      <c r="F328" s="26"/>
      <c r="G328" s="27"/>
      <c r="H328" s="205"/>
      <c r="I328" s="27"/>
    </row>
    <row collapsed="false" customFormat="false" customHeight="false" hidden="true" ht="16.5" outlineLevel="0" r="329">
      <c r="A329" s="331"/>
      <c r="B329" s="29" t="s">
        <v>85</v>
      </c>
      <c r="C329" s="29"/>
      <c r="D329" s="30"/>
      <c r="E329" s="31"/>
      <c r="F329" s="697" t="e">
        <f aca="false">F327+F325+F323</f>
        <v>#VALUE!</v>
      </c>
      <c r="G329" s="697" t="n">
        <f aca="false">G327+G325+G323</f>
        <v>0</v>
      </c>
      <c r="H329" s="697" t="n">
        <f aca="false">H327+H325+H323</f>
        <v>784.5</v>
      </c>
      <c r="I329" s="336" t="n">
        <f aca="false">I327+I325+I323</f>
        <v>0</v>
      </c>
    </row>
    <row collapsed="false" customFormat="false" customHeight="false" hidden="true" ht="15.75" outlineLevel="0" r="330">
      <c r="A330" s="366"/>
    </row>
    <row collapsed="false" customFormat="false" customHeight="true" hidden="true" ht="15.75" outlineLevel="0" r="331">
      <c r="A331" s="557" t="s">
        <v>32</v>
      </c>
      <c r="B331" s="27" t="s">
        <v>260</v>
      </c>
      <c r="C331" s="35"/>
      <c r="D331" s="204"/>
      <c r="E331" s="337" t="s">
        <v>225</v>
      </c>
      <c r="F331" s="26" t="n">
        <v>0</v>
      </c>
      <c r="G331" s="27" t="n">
        <v>0</v>
      </c>
      <c r="H331" s="26" t="n">
        <v>0</v>
      </c>
      <c r="I331" s="27" t="n">
        <v>0</v>
      </c>
    </row>
    <row collapsed="false" customFormat="false" customHeight="true" hidden="true" ht="60.75" outlineLevel="0" r="332">
      <c r="A332" s="557"/>
      <c r="B332" s="27"/>
      <c r="C332" s="35"/>
      <c r="D332" s="204"/>
      <c r="E332" s="194" t="s">
        <v>226</v>
      </c>
      <c r="F332" s="26"/>
      <c r="G332" s="27"/>
      <c r="H332" s="26"/>
      <c r="I332" s="27"/>
    </row>
    <row collapsed="false" customFormat="false" customHeight="true" hidden="true" ht="47.25" outlineLevel="0" r="333">
      <c r="A333" s="557"/>
      <c r="B333" s="27"/>
      <c r="C333" s="308"/>
      <c r="D333" s="128" t="s">
        <v>261</v>
      </c>
      <c r="E333" s="183" t="s">
        <v>227</v>
      </c>
      <c r="F333" s="183" t="e">
        <f aca="false">F334+F335+F336</f>
        <v>#VALUE!</v>
      </c>
      <c r="G333" s="304" t="n">
        <f aca="false">G334+G335+G336</f>
        <v>0</v>
      </c>
      <c r="H333" s="304" t="n">
        <f aca="false">H334+H335+H336</f>
        <v>1472.8</v>
      </c>
      <c r="I333" s="240" t="n">
        <f aca="false">I334+I335+I336</f>
        <v>0</v>
      </c>
    </row>
    <row collapsed="false" customFormat="false" customHeight="true" hidden="true" ht="30" outlineLevel="0" r="334">
      <c r="A334" s="557"/>
      <c r="B334" s="27"/>
      <c r="C334" s="328" t="s">
        <v>86</v>
      </c>
      <c r="D334" s="128"/>
      <c r="E334" s="183"/>
      <c r="F334" s="464" t="e">
        <f aca="false">G334+"#ссыл!+H378+I378"</f>
        <v>#VALUE!</v>
      </c>
      <c r="G334" s="246" t="n">
        <v>0</v>
      </c>
      <c r="H334" s="250" t="n">
        <v>278.2</v>
      </c>
      <c r="I334" s="246" t="n">
        <v>0</v>
      </c>
    </row>
    <row collapsed="false" customFormat="false" customHeight="true" hidden="true" ht="30" outlineLevel="0" r="335">
      <c r="A335" s="557"/>
      <c r="B335" s="27"/>
      <c r="C335" s="328" t="s">
        <v>87</v>
      </c>
      <c r="D335" s="128"/>
      <c r="E335" s="183"/>
      <c r="F335" s="464" t="e">
        <f aca="false">G335+"#ссыл!+H379+I379"</f>
        <v>#VALUE!</v>
      </c>
      <c r="G335" s="246" t="n">
        <v>0</v>
      </c>
      <c r="H335" s="250" t="n">
        <v>993.7</v>
      </c>
      <c r="I335" s="246" t="n">
        <v>0</v>
      </c>
    </row>
    <row collapsed="false" customFormat="false" customHeight="true" hidden="true" ht="25.5" outlineLevel="0" r="336">
      <c r="A336" s="557"/>
      <c r="B336" s="27"/>
      <c r="C336" s="328" t="s">
        <v>88</v>
      </c>
      <c r="D336" s="128"/>
      <c r="E336" s="183"/>
      <c r="F336" s="464" t="e">
        <f aca="false">G336+"#ссыл!+H380+I380"</f>
        <v>#VALUE!</v>
      </c>
      <c r="G336" s="246" t="n">
        <v>0</v>
      </c>
      <c r="H336" s="250" t="n">
        <v>200.9</v>
      </c>
      <c r="I336" s="246" t="n">
        <v>0</v>
      </c>
    </row>
    <row collapsed="false" customFormat="false" customHeight="true" hidden="true" ht="15.75" outlineLevel="0" r="337">
      <c r="A337" s="557"/>
      <c r="B337" s="27"/>
      <c r="C337" s="250"/>
      <c r="D337" s="128"/>
      <c r="E337" s="194" t="s">
        <v>226</v>
      </c>
      <c r="F337" s="184"/>
      <c r="G337" s="136"/>
      <c r="H337" s="253"/>
      <c r="I337" s="136"/>
    </row>
    <row collapsed="false" customFormat="false" customHeight="true" hidden="true" ht="15" outlineLevel="0" r="338">
      <c r="A338" s="557"/>
      <c r="B338" s="27"/>
      <c r="C338" s="308"/>
      <c r="D338" s="698"/>
      <c r="E338" s="206" t="s">
        <v>228</v>
      </c>
      <c r="F338" s="183" t="e">
        <f aca="false">G338+"#ссыл!+H382+I382"</f>
        <v>#VALUE!</v>
      </c>
      <c r="G338" s="304" t="n">
        <f aca="false">G339+G340+G341</f>
        <v>0</v>
      </c>
      <c r="H338" s="304" t="n">
        <f aca="false">H339+H340+H341</f>
        <v>1257.1</v>
      </c>
      <c r="I338" s="240" t="n">
        <f aca="false">I339+I340+I341</f>
        <v>0</v>
      </c>
    </row>
    <row collapsed="false" customFormat="false" customHeight="true" hidden="true" ht="15" outlineLevel="0" r="339">
      <c r="A339" s="557"/>
      <c r="B339" s="27"/>
      <c r="C339" s="328" t="s">
        <v>86</v>
      </c>
      <c r="D339" s="698"/>
      <c r="E339" s="206"/>
      <c r="F339" s="464" t="e">
        <f aca="false">G339+"#ссыл!+H383+I383"</f>
        <v>#VALUE!</v>
      </c>
      <c r="G339" s="246" t="n">
        <v>0</v>
      </c>
      <c r="H339" s="250" t="n">
        <v>226</v>
      </c>
      <c r="I339" s="246" t="n">
        <v>0</v>
      </c>
    </row>
    <row collapsed="false" customFormat="false" customHeight="true" hidden="true" ht="15" outlineLevel="0" r="340">
      <c r="A340" s="557"/>
      <c r="B340" s="27"/>
      <c r="C340" s="328" t="s">
        <v>87</v>
      </c>
      <c r="D340" s="698"/>
      <c r="E340" s="206"/>
      <c r="F340" s="464" t="e">
        <f aca="false">G340+"#ссыл!+H384+I384"</f>
        <v>#VALUE!</v>
      </c>
      <c r="G340" s="246" t="n">
        <v>0</v>
      </c>
      <c r="H340" s="250" t="n">
        <v>818</v>
      </c>
      <c r="I340" s="246" t="n">
        <v>0</v>
      </c>
    </row>
    <row collapsed="false" customFormat="false" customHeight="true" hidden="true" ht="15.75" outlineLevel="0" r="341">
      <c r="A341" s="557"/>
      <c r="B341" s="27"/>
      <c r="C341" s="339" t="s">
        <v>88</v>
      </c>
      <c r="D341" s="699"/>
      <c r="E341" s="194" t="s">
        <v>226</v>
      </c>
      <c r="F341" s="464" t="e">
        <f aca="false">G341+"#ссыл!+H385+I385"</f>
        <v>#VALUE!</v>
      </c>
      <c r="G341" s="136" t="n">
        <v>0</v>
      </c>
      <c r="H341" s="253" t="n">
        <v>213.1</v>
      </c>
      <c r="I341" s="136" t="n">
        <v>0</v>
      </c>
    </row>
    <row collapsed="false" customFormat="false" customHeight="false" hidden="true" ht="17.25" outlineLevel="0" r="342">
      <c r="A342" s="334"/>
      <c r="B342" s="31" t="s">
        <v>98</v>
      </c>
      <c r="C342" s="31"/>
      <c r="D342" s="30"/>
      <c r="E342" s="31"/>
      <c r="F342" s="700" t="e">
        <f aca="false">F338+F333+F331</f>
        <v>#VALUE!</v>
      </c>
      <c r="G342" s="462" t="n">
        <f aca="false">G338+G333+G331</f>
        <v>0</v>
      </c>
      <c r="H342" s="697" t="n">
        <f aca="false">H338+H333+H331</f>
        <v>2729.9</v>
      </c>
      <c r="I342" s="336" t="n">
        <f aca="false">I338+I333+I331</f>
        <v>0</v>
      </c>
    </row>
    <row collapsed="false" customFormat="false" customHeight="false" hidden="true" ht="15.75" outlineLevel="0" r="343">
      <c r="A343" s="357"/>
    </row>
    <row collapsed="false" customFormat="false" customHeight="false" hidden="true" ht="15.75" outlineLevel="0" r="344">
      <c r="A344" s="357"/>
    </row>
    <row collapsed="false" customFormat="false" customHeight="false" hidden="true" ht="15.75" outlineLevel="0" r="345">
      <c r="A345" s="357"/>
    </row>
    <row collapsed="false" customFormat="false" customHeight="false" hidden="true" ht="15.75" outlineLevel="0" r="346">
      <c r="A346" s="357"/>
    </row>
    <row collapsed="false" customFormat="false" customHeight="false" hidden="true" ht="15.75" outlineLevel="0" r="347">
      <c r="A347" s="357"/>
    </row>
    <row collapsed="false" customFormat="false" customHeight="false" hidden="true" ht="15.75" outlineLevel="0" r="348">
      <c r="A348" s="357" t="s">
        <v>262</v>
      </c>
    </row>
    <row collapsed="false" customFormat="false" customHeight="false" hidden="true" ht="15.75" outlineLevel="0" r="349">
      <c r="A349" s="358"/>
    </row>
    <row collapsed="false" customFormat="false" customHeight="false" hidden="true" ht="15.75" outlineLevel="0" r="350">
      <c r="A350" s="3" t="s">
        <v>263</v>
      </c>
      <c r="B350" s="3"/>
      <c r="C350" s="3"/>
      <c r="D350" s="3"/>
      <c r="E350" s="3"/>
      <c r="F350" s="3"/>
      <c r="G350" s="3"/>
    </row>
    <row collapsed="false" customFormat="false" customHeight="false" hidden="true" ht="15.75" outlineLevel="0" r="351">
      <c r="A351" s="358"/>
    </row>
    <row collapsed="false" customFormat="false" customHeight="true" hidden="true" ht="164.25" outlineLevel="0" r="352">
      <c r="A352" s="26" t="s">
        <v>171</v>
      </c>
      <c r="B352" s="26" t="s">
        <v>217</v>
      </c>
      <c r="C352" s="26" t="s">
        <v>72</v>
      </c>
      <c r="D352" s="25" t="s">
        <v>218</v>
      </c>
      <c r="E352" s="26" t="s">
        <v>74</v>
      </c>
      <c r="F352" s="26" t="s">
        <v>219</v>
      </c>
      <c r="G352" s="26"/>
      <c r="H352" s="26"/>
      <c r="I352" s="26"/>
    </row>
    <row collapsed="false" customFormat="false" customHeight="false" hidden="true" ht="31.5" outlineLevel="0" r="353">
      <c r="A353" s="26"/>
      <c r="B353" s="26"/>
      <c r="C353" s="26"/>
      <c r="D353" s="25"/>
      <c r="E353" s="26"/>
      <c r="F353" s="32" t="s">
        <v>78</v>
      </c>
      <c r="G353" s="32" t="s">
        <v>79</v>
      </c>
      <c r="H353" s="32" t="s">
        <v>221</v>
      </c>
      <c r="I353" s="201" t="s">
        <v>222</v>
      </c>
    </row>
    <row collapsed="false" customFormat="false" customHeight="false" hidden="true" ht="15.75" outlineLevel="0" r="354">
      <c r="A354" s="176" t="n">
        <v>1</v>
      </c>
      <c r="B354" s="176" t="n">
        <v>2</v>
      </c>
      <c r="C354" s="176" t="n">
        <v>3</v>
      </c>
      <c r="D354" s="203" t="n">
        <v>4</v>
      </c>
      <c r="E354" s="176" t="n">
        <v>5</v>
      </c>
      <c r="F354" s="176" t="n">
        <v>6</v>
      </c>
      <c r="G354" s="176" t="n">
        <v>7</v>
      </c>
      <c r="H354" s="176" t="n">
        <v>9</v>
      </c>
      <c r="I354" s="201" t="n">
        <v>10</v>
      </c>
    </row>
    <row collapsed="false" customFormat="false" customHeight="true" hidden="true" ht="15" outlineLevel="0" r="355">
      <c r="A355" s="35" t="n">
        <v>3</v>
      </c>
      <c r="B355" s="498" t="s">
        <v>62</v>
      </c>
      <c r="C355" s="205" t="s">
        <v>264</v>
      </c>
      <c r="D355" s="43" t="s">
        <v>265</v>
      </c>
      <c r="E355" s="206" t="s">
        <v>225</v>
      </c>
      <c r="F355" s="701" t="e">
        <f aca="false">G355+"#ссыл!+H399+I399"</f>
        <v>#VALUE!</v>
      </c>
      <c r="G355" s="523" t="n">
        <f aca="false">G362</f>
        <v>0</v>
      </c>
      <c r="H355" s="523" t="n">
        <f aca="false">H362</f>
        <v>832.375</v>
      </c>
      <c r="I355" s="212" t="n">
        <f aca="false">I362</f>
        <v>0</v>
      </c>
    </row>
    <row collapsed="false" customFormat="false" customHeight="true" hidden="true" ht="225.75" outlineLevel="0" r="356">
      <c r="A356" s="35"/>
      <c r="B356" s="498" t="s">
        <v>64</v>
      </c>
      <c r="C356" s="205"/>
      <c r="D356" s="43"/>
      <c r="E356" s="194" t="s">
        <v>226</v>
      </c>
      <c r="F356" s="701"/>
      <c r="G356" s="523"/>
      <c r="H356" s="523"/>
      <c r="I356" s="212"/>
    </row>
    <row collapsed="false" customFormat="false" customHeight="true" hidden="true" ht="15.75" outlineLevel="0" r="357">
      <c r="A357" s="35"/>
      <c r="B357" s="435"/>
      <c r="C357" s="205"/>
      <c r="D357" s="43"/>
      <c r="E357" s="206" t="s">
        <v>227</v>
      </c>
      <c r="F357" s="701" t="e">
        <f aca="false">G357+"#ссыл!+H401+I401"</f>
        <v>#VALUE!</v>
      </c>
      <c r="G357" s="523" t="n">
        <f aca="false">G365</f>
        <v>0</v>
      </c>
      <c r="H357" s="523" t="n">
        <f aca="false">H365</f>
        <v>1057.2</v>
      </c>
      <c r="I357" s="212" t="n">
        <f aca="false">I365</f>
        <v>0</v>
      </c>
    </row>
    <row collapsed="false" customFormat="false" customHeight="true" hidden="true" ht="15.75" outlineLevel="0" r="358">
      <c r="A358" s="35"/>
      <c r="B358" s="435"/>
      <c r="C358" s="205"/>
      <c r="D358" s="43"/>
      <c r="E358" s="194" t="s">
        <v>226</v>
      </c>
      <c r="F358" s="701"/>
      <c r="G358" s="523"/>
      <c r="H358" s="523"/>
      <c r="I358" s="212"/>
    </row>
    <row collapsed="false" customFormat="false" customHeight="true" hidden="true" ht="15.75" outlineLevel="0" r="359">
      <c r="A359" s="35"/>
      <c r="B359" s="435"/>
      <c r="C359" s="205"/>
      <c r="D359" s="43"/>
      <c r="E359" s="206" t="s">
        <v>228</v>
      </c>
      <c r="F359" s="701" t="e">
        <f aca="false">G359+"#ссыл!+H403+I403"</f>
        <v>#VALUE!</v>
      </c>
      <c r="G359" s="523" t="n">
        <f aca="false">G367</f>
        <v>0</v>
      </c>
      <c r="H359" s="523" t="n">
        <f aca="false">H367</f>
        <v>1013.1</v>
      </c>
      <c r="I359" s="212" t="n">
        <f aca="false">I367</f>
        <v>0</v>
      </c>
    </row>
    <row collapsed="false" customFormat="false" customHeight="true" hidden="true" ht="15.75" outlineLevel="0" r="360">
      <c r="A360" s="35"/>
      <c r="B360" s="191"/>
      <c r="C360" s="205"/>
      <c r="D360" s="43"/>
      <c r="E360" s="194" t="s">
        <v>226</v>
      </c>
      <c r="F360" s="701"/>
      <c r="G360" s="523"/>
      <c r="H360" s="523"/>
      <c r="I360" s="212"/>
    </row>
    <row collapsed="false" customFormat="false" customHeight="false" hidden="true" ht="15.75" outlineLevel="0" r="361">
      <c r="A361" s="29"/>
      <c r="B361" s="29" t="s">
        <v>85</v>
      </c>
      <c r="C361" s="29"/>
      <c r="D361" s="48"/>
      <c r="E361" s="29"/>
      <c r="F361" s="702" t="e">
        <f aca="false">F359+F357+F355</f>
        <v>#VALUE!</v>
      </c>
      <c r="G361" s="703" t="n">
        <f aca="false">G359+G357+G355</f>
        <v>0</v>
      </c>
      <c r="H361" s="703" t="n">
        <f aca="false">H359+H357+H355</f>
        <v>2902.675</v>
      </c>
      <c r="I361" s="559" t="n">
        <f aca="false">I359+I357+I355</f>
        <v>0</v>
      </c>
    </row>
    <row collapsed="false" customFormat="false" customHeight="true" hidden="true" ht="15" outlineLevel="0" r="362">
      <c r="A362" s="560" t="n">
        <v>41642</v>
      </c>
      <c r="B362" s="498" t="s">
        <v>266</v>
      </c>
      <c r="C362" s="205" t="s">
        <v>264</v>
      </c>
      <c r="D362" s="43" t="s">
        <v>267</v>
      </c>
      <c r="E362" s="206"/>
      <c r="F362" s="701" t="e">
        <f aca="false">G362+"#ссыл!+H406+I406"</f>
        <v>#VALUE!</v>
      </c>
      <c r="G362" s="561" t="n">
        <v>0</v>
      </c>
      <c r="H362" s="523" t="n">
        <v>832.375</v>
      </c>
      <c r="I362" s="561" t="n">
        <v>0</v>
      </c>
    </row>
    <row collapsed="false" customFormat="false" customHeight="true" hidden="true" ht="150.75" outlineLevel="0" r="363">
      <c r="A363" s="560"/>
      <c r="B363" s="498" t="s">
        <v>66</v>
      </c>
      <c r="C363" s="205"/>
      <c r="D363" s="43"/>
      <c r="E363" s="206" t="s">
        <v>225</v>
      </c>
      <c r="F363" s="701"/>
      <c r="G363" s="561"/>
      <c r="H363" s="523"/>
      <c r="I363" s="561"/>
    </row>
    <row collapsed="false" customFormat="false" customHeight="true" hidden="true" ht="15.75" outlineLevel="0" r="364">
      <c r="A364" s="560"/>
      <c r="B364" s="435"/>
      <c r="C364" s="205"/>
      <c r="D364" s="43"/>
      <c r="E364" s="194" t="s">
        <v>226</v>
      </c>
      <c r="F364" s="701"/>
      <c r="G364" s="561"/>
      <c r="H364" s="523"/>
      <c r="I364" s="561"/>
    </row>
    <row collapsed="false" customFormat="false" customHeight="true" hidden="true" ht="15.75" outlineLevel="0" r="365">
      <c r="A365" s="560"/>
      <c r="B365" s="435"/>
      <c r="C365" s="205"/>
      <c r="D365" s="43"/>
      <c r="E365" s="206" t="s">
        <v>227</v>
      </c>
      <c r="F365" s="701" t="e">
        <f aca="false">G365+"#ссыл!+H409+I409"</f>
        <v>#VALUE!</v>
      </c>
      <c r="G365" s="562" t="n">
        <v>0</v>
      </c>
      <c r="H365" s="523" t="n">
        <v>1057.2</v>
      </c>
      <c r="I365" s="562" t="n">
        <v>0</v>
      </c>
    </row>
    <row collapsed="false" customFormat="false" customHeight="true" hidden="true" ht="15.75" outlineLevel="0" r="366">
      <c r="A366" s="560"/>
      <c r="B366" s="435"/>
      <c r="C366" s="205"/>
      <c r="D366" s="43"/>
      <c r="E366" s="194" t="s">
        <v>226</v>
      </c>
      <c r="F366" s="701"/>
      <c r="G366" s="562"/>
      <c r="H366" s="523"/>
      <c r="I366" s="562"/>
    </row>
    <row collapsed="false" customFormat="false" customHeight="true" hidden="true" ht="15.75" outlineLevel="0" r="367">
      <c r="A367" s="560"/>
      <c r="B367" s="435"/>
      <c r="C367" s="205"/>
      <c r="D367" s="43"/>
      <c r="E367" s="206" t="s">
        <v>228</v>
      </c>
      <c r="F367" s="701" t="e">
        <f aca="false">G367+"#ссыл!+H411+I411"</f>
        <v>#VALUE!</v>
      </c>
      <c r="G367" s="561" t="n">
        <v>0</v>
      </c>
      <c r="H367" s="523" t="n">
        <v>1013.1</v>
      </c>
      <c r="I367" s="561" t="n">
        <v>0</v>
      </c>
    </row>
    <row collapsed="false" customFormat="false" customHeight="true" hidden="true" ht="15.75" outlineLevel="0" r="368">
      <c r="A368" s="560"/>
      <c r="B368" s="191"/>
      <c r="C368" s="205"/>
      <c r="D368" s="43"/>
      <c r="E368" s="194" t="s">
        <v>226</v>
      </c>
      <c r="F368" s="701"/>
      <c r="G368" s="561"/>
      <c r="H368" s="523"/>
      <c r="I368" s="561"/>
    </row>
    <row collapsed="false" customFormat="false" customHeight="false" hidden="true" ht="15.75" outlineLevel="0" r="369">
      <c r="A369" s="563"/>
      <c r="B369" s="29" t="s">
        <v>85</v>
      </c>
      <c r="C369" s="29"/>
      <c r="D369" s="48"/>
      <c r="E369" s="29"/>
      <c r="F369" s="702" t="e">
        <f aca="false">F367+F365+F362</f>
        <v>#VALUE!</v>
      </c>
      <c r="G369" s="703" t="n">
        <f aca="false">G367+G365+G362</f>
        <v>0</v>
      </c>
      <c r="H369" s="703" t="n">
        <f aca="false">H367+H365+H362</f>
        <v>2902.675</v>
      </c>
      <c r="I369" s="494" t="n">
        <f aca="false">I367+I365+I362</f>
        <v>0</v>
      </c>
    </row>
    <row collapsed="false" customFormat="false" customHeight="false" hidden="true" ht="15.75" outlineLevel="0" r="370">
      <c r="A370" s="357"/>
    </row>
    <row collapsed="false" customFormat="false" customHeight="false" hidden="true" ht="15.75" outlineLevel="0" r="371">
      <c r="A371" s="357" t="s">
        <v>268</v>
      </c>
    </row>
    <row collapsed="false" customFormat="false" customHeight="false" hidden="true" ht="15.75" outlineLevel="0" r="372">
      <c r="A372" s="3" t="s">
        <v>168</v>
      </c>
      <c r="B372" s="3"/>
      <c r="C372" s="3"/>
      <c r="D372" s="3"/>
      <c r="E372" s="3"/>
      <c r="F372" s="3"/>
      <c r="G372" s="3"/>
      <c r="H372" s="3"/>
      <c r="I372" s="3"/>
    </row>
    <row collapsed="false" customFormat="false" customHeight="false" hidden="true" ht="15.75" outlineLevel="0" r="373">
      <c r="A373" s="3" t="s">
        <v>269</v>
      </c>
      <c r="B373" s="3"/>
      <c r="C373" s="3"/>
      <c r="D373" s="3"/>
      <c r="E373" s="3"/>
      <c r="F373" s="3"/>
      <c r="G373" s="3"/>
    </row>
    <row collapsed="false" customFormat="false" customHeight="false" hidden="true" ht="15.75" outlineLevel="0" r="374">
      <c r="A374" s="3" t="s">
        <v>270</v>
      </c>
      <c r="B374" s="3"/>
      <c r="C374" s="3"/>
      <c r="D374" s="3"/>
      <c r="E374" s="3"/>
      <c r="F374" s="3"/>
      <c r="G374" s="3"/>
      <c r="H374" s="3"/>
      <c r="I374" s="3"/>
    </row>
    <row collapsed="false" customFormat="false" customHeight="false" hidden="true" ht="15.75" outlineLevel="0" r="375">
      <c r="A375" s="5"/>
    </row>
    <row collapsed="false" customFormat="false" customHeight="true" hidden="true" ht="131.25" outlineLevel="0" r="376">
      <c r="A376" s="127" t="s">
        <v>171</v>
      </c>
      <c r="B376" s="25" t="s">
        <v>271</v>
      </c>
      <c r="C376" s="25" t="s">
        <v>272</v>
      </c>
      <c r="D376" s="25" t="s">
        <v>273</v>
      </c>
      <c r="E376" s="25" t="s">
        <v>274</v>
      </c>
      <c r="F376" s="25" t="s">
        <v>275</v>
      </c>
      <c r="G376" s="25" t="s">
        <v>454</v>
      </c>
      <c r="H376" s="25"/>
      <c r="I376" s="25" t="s">
        <v>276</v>
      </c>
    </row>
    <row collapsed="false" customFormat="false" customHeight="true" hidden="true" ht="15.75" outlineLevel="0" r="377">
      <c r="A377" s="30" t="s">
        <v>9</v>
      </c>
      <c r="B377" s="25"/>
      <c r="C377" s="25"/>
      <c r="D377" s="25"/>
      <c r="E377" s="25"/>
      <c r="F377" s="25"/>
      <c r="G377" s="25"/>
      <c r="H377" s="25"/>
      <c r="I377" s="25"/>
    </row>
    <row collapsed="false" customFormat="false" customHeight="false" hidden="true" ht="16.5" outlineLevel="0" r="378">
      <c r="A378" s="203" t="n">
        <v>1</v>
      </c>
      <c r="B378" s="203" t="n">
        <v>2</v>
      </c>
      <c r="C378" s="203" t="n">
        <v>3</v>
      </c>
      <c r="D378" s="203" t="n">
        <v>4</v>
      </c>
      <c r="E378" s="203" t="n">
        <v>5</v>
      </c>
      <c r="F378" s="203" t="n">
        <v>6</v>
      </c>
      <c r="G378" s="203" t="n">
        <v>7</v>
      </c>
      <c r="H378" s="564"/>
      <c r="I378" s="203" t="n">
        <v>9</v>
      </c>
    </row>
    <row collapsed="false" customFormat="false" customHeight="true" hidden="true" ht="120.75" outlineLevel="0" r="379">
      <c r="A379" s="32" t="n">
        <v>1</v>
      </c>
      <c r="B379" s="194" t="s">
        <v>278</v>
      </c>
      <c r="C379" s="29" t="s">
        <v>184</v>
      </c>
      <c r="D379" s="38" t="s">
        <v>279</v>
      </c>
      <c r="E379" s="29" t="s">
        <v>280</v>
      </c>
      <c r="F379" s="32" t="s">
        <v>165</v>
      </c>
      <c r="G379" s="194" t="n">
        <v>73.5</v>
      </c>
      <c r="H379" s="35"/>
      <c r="I379" s="29" t="s">
        <v>281</v>
      </c>
    </row>
    <row collapsed="false" customFormat="false" customHeight="true" hidden="true" ht="15" outlineLevel="0" r="380">
      <c r="A380" s="26" t="n">
        <v>2</v>
      </c>
      <c r="B380" s="205" t="s">
        <v>283</v>
      </c>
      <c r="C380" s="35" t="s">
        <v>186</v>
      </c>
      <c r="D380" s="204" t="s">
        <v>284</v>
      </c>
      <c r="E380" s="35" t="s">
        <v>280</v>
      </c>
      <c r="F380" s="189" t="s">
        <v>285</v>
      </c>
      <c r="G380" s="205" t="n">
        <v>1.2</v>
      </c>
      <c r="H380" s="35"/>
      <c r="I380" s="35" t="s">
        <v>281</v>
      </c>
    </row>
    <row collapsed="false" customFormat="false" customHeight="true" hidden="true" ht="105.75" outlineLevel="0" r="381">
      <c r="A381" s="26"/>
      <c r="B381" s="205"/>
      <c r="C381" s="35"/>
      <c r="D381" s="204"/>
      <c r="E381" s="35"/>
      <c r="F381" s="32" t="s">
        <v>286</v>
      </c>
      <c r="G381" s="205"/>
      <c r="H381" s="35"/>
      <c r="I381" s="35"/>
    </row>
    <row collapsed="false" customFormat="false" customHeight="true" hidden="true" ht="135.75" outlineLevel="0" r="382">
      <c r="A382" s="32" t="n">
        <v>3</v>
      </c>
      <c r="B382" s="194" t="s">
        <v>287</v>
      </c>
      <c r="C382" s="29" t="s">
        <v>186</v>
      </c>
      <c r="D382" s="38" t="s">
        <v>288</v>
      </c>
      <c r="E382" s="29" t="s">
        <v>280</v>
      </c>
      <c r="F382" s="32" t="s">
        <v>289</v>
      </c>
      <c r="G382" s="194" t="n">
        <v>10</v>
      </c>
      <c r="H382" s="35"/>
      <c r="I382" s="29" t="s">
        <v>102</v>
      </c>
    </row>
    <row collapsed="false" customFormat="false" customHeight="true" hidden="true" ht="120.75" outlineLevel="0" r="383">
      <c r="A383" s="32" t="n">
        <v>4</v>
      </c>
      <c r="B383" s="194" t="s">
        <v>290</v>
      </c>
      <c r="C383" s="29" t="s">
        <v>184</v>
      </c>
      <c r="D383" s="38" t="s">
        <v>291</v>
      </c>
      <c r="E383" s="29" t="s">
        <v>280</v>
      </c>
      <c r="F383" s="32" t="s">
        <v>165</v>
      </c>
      <c r="G383" s="194" t="n">
        <v>91</v>
      </c>
      <c r="H383" s="35"/>
      <c r="I383" s="29" t="s">
        <v>292</v>
      </c>
    </row>
    <row collapsed="false" customFormat="false" customHeight="true" hidden="true" ht="150.75" outlineLevel="0" r="384">
      <c r="A384" s="32" t="n">
        <v>5</v>
      </c>
      <c r="B384" s="194" t="s">
        <v>293</v>
      </c>
      <c r="C384" s="29" t="s">
        <v>294</v>
      </c>
      <c r="D384" s="48" t="s">
        <v>295</v>
      </c>
      <c r="E384" s="29" t="s">
        <v>280</v>
      </c>
      <c r="F384" s="32" t="s">
        <v>165</v>
      </c>
      <c r="G384" s="194" t="n">
        <v>165</v>
      </c>
      <c r="H384" s="35"/>
      <c r="I384" s="29" t="s">
        <v>55</v>
      </c>
    </row>
    <row collapsed="false" customFormat="false" customHeight="true" hidden="true" ht="150.75" outlineLevel="0" r="385">
      <c r="A385" s="32" t="n">
        <v>6</v>
      </c>
      <c r="B385" s="194" t="s">
        <v>296</v>
      </c>
      <c r="C385" s="29" t="s">
        <v>190</v>
      </c>
      <c r="D385" s="38" t="s">
        <v>297</v>
      </c>
      <c r="E385" s="29" t="s">
        <v>280</v>
      </c>
      <c r="F385" s="32" t="s">
        <v>165</v>
      </c>
      <c r="G385" s="194" t="n">
        <v>13.4</v>
      </c>
      <c r="H385" s="35"/>
      <c r="I385" s="29" t="s">
        <v>292</v>
      </c>
    </row>
    <row collapsed="false" customFormat="false" customHeight="true" hidden="true" ht="15" outlineLevel="0" r="386">
      <c r="A386" s="26" t="n">
        <v>7</v>
      </c>
      <c r="B386" s="205" t="s">
        <v>298</v>
      </c>
      <c r="C386" s="35" t="s">
        <v>186</v>
      </c>
      <c r="D386" s="204" t="s">
        <v>299</v>
      </c>
      <c r="E386" s="35" t="s">
        <v>280</v>
      </c>
      <c r="F386" s="189" t="s">
        <v>300</v>
      </c>
      <c r="G386" s="205" t="n">
        <v>100</v>
      </c>
      <c r="H386" s="35"/>
      <c r="I386" s="35" t="s">
        <v>102</v>
      </c>
    </row>
    <row collapsed="false" customFormat="false" customHeight="true" hidden="true" ht="15.75" outlineLevel="0" r="387">
      <c r="A387" s="26"/>
      <c r="B387" s="205"/>
      <c r="C387" s="35"/>
      <c r="D387" s="204"/>
      <c r="E387" s="35"/>
      <c r="F387" s="189"/>
      <c r="G387" s="205"/>
      <c r="H387" s="35"/>
      <c r="I387" s="35"/>
    </row>
    <row collapsed="false" customFormat="false" customHeight="true" hidden="true" ht="105.75" outlineLevel="0" r="388">
      <c r="A388" s="26"/>
      <c r="B388" s="205"/>
      <c r="C388" s="35"/>
      <c r="D388" s="204"/>
      <c r="E388" s="35"/>
      <c r="F388" s="32" t="s">
        <v>301</v>
      </c>
      <c r="G388" s="205"/>
      <c r="H388" s="35"/>
      <c r="I388" s="35"/>
    </row>
    <row collapsed="false" customFormat="false" customHeight="true" hidden="true" ht="15" outlineLevel="0" r="389">
      <c r="A389" s="26" t="n">
        <v>8</v>
      </c>
      <c r="B389" s="35" t="s">
        <v>302</v>
      </c>
      <c r="C389" s="35" t="s">
        <v>186</v>
      </c>
      <c r="D389" s="204" t="s">
        <v>303</v>
      </c>
      <c r="E389" s="35" t="s">
        <v>280</v>
      </c>
      <c r="F389" s="189" t="s">
        <v>304</v>
      </c>
      <c r="G389" s="205" t="n">
        <v>100</v>
      </c>
      <c r="H389" s="35"/>
      <c r="I389" s="35" t="s">
        <v>102</v>
      </c>
    </row>
    <row collapsed="false" customFormat="false" customHeight="true" hidden="true" ht="15.75" outlineLevel="0" r="390">
      <c r="A390" s="26"/>
      <c r="B390" s="35"/>
      <c r="C390" s="35"/>
      <c r="D390" s="204"/>
      <c r="E390" s="35"/>
      <c r="F390" s="189"/>
      <c r="G390" s="205"/>
      <c r="H390" s="35"/>
      <c r="I390" s="35"/>
    </row>
    <row collapsed="false" customFormat="false" customHeight="true" hidden="true" ht="105.75" outlineLevel="0" r="391">
      <c r="A391" s="26"/>
      <c r="B391" s="35"/>
      <c r="C391" s="35"/>
      <c r="D391" s="204"/>
      <c r="E391" s="35"/>
      <c r="F391" s="32" t="s">
        <v>305</v>
      </c>
      <c r="G391" s="205"/>
      <c r="H391" s="35"/>
      <c r="I391" s="35"/>
    </row>
    <row collapsed="false" customFormat="false" customHeight="true" hidden="true" ht="105.75" outlineLevel="0" r="392">
      <c r="A392" s="32" t="n">
        <v>9</v>
      </c>
      <c r="B392" s="29" t="s">
        <v>306</v>
      </c>
      <c r="C392" s="29" t="s">
        <v>194</v>
      </c>
      <c r="D392" s="38" t="s">
        <v>307</v>
      </c>
      <c r="E392" s="29" t="s">
        <v>280</v>
      </c>
      <c r="F392" s="32" t="s">
        <v>165</v>
      </c>
      <c r="G392" s="194" t="n">
        <v>17</v>
      </c>
      <c r="H392" s="35"/>
      <c r="I392" s="29" t="s">
        <v>308</v>
      </c>
    </row>
    <row collapsed="false" customFormat="false" customHeight="true" hidden="true" ht="135.75" outlineLevel="0" r="393">
      <c r="A393" s="32" t="n">
        <v>10</v>
      </c>
      <c r="B393" s="194" t="s">
        <v>309</v>
      </c>
      <c r="C393" s="29" t="s">
        <v>194</v>
      </c>
      <c r="D393" s="48" t="s">
        <v>310</v>
      </c>
      <c r="E393" s="29" t="s">
        <v>280</v>
      </c>
      <c r="F393" s="32" t="s">
        <v>165</v>
      </c>
      <c r="G393" s="29" t="n">
        <v>1</v>
      </c>
      <c r="H393" s="35"/>
      <c r="I393" s="29" t="s">
        <v>102</v>
      </c>
    </row>
    <row collapsed="false" customFormat="false" customHeight="true" hidden="true" ht="150.75" outlineLevel="0" r="394">
      <c r="A394" s="32" t="n">
        <v>11</v>
      </c>
      <c r="B394" s="194" t="s">
        <v>311</v>
      </c>
      <c r="C394" s="29" t="s">
        <v>186</v>
      </c>
      <c r="D394" s="38" t="s">
        <v>312</v>
      </c>
      <c r="E394" s="29" t="s">
        <v>313</v>
      </c>
      <c r="F394" s="32" t="s">
        <v>314</v>
      </c>
      <c r="G394" s="29" t="s">
        <v>165</v>
      </c>
      <c r="H394" s="35"/>
      <c r="I394" s="29" t="s">
        <v>102</v>
      </c>
    </row>
    <row collapsed="false" customFormat="false" customHeight="true" hidden="true" ht="15" outlineLevel="0" r="395">
      <c r="A395" s="26" t="n">
        <v>12</v>
      </c>
      <c r="B395" s="205" t="s">
        <v>315</v>
      </c>
      <c r="C395" s="35" t="s">
        <v>186</v>
      </c>
      <c r="D395" s="204" t="s">
        <v>316</v>
      </c>
      <c r="E395" s="35" t="s">
        <v>280</v>
      </c>
      <c r="F395" s="189" t="s">
        <v>317</v>
      </c>
      <c r="G395" s="35" t="s">
        <v>165</v>
      </c>
      <c r="H395" s="35"/>
      <c r="I395" s="35" t="s">
        <v>102</v>
      </c>
    </row>
    <row collapsed="false" customFormat="false" customHeight="true" hidden="true" ht="135.75" outlineLevel="0" r="396">
      <c r="A396" s="26"/>
      <c r="B396" s="205"/>
      <c r="C396" s="35"/>
      <c r="D396" s="204"/>
      <c r="E396" s="35"/>
      <c r="F396" s="32" t="s">
        <v>318</v>
      </c>
      <c r="G396" s="35"/>
      <c r="H396" s="35"/>
      <c r="I396" s="35"/>
    </row>
    <row collapsed="false" customFormat="false" customHeight="true" hidden="true" ht="15" outlineLevel="0" r="397">
      <c r="A397" s="26" t="n">
        <v>13</v>
      </c>
      <c r="B397" s="35" t="s">
        <v>319</v>
      </c>
      <c r="C397" s="35" t="s">
        <v>186</v>
      </c>
      <c r="D397" s="204" t="s">
        <v>320</v>
      </c>
      <c r="E397" s="35" t="s">
        <v>321</v>
      </c>
      <c r="F397" s="189" t="s">
        <v>322</v>
      </c>
      <c r="G397" s="35" t="n">
        <v>13</v>
      </c>
      <c r="H397" s="35" t="s">
        <v>323</v>
      </c>
      <c r="I397" s="35"/>
    </row>
    <row collapsed="false" customFormat="false" customHeight="true" hidden="true" ht="135.75" outlineLevel="0" r="398">
      <c r="A398" s="26"/>
      <c r="B398" s="35"/>
      <c r="C398" s="35"/>
      <c r="D398" s="204"/>
      <c r="E398" s="35"/>
      <c r="F398" s="32" t="s">
        <v>324</v>
      </c>
      <c r="G398" s="35"/>
      <c r="H398" s="35"/>
      <c r="I398" s="35"/>
    </row>
    <row collapsed="false" customFormat="false" customHeight="true" hidden="true" ht="120.75" outlineLevel="0" r="399">
      <c r="A399" s="32" t="n">
        <v>14</v>
      </c>
      <c r="B399" s="29" t="s">
        <v>325</v>
      </c>
      <c r="C399" s="29" t="s">
        <v>205</v>
      </c>
      <c r="D399" s="38" t="s">
        <v>326</v>
      </c>
      <c r="E399" s="29" t="s">
        <v>321</v>
      </c>
      <c r="F399" s="32" t="s">
        <v>165</v>
      </c>
      <c r="G399" s="29" t="n">
        <v>950</v>
      </c>
      <c r="H399" s="35" t="s">
        <v>327</v>
      </c>
      <c r="I399" s="35"/>
    </row>
    <row collapsed="false" customFormat="false" customHeight="true" hidden="true" ht="120.75" outlineLevel="0" r="400">
      <c r="A400" s="32" t="n">
        <v>15</v>
      </c>
      <c r="B400" s="29" t="s">
        <v>328</v>
      </c>
      <c r="C400" s="29" t="s">
        <v>205</v>
      </c>
      <c r="D400" s="38" t="s">
        <v>329</v>
      </c>
      <c r="E400" s="29" t="s">
        <v>321</v>
      </c>
      <c r="F400" s="32" t="s">
        <v>165</v>
      </c>
      <c r="G400" s="29" t="n">
        <v>95</v>
      </c>
      <c r="H400" s="35" t="s">
        <v>330</v>
      </c>
      <c r="I400" s="35"/>
    </row>
    <row collapsed="false" customFormat="false" customHeight="true" hidden="true" ht="15" outlineLevel="0" r="401">
      <c r="A401" s="26" t="n">
        <v>16</v>
      </c>
      <c r="B401" s="205" t="s">
        <v>331</v>
      </c>
      <c r="C401" s="35" t="s">
        <v>186</v>
      </c>
      <c r="D401" s="43" t="s">
        <v>332</v>
      </c>
      <c r="E401" s="35" t="s">
        <v>321</v>
      </c>
      <c r="F401" s="189" t="s">
        <v>285</v>
      </c>
      <c r="G401" s="35" t="n">
        <v>7.7</v>
      </c>
      <c r="H401" s="35" t="s">
        <v>55</v>
      </c>
      <c r="I401" s="35"/>
    </row>
    <row collapsed="false" customFormat="false" customHeight="true" hidden="true" ht="105.75" outlineLevel="0" r="402">
      <c r="A402" s="26"/>
      <c r="B402" s="205"/>
      <c r="C402" s="35"/>
      <c r="D402" s="43"/>
      <c r="E402" s="35"/>
      <c r="F402" s="32" t="s">
        <v>333</v>
      </c>
      <c r="G402" s="35"/>
      <c r="H402" s="35"/>
      <c r="I402" s="35"/>
    </row>
    <row collapsed="false" customFormat="false" customHeight="true" hidden="true" ht="105.75" outlineLevel="0" r="403">
      <c r="A403" s="32" t="n">
        <v>17</v>
      </c>
      <c r="B403" s="194" t="s">
        <v>334</v>
      </c>
      <c r="C403" s="29" t="s">
        <v>205</v>
      </c>
      <c r="D403" s="38" t="s">
        <v>335</v>
      </c>
      <c r="E403" s="29" t="s">
        <v>321</v>
      </c>
      <c r="F403" s="32" t="s">
        <v>165</v>
      </c>
      <c r="G403" s="194" t="n">
        <v>3890</v>
      </c>
      <c r="H403" s="35" t="s">
        <v>55</v>
      </c>
      <c r="I403" s="35"/>
    </row>
    <row collapsed="false" customFormat="false" customHeight="false" hidden="true" ht="15.75" outlineLevel="0" r="404">
      <c r="A404" s="123"/>
      <c r="B404" s="123"/>
      <c r="C404" s="123"/>
      <c r="D404" s="122"/>
      <c r="E404" s="123"/>
      <c r="F404" s="125"/>
      <c r="G404" s="123"/>
      <c r="H404" s="123"/>
      <c r="I404" s="123"/>
    </row>
    <row collapsed="false" customFormat="false" customHeight="false" hidden="true" ht="15.75" outlineLevel="0" r="405">
      <c r="A405" s="5"/>
    </row>
    <row collapsed="false" customFormat="false" customHeight="false" hidden="true" ht="60" outlineLevel="0" r="406">
      <c r="A406" s="565" t="s">
        <v>67</v>
      </c>
    </row>
    <row collapsed="false" customFormat="false" customHeight="false" hidden="true" ht="15" outlineLevel="0" r="407">
      <c r="A407" s="566" t="s">
        <v>336</v>
      </c>
    </row>
    <row collapsed="false" customFormat="false" customHeight="false" hidden="true" ht="15" outlineLevel="0" r="408">
      <c r="A408" s="566" t="s">
        <v>337</v>
      </c>
    </row>
    <row collapsed="false" customFormat="false" customHeight="false" hidden="true" ht="15" outlineLevel="0" r="409">
      <c r="A409" s="566" t="s">
        <v>338</v>
      </c>
    </row>
    <row collapsed="false" customFormat="false" customHeight="false" hidden="true" ht="15" outlineLevel="0" r="410">
      <c r="A410" s="566" t="s">
        <v>339</v>
      </c>
    </row>
    <row collapsed="false" customFormat="false" customHeight="false" hidden="true" ht="15" outlineLevel="0" r="411">
      <c r="A411" s="566" t="s">
        <v>340</v>
      </c>
    </row>
    <row collapsed="false" customFormat="false" customHeight="false" hidden="true" ht="15" outlineLevel="0" r="412">
      <c r="A412" s="566" t="s">
        <v>341</v>
      </c>
    </row>
    <row collapsed="false" customFormat="false" customHeight="false" hidden="true" ht="15.75" outlineLevel="0" r="413">
      <c r="A413" s="357"/>
    </row>
    <row collapsed="false" customFormat="false" customHeight="false" hidden="true" ht="15.75" outlineLevel="0" r="414">
      <c r="A414" s="357" t="s">
        <v>342</v>
      </c>
    </row>
    <row collapsed="false" customFormat="false" customHeight="false" hidden="true" ht="15.75" outlineLevel="0" r="415">
      <c r="A415" s="461"/>
    </row>
    <row collapsed="false" customFormat="false" customHeight="false" hidden="true" ht="15.75" outlineLevel="0" r="416">
      <c r="A416" s="367"/>
    </row>
    <row collapsed="false" customFormat="false" customHeight="false" hidden="true" ht="15.75" outlineLevel="0" r="417">
      <c r="A417" s="3" t="s">
        <v>343</v>
      </c>
      <c r="B417" s="3"/>
      <c r="C417" s="3"/>
      <c r="D417" s="3"/>
      <c r="E417" s="3"/>
      <c r="F417" s="3"/>
    </row>
    <row collapsed="false" customFormat="false" customHeight="false" hidden="true" ht="22.5" outlineLevel="0" r="418">
      <c r="A418" s="3" t="s">
        <v>344</v>
      </c>
      <c r="B418" s="3"/>
      <c r="C418" s="3"/>
      <c r="D418" s="3"/>
      <c r="E418" s="3"/>
      <c r="F418" s="3"/>
      <c r="G418" s="3"/>
    </row>
    <row collapsed="false" customFormat="false" customHeight="false" hidden="true" ht="15.75" outlineLevel="0" r="419">
      <c r="A419" s="5"/>
    </row>
    <row collapsed="false" customFormat="false" customHeight="false" hidden="true" ht="15.75" outlineLevel="0" r="420">
      <c r="A420" s="366" t="s">
        <v>345</v>
      </c>
    </row>
    <row collapsed="false" customFormat="false" customHeight="false" hidden="true" ht="15.75" outlineLevel="0" r="421">
      <c r="A421" s="366" t="s">
        <v>346</v>
      </c>
    </row>
    <row collapsed="false" customFormat="false" customHeight="false" hidden="true" ht="15.75" outlineLevel="0" r="422">
      <c r="A422" s="366"/>
    </row>
    <row collapsed="false" customFormat="false" customHeight="true" hidden="true" ht="177.75" outlineLevel="0" r="423">
      <c r="A423" s="25" t="s">
        <v>347</v>
      </c>
      <c r="B423" s="25" t="s">
        <v>348</v>
      </c>
      <c r="C423" s="25" t="s">
        <v>349</v>
      </c>
      <c r="D423" s="25" t="s">
        <v>350</v>
      </c>
      <c r="E423" s="25" t="s">
        <v>351</v>
      </c>
      <c r="F423" s="25" t="s">
        <v>352</v>
      </c>
      <c r="G423" s="25"/>
      <c r="H423" s="25"/>
      <c r="I423" s="25" t="s">
        <v>353</v>
      </c>
      <c r="J423" s="25"/>
    </row>
    <row collapsed="false" customFormat="false" customHeight="false" hidden="true" ht="27" outlineLevel="0" r="424">
      <c r="A424" s="25"/>
      <c r="B424" s="25"/>
      <c r="C424" s="25"/>
      <c r="D424" s="25"/>
      <c r="E424" s="25"/>
      <c r="F424" s="30" t="s">
        <v>79</v>
      </c>
      <c r="G424" s="30" t="s">
        <v>80</v>
      </c>
      <c r="H424" s="30" t="s">
        <v>354</v>
      </c>
      <c r="I424" s="30" t="s">
        <v>79</v>
      </c>
      <c r="J424" s="30" t="s">
        <v>355</v>
      </c>
    </row>
    <row collapsed="false" customFormat="false" customHeight="false" hidden="true" ht="15.75" outlineLevel="0" r="425">
      <c r="A425" s="203" t="n">
        <v>1</v>
      </c>
      <c r="B425" s="203" t="n">
        <v>2</v>
      </c>
      <c r="C425" s="203" t="n">
        <v>3</v>
      </c>
      <c r="D425" s="203" t="n">
        <v>4</v>
      </c>
      <c r="E425" s="203" t="n">
        <v>5</v>
      </c>
      <c r="F425" s="203" t="n">
        <v>6</v>
      </c>
      <c r="G425" s="203" t="n">
        <v>7</v>
      </c>
      <c r="H425" s="203" t="n">
        <v>9</v>
      </c>
      <c r="I425" s="203" t="n">
        <v>10</v>
      </c>
      <c r="J425" s="203" t="n">
        <v>12</v>
      </c>
    </row>
    <row collapsed="false" customFormat="false" customHeight="true" hidden="true" ht="15.75" outlineLevel="0" r="426">
      <c r="A426" s="32" t="n">
        <v>1</v>
      </c>
      <c r="B426" s="466" t="s">
        <v>356</v>
      </c>
      <c r="C426" s="466"/>
      <c r="D426" s="466"/>
      <c r="E426" s="466"/>
      <c r="F426" s="466"/>
      <c r="G426" s="466"/>
      <c r="H426" s="466"/>
      <c r="I426" s="466"/>
      <c r="J426" s="466"/>
    </row>
    <row collapsed="false" customFormat="false" customHeight="false" hidden="true" ht="120.75" outlineLevel="0" r="427">
      <c r="A427" s="567" t="s">
        <v>15</v>
      </c>
      <c r="B427" s="29" t="s">
        <v>51</v>
      </c>
      <c r="C427" s="38"/>
      <c r="D427" s="38"/>
      <c r="E427" s="38"/>
      <c r="F427" s="30"/>
      <c r="G427" s="38"/>
      <c r="H427" s="38"/>
      <c r="I427" s="38"/>
      <c r="J427" s="38"/>
    </row>
    <row collapsed="false" customFormat="false" customHeight="false" hidden="true" ht="90.75" outlineLevel="0" r="428">
      <c r="A428" s="567" t="s">
        <v>20</v>
      </c>
      <c r="B428" s="29" t="s">
        <v>54</v>
      </c>
      <c r="C428" s="38"/>
      <c r="D428" s="38"/>
      <c r="E428" s="38"/>
      <c r="F428" s="30"/>
      <c r="G428" s="38"/>
      <c r="H428" s="38"/>
      <c r="I428" s="38"/>
      <c r="J428" s="38"/>
    </row>
    <row collapsed="false" customFormat="false" customHeight="true" hidden="true" ht="15.75" outlineLevel="0" r="429">
      <c r="A429" s="32" t="n">
        <v>2</v>
      </c>
      <c r="B429" s="466" t="s">
        <v>95</v>
      </c>
      <c r="C429" s="466"/>
      <c r="D429" s="466"/>
      <c r="E429" s="466"/>
      <c r="F429" s="466"/>
      <c r="G429" s="466"/>
      <c r="H429" s="466"/>
      <c r="I429" s="466"/>
      <c r="J429" s="466"/>
    </row>
    <row collapsed="false" customFormat="false" customHeight="false" hidden="true" ht="165" outlineLevel="0" r="430">
      <c r="A430" s="704" t="s">
        <v>256</v>
      </c>
      <c r="B430" s="498" t="s">
        <v>202</v>
      </c>
      <c r="C430" s="138"/>
      <c r="D430" s="138"/>
      <c r="E430" s="138"/>
      <c r="F430" s="131"/>
      <c r="G430" s="138"/>
      <c r="H430" s="138"/>
      <c r="I430" s="138"/>
      <c r="J430" s="138"/>
    </row>
    <row collapsed="false" customFormat="false" customHeight="true" hidden="false" ht="14.05" outlineLevel="0" r="431">
      <c r="A431" s="705" t="s">
        <v>497</v>
      </c>
      <c r="B431" s="594" t="s">
        <v>24</v>
      </c>
      <c r="C431" s="594" t="s">
        <v>94</v>
      </c>
      <c r="D431" s="594" t="s">
        <v>498</v>
      </c>
      <c r="E431" s="706" t="s">
        <v>176</v>
      </c>
      <c r="F431" s="670"/>
      <c r="G431" s="670" t="n">
        <f aca="false">G432+G433+G434</f>
        <v>719.1</v>
      </c>
      <c r="H431" s="670" t="n">
        <f aca="false">H432+H433+H434</f>
        <v>0</v>
      </c>
      <c r="I431" s="670" t="n">
        <f aca="false">I432+I433+I434</f>
        <v>0</v>
      </c>
      <c r="J431" s="670" t="n">
        <f aca="false">J432+J433+J434</f>
        <v>0</v>
      </c>
      <c r="K431" s="670" t="n">
        <f aca="false">K432+K433+K434</f>
        <v>719.1</v>
      </c>
    </row>
    <row collapsed="false" customFormat="false" customHeight="false" hidden="false" ht="14.05" outlineLevel="0" r="432">
      <c r="A432" s="705"/>
      <c r="B432" s="594"/>
      <c r="C432" s="594"/>
      <c r="D432" s="594"/>
      <c r="E432" s="706"/>
      <c r="F432" s="671" t="s">
        <v>86</v>
      </c>
      <c r="G432" s="671" t="n">
        <f aca="false">H432+J432+K432+I432</f>
        <v>558.5</v>
      </c>
      <c r="H432" s="671" t="n">
        <v>0</v>
      </c>
      <c r="I432" s="671" t="n">
        <v>0</v>
      </c>
      <c r="J432" s="671" t="n">
        <v>0</v>
      </c>
      <c r="K432" s="671" t="n">
        <v>558.5</v>
      </c>
    </row>
    <row collapsed="false" customFormat="false" customHeight="false" hidden="false" ht="14.9" outlineLevel="0" r="433">
      <c r="A433" s="705"/>
      <c r="B433" s="594"/>
      <c r="C433" s="594"/>
      <c r="D433" s="594"/>
      <c r="E433" s="706"/>
      <c r="F433" s="671" t="s">
        <v>87</v>
      </c>
      <c r="G433" s="671" t="n">
        <f aca="false">H433+J433+K433+I433</f>
        <v>160.6</v>
      </c>
      <c r="H433" s="671" t="n">
        <v>0</v>
      </c>
      <c r="I433" s="671" t="n">
        <v>0</v>
      </c>
      <c r="J433" s="671" t="n">
        <v>0</v>
      </c>
      <c r="K433" s="671" t="n">
        <v>160.6</v>
      </c>
    </row>
    <row collapsed="false" customFormat="false" customHeight="false" hidden="false" ht="14.05" outlineLevel="0" r="434">
      <c r="A434" s="705"/>
      <c r="B434" s="594"/>
      <c r="C434" s="594"/>
      <c r="D434" s="594"/>
      <c r="E434" s="706"/>
      <c r="F434" s="671"/>
      <c r="G434" s="671"/>
      <c r="H434" s="671"/>
      <c r="I434" s="671"/>
      <c r="J434" s="671"/>
      <c r="K434" s="671"/>
    </row>
    <row collapsed="false" customFormat="false" customHeight="true" hidden="false" ht="15" outlineLevel="0" r="435">
      <c r="A435" s="705"/>
      <c r="B435" s="594"/>
      <c r="C435" s="594"/>
      <c r="D435" s="594"/>
      <c r="E435" s="707" t="s">
        <v>177</v>
      </c>
      <c r="F435" s="457"/>
      <c r="G435" s="458" t="n">
        <f aca="false">G436+G437+G438</f>
        <v>757.2</v>
      </c>
      <c r="H435" s="673" t="n">
        <f aca="false">H436+H437+H438</f>
        <v>0</v>
      </c>
      <c r="I435" s="673" t="n">
        <f aca="false">I436+I437+I438</f>
        <v>0</v>
      </c>
      <c r="J435" s="673" t="n">
        <f aca="false">J436+J437+J438</f>
        <v>0</v>
      </c>
      <c r="K435" s="458" t="n">
        <f aca="false">K436+K437+K438</f>
        <v>757.2</v>
      </c>
    </row>
    <row collapsed="false" customFormat="false" customHeight="false" hidden="false" ht="15" outlineLevel="0" r="436">
      <c r="A436" s="705"/>
      <c r="B436" s="594"/>
      <c r="C436" s="594"/>
      <c r="D436" s="594"/>
      <c r="E436" s="707"/>
      <c r="F436" s="708" t="s">
        <v>86</v>
      </c>
      <c r="G436" s="709" t="n">
        <f aca="false">H436+I436+J436+K436</f>
        <v>588.1</v>
      </c>
      <c r="H436" s="708" t="n">
        <v>0</v>
      </c>
      <c r="I436" s="708" t="n">
        <v>0</v>
      </c>
      <c r="J436" s="708" t="n">
        <v>0</v>
      </c>
      <c r="K436" s="709" t="n">
        <v>588.1</v>
      </c>
    </row>
    <row collapsed="false" customFormat="false" customHeight="false" hidden="false" ht="14.9" outlineLevel="0" r="437">
      <c r="A437" s="705"/>
      <c r="B437" s="594"/>
      <c r="C437" s="594"/>
      <c r="D437" s="594"/>
      <c r="E437" s="707"/>
      <c r="F437" s="452" t="s">
        <v>87</v>
      </c>
      <c r="G437" s="453" t="n">
        <f aca="false">H437+I437+J437+K437</f>
        <v>169.1</v>
      </c>
      <c r="H437" s="452" t="n">
        <v>0</v>
      </c>
      <c r="I437" s="452" t="n">
        <v>0</v>
      </c>
      <c r="J437" s="452" t="n">
        <v>0</v>
      </c>
      <c r="K437" s="453" t="n">
        <v>169.1</v>
      </c>
    </row>
    <row collapsed="false" customFormat="false" customHeight="false" hidden="false" ht="14.05" outlineLevel="0" r="438">
      <c r="A438" s="705"/>
      <c r="B438" s="594"/>
      <c r="C438" s="594"/>
      <c r="D438" s="594"/>
      <c r="E438" s="707"/>
      <c r="F438" s="452"/>
      <c r="G438" s="452"/>
      <c r="H438" s="452"/>
      <c r="I438" s="452"/>
      <c r="J438" s="452"/>
      <c r="K438" s="452"/>
    </row>
    <row collapsed="false" customFormat="false" customHeight="true" hidden="false" ht="15" outlineLevel="0" r="439">
      <c r="A439" s="705"/>
      <c r="B439" s="594"/>
      <c r="C439" s="594"/>
      <c r="D439" s="594"/>
      <c r="E439" s="707" t="s">
        <v>463</v>
      </c>
      <c r="F439" s="457"/>
      <c r="G439" s="458" t="n">
        <f aca="false">G440+G441+G442</f>
        <v>796.6</v>
      </c>
      <c r="H439" s="673" t="n">
        <f aca="false">H440+H441+H442</f>
        <v>0</v>
      </c>
      <c r="I439" s="673" t="n">
        <f aca="false">I440+I441+I442</f>
        <v>0</v>
      </c>
      <c r="J439" s="673" t="n">
        <f aca="false">J440+J441+J442</f>
        <v>0</v>
      </c>
      <c r="K439" s="458" t="n">
        <f aca="false">K440+K441+K442</f>
        <v>796.6</v>
      </c>
    </row>
    <row collapsed="false" customFormat="false" customHeight="false" hidden="false" ht="14.05" outlineLevel="0" r="440">
      <c r="A440" s="705"/>
      <c r="B440" s="594"/>
      <c r="C440" s="594"/>
      <c r="D440" s="594"/>
      <c r="E440" s="707"/>
      <c r="F440" s="452" t="s">
        <v>86</v>
      </c>
      <c r="G440" s="453" t="n">
        <f aca="false">H440+I440+J440+K440</f>
        <v>618.7</v>
      </c>
      <c r="H440" s="452" t="n">
        <v>0</v>
      </c>
      <c r="I440" s="452" t="n">
        <v>0</v>
      </c>
      <c r="J440" s="452" t="n">
        <v>0</v>
      </c>
      <c r="K440" s="453" t="n">
        <v>618.7</v>
      </c>
    </row>
    <row collapsed="false" customFormat="false" customHeight="false" hidden="false" ht="14.9" outlineLevel="0" r="441">
      <c r="A441" s="705"/>
      <c r="B441" s="594"/>
      <c r="C441" s="594"/>
      <c r="D441" s="594"/>
      <c r="E441" s="707"/>
      <c r="F441" s="452" t="s">
        <v>87</v>
      </c>
      <c r="G441" s="453" t="n">
        <f aca="false">H441+I441+J441+K441</f>
        <v>177.9</v>
      </c>
      <c r="H441" s="452" t="n">
        <v>0</v>
      </c>
      <c r="I441" s="452" t="n">
        <v>0</v>
      </c>
      <c r="J441" s="452" t="n">
        <v>0</v>
      </c>
      <c r="K441" s="453" t="n">
        <v>177.9</v>
      </c>
    </row>
    <row collapsed="false" customFormat="false" customHeight="false" hidden="false" ht="14.05" outlineLevel="0" r="442">
      <c r="A442" s="705"/>
      <c r="B442" s="594"/>
      <c r="C442" s="594"/>
      <c r="D442" s="594"/>
      <c r="E442" s="707"/>
      <c r="F442" s="452"/>
      <c r="G442" s="453"/>
      <c r="H442" s="452"/>
      <c r="I442" s="452"/>
      <c r="J442" s="452"/>
      <c r="K442" s="452"/>
    </row>
    <row collapsed="false" customFormat="false" customHeight="false" hidden="false" ht="14.05" outlineLevel="0" r="443">
      <c r="A443" s="452"/>
      <c r="B443" s="457" t="s">
        <v>85</v>
      </c>
      <c r="C443" s="457"/>
      <c r="D443" s="457"/>
      <c r="E443" s="457"/>
      <c r="F443" s="457"/>
      <c r="G443" s="458" t="n">
        <f aca="false">G439+G435+G431</f>
        <v>2272.9</v>
      </c>
      <c r="H443" s="673" t="n">
        <f aca="false">H439+H435+H431</f>
        <v>0</v>
      </c>
      <c r="I443" s="673" t="n">
        <f aca="false">I439+I435+I431</f>
        <v>0</v>
      </c>
      <c r="J443" s="673" t="n">
        <f aca="false">J439+J435+J431</f>
        <v>0</v>
      </c>
      <c r="K443" s="458" t="n">
        <f aca="false">K439+K435+K431</f>
        <v>2272.9</v>
      </c>
    </row>
    <row collapsed="false" customFormat="false" customHeight="false" hidden="false" ht="12.85" outlineLevel="0" r="445"/>
    <row collapsed="false" customFormat="false" customHeight="false" hidden="false" ht="12.85" outlineLevel="0" r="447"/>
  </sheetData>
  <mergeCells count="525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J29"/>
    <mergeCell ref="C30:C31"/>
    <mergeCell ref="D30:D31"/>
    <mergeCell ref="F30:G31"/>
    <mergeCell ref="H30:H31"/>
    <mergeCell ref="I30:I31"/>
    <mergeCell ref="F32:H32"/>
    <mergeCell ref="A33:A47"/>
    <mergeCell ref="B33:B47"/>
    <mergeCell ref="C33:C37"/>
    <mergeCell ref="D33:D37"/>
    <mergeCell ref="F33:G33"/>
    <mergeCell ref="F34:G34"/>
    <mergeCell ref="F35:G35"/>
    <mergeCell ref="F36:G36"/>
    <mergeCell ref="F37:G37"/>
    <mergeCell ref="C38:C42"/>
    <mergeCell ref="D38:D42"/>
    <mergeCell ref="F39:G39"/>
    <mergeCell ref="F40:G40"/>
    <mergeCell ref="F41:G41"/>
    <mergeCell ref="F42:G42"/>
    <mergeCell ref="C43:C47"/>
    <mergeCell ref="D43:D47"/>
    <mergeCell ref="F43:H43"/>
    <mergeCell ref="F44:G44"/>
    <mergeCell ref="F45:G45"/>
    <mergeCell ref="F46:G46"/>
    <mergeCell ref="F47:G47"/>
    <mergeCell ref="A48:A52"/>
    <mergeCell ref="B48:B52"/>
    <mergeCell ref="C48:C52"/>
    <mergeCell ref="D48:D52"/>
    <mergeCell ref="E48:E52"/>
    <mergeCell ref="F48:H48"/>
    <mergeCell ref="F49:G49"/>
    <mergeCell ref="F50:G50"/>
    <mergeCell ref="F51:G51"/>
    <mergeCell ref="F52:G52"/>
    <mergeCell ref="A53:A67"/>
    <mergeCell ref="B53:B67"/>
    <mergeCell ref="C53:C57"/>
    <mergeCell ref="D53:D57"/>
    <mergeCell ref="F53:G53"/>
    <mergeCell ref="F54:G54"/>
    <mergeCell ref="F55:G55"/>
    <mergeCell ref="F56:G56"/>
    <mergeCell ref="F57:G57"/>
    <mergeCell ref="C58:C62"/>
    <mergeCell ref="D58:D62"/>
    <mergeCell ref="F59:G59"/>
    <mergeCell ref="F60:G60"/>
    <mergeCell ref="F61:G61"/>
    <mergeCell ref="F62:G62"/>
    <mergeCell ref="C63:C67"/>
    <mergeCell ref="D63:D67"/>
    <mergeCell ref="F64:G64"/>
    <mergeCell ref="F65:G65"/>
    <mergeCell ref="F66:G66"/>
    <mergeCell ref="F67:G67"/>
    <mergeCell ref="A68:A72"/>
    <mergeCell ref="B68:B72"/>
    <mergeCell ref="C68:C72"/>
    <mergeCell ref="D68:D72"/>
    <mergeCell ref="E68:E72"/>
    <mergeCell ref="F69:G69"/>
    <mergeCell ref="F70:G70"/>
    <mergeCell ref="F71:G71"/>
    <mergeCell ref="F72:G72"/>
    <mergeCell ref="A73:A84"/>
    <mergeCell ref="B73:B84"/>
    <mergeCell ref="C73:C76"/>
    <mergeCell ref="D73:D76"/>
    <mergeCell ref="F73:G73"/>
    <mergeCell ref="F74:G74"/>
    <mergeCell ref="F75:G75"/>
    <mergeCell ref="F76:G76"/>
    <mergeCell ref="C77:C80"/>
    <mergeCell ref="D77:D80"/>
    <mergeCell ref="F77:G77"/>
    <mergeCell ref="F78:G78"/>
    <mergeCell ref="F79:G79"/>
    <mergeCell ref="F80:G80"/>
    <mergeCell ref="C81:C84"/>
    <mergeCell ref="D81:D84"/>
    <mergeCell ref="F81:G81"/>
    <mergeCell ref="F82:G82"/>
    <mergeCell ref="F83:G83"/>
    <mergeCell ref="F84:G84"/>
    <mergeCell ref="A86:A91"/>
    <mergeCell ref="B86:B91"/>
    <mergeCell ref="C86:C87"/>
    <mergeCell ref="D86:D87"/>
    <mergeCell ref="F86:H87"/>
    <mergeCell ref="I86:I87"/>
    <mergeCell ref="J86:J87"/>
    <mergeCell ref="C88:C89"/>
    <mergeCell ref="D88:D89"/>
    <mergeCell ref="F88:H89"/>
    <mergeCell ref="I88:I89"/>
    <mergeCell ref="J88:J89"/>
    <mergeCell ref="C90:C91"/>
    <mergeCell ref="D90:D91"/>
    <mergeCell ref="F90:H91"/>
    <mergeCell ref="I90:I91"/>
    <mergeCell ref="J90:J91"/>
    <mergeCell ref="F92:H92"/>
    <mergeCell ref="B93:B94"/>
    <mergeCell ref="C93:C94"/>
    <mergeCell ref="D93:D94"/>
    <mergeCell ref="F93:H94"/>
    <mergeCell ref="I93:I94"/>
    <mergeCell ref="J93:J94"/>
    <mergeCell ref="A94:A104"/>
    <mergeCell ref="B95:B104"/>
    <mergeCell ref="C95:C99"/>
    <mergeCell ref="D95:D99"/>
    <mergeCell ref="E95:E98"/>
    <mergeCell ref="F95:G95"/>
    <mergeCell ref="F96:G96"/>
    <mergeCell ref="F97:G97"/>
    <mergeCell ref="F98:G98"/>
    <mergeCell ref="F99:G99"/>
    <mergeCell ref="E100:E103"/>
    <mergeCell ref="F101:G101"/>
    <mergeCell ref="F102:G102"/>
    <mergeCell ref="C103:C104"/>
    <mergeCell ref="D103:D104"/>
    <mergeCell ref="F103:G103"/>
    <mergeCell ref="F104:G104"/>
    <mergeCell ref="F105:H105"/>
    <mergeCell ref="B106:B111"/>
    <mergeCell ref="C106:C107"/>
    <mergeCell ref="D106:D107"/>
    <mergeCell ref="F106:H107"/>
    <mergeCell ref="I106:I107"/>
    <mergeCell ref="J106:J107"/>
    <mergeCell ref="C108:C109"/>
    <mergeCell ref="D108:D109"/>
    <mergeCell ref="F108:H109"/>
    <mergeCell ref="I108:I109"/>
    <mergeCell ref="J108:J109"/>
    <mergeCell ref="C110:C111"/>
    <mergeCell ref="D110:D111"/>
    <mergeCell ref="F110:H111"/>
    <mergeCell ref="I110:I111"/>
    <mergeCell ref="J110:J111"/>
    <mergeCell ref="F112:H112"/>
    <mergeCell ref="B113:B114"/>
    <mergeCell ref="C113:C114"/>
    <mergeCell ref="D113:D114"/>
    <mergeCell ref="F113:H114"/>
    <mergeCell ref="I113:I114"/>
    <mergeCell ref="J113:J114"/>
    <mergeCell ref="B115:B124"/>
    <mergeCell ref="C115:C119"/>
    <mergeCell ref="D115:D119"/>
    <mergeCell ref="F116:G116"/>
    <mergeCell ref="F117:G117"/>
    <mergeCell ref="F118:G118"/>
    <mergeCell ref="F119:G119"/>
    <mergeCell ref="E120:E124"/>
    <mergeCell ref="F120:G120"/>
    <mergeCell ref="F121:G121"/>
    <mergeCell ref="F122:G122"/>
    <mergeCell ref="C123:C124"/>
    <mergeCell ref="D123:D124"/>
    <mergeCell ref="F123:G123"/>
    <mergeCell ref="F124:G124"/>
    <mergeCell ref="F125:H125"/>
    <mergeCell ref="B126:B131"/>
    <mergeCell ref="C126:C127"/>
    <mergeCell ref="D126:D127"/>
    <mergeCell ref="F126:H127"/>
    <mergeCell ref="I126:I127"/>
    <mergeCell ref="J126:J127"/>
    <mergeCell ref="A127:A130"/>
    <mergeCell ref="C128:C129"/>
    <mergeCell ref="D128:D129"/>
    <mergeCell ref="F128:H129"/>
    <mergeCell ref="I128:I129"/>
    <mergeCell ref="J128:J129"/>
    <mergeCell ref="C130:C131"/>
    <mergeCell ref="D130:D131"/>
    <mergeCell ref="F130:H131"/>
    <mergeCell ref="I130:I131"/>
    <mergeCell ref="J130:J131"/>
    <mergeCell ref="F132:H132"/>
    <mergeCell ref="B133:B138"/>
    <mergeCell ref="C133:C134"/>
    <mergeCell ref="D133:D134"/>
    <mergeCell ref="F133:H134"/>
    <mergeCell ref="I133:I134"/>
    <mergeCell ref="J133:J134"/>
    <mergeCell ref="C135:C136"/>
    <mergeCell ref="D135:D136"/>
    <mergeCell ref="F135:H136"/>
    <mergeCell ref="I135:I136"/>
    <mergeCell ref="J135:J136"/>
    <mergeCell ref="C137:C138"/>
    <mergeCell ref="D137:D138"/>
    <mergeCell ref="F137:H138"/>
    <mergeCell ref="I137:I138"/>
    <mergeCell ref="J137:J138"/>
    <mergeCell ref="F139:H139"/>
    <mergeCell ref="A142:G142"/>
    <mergeCell ref="A143:G143"/>
    <mergeCell ref="A144:H144"/>
    <mergeCell ref="C147:G147"/>
    <mergeCell ref="H147:J147"/>
    <mergeCell ref="C148:G148"/>
    <mergeCell ref="H148:J148"/>
    <mergeCell ref="C149:G149"/>
    <mergeCell ref="H149:J149"/>
    <mergeCell ref="C150:G151"/>
    <mergeCell ref="H150:J151"/>
    <mergeCell ref="C152:C153"/>
    <mergeCell ref="D152:E153"/>
    <mergeCell ref="F152:F153"/>
    <mergeCell ref="G152:G153"/>
    <mergeCell ref="H152:I153"/>
    <mergeCell ref="J152:J153"/>
    <mergeCell ref="L152:L153"/>
    <mergeCell ref="M152:M153"/>
    <mergeCell ref="N152:O153"/>
    <mergeCell ref="D154:E154"/>
    <mergeCell ref="H154:I154"/>
    <mergeCell ref="N154:O154"/>
    <mergeCell ref="D155:E155"/>
    <mergeCell ref="H155:I155"/>
    <mergeCell ref="N155:O155"/>
    <mergeCell ref="D156:E156"/>
    <mergeCell ref="H156:I156"/>
    <mergeCell ref="N156:O156"/>
    <mergeCell ref="D157:E157"/>
    <mergeCell ref="H157:I157"/>
    <mergeCell ref="N157:O157"/>
    <mergeCell ref="D158:E158"/>
    <mergeCell ref="H158:I158"/>
    <mergeCell ref="N158:O158"/>
    <mergeCell ref="A159:E159"/>
    <mergeCell ref="F159:N159"/>
    <mergeCell ref="A160:C160"/>
    <mergeCell ref="E160:G160"/>
    <mergeCell ref="I160:J160"/>
    <mergeCell ref="K160:N160"/>
    <mergeCell ref="A161:C161"/>
    <mergeCell ref="E161:G161"/>
    <mergeCell ref="I161:J161"/>
    <mergeCell ref="K161:N161"/>
    <mergeCell ref="A164:G164"/>
    <mergeCell ref="A167:G167"/>
    <mergeCell ref="A168:G168"/>
    <mergeCell ref="A170:G170"/>
    <mergeCell ref="A171:G171"/>
    <mergeCell ref="A172:G172"/>
    <mergeCell ref="A173:A174"/>
    <mergeCell ref="B173:B174"/>
    <mergeCell ref="C173:C174"/>
    <mergeCell ref="D173:D174"/>
    <mergeCell ref="E173:F173"/>
    <mergeCell ref="G173:I173"/>
    <mergeCell ref="A177:A178"/>
    <mergeCell ref="C177:C178"/>
    <mergeCell ref="D177:D178"/>
    <mergeCell ref="A182:G182"/>
    <mergeCell ref="A184:G184"/>
    <mergeCell ref="A185:G185"/>
    <mergeCell ref="A187:G187"/>
    <mergeCell ref="A188:G188"/>
    <mergeCell ref="A189:G189"/>
    <mergeCell ref="A190:A192"/>
    <mergeCell ref="B190:B192"/>
    <mergeCell ref="C190:G190"/>
    <mergeCell ref="C191:G191"/>
    <mergeCell ref="A195:A196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K241"/>
    <mergeCell ref="A242:K242"/>
    <mergeCell ref="A243:K243"/>
    <mergeCell ref="A244:K244"/>
    <mergeCell ref="A246:A247"/>
    <mergeCell ref="B246:B247"/>
    <mergeCell ref="C246:C247"/>
    <mergeCell ref="D246:D247"/>
    <mergeCell ref="E246:E247"/>
    <mergeCell ref="F246:K246"/>
    <mergeCell ref="F247:G247"/>
    <mergeCell ref="F248:G248"/>
    <mergeCell ref="A249:A260"/>
    <mergeCell ref="B249:B260"/>
    <mergeCell ref="C249:C260"/>
    <mergeCell ref="D249:D260"/>
    <mergeCell ref="E249:E252"/>
    <mergeCell ref="E253:E256"/>
    <mergeCell ref="E257:E260"/>
    <mergeCell ref="A261:A264"/>
    <mergeCell ref="B261:B264"/>
    <mergeCell ref="C261:C264"/>
    <mergeCell ref="D261:D264"/>
    <mergeCell ref="E261:E264"/>
    <mergeCell ref="A265:A276"/>
    <mergeCell ref="B265:B276"/>
    <mergeCell ref="C265:C276"/>
    <mergeCell ref="D265:D276"/>
    <mergeCell ref="E265:E268"/>
    <mergeCell ref="E269:E272"/>
    <mergeCell ref="E273:E276"/>
    <mergeCell ref="A278:A301"/>
    <mergeCell ref="B278:B301"/>
    <mergeCell ref="C278:C301"/>
    <mergeCell ref="D278:D301"/>
    <mergeCell ref="E278:E281"/>
    <mergeCell ref="E282:E285"/>
    <mergeCell ref="E286:E301"/>
    <mergeCell ref="F289:F301"/>
    <mergeCell ref="G289:G301"/>
    <mergeCell ref="H289:H301"/>
    <mergeCell ref="I289:I301"/>
    <mergeCell ref="J289:J301"/>
    <mergeCell ref="K289:K301"/>
    <mergeCell ref="A305:G305"/>
    <mergeCell ref="A307:A308"/>
    <mergeCell ref="B307:B308"/>
    <mergeCell ref="C307:C308"/>
    <mergeCell ref="D307:D308"/>
    <mergeCell ref="E307:E308"/>
    <mergeCell ref="F307:I307"/>
    <mergeCell ref="A310:A321"/>
    <mergeCell ref="C310:C311"/>
    <mergeCell ref="D310:D321"/>
    <mergeCell ref="F310:F311"/>
    <mergeCell ref="G310:G311"/>
    <mergeCell ref="H310:H311"/>
    <mergeCell ref="I310:I311"/>
    <mergeCell ref="B311:B314"/>
    <mergeCell ref="E312:E314"/>
    <mergeCell ref="A323:A328"/>
    <mergeCell ref="C323:C328"/>
    <mergeCell ref="D323:D328"/>
    <mergeCell ref="F323:F324"/>
    <mergeCell ref="G323:G324"/>
    <mergeCell ref="H323:H324"/>
    <mergeCell ref="I323:I324"/>
    <mergeCell ref="F325:F326"/>
    <mergeCell ref="G325:G326"/>
    <mergeCell ref="H325:H326"/>
    <mergeCell ref="I325:I326"/>
    <mergeCell ref="F327:F328"/>
    <mergeCell ref="G327:G328"/>
    <mergeCell ref="H327:H328"/>
    <mergeCell ref="I327:I328"/>
    <mergeCell ref="A331:A341"/>
    <mergeCell ref="B331:B341"/>
    <mergeCell ref="C331:C332"/>
    <mergeCell ref="D331:D332"/>
    <mergeCell ref="F331:F332"/>
    <mergeCell ref="G331:G332"/>
    <mergeCell ref="H331:H332"/>
    <mergeCell ref="I331:I332"/>
    <mergeCell ref="D333:D337"/>
    <mergeCell ref="E333:E336"/>
    <mergeCell ref="A350:G350"/>
    <mergeCell ref="A352:A353"/>
    <mergeCell ref="B352:B353"/>
    <mergeCell ref="C352:C353"/>
    <mergeCell ref="D352:D353"/>
    <mergeCell ref="E352:E353"/>
    <mergeCell ref="F352:I352"/>
    <mergeCell ref="A355:A360"/>
    <mergeCell ref="C355:C360"/>
    <mergeCell ref="D355:D360"/>
    <mergeCell ref="F355:F356"/>
    <mergeCell ref="G355:G356"/>
    <mergeCell ref="H355:H356"/>
    <mergeCell ref="I355:I356"/>
    <mergeCell ref="F357:F358"/>
    <mergeCell ref="G357:G358"/>
    <mergeCell ref="H357:H358"/>
    <mergeCell ref="I357:I358"/>
    <mergeCell ref="F359:F360"/>
    <mergeCell ref="G359:G360"/>
    <mergeCell ref="H359:H360"/>
    <mergeCell ref="I359:I360"/>
    <mergeCell ref="A362:A368"/>
    <mergeCell ref="C362:C368"/>
    <mergeCell ref="D362:D368"/>
    <mergeCell ref="F362:F364"/>
    <mergeCell ref="G362:G364"/>
    <mergeCell ref="H362:H364"/>
    <mergeCell ref="I362:I364"/>
    <mergeCell ref="F365:F366"/>
    <mergeCell ref="G365:G366"/>
    <mergeCell ref="H365:H366"/>
    <mergeCell ref="I365:I366"/>
    <mergeCell ref="F367:F368"/>
    <mergeCell ref="G367:G368"/>
    <mergeCell ref="H367:H368"/>
    <mergeCell ref="I367:I368"/>
    <mergeCell ref="A372:I372"/>
    <mergeCell ref="A373:G373"/>
    <mergeCell ref="A374:I374"/>
    <mergeCell ref="B376:B377"/>
    <mergeCell ref="C376:C377"/>
    <mergeCell ref="D376:D377"/>
    <mergeCell ref="E376:E377"/>
    <mergeCell ref="F376:F377"/>
    <mergeCell ref="G376:G377"/>
    <mergeCell ref="I376:I377"/>
    <mergeCell ref="A380:A381"/>
    <mergeCell ref="B380:B381"/>
    <mergeCell ref="C380:C381"/>
    <mergeCell ref="D380:D381"/>
    <mergeCell ref="E380:E381"/>
    <mergeCell ref="G380:G381"/>
    <mergeCell ref="I380:I381"/>
    <mergeCell ref="A386:A388"/>
    <mergeCell ref="B386:B388"/>
    <mergeCell ref="C386:C388"/>
    <mergeCell ref="D386:D388"/>
    <mergeCell ref="E386:E388"/>
    <mergeCell ref="G386:G388"/>
    <mergeCell ref="I386:I388"/>
    <mergeCell ref="A389:A391"/>
    <mergeCell ref="B389:B391"/>
    <mergeCell ref="C389:C391"/>
    <mergeCell ref="D389:D391"/>
    <mergeCell ref="E389:E391"/>
    <mergeCell ref="G389:G391"/>
    <mergeCell ref="I389:I391"/>
    <mergeCell ref="A395:A396"/>
    <mergeCell ref="B395:B396"/>
    <mergeCell ref="C395:C396"/>
    <mergeCell ref="D395:D396"/>
    <mergeCell ref="E395:E396"/>
    <mergeCell ref="G395:G396"/>
    <mergeCell ref="I395:I396"/>
    <mergeCell ref="A397:A398"/>
    <mergeCell ref="B397:B398"/>
    <mergeCell ref="C397:C398"/>
    <mergeCell ref="D397:D398"/>
    <mergeCell ref="E397:E398"/>
    <mergeCell ref="G397:G398"/>
    <mergeCell ref="H397:I398"/>
    <mergeCell ref="H399:I399"/>
    <mergeCell ref="H400:I400"/>
    <mergeCell ref="A401:A402"/>
    <mergeCell ref="B401:B402"/>
    <mergeCell ref="C401:C402"/>
    <mergeCell ref="D401:D402"/>
    <mergeCell ref="E401:E402"/>
    <mergeCell ref="G401:G402"/>
    <mergeCell ref="H401:I402"/>
    <mergeCell ref="H403:I403"/>
    <mergeCell ref="A417:F417"/>
    <mergeCell ref="A418:G418"/>
    <mergeCell ref="A423:A424"/>
    <mergeCell ref="B423:B424"/>
    <mergeCell ref="C423:C424"/>
    <mergeCell ref="D423:D424"/>
    <mergeCell ref="E423:E424"/>
    <mergeCell ref="F423:H423"/>
    <mergeCell ref="I423:J423"/>
    <mergeCell ref="B426:J426"/>
    <mergeCell ref="B429:J429"/>
    <mergeCell ref="A431:A442"/>
    <mergeCell ref="B431:B442"/>
    <mergeCell ref="C431:C442"/>
    <mergeCell ref="D431:D442"/>
    <mergeCell ref="E431:E434"/>
    <mergeCell ref="E435:E438"/>
    <mergeCell ref="E439:E442"/>
  </mergeCells>
  <printOptions headings="false" gridLines="false" gridLinesSet="true" horizontalCentered="true" verticalCentered="false"/>
  <pageMargins left="0.590277777777778" right="0.39375" top="0.590277777777778" bottom="0.590277777777778" header="0.511805555555555" footer="0.511805555555555"/>
  <pageSetup blackAndWhite="false" cellComments="none" copies="1" draft="false" firstPageNumber="0" fitToHeight="3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5" manualBreakCount="5">
    <brk id="264" man="true" max="16383" min="0"/>
    <brk id="279" man="true" max="16383" min="0"/>
    <brk id="290" man="true" max="16383" min="0"/>
    <brk id="302" man="true" max="16383" min="0"/>
    <brk id="430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395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20" zoomScaleNormal="120" zoomScalePageLayoutView="100">
      <pane activePane="bottomLeft" state="frozen" topLeftCell="A359" xSplit="0" ySplit="349"/>
      <selection activeCell="A1" activeCellId="0" pane="topLeft" sqref="A1"/>
      <selection activeCell="L355" activeCellId="0" pane="bottomLeft" sqref="L355"/>
    </sheetView>
  </sheetViews>
  <sheetFormatPr defaultRowHeight="15"/>
  <cols>
    <col collapsed="false" hidden="false" max="1" min="1" style="0" width="8.70918367346939"/>
    <col collapsed="false" hidden="false" max="2" min="2" style="0" width="19.7091836734694"/>
    <col collapsed="false" hidden="false" max="4" min="3" style="0" width="17"/>
    <col collapsed="false" hidden="false" max="5" min="5" style="0" width="11.9948979591837"/>
    <col collapsed="false" hidden="false" max="6" min="6" style="0" width="24.2908163265306"/>
    <col collapsed="false" hidden="false" max="7" min="7" style="0" width="14.4285714285714"/>
    <col collapsed="false" hidden="false" max="8" min="8" style="0" width="12.5714285714286"/>
    <col collapsed="false" hidden="false" max="9" min="9" style="0" width="10.9948979591837"/>
    <col collapsed="false" hidden="false" max="14" min="10" style="0" width="8.70918367346939"/>
    <col collapsed="false" hidden="false" max="15" min="15" style="0" width="7"/>
    <col collapsed="false" hidden="false" max="16" min="16" style="0" width="9.70918367346939"/>
    <col collapsed="false" hidden="false" max="1025" min="17" style="0" width="8.70918367346939"/>
  </cols>
  <sheetData>
    <row collapsed="false" customFormat="false" customHeight="false" hidden="true" ht="15.75" outlineLevel="0" r="1">
      <c r="A1" s="357" t="s">
        <v>0</v>
      </c>
    </row>
    <row collapsed="false" customFormat="false" customHeight="false" hidden="true" ht="15.75" outlineLevel="0" r="2">
      <c r="A2" s="358" t="s">
        <v>1</v>
      </c>
    </row>
    <row collapsed="false" customFormat="false" customHeight="false" hidden="true" ht="15.75" outlineLevel="0" r="3">
      <c r="A3" s="21" t="s">
        <v>43</v>
      </c>
      <c r="B3" s="21"/>
      <c r="C3" s="21"/>
      <c r="D3" s="21"/>
      <c r="E3" s="21"/>
      <c r="F3" s="21"/>
      <c r="G3" s="21"/>
    </row>
    <row collapsed="false" customFormat="false" customHeight="false" hidden="true" ht="15.75" outlineLevel="0" r="4">
      <c r="A4" s="5"/>
    </row>
    <row collapsed="false" customFormat="false" customHeight="true" hidden="true" ht="164.25" outlineLevel="0" r="5">
      <c r="A5" s="353" t="s">
        <v>3</v>
      </c>
      <c r="B5" s="26" t="s">
        <v>44</v>
      </c>
      <c r="C5" s="26" t="s">
        <v>45</v>
      </c>
      <c r="D5" s="26" t="s">
        <v>6</v>
      </c>
      <c r="E5" s="26"/>
      <c r="F5" s="26" t="s">
        <v>46</v>
      </c>
      <c r="G5" s="26" t="s">
        <v>424</v>
      </c>
    </row>
    <row collapsed="false" customFormat="false" customHeight="false" hidden="true" ht="45" outlineLevel="0" r="6">
      <c r="A6" s="32" t="s">
        <v>9</v>
      </c>
      <c r="B6" s="26"/>
      <c r="C6" s="26"/>
      <c r="D6" s="253" t="s">
        <v>47</v>
      </c>
      <c r="E6" s="29" t="s">
        <v>48</v>
      </c>
      <c r="F6" s="26"/>
      <c r="G6" s="26"/>
    </row>
    <row collapsed="false" customFormat="false" customHeight="true" hidden="true" ht="34.5" outlineLevel="0" r="7">
      <c r="A7" s="31" t="n">
        <v>1</v>
      </c>
      <c r="B7" s="31" t="n">
        <v>2</v>
      </c>
      <c r="C7" s="31" t="n">
        <v>3</v>
      </c>
      <c r="D7" s="31" t="n">
        <v>4</v>
      </c>
      <c r="E7" s="31" t="n">
        <v>5</v>
      </c>
      <c r="F7" s="31" t="n">
        <v>6</v>
      </c>
      <c r="G7" s="359" t="n">
        <v>7</v>
      </c>
    </row>
    <row collapsed="false" customFormat="false" customHeight="true" hidden="true" ht="15" outlineLevel="0" r="8">
      <c r="A8" s="360" t="s">
        <v>12</v>
      </c>
      <c r="B8" s="361" t="s">
        <v>49</v>
      </c>
      <c r="C8" s="35"/>
      <c r="D8" s="36" t="n">
        <v>41640</v>
      </c>
      <c r="E8" s="36" t="n">
        <v>42735</v>
      </c>
      <c r="F8" s="35"/>
      <c r="G8" s="35"/>
    </row>
    <row collapsed="false" customFormat="false" customHeight="false" hidden="true" ht="75" outlineLevel="0" r="9">
      <c r="A9" s="360"/>
      <c r="B9" s="29" t="s">
        <v>50</v>
      </c>
      <c r="C9" s="35"/>
      <c r="D9" s="36"/>
      <c r="E9" s="36"/>
      <c r="F9" s="35"/>
      <c r="G9" s="35"/>
    </row>
    <row collapsed="false" customFormat="false" customHeight="false" hidden="true" ht="105" outlineLevel="0" r="10">
      <c r="A10" s="362" t="s">
        <v>15</v>
      </c>
      <c r="B10" s="29" t="s">
        <v>51</v>
      </c>
      <c r="C10" s="29" t="s">
        <v>52</v>
      </c>
      <c r="D10" s="40" t="n">
        <v>41640</v>
      </c>
      <c r="E10" s="40" t="n">
        <v>42735</v>
      </c>
      <c r="F10" s="29" t="s">
        <v>53</v>
      </c>
      <c r="G10" s="253" t="s">
        <v>425</v>
      </c>
    </row>
    <row collapsed="false" customFormat="false" customHeight="false" hidden="true" ht="165" outlineLevel="0" r="11">
      <c r="A11" s="362" t="s">
        <v>20</v>
      </c>
      <c r="B11" s="29" t="s">
        <v>54</v>
      </c>
      <c r="C11" s="29" t="s">
        <v>55</v>
      </c>
      <c r="D11" s="40" t="n">
        <v>41640</v>
      </c>
      <c r="E11" s="40" t="n">
        <v>42735</v>
      </c>
      <c r="F11" s="29" t="s">
        <v>56</v>
      </c>
      <c r="G11" s="35" t="s">
        <v>426</v>
      </c>
    </row>
    <row collapsed="false" customFormat="false" customHeight="true" hidden="true" ht="14.1" outlineLevel="0" r="12">
      <c r="A12" s="32"/>
      <c r="B12" s="205"/>
      <c r="C12" s="205"/>
      <c r="D12" s="205"/>
      <c r="E12" s="205"/>
      <c r="F12" s="205"/>
      <c r="G12" s="205"/>
    </row>
    <row collapsed="false" customFormat="false" customHeight="true" hidden="true" ht="15" outlineLevel="0" r="13">
      <c r="A13" s="26" t="s">
        <v>26</v>
      </c>
      <c r="B13" s="361" t="s">
        <v>57</v>
      </c>
      <c r="C13" s="35"/>
      <c r="D13" s="36" t="n">
        <v>41640</v>
      </c>
      <c r="E13" s="36" t="n">
        <v>42735</v>
      </c>
      <c r="F13" s="35"/>
      <c r="G13" s="35"/>
    </row>
    <row collapsed="false" customFormat="false" customHeight="false" hidden="true" ht="105" outlineLevel="0" r="14">
      <c r="A14" s="26"/>
      <c r="B14" s="29" t="s">
        <v>58</v>
      </c>
      <c r="C14" s="35"/>
      <c r="D14" s="36"/>
      <c r="E14" s="36"/>
      <c r="F14" s="35"/>
      <c r="G14" s="35"/>
    </row>
    <row collapsed="false" customFormat="false" customHeight="false" hidden="true" ht="135" outlineLevel="0" r="15">
      <c r="A15" s="32" t="s">
        <v>28</v>
      </c>
      <c r="B15" s="29" t="s">
        <v>59</v>
      </c>
      <c r="C15" s="29" t="s">
        <v>60</v>
      </c>
      <c r="D15" s="40" t="n">
        <v>41640</v>
      </c>
      <c r="E15" s="40" t="n">
        <v>42735</v>
      </c>
      <c r="F15" s="29" t="s">
        <v>30</v>
      </c>
      <c r="G15" s="276" t="s">
        <v>427</v>
      </c>
    </row>
    <row collapsed="false" customFormat="false" customHeight="false" hidden="true" ht="120" outlineLevel="0" r="16">
      <c r="A16" s="362" t="s">
        <v>32</v>
      </c>
      <c r="B16" s="29" t="s">
        <v>61</v>
      </c>
      <c r="C16" s="29" t="s">
        <v>60</v>
      </c>
      <c r="D16" s="40" t="n">
        <v>41640</v>
      </c>
      <c r="E16" s="40" t="n">
        <v>42735</v>
      </c>
      <c r="F16" s="194" t="s">
        <v>34</v>
      </c>
      <c r="G16" s="205" t="s">
        <v>428</v>
      </c>
    </row>
    <row collapsed="false" customFormat="false" customHeight="true" hidden="true" ht="15" outlineLevel="0" r="17">
      <c r="A17" s="26" t="n">
        <v>3</v>
      </c>
      <c r="B17" s="363" t="s">
        <v>62</v>
      </c>
      <c r="C17" s="35" t="s">
        <v>63</v>
      </c>
      <c r="D17" s="36" t="n">
        <v>41640</v>
      </c>
      <c r="E17" s="36" t="n">
        <v>42735</v>
      </c>
      <c r="F17" s="205"/>
      <c r="G17" s="35"/>
    </row>
    <row collapsed="false" customFormat="false" customHeight="true" hidden="true" ht="133.5" outlineLevel="0" r="18">
      <c r="A18" s="26"/>
      <c r="B18" s="194" t="s">
        <v>64</v>
      </c>
      <c r="C18" s="35"/>
      <c r="D18" s="36"/>
      <c r="E18" s="36"/>
      <c r="F18" s="205"/>
      <c r="G18" s="35"/>
    </row>
    <row collapsed="false" customFormat="false" customHeight="true" hidden="true" ht="74.25" outlineLevel="0" r="19">
      <c r="A19" s="364" t="n">
        <v>41642</v>
      </c>
      <c r="B19" s="206" t="s">
        <v>65</v>
      </c>
      <c r="C19" s="35" t="s">
        <v>63</v>
      </c>
      <c r="D19" s="36" t="n">
        <v>41640</v>
      </c>
      <c r="E19" s="36" t="n">
        <v>42735</v>
      </c>
      <c r="F19" s="35" t="s">
        <v>40</v>
      </c>
      <c r="G19" s="205" t="s">
        <v>429</v>
      </c>
    </row>
    <row collapsed="false" customFormat="false" customHeight="true" hidden="true" ht="102" outlineLevel="0" r="20">
      <c r="A20" s="364"/>
      <c r="B20" s="194" t="s">
        <v>66</v>
      </c>
      <c r="C20" s="35"/>
      <c r="D20" s="36"/>
      <c r="E20" s="36"/>
      <c r="F20" s="35"/>
      <c r="G20" s="205"/>
    </row>
    <row collapsed="false" customFormat="false" customHeight="false" hidden="true" ht="15" outlineLevel="0" r="21">
      <c r="A21" s="365"/>
    </row>
    <row collapsed="false" customFormat="false" customHeight="false" hidden="true" ht="15.75" outlineLevel="0" r="22">
      <c r="A22" s="366" t="s">
        <v>67</v>
      </c>
    </row>
    <row collapsed="false" customFormat="false" customHeight="false" hidden="true" ht="15.75" outlineLevel="0" r="23">
      <c r="A23" s="366" t="s">
        <v>42</v>
      </c>
    </row>
    <row collapsed="false" customFormat="false" customHeight="false" hidden="true" ht="15.75" outlineLevel="0" r="24">
      <c r="A24" s="357"/>
    </row>
    <row collapsed="false" customFormat="false" customHeight="false" hidden="true" ht="15.75" outlineLevel="0" r="25">
      <c r="A25" s="357" t="s">
        <v>68</v>
      </c>
    </row>
    <row collapsed="false" customFormat="false" customHeight="false" hidden="true" ht="15.75" outlineLevel="0" r="26">
      <c r="A26" s="3" t="s">
        <v>69</v>
      </c>
      <c r="B26" s="3"/>
      <c r="C26" s="3"/>
      <c r="D26" s="3"/>
      <c r="E26" s="3"/>
      <c r="F26" s="3"/>
      <c r="G26" s="3"/>
    </row>
    <row collapsed="false" customFormat="false" customHeight="false" hidden="true" ht="15.75" outlineLevel="0" r="27">
      <c r="A27" s="3" t="s">
        <v>430</v>
      </c>
      <c r="B27" s="3"/>
      <c r="C27" s="3"/>
      <c r="D27" s="3"/>
      <c r="E27" s="3"/>
      <c r="F27" s="3"/>
      <c r="G27" s="3"/>
    </row>
    <row collapsed="false" customFormat="false" customHeight="false" hidden="true" ht="15.75" outlineLevel="0" r="28">
      <c r="A28" s="367"/>
    </row>
    <row collapsed="false" customFormat="false" customHeight="true" hidden="true" ht="172.5" outlineLevel="0" r="29">
      <c r="A29" s="37" t="s">
        <v>71</v>
      </c>
      <c r="B29" s="37" t="s">
        <v>72</v>
      </c>
      <c r="C29" s="37" t="s">
        <v>73</v>
      </c>
      <c r="D29" s="37"/>
      <c r="E29" s="37" t="s">
        <v>74</v>
      </c>
      <c r="F29" s="304" t="s">
        <v>75</v>
      </c>
      <c r="G29" s="304"/>
      <c r="H29" s="304"/>
      <c r="I29" s="304"/>
      <c r="J29" s="304"/>
      <c r="K29" s="304"/>
      <c r="L29" s="304"/>
      <c r="M29" s="304"/>
      <c r="N29" s="304"/>
    </row>
    <row collapsed="false" customFormat="false" customHeight="true" hidden="true" ht="30.75" outlineLevel="0" r="30">
      <c r="A30" s="37"/>
      <c r="B30" s="37"/>
      <c r="C30" s="37" t="s">
        <v>76</v>
      </c>
      <c r="D30" s="37" t="s">
        <v>77</v>
      </c>
      <c r="E30" s="37"/>
      <c r="F30" s="27"/>
      <c r="G30" s="27"/>
      <c r="H30" s="27"/>
      <c r="I30" s="617" t="s">
        <v>78</v>
      </c>
      <c r="J30" s="37" t="s">
        <v>79</v>
      </c>
      <c r="K30" s="37" t="s">
        <v>80</v>
      </c>
      <c r="L30" s="37" t="s">
        <v>82</v>
      </c>
      <c r="M30" s="37"/>
      <c r="N30" s="37"/>
    </row>
    <row collapsed="false" customFormat="false" customHeight="false" hidden="true" ht="15" outlineLevel="0" r="31">
      <c r="A31" s="37"/>
      <c r="B31" s="37"/>
      <c r="C31" s="37"/>
      <c r="D31" s="37"/>
      <c r="E31" s="37"/>
      <c r="F31" s="27"/>
      <c r="G31" s="27"/>
      <c r="H31" s="27"/>
      <c r="I31" s="617"/>
      <c r="J31" s="37"/>
      <c r="K31" s="37"/>
      <c r="L31" s="37"/>
      <c r="M31" s="37"/>
      <c r="N31" s="37"/>
    </row>
    <row collapsed="false" customFormat="false" customHeight="false" hidden="true" ht="15.75" outlineLevel="0" r="32">
      <c r="A32" s="41" t="n">
        <v>1</v>
      </c>
      <c r="B32" s="41" t="n">
        <v>2</v>
      </c>
      <c r="C32" s="41" t="n">
        <v>3</v>
      </c>
      <c r="D32" s="41" t="n">
        <v>4</v>
      </c>
      <c r="E32" s="41" t="n">
        <v>5</v>
      </c>
      <c r="F32" s="246" t="n">
        <v>6</v>
      </c>
      <c r="G32" s="246"/>
      <c r="H32" s="246"/>
      <c r="I32" s="246"/>
      <c r="J32" s="136" t="n">
        <v>7</v>
      </c>
      <c r="K32" s="41" t="n">
        <v>8</v>
      </c>
      <c r="L32" s="37" t="n">
        <v>10</v>
      </c>
      <c r="M32" s="37"/>
      <c r="N32" s="37"/>
    </row>
    <row collapsed="false" customFormat="false" customHeight="true" hidden="true" ht="47.25" outlineLevel="0" r="33">
      <c r="A33" s="204" t="s">
        <v>180</v>
      </c>
      <c r="B33" s="37" t="s">
        <v>433</v>
      </c>
      <c r="C33" s="368" t="n">
        <v>41640</v>
      </c>
      <c r="D33" s="368" t="n">
        <v>42004</v>
      </c>
      <c r="E33" s="265" t="s">
        <v>225</v>
      </c>
      <c r="F33" s="369"/>
      <c r="G33" s="369"/>
      <c r="H33" s="369"/>
      <c r="I33" s="370" t="e">
        <f aca="false">I34+I36+I37</f>
        <v>#VALUE!</v>
      </c>
      <c r="J33" s="370" t="n">
        <f aca="false">J34+J36+J37</f>
        <v>0</v>
      </c>
      <c r="K33" s="370" t="n">
        <f aca="false">K34+K36+K37</f>
        <v>17193.04</v>
      </c>
      <c r="L33" s="371" t="n">
        <f aca="false">N34+N35+N36+N37</f>
        <v>3029.464</v>
      </c>
      <c r="M33" s="371"/>
      <c r="N33" s="371"/>
    </row>
    <row collapsed="false" customFormat="false" customHeight="true" hidden="true" ht="19.5" outlineLevel="0" r="34">
      <c r="A34" s="204"/>
      <c r="B34" s="37"/>
      <c r="C34" s="368"/>
      <c r="D34" s="368"/>
      <c r="E34" s="265" t="s">
        <v>226</v>
      </c>
      <c r="F34" s="569" t="s">
        <v>86</v>
      </c>
      <c r="G34" s="569"/>
      <c r="H34" s="569"/>
      <c r="I34" s="373" t="e">
        <f aca="false">J34+K34+"#ссыл!+N34"</f>
        <v>#VALUE!</v>
      </c>
      <c r="J34" s="375" t="n">
        <f aca="false">J54</f>
        <v>0</v>
      </c>
      <c r="K34" s="374" t="n">
        <f aca="false">K54</f>
        <v>14079.15</v>
      </c>
      <c r="L34" s="372" t="s">
        <v>86</v>
      </c>
      <c r="M34" s="372"/>
      <c r="N34" s="570" t="n">
        <f aca="false">N54</f>
        <v>1408</v>
      </c>
    </row>
    <row collapsed="false" customFormat="false" customHeight="true" hidden="true" ht="19.5" outlineLevel="0" r="35">
      <c r="A35" s="204"/>
      <c r="B35" s="37"/>
      <c r="C35" s="368"/>
      <c r="D35" s="368"/>
      <c r="E35" s="571"/>
      <c r="F35" s="372" t="s">
        <v>87</v>
      </c>
      <c r="G35" s="372"/>
      <c r="H35" s="372"/>
      <c r="I35" s="373" t="e">
        <f aca="false">J35+K35+"#ссыл!+N35"</f>
        <v>#VALUE!</v>
      </c>
      <c r="J35" s="375" t="n">
        <f aca="false">J55</f>
        <v>0</v>
      </c>
      <c r="K35" s="374" t="n">
        <f aca="false">K55</f>
        <v>0</v>
      </c>
      <c r="L35" s="372" t="s">
        <v>87</v>
      </c>
      <c r="M35" s="372"/>
      <c r="N35" s="572" t="n">
        <f aca="false">N55</f>
        <v>0</v>
      </c>
    </row>
    <row collapsed="false" customFormat="false" customHeight="true" hidden="true" ht="19.5" outlineLevel="0" r="36">
      <c r="A36" s="204"/>
      <c r="B36" s="37"/>
      <c r="C36" s="368"/>
      <c r="D36" s="368"/>
      <c r="E36" s="571"/>
      <c r="F36" s="372" t="s">
        <v>88</v>
      </c>
      <c r="G36" s="372"/>
      <c r="H36" s="372"/>
      <c r="I36" s="373" t="e">
        <f aca="false">J36+K36+"#ссыл!+N36"</f>
        <v>#VALUE!</v>
      </c>
      <c r="J36" s="375" t="n">
        <f aca="false">J56</f>
        <v>0</v>
      </c>
      <c r="K36" s="374" t="n">
        <f aca="false">K56</f>
        <v>3113.89</v>
      </c>
      <c r="L36" s="372" t="s">
        <v>88</v>
      </c>
      <c r="M36" s="372"/>
      <c r="N36" s="572" t="n">
        <f aca="false">N56</f>
        <v>533.889</v>
      </c>
    </row>
    <row collapsed="false" customFormat="false" customHeight="true" hidden="true" ht="19.5" outlineLevel="0" r="37">
      <c r="A37" s="204"/>
      <c r="B37" s="37"/>
      <c r="C37" s="368"/>
      <c r="D37" s="368"/>
      <c r="E37" s="573"/>
      <c r="F37" s="372" t="s">
        <v>55</v>
      </c>
      <c r="G37" s="372"/>
      <c r="H37" s="372"/>
      <c r="I37" s="373" t="e">
        <f aca="false">J37+K37+"#ссыл!+N37"</f>
        <v>#VALUE!</v>
      </c>
      <c r="J37" s="376" t="n">
        <f aca="false">J57+J93+J126</f>
        <v>0</v>
      </c>
      <c r="K37" s="374" t="n">
        <f aca="false">K57+K93+K126</f>
        <v>0</v>
      </c>
      <c r="L37" s="372" t="s">
        <v>55</v>
      </c>
      <c r="M37" s="372"/>
      <c r="N37" s="572" t="n">
        <f aca="false">N57+L93+L126</f>
        <v>1087.575</v>
      </c>
    </row>
    <row collapsed="false" customFormat="false" customHeight="false" hidden="true" ht="18.75" outlineLevel="0" r="38">
      <c r="A38" s="204"/>
      <c r="B38" s="37"/>
      <c r="C38" s="368" t="n">
        <v>42005</v>
      </c>
      <c r="D38" s="368" t="n">
        <v>42369</v>
      </c>
      <c r="E38" s="265" t="s">
        <v>227</v>
      </c>
      <c r="F38" s="377"/>
      <c r="G38" s="378"/>
      <c r="H38" s="378"/>
      <c r="I38" s="370" t="e">
        <f aca="false">I39+I40+I41+I42</f>
        <v>#VALUE!</v>
      </c>
      <c r="J38" s="370" t="n">
        <f aca="false">J39+J40+J41+J42</f>
        <v>0</v>
      </c>
      <c r="K38" s="370" t="n">
        <f aca="false">K39+K40+K41+K42</f>
        <v>4780.39</v>
      </c>
      <c r="L38" s="371" t="n">
        <f aca="false">N39+N40+N41+N42</f>
        <v>56253.53</v>
      </c>
      <c r="M38" s="371"/>
      <c r="N38" s="371"/>
    </row>
    <row collapsed="false" customFormat="false" customHeight="true" hidden="true" ht="19.5" outlineLevel="0" r="39">
      <c r="A39" s="204"/>
      <c r="B39" s="37"/>
      <c r="C39" s="368"/>
      <c r="D39" s="368"/>
      <c r="E39" s="265" t="s">
        <v>226</v>
      </c>
      <c r="F39" s="372" t="s">
        <v>86</v>
      </c>
      <c r="G39" s="372"/>
      <c r="H39" s="372"/>
      <c r="I39" s="373" t="e">
        <f aca="false">J39+K39+"#ссыл!+N39"</f>
        <v>#VALUE!</v>
      </c>
      <c r="J39" s="374" t="n">
        <f aca="false">J59+J96</f>
        <v>0</v>
      </c>
      <c r="K39" s="374" t="n">
        <f aca="false">K59+K96</f>
        <v>0</v>
      </c>
      <c r="L39" s="372" t="s">
        <v>86</v>
      </c>
      <c r="M39" s="372"/>
      <c r="N39" s="570" t="n">
        <f aca="false">N59+N96</f>
        <v>19069.2</v>
      </c>
    </row>
    <row collapsed="false" customFormat="false" customHeight="true" hidden="true" ht="19.5" outlineLevel="0" r="40">
      <c r="A40" s="204"/>
      <c r="B40" s="37"/>
      <c r="C40" s="368"/>
      <c r="D40" s="368"/>
      <c r="E40" s="571"/>
      <c r="F40" s="372" t="s">
        <v>87</v>
      </c>
      <c r="G40" s="372"/>
      <c r="H40" s="372"/>
      <c r="I40" s="373" t="e">
        <f aca="false">J40+K40+"#ссыл!+N40"</f>
        <v>#VALUE!</v>
      </c>
      <c r="J40" s="374" t="n">
        <f aca="false">J60+J97</f>
        <v>0</v>
      </c>
      <c r="K40" s="374" t="n">
        <f aca="false">K60+K97</f>
        <v>1156.4</v>
      </c>
      <c r="L40" s="372" t="s">
        <v>87</v>
      </c>
      <c r="M40" s="372"/>
      <c r="N40" s="572" t="n">
        <f aca="false">N60+N97</f>
        <v>17814.84</v>
      </c>
    </row>
    <row collapsed="false" customFormat="false" customHeight="true" hidden="true" ht="19.5" outlineLevel="0" r="41">
      <c r="A41" s="204"/>
      <c r="B41" s="37"/>
      <c r="C41" s="368"/>
      <c r="D41" s="368"/>
      <c r="E41" s="571"/>
      <c r="F41" s="372" t="s">
        <v>88</v>
      </c>
      <c r="G41" s="372"/>
      <c r="H41" s="372"/>
      <c r="I41" s="373" t="e">
        <f aca="false">J41+K41+"#ссыл!+N41"</f>
        <v>#VALUE!</v>
      </c>
      <c r="J41" s="374" t="n">
        <f aca="false">J61+J98</f>
        <v>0</v>
      </c>
      <c r="K41" s="374" t="n">
        <f aca="false">K61+K98</f>
        <v>3623.99</v>
      </c>
      <c r="L41" s="372" t="s">
        <v>88</v>
      </c>
      <c r="M41" s="372"/>
      <c r="N41" s="572" t="n">
        <f aca="false">N61+N98</f>
        <v>16855.3</v>
      </c>
    </row>
    <row collapsed="false" customFormat="false" customHeight="true" hidden="true" ht="19.5" outlineLevel="0" r="42">
      <c r="A42" s="204"/>
      <c r="B42" s="37"/>
      <c r="C42" s="368"/>
      <c r="D42" s="368"/>
      <c r="E42" s="573"/>
      <c r="F42" s="372" t="s">
        <v>55</v>
      </c>
      <c r="G42" s="372"/>
      <c r="H42" s="372"/>
      <c r="I42" s="373" t="e">
        <f aca="false">J42+K42+"#ссыл!+N42"</f>
        <v>#VALUE!</v>
      </c>
      <c r="J42" s="374" t="n">
        <f aca="false">J62+J99+J128</f>
        <v>0</v>
      </c>
      <c r="K42" s="374" t="n">
        <f aca="false">K62+K99+K128</f>
        <v>0</v>
      </c>
      <c r="L42" s="372" t="s">
        <v>55</v>
      </c>
      <c r="M42" s="372"/>
      <c r="N42" s="572" t="n">
        <f aca="false">N62+N99+L128</f>
        <v>2514.19</v>
      </c>
    </row>
    <row collapsed="false" customFormat="false" customHeight="true" hidden="true" ht="18.6" outlineLevel="0" r="43">
      <c r="A43" s="204"/>
      <c r="B43" s="37"/>
      <c r="C43" s="368" t="n">
        <v>42370</v>
      </c>
      <c r="D43" s="368" t="n">
        <v>42735</v>
      </c>
      <c r="E43" s="265" t="s">
        <v>228</v>
      </c>
      <c r="F43" s="371" t="e">
        <f aca="false">I44+I45+I46+I47</f>
        <v>#VALUE!</v>
      </c>
      <c r="G43" s="371"/>
      <c r="H43" s="371"/>
      <c r="I43" s="371"/>
      <c r="J43" s="379" t="n">
        <f aca="false">J44+J45+J46+J47</f>
        <v>0</v>
      </c>
      <c r="K43" s="379" t="n">
        <f aca="false">K44+K45+K46+K47</f>
        <v>0</v>
      </c>
      <c r="L43" s="371" t="n">
        <f aca="false">N44+N45+N46+N47</f>
        <v>57407.4</v>
      </c>
      <c r="M43" s="371"/>
      <c r="N43" s="371"/>
    </row>
    <row collapsed="false" customFormat="false" customHeight="true" hidden="true" ht="19.5" outlineLevel="0" r="44">
      <c r="A44" s="204"/>
      <c r="B44" s="37"/>
      <c r="C44" s="368"/>
      <c r="D44" s="368"/>
      <c r="E44" s="265" t="s">
        <v>226</v>
      </c>
      <c r="F44" s="372" t="s">
        <v>86</v>
      </c>
      <c r="G44" s="372"/>
      <c r="H44" s="372"/>
      <c r="I44" s="373" t="e">
        <f aca="false">J44+K44+"#ссыл!+N44"</f>
        <v>#VALUE!</v>
      </c>
      <c r="J44" s="375" t="n">
        <f aca="false">J64+J101</f>
        <v>0</v>
      </c>
      <c r="K44" s="375" t="n">
        <f aca="false">K64+K101</f>
        <v>0</v>
      </c>
      <c r="L44" s="372" t="s">
        <v>86</v>
      </c>
      <c r="M44" s="372"/>
      <c r="N44" s="570" t="n">
        <f aca="false">N64+N101</f>
        <v>18714</v>
      </c>
    </row>
    <row collapsed="false" customFormat="false" customHeight="true" hidden="true" ht="19.5" outlineLevel="0" r="45">
      <c r="A45" s="204"/>
      <c r="B45" s="37"/>
      <c r="C45" s="368"/>
      <c r="D45" s="368"/>
      <c r="E45" s="571"/>
      <c r="F45" s="372" t="s">
        <v>87</v>
      </c>
      <c r="G45" s="372"/>
      <c r="H45" s="372"/>
      <c r="I45" s="373" t="e">
        <f aca="false">J45+K45+"#ссыл!+N45"</f>
        <v>#VALUE!</v>
      </c>
      <c r="J45" s="375" t="n">
        <f aca="false">J65+J102</f>
        <v>0</v>
      </c>
      <c r="K45" s="375" t="n">
        <f aca="false">K65+K102</f>
        <v>0</v>
      </c>
      <c r="L45" s="372" t="s">
        <v>87</v>
      </c>
      <c r="M45" s="372"/>
      <c r="N45" s="572" t="n">
        <f aca="false">N65+N102</f>
        <v>18466</v>
      </c>
    </row>
    <row collapsed="false" customFormat="false" customHeight="true" hidden="true" ht="19.5" outlineLevel="0" r="46">
      <c r="A46" s="204"/>
      <c r="B46" s="37"/>
      <c r="C46" s="368"/>
      <c r="D46" s="368"/>
      <c r="E46" s="571"/>
      <c r="F46" s="372" t="s">
        <v>88</v>
      </c>
      <c r="G46" s="372"/>
      <c r="H46" s="372"/>
      <c r="I46" s="373" t="e">
        <f aca="false">J46+K46+"#ссыл!+N46"</f>
        <v>#VALUE!</v>
      </c>
      <c r="J46" s="375" t="n">
        <f aca="false">J66+J103</f>
        <v>0</v>
      </c>
      <c r="K46" s="375" t="n">
        <f aca="false">K66+K103</f>
        <v>0</v>
      </c>
      <c r="L46" s="372" t="s">
        <v>88</v>
      </c>
      <c r="M46" s="372"/>
      <c r="N46" s="572" t="n">
        <f aca="false">N66+N103</f>
        <v>18718.1</v>
      </c>
    </row>
    <row collapsed="false" customFormat="false" customHeight="true" hidden="true" ht="19.5" outlineLevel="0" r="47">
      <c r="A47" s="204"/>
      <c r="B47" s="37"/>
      <c r="C47" s="368"/>
      <c r="D47" s="368"/>
      <c r="E47" s="573"/>
      <c r="F47" s="372" t="s">
        <v>55</v>
      </c>
      <c r="G47" s="372"/>
      <c r="H47" s="372"/>
      <c r="I47" s="373" t="e">
        <f aca="false">J47+K47+"#ссыл!+N47"</f>
        <v>#VALUE!</v>
      </c>
      <c r="J47" s="375" t="n">
        <f aca="false">J67+J104+J130</f>
        <v>0</v>
      </c>
      <c r="K47" s="376" t="n">
        <f aca="false">K67+K104+K130</f>
        <v>0</v>
      </c>
      <c r="L47" s="372" t="s">
        <v>55</v>
      </c>
      <c r="M47" s="372"/>
      <c r="N47" s="572" t="n">
        <f aca="false">N67+N104+L130</f>
        <v>1509.3</v>
      </c>
    </row>
    <row collapsed="false" customFormat="false" customHeight="true" hidden="true" ht="19.5" outlineLevel="0" r="48">
      <c r="A48" s="37" t="s">
        <v>85</v>
      </c>
      <c r="B48" s="37"/>
      <c r="C48" s="368" t="n">
        <v>41640</v>
      </c>
      <c r="D48" s="368" t="n">
        <v>42735</v>
      </c>
      <c r="E48" s="37"/>
      <c r="F48" s="371" t="e">
        <f aca="false">I49+I50+I51+I52</f>
        <v>#VALUE!</v>
      </c>
      <c r="G48" s="371"/>
      <c r="H48" s="371"/>
      <c r="I48" s="371"/>
      <c r="J48" s="381" t="n">
        <f aca="false">J49+J50+J51+J52</f>
        <v>0</v>
      </c>
      <c r="K48" s="381" t="n">
        <f aca="false">K49+K50+K51+K52</f>
        <v>21973.43</v>
      </c>
      <c r="L48" s="371" t="n">
        <f aca="false">N49+N50+N51+N52</f>
        <v>116690.394</v>
      </c>
      <c r="M48" s="371"/>
      <c r="N48" s="371"/>
    </row>
    <row collapsed="false" customFormat="false" customHeight="true" hidden="true" ht="19.5" outlineLevel="0" r="49">
      <c r="A49" s="37"/>
      <c r="B49" s="37"/>
      <c r="C49" s="368"/>
      <c r="D49" s="368"/>
      <c r="E49" s="37"/>
      <c r="F49" s="372" t="s">
        <v>86</v>
      </c>
      <c r="G49" s="372"/>
      <c r="H49" s="372"/>
      <c r="I49" s="382" t="e">
        <f aca="false">J49+K49+N49+"#ссыл!"</f>
        <v>#VALUE!</v>
      </c>
      <c r="J49" s="382" t="n">
        <f aca="false">J34+J39+J44</f>
        <v>0</v>
      </c>
      <c r="K49" s="383" t="n">
        <f aca="false">K34+K39+K44</f>
        <v>14079.15</v>
      </c>
      <c r="L49" s="372" t="s">
        <v>86</v>
      </c>
      <c r="M49" s="372"/>
      <c r="N49" s="574" t="n">
        <f aca="false">N34+N39++N44</f>
        <v>39191.2</v>
      </c>
    </row>
    <row collapsed="false" customFormat="false" customHeight="true" hidden="true" ht="19.5" outlineLevel="0" r="50">
      <c r="A50" s="37"/>
      <c r="B50" s="37"/>
      <c r="C50" s="368"/>
      <c r="D50" s="368"/>
      <c r="E50" s="37"/>
      <c r="F50" s="372" t="s">
        <v>87</v>
      </c>
      <c r="G50" s="372"/>
      <c r="H50" s="372"/>
      <c r="I50" s="382" t="e">
        <f aca="false">J50+K50+N50+"#ссыл!"</f>
        <v>#VALUE!</v>
      </c>
      <c r="J50" s="382" t="n">
        <f aca="false">J35+J40+J45</f>
        <v>0</v>
      </c>
      <c r="K50" s="383" t="n">
        <f aca="false">K35+K40+K45</f>
        <v>1156.4</v>
      </c>
      <c r="L50" s="372" t="s">
        <v>87</v>
      </c>
      <c r="M50" s="372"/>
      <c r="N50" s="575" t="n">
        <f aca="false">N35+N40++N45</f>
        <v>36280.84</v>
      </c>
    </row>
    <row collapsed="false" customFormat="false" customHeight="true" hidden="true" ht="19.5" outlineLevel="0" r="51">
      <c r="A51" s="37"/>
      <c r="B51" s="37"/>
      <c r="C51" s="368"/>
      <c r="D51" s="368"/>
      <c r="E51" s="37"/>
      <c r="F51" s="372" t="s">
        <v>88</v>
      </c>
      <c r="G51" s="372"/>
      <c r="H51" s="372"/>
      <c r="I51" s="382" t="e">
        <f aca="false">J51+K51+N51+"#ссыл!"</f>
        <v>#VALUE!</v>
      </c>
      <c r="J51" s="382" t="n">
        <f aca="false">J36+J41+J46</f>
        <v>0</v>
      </c>
      <c r="K51" s="383" t="n">
        <f aca="false">K46+K41+K36</f>
        <v>6737.88</v>
      </c>
      <c r="L51" s="372" t="s">
        <v>88</v>
      </c>
      <c r="M51" s="372"/>
      <c r="N51" s="575" t="n">
        <f aca="false">N36+N41++N46</f>
        <v>36107.289</v>
      </c>
    </row>
    <row collapsed="false" customFormat="false" customHeight="true" hidden="true" ht="19.5" outlineLevel="0" r="52">
      <c r="A52" s="37"/>
      <c r="B52" s="37"/>
      <c r="C52" s="368"/>
      <c r="D52" s="368"/>
      <c r="E52" s="37"/>
      <c r="F52" s="372" t="s">
        <v>55</v>
      </c>
      <c r="G52" s="372"/>
      <c r="H52" s="372"/>
      <c r="I52" s="382" t="e">
        <f aca="false">J52+K52+N52+"#ссыл!"</f>
        <v>#VALUE!</v>
      </c>
      <c r="J52" s="382" t="n">
        <f aca="false">J37+J42+J47</f>
        <v>0</v>
      </c>
      <c r="K52" s="383" t="n">
        <f aca="false">K47+K42+K37</f>
        <v>0</v>
      </c>
      <c r="L52" s="372" t="s">
        <v>55</v>
      </c>
      <c r="M52" s="372"/>
      <c r="N52" s="575" t="n">
        <f aca="false">N37+N42++N47</f>
        <v>5111.065</v>
      </c>
    </row>
    <row collapsed="false" customFormat="false" customHeight="true" hidden="true" ht="36.75" outlineLevel="0" r="53">
      <c r="A53" s="37" t="s">
        <v>90</v>
      </c>
      <c r="B53" s="37" t="s">
        <v>223</v>
      </c>
      <c r="C53" s="368" t="n">
        <v>41640</v>
      </c>
      <c r="D53" s="368" t="n">
        <v>42004</v>
      </c>
      <c r="E53" s="265" t="s">
        <v>225</v>
      </c>
      <c r="F53" s="384"/>
      <c r="G53" s="384"/>
      <c r="H53" s="384"/>
      <c r="I53" s="385" t="e">
        <f aca="false">I54+I55+I56+I57</f>
        <v>#VALUE!</v>
      </c>
      <c r="J53" s="618" t="n">
        <f aca="false">J54+J55+J56+J57</f>
        <v>0</v>
      </c>
      <c r="K53" s="386" t="n">
        <f aca="false">K54+K55+K56+K57</f>
        <v>17193.04</v>
      </c>
      <c r="L53" s="371" t="n">
        <f aca="false">N54+N55+N56+N57</f>
        <v>2055.289</v>
      </c>
      <c r="M53" s="371"/>
      <c r="N53" s="371"/>
    </row>
    <row collapsed="false" customFormat="false" customHeight="true" hidden="true" ht="19.5" outlineLevel="0" r="54">
      <c r="A54" s="37"/>
      <c r="B54" s="37"/>
      <c r="C54" s="368"/>
      <c r="D54" s="368"/>
      <c r="E54" s="265" t="s">
        <v>226</v>
      </c>
      <c r="F54" s="387" t="s">
        <v>86</v>
      </c>
      <c r="G54" s="387"/>
      <c r="H54" s="387"/>
      <c r="I54" s="388" t="e">
        <f aca="false">K54+N54+"#ссыл!+J54"</f>
        <v>#VALUE!</v>
      </c>
      <c r="J54" s="619" t="n">
        <f aca="false">J74</f>
        <v>0</v>
      </c>
      <c r="K54" s="389" t="n">
        <f aca="false">K74</f>
        <v>14079.15</v>
      </c>
      <c r="L54" s="391" t="s">
        <v>86</v>
      </c>
      <c r="M54" s="391"/>
      <c r="N54" s="576" t="n">
        <f aca="false">M74</f>
        <v>1408</v>
      </c>
    </row>
    <row collapsed="false" customFormat="false" customHeight="true" hidden="true" ht="19.5" outlineLevel="0" r="55">
      <c r="A55" s="37"/>
      <c r="B55" s="37"/>
      <c r="C55" s="368"/>
      <c r="D55" s="368"/>
      <c r="E55" s="571"/>
      <c r="F55" s="387" t="s">
        <v>87</v>
      </c>
      <c r="G55" s="387"/>
      <c r="H55" s="387"/>
      <c r="I55" s="388" t="e">
        <f aca="false">K55+N55+"#ссыл!+J55"</f>
        <v>#VALUE!</v>
      </c>
      <c r="J55" s="619" t="n">
        <f aca="false">J75</f>
        <v>0</v>
      </c>
      <c r="K55" s="389" t="n">
        <f aca="false">K75</f>
        <v>0</v>
      </c>
      <c r="L55" s="391" t="s">
        <v>87</v>
      </c>
      <c r="M55" s="391"/>
      <c r="N55" s="402" t="n">
        <f aca="false">M75</f>
        <v>0</v>
      </c>
    </row>
    <row collapsed="false" customFormat="false" customHeight="true" hidden="true" ht="19.5" outlineLevel="0" r="56">
      <c r="A56" s="37"/>
      <c r="B56" s="37"/>
      <c r="C56" s="368"/>
      <c r="D56" s="368"/>
      <c r="E56" s="571"/>
      <c r="F56" s="387" t="s">
        <v>88</v>
      </c>
      <c r="G56" s="387"/>
      <c r="H56" s="387"/>
      <c r="I56" s="388" t="e">
        <f aca="false">K56+N56+"#ссыл!+J56"</f>
        <v>#VALUE!</v>
      </c>
      <c r="J56" s="619" t="n">
        <f aca="false">J76</f>
        <v>0</v>
      </c>
      <c r="K56" s="389" t="n">
        <f aca="false">K76</f>
        <v>3113.89</v>
      </c>
      <c r="L56" s="391" t="s">
        <v>88</v>
      </c>
      <c r="M56" s="391"/>
      <c r="N56" s="402" t="n">
        <f aca="false">M76</f>
        <v>533.889</v>
      </c>
    </row>
    <row collapsed="false" customFormat="false" customHeight="true" hidden="true" ht="19.5" outlineLevel="0" r="57">
      <c r="A57" s="37"/>
      <c r="B57" s="37"/>
      <c r="C57" s="368"/>
      <c r="D57" s="368"/>
      <c r="E57" s="573"/>
      <c r="F57" s="387" t="s">
        <v>55</v>
      </c>
      <c r="G57" s="387"/>
      <c r="H57" s="387"/>
      <c r="I57" s="388" t="e">
        <f aca="false">K57+N57+"#ссыл!+J57"</f>
        <v>#VALUE!</v>
      </c>
      <c r="J57" s="619" t="n">
        <f aca="false">J86</f>
        <v>0</v>
      </c>
      <c r="K57" s="389" t="n">
        <f aca="false">K86</f>
        <v>0</v>
      </c>
      <c r="L57" s="391" t="s">
        <v>55</v>
      </c>
      <c r="M57" s="391"/>
      <c r="N57" s="402" t="n">
        <f aca="false">L86</f>
        <v>113.4</v>
      </c>
    </row>
    <row collapsed="false" customFormat="false" customHeight="false" hidden="true" ht="18.75" outlineLevel="0" r="58">
      <c r="A58" s="37"/>
      <c r="B58" s="37"/>
      <c r="C58" s="368" t="n">
        <v>42005</v>
      </c>
      <c r="D58" s="368" t="n">
        <v>42369</v>
      </c>
      <c r="E58" s="265" t="s">
        <v>227</v>
      </c>
      <c r="F58" s="392"/>
      <c r="G58" s="393"/>
      <c r="H58" s="393"/>
      <c r="I58" s="394" t="e">
        <f aca="false">I59+I60+I61+I62</f>
        <v>#VALUE!</v>
      </c>
      <c r="J58" s="620" t="n">
        <f aca="false">J59+J60+J61+J62</f>
        <v>0</v>
      </c>
      <c r="K58" s="395" t="n">
        <f aca="false">K59+K60+K61+K62</f>
        <v>4780.39</v>
      </c>
      <c r="L58" s="392"/>
      <c r="M58" s="393"/>
      <c r="N58" s="370" t="n">
        <f aca="false">N59+N60+N61+N62</f>
        <v>53363.03</v>
      </c>
    </row>
    <row collapsed="false" customFormat="false" customHeight="true" hidden="true" ht="19.5" outlineLevel="0" r="59">
      <c r="A59" s="37"/>
      <c r="B59" s="37"/>
      <c r="C59" s="368"/>
      <c r="D59" s="368"/>
      <c r="E59" s="265" t="s">
        <v>226</v>
      </c>
      <c r="F59" s="387" t="s">
        <v>86</v>
      </c>
      <c r="G59" s="387"/>
      <c r="H59" s="387"/>
      <c r="I59" s="388" t="e">
        <f aca="false">J59+K59+"#ссыл!+N59"</f>
        <v>#VALUE!</v>
      </c>
      <c r="J59" s="619" t="n">
        <f aca="false">J78</f>
        <v>0</v>
      </c>
      <c r="K59" s="389" t="n">
        <f aca="false">K78</f>
        <v>0</v>
      </c>
      <c r="L59" s="391" t="s">
        <v>86</v>
      </c>
      <c r="M59" s="391"/>
      <c r="N59" s="576" t="n">
        <f aca="false">M78</f>
        <v>18791</v>
      </c>
    </row>
    <row collapsed="false" customFormat="false" customHeight="true" hidden="true" ht="19.5" outlineLevel="0" r="60">
      <c r="A60" s="37"/>
      <c r="B60" s="37"/>
      <c r="C60" s="368"/>
      <c r="D60" s="368"/>
      <c r="E60" s="571"/>
      <c r="F60" s="387" t="s">
        <v>87</v>
      </c>
      <c r="G60" s="387"/>
      <c r="H60" s="387"/>
      <c r="I60" s="388" t="e">
        <f aca="false">J60+K60+"#ссыл!+N60"</f>
        <v>#VALUE!</v>
      </c>
      <c r="J60" s="619" t="n">
        <f aca="false">J79</f>
        <v>0</v>
      </c>
      <c r="K60" s="389" t="n">
        <f aca="false">K79</f>
        <v>1156.4</v>
      </c>
      <c r="L60" s="391" t="s">
        <v>87</v>
      </c>
      <c r="M60" s="391"/>
      <c r="N60" s="402" t="n">
        <f aca="false">M79</f>
        <v>16821.14</v>
      </c>
    </row>
    <row collapsed="false" customFormat="false" customHeight="true" hidden="true" ht="19.5" outlineLevel="0" r="61">
      <c r="A61" s="37"/>
      <c r="B61" s="37"/>
      <c r="C61" s="368"/>
      <c r="D61" s="368"/>
      <c r="E61" s="571"/>
      <c r="F61" s="387" t="s">
        <v>88</v>
      </c>
      <c r="G61" s="387"/>
      <c r="H61" s="387"/>
      <c r="I61" s="388" t="e">
        <f aca="false">J61+K61+"#ссыл!+N61"</f>
        <v>#VALUE!</v>
      </c>
      <c r="J61" s="619" t="n">
        <f aca="false">J80</f>
        <v>0</v>
      </c>
      <c r="K61" s="389" t="n">
        <f aca="false">K80</f>
        <v>3623.99</v>
      </c>
      <c r="L61" s="391" t="s">
        <v>88</v>
      </c>
      <c r="M61" s="391"/>
      <c r="N61" s="402" t="n">
        <f aca="false">M80</f>
        <v>16654.4</v>
      </c>
    </row>
    <row collapsed="false" customFormat="false" customHeight="true" hidden="true" ht="19.5" outlineLevel="0" r="62">
      <c r="A62" s="37"/>
      <c r="B62" s="37"/>
      <c r="C62" s="368"/>
      <c r="D62" s="368"/>
      <c r="E62" s="573"/>
      <c r="F62" s="387" t="s">
        <v>55</v>
      </c>
      <c r="G62" s="387"/>
      <c r="H62" s="387"/>
      <c r="I62" s="388" t="e">
        <f aca="false">J62+K62+"#ссыл!+N62"</f>
        <v>#VALUE!</v>
      </c>
      <c r="J62" s="619" t="n">
        <f aca="false">J88</f>
        <v>0</v>
      </c>
      <c r="K62" s="389" t="n">
        <f aca="false">K88</f>
        <v>0</v>
      </c>
      <c r="L62" s="391" t="s">
        <v>55</v>
      </c>
      <c r="M62" s="391"/>
      <c r="N62" s="402" t="n">
        <f aca="false">L88</f>
        <v>1096.49</v>
      </c>
    </row>
    <row collapsed="false" customFormat="false" customHeight="false" hidden="true" ht="18.75" outlineLevel="0" r="63">
      <c r="A63" s="37"/>
      <c r="B63" s="37"/>
      <c r="C63" s="368" t="n">
        <v>42370</v>
      </c>
      <c r="D63" s="368" t="n">
        <v>42735</v>
      </c>
      <c r="E63" s="265" t="s">
        <v>228</v>
      </c>
      <c r="F63" s="381"/>
      <c r="G63" s="396"/>
      <c r="H63" s="396"/>
      <c r="I63" s="397" t="e">
        <f aca="false">I64+I65+I66+I67</f>
        <v>#VALUE!</v>
      </c>
      <c r="J63" s="620" t="n">
        <f aca="false">J64+J65+J66+J67</f>
        <v>0</v>
      </c>
      <c r="K63" s="395" t="n">
        <f aca="false">K64+K65+K66+K67</f>
        <v>0</v>
      </c>
      <c r="L63" s="392"/>
      <c r="M63" s="398"/>
      <c r="N63" s="370" t="n">
        <f aca="false">N64+N65+N66+N67</f>
        <v>54855</v>
      </c>
    </row>
    <row collapsed="false" customFormat="false" customHeight="true" hidden="true" ht="19.5" outlineLevel="0" r="64">
      <c r="A64" s="37"/>
      <c r="B64" s="37"/>
      <c r="C64" s="368"/>
      <c r="D64" s="368"/>
      <c r="E64" s="265" t="s">
        <v>226</v>
      </c>
      <c r="F64" s="387" t="s">
        <v>86</v>
      </c>
      <c r="G64" s="387"/>
      <c r="H64" s="387"/>
      <c r="I64" s="388" t="e">
        <f aca="false">J64+K64+"#ссыл!+N64"</f>
        <v>#VALUE!</v>
      </c>
      <c r="J64" s="619" t="n">
        <f aca="false">J82</f>
        <v>0</v>
      </c>
      <c r="K64" s="389" t="n">
        <f aca="false">K82</f>
        <v>0</v>
      </c>
      <c r="L64" s="391" t="s">
        <v>86</v>
      </c>
      <c r="M64" s="391"/>
      <c r="N64" s="576" t="n">
        <f aca="false">M82</f>
        <v>18488</v>
      </c>
    </row>
    <row collapsed="false" customFormat="false" customHeight="true" hidden="true" ht="19.5" outlineLevel="0" r="65">
      <c r="A65" s="37"/>
      <c r="B65" s="37"/>
      <c r="C65" s="368"/>
      <c r="D65" s="368"/>
      <c r="E65" s="571"/>
      <c r="F65" s="387" t="s">
        <v>87</v>
      </c>
      <c r="G65" s="387"/>
      <c r="H65" s="387"/>
      <c r="I65" s="388" t="e">
        <f aca="false">J65+K65+"#ссыл!+N65"</f>
        <v>#VALUE!</v>
      </c>
      <c r="J65" s="619" t="n">
        <f aca="false">J83</f>
        <v>0</v>
      </c>
      <c r="K65" s="389" t="n">
        <f aca="false">K83</f>
        <v>0</v>
      </c>
      <c r="L65" s="391" t="s">
        <v>87</v>
      </c>
      <c r="M65" s="391"/>
      <c r="N65" s="402" t="n">
        <f aca="false">M83</f>
        <v>17648</v>
      </c>
    </row>
    <row collapsed="false" customFormat="false" customHeight="true" hidden="true" ht="19.5" outlineLevel="0" r="66">
      <c r="A66" s="37"/>
      <c r="B66" s="37"/>
      <c r="C66" s="368"/>
      <c r="D66" s="368"/>
      <c r="E66" s="571"/>
      <c r="F66" s="387" t="s">
        <v>88</v>
      </c>
      <c r="G66" s="387"/>
      <c r="H66" s="387"/>
      <c r="I66" s="388" t="e">
        <f aca="false">J66+K66+"#ссыл!+N66"</f>
        <v>#VALUE!</v>
      </c>
      <c r="J66" s="619" t="n">
        <f aca="false">J84</f>
        <v>0</v>
      </c>
      <c r="K66" s="389" t="n">
        <f aca="false">K84</f>
        <v>0</v>
      </c>
      <c r="L66" s="391" t="s">
        <v>88</v>
      </c>
      <c r="M66" s="391"/>
      <c r="N66" s="402" t="n">
        <f aca="false">M84</f>
        <v>18505</v>
      </c>
    </row>
    <row collapsed="false" customFormat="false" customHeight="true" hidden="true" ht="19.5" outlineLevel="0" r="67">
      <c r="A67" s="37"/>
      <c r="B67" s="37"/>
      <c r="C67" s="368"/>
      <c r="D67" s="368"/>
      <c r="E67" s="573"/>
      <c r="F67" s="387" t="s">
        <v>55</v>
      </c>
      <c r="G67" s="387"/>
      <c r="H67" s="387"/>
      <c r="I67" s="388" t="e">
        <f aca="false">J67+K67+"#ссыл!+N67"</f>
        <v>#VALUE!</v>
      </c>
      <c r="J67" s="619" t="n">
        <f aca="false">J90</f>
        <v>0</v>
      </c>
      <c r="K67" s="389" t="n">
        <f aca="false">K90</f>
        <v>0</v>
      </c>
      <c r="L67" s="391" t="s">
        <v>55</v>
      </c>
      <c r="M67" s="391"/>
      <c r="N67" s="402" t="n">
        <f aca="false">L90</f>
        <v>214</v>
      </c>
    </row>
    <row collapsed="false" customFormat="false" customHeight="true" hidden="true" ht="19.5" outlineLevel="0" r="68">
      <c r="A68" s="37" t="s">
        <v>85</v>
      </c>
      <c r="B68" s="37"/>
      <c r="C68" s="368" t="n">
        <v>41640</v>
      </c>
      <c r="D68" s="368" t="n">
        <v>42735</v>
      </c>
      <c r="E68" s="37"/>
      <c r="F68" s="381"/>
      <c r="G68" s="396"/>
      <c r="H68" s="396"/>
      <c r="I68" s="397" t="e">
        <f aca="false">I69+I70+I71+I72</f>
        <v>#VALUE!</v>
      </c>
      <c r="J68" s="621" t="n">
        <f aca="false">J69+J70+J71+J72</f>
        <v>0</v>
      </c>
      <c r="K68" s="399" t="n">
        <f aca="false">K69+K70+K71+K72</f>
        <v>21973.43</v>
      </c>
      <c r="L68" s="392"/>
      <c r="M68" s="393"/>
      <c r="N68" s="370" t="n">
        <f aca="false">N69+N70+N71+N72</f>
        <v>110273.319</v>
      </c>
    </row>
    <row collapsed="false" customFormat="false" customHeight="true" hidden="true" ht="19.5" outlineLevel="0" r="69">
      <c r="A69" s="37"/>
      <c r="B69" s="37"/>
      <c r="C69" s="368"/>
      <c r="D69" s="368"/>
      <c r="E69" s="37"/>
      <c r="F69" s="387" t="s">
        <v>86</v>
      </c>
      <c r="G69" s="387"/>
      <c r="H69" s="387"/>
      <c r="I69" s="400" t="e">
        <f aca="false">J69+K69+"#ссыл!+N69"</f>
        <v>#VALUE!</v>
      </c>
      <c r="J69" s="619" t="n">
        <f aca="false">J54+J59+J64</f>
        <v>0</v>
      </c>
      <c r="K69" s="401" t="n">
        <f aca="false">K54+K59+K64</f>
        <v>14079.15</v>
      </c>
      <c r="L69" s="402" t="s">
        <v>86</v>
      </c>
      <c r="M69" s="402"/>
      <c r="N69" s="577" t="n">
        <f aca="false">N54+N59+N64</f>
        <v>38687</v>
      </c>
    </row>
    <row collapsed="false" customFormat="false" customHeight="true" hidden="true" ht="19.5" outlineLevel="0" r="70">
      <c r="A70" s="37"/>
      <c r="B70" s="37"/>
      <c r="C70" s="368"/>
      <c r="D70" s="368"/>
      <c r="E70" s="37"/>
      <c r="F70" s="387" t="s">
        <v>87</v>
      </c>
      <c r="G70" s="387"/>
      <c r="H70" s="387"/>
      <c r="I70" s="400" t="e">
        <f aca="false">J70+K70+"#ссыл!+N70"</f>
        <v>#VALUE!</v>
      </c>
      <c r="J70" s="619" t="n">
        <f aca="false">J55+J60+J65</f>
        <v>0</v>
      </c>
      <c r="K70" s="401" t="n">
        <f aca="false">K55+K60+K65</f>
        <v>1156.4</v>
      </c>
      <c r="L70" s="402" t="s">
        <v>87</v>
      </c>
      <c r="M70" s="402"/>
      <c r="N70" s="578" t="n">
        <f aca="false">N55+N60+N65</f>
        <v>34469.14</v>
      </c>
    </row>
    <row collapsed="false" customFormat="false" customHeight="true" hidden="true" ht="19.5" outlineLevel="0" r="71">
      <c r="A71" s="37"/>
      <c r="B71" s="37"/>
      <c r="C71" s="368"/>
      <c r="D71" s="368"/>
      <c r="E71" s="37"/>
      <c r="F71" s="387" t="s">
        <v>88</v>
      </c>
      <c r="G71" s="387"/>
      <c r="H71" s="387"/>
      <c r="I71" s="400" t="e">
        <f aca="false">J71+K71+"#ссыл!+N71"</f>
        <v>#VALUE!</v>
      </c>
      <c r="J71" s="619" t="n">
        <f aca="false">J56+J61+J66</f>
        <v>0</v>
      </c>
      <c r="K71" s="401" t="n">
        <f aca="false">K56+K61+K66</f>
        <v>6737.88</v>
      </c>
      <c r="L71" s="402" t="s">
        <v>88</v>
      </c>
      <c r="M71" s="402"/>
      <c r="N71" s="578" t="n">
        <f aca="false">N56+N61+N66</f>
        <v>35693.289</v>
      </c>
    </row>
    <row collapsed="false" customFormat="false" customHeight="true" hidden="true" ht="19.5" outlineLevel="0" r="72">
      <c r="A72" s="37"/>
      <c r="B72" s="37"/>
      <c r="C72" s="368"/>
      <c r="D72" s="368"/>
      <c r="E72" s="37"/>
      <c r="F72" s="387" t="s">
        <v>55</v>
      </c>
      <c r="G72" s="387"/>
      <c r="H72" s="387"/>
      <c r="I72" s="400" t="e">
        <f aca="false">J72+K72+"#ссыл!+N72"</f>
        <v>#VALUE!</v>
      </c>
      <c r="J72" s="619" t="n">
        <f aca="false">J57+J62+J67</f>
        <v>0</v>
      </c>
      <c r="K72" s="401" t="n">
        <f aca="false">K57+K62+K67</f>
        <v>0</v>
      </c>
      <c r="L72" s="402" t="s">
        <v>55</v>
      </c>
      <c r="M72" s="402"/>
      <c r="N72" s="578" t="n">
        <f aca="false">N57+N62+N67</f>
        <v>1423.89</v>
      </c>
    </row>
    <row collapsed="false" customFormat="false" customHeight="true" hidden="true" ht="24" outlineLevel="0" r="73">
      <c r="A73" s="37" t="s">
        <v>51</v>
      </c>
      <c r="B73" s="37" t="s">
        <v>52</v>
      </c>
      <c r="C73" s="368" t="n">
        <v>41640</v>
      </c>
      <c r="D73" s="368" t="n">
        <v>42004</v>
      </c>
      <c r="E73" s="265" t="s">
        <v>225</v>
      </c>
      <c r="F73" s="579" t="s">
        <v>434</v>
      </c>
      <c r="G73" s="579"/>
      <c r="H73" s="579"/>
      <c r="I73" s="403" t="e">
        <f aca="false">I74+I75+I76</f>
        <v>#VALUE!</v>
      </c>
      <c r="J73" s="622" t="n">
        <f aca="false">J74+J75+J76</f>
        <v>0</v>
      </c>
      <c r="K73" s="404" t="n">
        <f aca="false">K74+K75+K76</f>
        <v>17193.04</v>
      </c>
      <c r="L73" s="377"/>
      <c r="M73" s="405" t="n">
        <f aca="false">M74+M75+M76</f>
        <v>1941.889</v>
      </c>
      <c r="N73" s="405"/>
    </row>
    <row collapsed="false" customFormat="false" customHeight="true" hidden="true" ht="19.5" outlineLevel="0" r="74">
      <c r="A74" s="37"/>
      <c r="B74" s="37"/>
      <c r="C74" s="368"/>
      <c r="D74" s="368"/>
      <c r="E74" s="265" t="s">
        <v>226</v>
      </c>
      <c r="F74" s="406" t="s">
        <v>86</v>
      </c>
      <c r="G74" s="406"/>
      <c r="H74" s="406"/>
      <c r="I74" s="407" t="e">
        <f aca="false">J74+K74+"#ссыл!+M74"</f>
        <v>#VALUE!</v>
      </c>
      <c r="J74" s="408" t="n">
        <v>0</v>
      </c>
      <c r="K74" s="408" t="n">
        <v>14079.15</v>
      </c>
      <c r="L74" s="410" t="s">
        <v>86</v>
      </c>
      <c r="M74" s="580" t="n">
        <v>1408</v>
      </c>
      <c r="N74" s="580"/>
    </row>
    <row collapsed="false" customFormat="false" customHeight="true" hidden="true" ht="19.5" outlineLevel="0" r="75">
      <c r="A75" s="37"/>
      <c r="B75" s="37"/>
      <c r="C75" s="368"/>
      <c r="D75" s="368"/>
      <c r="E75" s="571"/>
      <c r="F75" s="406" t="s">
        <v>87</v>
      </c>
      <c r="G75" s="406"/>
      <c r="H75" s="406"/>
      <c r="I75" s="412" t="e">
        <f aca="false">J75+K75+"#ссыл!+M75"</f>
        <v>#VALUE!</v>
      </c>
      <c r="J75" s="408" t="n">
        <v>0</v>
      </c>
      <c r="K75" s="408" t="n">
        <v>0</v>
      </c>
      <c r="L75" s="410" t="s">
        <v>87</v>
      </c>
      <c r="M75" s="411"/>
      <c r="N75" s="411"/>
    </row>
    <row collapsed="false" customFormat="false" customHeight="true" hidden="true" ht="19.5" outlineLevel="0" r="76">
      <c r="A76" s="37"/>
      <c r="B76" s="37"/>
      <c r="C76" s="368"/>
      <c r="D76" s="368"/>
      <c r="E76" s="573"/>
      <c r="F76" s="406" t="s">
        <v>88</v>
      </c>
      <c r="G76" s="406"/>
      <c r="H76" s="406"/>
      <c r="I76" s="412" t="e">
        <f aca="false">J76+K76+"#ссыл!+M76"</f>
        <v>#VALUE!</v>
      </c>
      <c r="J76" s="408" t="n">
        <v>0</v>
      </c>
      <c r="K76" s="408" t="n">
        <v>3113.89</v>
      </c>
      <c r="L76" s="410" t="s">
        <v>88</v>
      </c>
      <c r="M76" s="581" t="n">
        <v>533.889</v>
      </c>
      <c r="N76" s="581"/>
    </row>
    <row collapsed="false" customFormat="false" customHeight="true" hidden="true" ht="16.5" outlineLevel="0" r="77">
      <c r="A77" s="37"/>
      <c r="B77" s="37"/>
      <c r="C77" s="368" t="n">
        <v>42005</v>
      </c>
      <c r="D77" s="368" t="n">
        <v>42369</v>
      </c>
      <c r="E77" s="265" t="s">
        <v>227</v>
      </c>
      <c r="F77" s="369" t="s">
        <v>434</v>
      </c>
      <c r="G77" s="369"/>
      <c r="H77" s="369"/>
      <c r="I77" s="403" t="e">
        <f aca="false">I78+I79+I80</f>
        <v>#VALUE!</v>
      </c>
      <c r="J77" s="403" t="n">
        <f aca="false">J78+J79+J80</f>
        <v>0</v>
      </c>
      <c r="K77" s="403" t="n">
        <f aca="false">K78+K79+K80</f>
        <v>4780.39</v>
      </c>
      <c r="L77" s="377"/>
      <c r="M77" s="405" t="n">
        <f aca="false">M78+M79+M80</f>
        <v>52266.54</v>
      </c>
      <c r="N77" s="405"/>
    </row>
    <row collapsed="false" customFormat="false" customHeight="true" hidden="true" ht="19.5" outlineLevel="0" r="78">
      <c r="A78" s="37"/>
      <c r="B78" s="37"/>
      <c r="C78" s="368"/>
      <c r="D78" s="368"/>
      <c r="E78" s="265" t="s">
        <v>226</v>
      </c>
      <c r="F78" s="406" t="s">
        <v>86</v>
      </c>
      <c r="G78" s="406"/>
      <c r="H78" s="406"/>
      <c r="I78" s="412" t="e">
        <f aca="false">J78+K78+M78+"#ссыл!"</f>
        <v>#VALUE!</v>
      </c>
      <c r="J78" s="623" t="n">
        <v>0</v>
      </c>
      <c r="K78" s="408" t="n">
        <v>0</v>
      </c>
      <c r="L78" s="410" t="s">
        <v>86</v>
      </c>
      <c r="M78" s="580" t="n">
        <v>18791</v>
      </c>
      <c r="N78" s="580"/>
    </row>
    <row collapsed="false" customFormat="false" customHeight="true" hidden="true" ht="19.5" outlineLevel="0" r="79">
      <c r="A79" s="37"/>
      <c r="B79" s="37"/>
      <c r="C79" s="368"/>
      <c r="D79" s="368"/>
      <c r="E79" s="571"/>
      <c r="F79" s="406" t="s">
        <v>87</v>
      </c>
      <c r="G79" s="406"/>
      <c r="H79" s="406"/>
      <c r="I79" s="412" t="e">
        <f aca="false">J79+K79+M79+"#ссыл!"</f>
        <v>#VALUE!</v>
      </c>
      <c r="J79" s="623" t="n">
        <v>0</v>
      </c>
      <c r="K79" s="408" t="n">
        <v>1156.4</v>
      </c>
      <c r="L79" s="410" t="s">
        <v>87</v>
      </c>
      <c r="M79" s="411" t="n">
        <v>16821.14</v>
      </c>
      <c r="N79" s="411"/>
    </row>
    <row collapsed="false" customFormat="false" customHeight="true" hidden="true" ht="19.5" outlineLevel="0" r="80">
      <c r="A80" s="37"/>
      <c r="B80" s="37"/>
      <c r="C80" s="368"/>
      <c r="D80" s="368"/>
      <c r="E80" s="573"/>
      <c r="F80" s="406" t="s">
        <v>88</v>
      </c>
      <c r="G80" s="406"/>
      <c r="H80" s="406"/>
      <c r="I80" s="412" t="e">
        <f aca="false">J80+K80+M80+"#ссыл!"</f>
        <v>#VALUE!</v>
      </c>
      <c r="J80" s="623" t="n">
        <v>0</v>
      </c>
      <c r="K80" s="408" t="n">
        <v>3623.99</v>
      </c>
      <c r="L80" s="410" t="s">
        <v>88</v>
      </c>
      <c r="M80" s="411" t="n">
        <v>16654.4</v>
      </c>
      <c r="N80" s="411"/>
    </row>
    <row collapsed="false" customFormat="false" customHeight="true" hidden="true" ht="16.5" outlineLevel="0" r="81">
      <c r="A81" s="37"/>
      <c r="B81" s="37"/>
      <c r="C81" s="368" t="n">
        <v>42370</v>
      </c>
      <c r="D81" s="368" t="n">
        <v>42735</v>
      </c>
      <c r="E81" s="265" t="s">
        <v>228</v>
      </c>
      <c r="F81" s="369" t="s">
        <v>434</v>
      </c>
      <c r="G81" s="369"/>
      <c r="H81" s="369"/>
      <c r="I81" s="403" t="e">
        <f aca="false">I82+I83+I84</f>
        <v>#VALUE!</v>
      </c>
      <c r="J81" s="622" t="n">
        <f aca="false">J82+J83+J84</f>
        <v>0</v>
      </c>
      <c r="K81" s="413" t="n">
        <f aca="false">K82+K83+K84</f>
        <v>0</v>
      </c>
      <c r="L81" s="377"/>
      <c r="M81" s="414" t="n">
        <f aca="false">M82+M83+M84</f>
        <v>54641</v>
      </c>
      <c r="N81" s="414"/>
    </row>
    <row collapsed="false" customFormat="false" customHeight="true" hidden="true" ht="19.5" outlineLevel="0" r="82">
      <c r="A82" s="37"/>
      <c r="B82" s="37"/>
      <c r="C82" s="368"/>
      <c r="D82" s="368"/>
      <c r="E82" s="265" t="s">
        <v>226</v>
      </c>
      <c r="F82" s="406" t="s">
        <v>86</v>
      </c>
      <c r="G82" s="406"/>
      <c r="H82" s="406"/>
      <c r="I82" s="415" t="e">
        <f aca="false">J82+K82+"#ссыл!+M82"</f>
        <v>#VALUE!</v>
      </c>
      <c r="J82" s="623" t="n">
        <v>0</v>
      </c>
      <c r="K82" s="408" t="n">
        <v>0</v>
      </c>
      <c r="L82" s="410" t="s">
        <v>86</v>
      </c>
      <c r="M82" s="411" t="n">
        <v>18488</v>
      </c>
      <c r="N82" s="411"/>
    </row>
    <row collapsed="false" customFormat="false" customHeight="true" hidden="true" ht="19.5" outlineLevel="0" r="83">
      <c r="A83" s="37"/>
      <c r="B83" s="37"/>
      <c r="C83" s="368"/>
      <c r="D83" s="368"/>
      <c r="E83" s="571"/>
      <c r="F83" s="406" t="s">
        <v>87</v>
      </c>
      <c r="G83" s="406"/>
      <c r="H83" s="406"/>
      <c r="I83" s="415" t="e">
        <f aca="false">J83+K83+"#ссыл!+M83"</f>
        <v>#VALUE!</v>
      </c>
      <c r="J83" s="623" t="n">
        <v>0</v>
      </c>
      <c r="K83" s="408" t="n">
        <v>0</v>
      </c>
      <c r="L83" s="410" t="s">
        <v>87</v>
      </c>
      <c r="M83" s="411" t="n">
        <v>17648</v>
      </c>
      <c r="N83" s="411"/>
    </row>
    <row collapsed="false" customFormat="false" customHeight="true" hidden="true" ht="19.5" outlineLevel="0" r="84">
      <c r="A84" s="37"/>
      <c r="B84" s="37"/>
      <c r="C84" s="368"/>
      <c r="D84" s="368"/>
      <c r="E84" s="573"/>
      <c r="F84" s="406" t="s">
        <v>88</v>
      </c>
      <c r="G84" s="406"/>
      <c r="H84" s="406"/>
      <c r="I84" s="412" t="e">
        <f aca="false">J84+K84+"#ссыл!+M84"</f>
        <v>#VALUE!</v>
      </c>
      <c r="J84" s="623" t="n">
        <v>0</v>
      </c>
      <c r="K84" s="408" t="n">
        <v>0</v>
      </c>
      <c r="L84" s="410" t="s">
        <v>88</v>
      </c>
      <c r="M84" s="581" t="n">
        <v>18505</v>
      </c>
      <c r="N84" s="581"/>
    </row>
    <row collapsed="false" customFormat="false" customHeight="true" hidden="true" ht="35.85" outlineLevel="0" r="85">
      <c r="A85" s="41" t="s">
        <v>85</v>
      </c>
      <c r="B85" s="41"/>
      <c r="C85" s="416" t="n">
        <v>41640</v>
      </c>
      <c r="D85" s="416" t="n">
        <v>42735</v>
      </c>
      <c r="E85" s="41"/>
      <c r="F85" s="417"/>
      <c r="G85" s="398"/>
      <c r="H85" s="398"/>
      <c r="I85" s="370" t="e">
        <f aca="false">I81+I77+I73</f>
        <v>#VALUE!</v>
      </c>
      <c r="J85" s="370" t="n">
        <f aca="false">J81+J77+J73</f>
        <v>0</v>
      </c>
      <c r="K85" s="370" t="n">
        <f aca="false">K81+K77+K73</f>
        <v>21973.43</v>
      </c>
      <c r="L85" s="418"/>
      <c r="M85" s="419" t="n">
        <f aca="false">M81+M77+M73</f>
        <v>108849.429</v>
      </c>
      <c r="N85" s="419"/>
    </row>
    <row collapsed="false" customFormat="false" customHeight="true" hidden="true" ht="249.75" outlineLevel="0" r="86">
      <c r="A86" s="37" t="s">
        <v>54</v>
      </c>
      <c r="B86" s="37" t="s">
        <v>223</v>
      </c>
      <c r="C86" s="368" t="n">
        <v>41640</v>
      </c>
      <c r="D86" s="368" t="n">
        <v>42004</v>
      </c>
      <c r="E86" s="265" t="s">
        <v>225</v>
      </c>
      <c r="F86" s="415" t="e">
        <f aca="false">J86+K86+"#ссыл!+L86"</f>
        <v>#VALUE!</v>
      </c>
      <c r="G86" s="415"/>
      <c r="H86" s="415"/>
      <c r="I86" s="415"/>
      <c r="J86" s="420" t="n">
        <v>0</v>
      </c>
      <c r="K86" s="420" t="n">
        <v>0</v>
      </c>
      <c r="L86" s="420" t="n">
        <v>113.4</v>
      </c>
      <c r="M86" s="420"/>
      <c r="N86" s="420"/>
    </row>
    <row collapsed="false" customFormat="false" customHeight="false" hidden="true" ht="31.5" outlineLevel="0" r="87">
      <c r="A87" s="37"/>
      <c r="B87" s="37"/>
      <c r="C87" s="368"/>
      <c r="D87" s="368"/>
      <c r="E87" s="41" t="s">
        <v>226</v>
      </c>
      <c r="F87" s="415"/>
      <c r="G87" s="415"/>
      <c r="H87" s="415"/>
      <c r="I87" s="415"/>
      <c r="J87" s="420"/>
      <c r="K87" s="420"/>
      <c r="L87" s="420"/>
      <c r="M87" s="420"/>
      <c r="N87" s="420"/>
    </row>
    <row collapsed="false" customFormat="false" customHeight="false" hidden="true" ht="15.75" outlineLevel="0" r="88">
      <c r="A88" s="37"/>
      <c r="B88" s="37"/>
      <c r="C88" s="368" t="n">
        <v>42005</v>
      </c>
      <c r="D88" s="368" t="n">
        <v>42369</v>
      </c>
      <c r="E88" s="265" t="s">
        <v>227</v>
      </c>
      <c r="F88" s="415" t="e">
        <f aca="false">J88+K88+"#ссыл!+L88"</f>
        <v>#VALUE!</v>
      </c>
      <c r="G88" s="415"/>
      <c r="H88" s="415"/>
      <c r="I88" s="415"/>
      <c r="J88" s="420" t="n">
        <v>0</v>
      </c>
      <c r="K88" s="420" t="n">
        <v>0</v>
      </c>
      <c r="L88" s="420" t="n">
        <v>1096.49</v>
      </c>
      <c r="M88" s="420"/>
      <c r="N88" s="420"/>
    </row>
    <row collapsed="false" customFormat="false" customHeight="false" hidden="true" ht="31.5" outlineLevel="0" r="89">
      <c r="A89" s="37"/>
      <c r="B89" s="37"/>
      <c r="C89" s="368"/>
      <c r="D89" s="368"/>
      <c r="E89" s="41" t="s">
        <v>226</v>
      </c>
      <c r="F89" s="415"/>
      <c r="G89" s="415"/>
      <c r="H89" s="415"/>
      <c r="I89" s="415"/>
      <c r="J89" s="420"/>
      <c r="K89" s="420"/>
      <c r="L89" s="420"/>
      <c r="M89" s="420"/>
      <c r="N89" s="420"/>
    </row>
    <row collapsed="false" customFormat="false" customHeight="false" hidden="true" ht="15.75" outlineLevel="0" r="90">
      <c r="A90" s="37"/>
      <c r="B90" s="37"/>
      <c r="C90" s="368" t="n">
        <v>42370</v>
      </c>
      <c r="D90" s="368" t="n">
        <v>42735</v>
      </c>
      <c r="E90" s="265" t="s">
        <v>228</v>
      </c>
      <c r="F90" s="415" t="e">
        <f aca="false">J90+K90+"#ссыл!+L90"</f>
        <v>#VALUE!</v>
      </c>
      <c r="G90" s="415"/>
      <c r="H90" s="415"/>
      <c r="I90" s="415"/>
      <c r="J90" s="420" t="n">
        <v>0</v>
      </c>
      <c r="K90" s="420" t="n">
        <v>0</v>
      </c>
      <c r="L90" s="420" t="n">
        <v>214</v>
      </c>
      <c r="M90" s="420"/>
      <c r="N90" s="420"/>
    </row>
    <row collapsed="false" customFormat="false" customHeight="false" hidden="true" ht="31.5" outlineLevel="0" r="91">
      <c r="A91" s="37"/>
      <c r="B91" s="37"/>
      <c r="C91" s="368"/>
      <c r="D91" s="368"/>
      <c r="E91" s="41" t="s">
        <v>226</v>
      </c>
      <c r="F91" s="415"/>
      <c r="G91" s="415"/>
      <c r="H91" s="415"/>
      <c r="I91" s="415"/>
      <c r="J91" s="420"/>
      <c r="K91" s="420"/>
      <c r="L91" s="420"/>
      <c r="M91" s="420"/>
      <c r="N91" s="420"/>
    </row>
    <row collapsed="false" customFormat="false" customHeight="true" hidden="true" ht="18.6" outlineLevel="0" r="92">
      <c r="A92" s="41" t="s">
        <v>98</v>
      </c>
      <c r="B92" s="41"/>
      <c r="C92" s="416" t="n">
        <v>41640</v>
      </c>
      <c r="D92" s="416" t="n">
        <v>42735</v>
      </c>
      <c r="E92" s="41"/>
      <c r="F92" s="403" t="e">
        <f aca="false">SUM(F86:F91)</f>
        <v>#VALUE!</v>
      </c>
      <c r="G92" s="403"/>
      <c r="H92" s="403"/>
      <c r="I92" s="403"/>
      <c r="J92" s="404" t="n">
        <f aca="false">SUM(J86:J91)</f>
        <v>0</v>
      </c>
      <c r="K92" s="404" t="n">
        <f aca="false">SUM(K86:K91)</f>
        <v>0</v>
      </c>
      <c r="L92" s="403" t="n">
        <f aca="false">SUM(L86:L91)</f>
        <v>1423.89</v>
      </c>
      <c r="M92" s="403"/>
      <c r="N92" s="403"/>
    </row>
    <row collapsed="false" customFormat="false" customHeight="true" hidden="true" ht="36" outlineLevel="0" r="93">
      <c r="A93" s="265" t="s">
        <v>57</v>
      </c>
      <c r="B93" s="37" t="s">
        <v>60</v>
      </c>
      <c r="C93" s="368" t="n">
        <v>41640</v>
      </c>
      <c r="D93" s="368" t="n">
        <v>42004</v>
      </c>
      <c r="E93" s="265" t="s">
        <v>225</v>
      </c>
      <c r="F93" s="403" t="e">
        <f aca="false">J93+K93+"#ссыл!+L93"</f>
        <v>#VALUE!</v>
      </c>
      <c r="G93" s="403"/>
      <c r="H93" s="403"/>
      <c r="I93" s="403"/>
      <c r="J93" s="403" t="n">
        <f aca="false">J106+J113</f>
        <v>0</v>
      </c>
      <c r="K93" s="403" t="n">
        <f aca="false">K106+K113</f>
        <v>0</v>
      </c>
      <c r="L93" s="403" t="n">
        <f aca="false">L106+L113</f>
        <v>141.8</v>
      </c>
      <c r="M93" s="403"/>
      <c r="N93" s="403"/>
    </row>
    <row collapsed="false" customFormat="false" customHeight="true" hidden="true" ht="15.75" outlineLevel="0" r="94">
      <c r="A94" s="359" t="s">
        <v>259</v>
      </c>
      <c r="B94" s="37"/>
      <c r="C94" s="368"/>
      <c r="D94" s="368"/>
      <c r="E94" s="41" t="s">
        <v>226</v>
      </c>
      <c r="F94" s="403"/>
      <c r="G94" s="403"/>
      <c r="H94" s="403"/>
      <c r="I94" s="403"/>
      <c r="J94" s="403"/>
      <c r="K94" s="403"/>
      <c r="L94" s="403"/>
      <c r="M94" s="403"/>
      <c r="N94" s="403"/>
    </row>
    <row collapsed="false" customFormat="false" customHeight="true" hidden="true" ht="35.25" outlineLevel="0" r="95">
      <c r="A95" s="359"/>
      <c r="B95" s="37"/>
      <c r="C95" s="368" t="n">
        <v>41640</v>
      </c>
      <c r="D95" s="368" t="n">
        <v>42004</v>
      </c>
      <c r="E95" s="582" t="s">
        <v>177</v>
      </c>
      <c r="F95" s="421" t="s">
        <v>434</v>
      </c>
      <c r="G95" s="421"/>
      <c r="H95" s="421"/>
      <c r="I95" s="403" t="e">
        <f aca="false">I96+I97+I98+I99</f>
        <v>#VALUE!</v>
      </c>
      <c r="J95" s="583" t="n">
        <f aca="false">J96+J97+J98+J99</f>
        <v>0</v>
      </c>
      <c r="K95" s="422" t="n">
        <f aca="false">K96+K97+K98+K99</f>
        <v>0</v>
      </c>
      <c r="L95" s="423"/>
      <c r="M95" s="424"/>
      <c r="N95" s="583" t="n">
        <f aca="false">N96+N97+N98+N99</f>
        <v>1833.3</v>
      </c>
    </row>
    <row collapsed="false" customFormat="false" customHeight="true" hidden="true" ht="26.25" outlineLevel="0" r="96">
      <c r="A96" s="359"/>
      <c r="B96" s="37"/>
      <c r="C96" s="368"/>
      <c r="D96" s="368"/>
      <c r="E96" s="582"/>
      <c r="F96" s="387" t="s">
        <v>86</v>
      </c>
      <c r="G96" s="387"/>
      <c r="H96" s="387"/>
      <c r="I96" s="388" t="e">
        <f aca="false">J96+K96+"#ссыл!+N96"</f>
        <v>#VALUE!</v>
      </c>
      <c r="J96" s="388" t="n">
        <f aca="false">J116</f>
        <v>0</v>
      </c>
      <c r="K96" s="388" t="n">
        <f aca="false">K116</f>
        <v>0</v>
      </c>
      <c r="L96" s="425"/>
      <c r="M96" s="426"/>
      <c r="N96" s="584" t="n">
        <f aca="false">N116</f>
        <v>278.2</v>
      </c>
    </row>
    <row collapsed="false" customFormat="false" customHeight="true" hidden="true" ht="26.25" outlineLevel="0" r="97">
      <c r="A97" s="359"/>
      <c r="B97" s="37"/>
      <c r="C97" s="368"/>
      <c r="D97" s="368"/>
      <c r="E97" s="582"/>
      <c r="F97" s="387" t="s">
        <v>87</v>
      </c>
      <c r="G97" s="387"/>
      <c r="H97" s="387"/>
      <c r="I97" s="388" t="e">
        <f aca="false">J97+K97+"#ссыл!+N97"</f>
        <v>#VALUE!</v>
      </c>
      <c r="J97" s="388" t="n">
        <f aca="false">J117</f>
        <v>0</v>
      </c>
      <c r="K97" s="388" t="n">
        <f aca="false">K117</f>
        <v>0</v>
      </c>
      <c r="L97" s="427"/>
      <c r="M97" s="428"/>
      <c r="N97" s="584" t="n">
        <f aca="false">N117</f>
        <v>993.7</v>
      </c>
    </row>
    <row collapsed="false" customFormat="false" customHeight="true" hidden="true" ht="21.75" outlineLevel="0" r="98">
      <c r="A98" s="359"/>
      <c r="B98" s="37"/>
      <c r="C98" s="368"/>
      <c r="D98" s="368"/>
      <c r="E98" s="582"/>
      <c r="F98" s="387" t="s">
        <v>88</v>
      </c>
      <c r="G98" s="387"/>
      <c r="H98" s="387"/>
      <c r="I98" s="388" t="e">
        <f aca="false">J98+K98+"#ссыл!+N98"</f>
        <v>#VALUE!</v>
      </c>
      <c r="J98" s="388" t="n">
        <f aca="false">J118</f>
        <v>0</v>
      </c>
      <c r="K98" s="388" t="n">
        <f aca="false">K118</f>
        <v>0</v>
      </c>
      <c r="L98" s="425"/>
      <c r="M98" s="426"/>
      <c r="N98" s="584" t="n">
        <f aca="false">N118</f>
        <v>200.9</v>
      </c>
    </row>
    <row collapsed="false" customFormat="false" customHeight="true" hidden="true" ht="33" outlineLevel="0" r="99">
      <c r="A99" s="359"/>
      <c r="B99" s="37"/>
      <c r="C99" s="368"/>
      <c r="D99" s="368"/>
      <c r="E99" s="41"/>
      <c r="F99" s="429" t="s">
        <v>55</v>
      </c>
      <c r="G99" s="429"/>
      <c r="H99" s="429"/>
      <c r="I99" s="388" t="e">
        <f aca="false">J99+K99+"#ссыл!+N99"</f>
        <v>#VALUE!</v>
      </c>
      <c r="J99" s="388" t="n">
        <f aca="false">J119</f>
        <v>0</v>
      </c>
      <c r="K99" s="388" t="n">
        <f aca="false">K119</f>
        <v>0</v>
      </c>
      <c r="L99" s="430"/>
      <c r="M99" s="431"/>
      <c r="N99" s="584" t="n">
        <f aca="false">N119+L108</f>
        <v>360.5</v>
      </c>
    </row>
    <row collapsed="false" customFormat="false" customHeight="true" hidden="true" ht="33" outlineLevel="0" r="100">
      <c r="A100" s="359"/>
      <c r="B100" s="37"/>
      <c r="C100" s="432"/>
      <c r="D100" s="432"/>
      <c r="E100" s="582" t="s">
        <v>463</v>
      </c>
      <c r="F100" s="423"/>
      <c r="G100" s="424" t="s">
        <v>434</v>
      </c>
      <c r="H100" s="424"/>
      <c r="I100" s="403" t="e">
        <f aca="false">I101+I102+I103+I104</f>
        <v>#VALUE!</v>
      </c>
      <c r="J100" s="583" t="n">
        <f aca="false">J101+J102+J103+J104</f>
        <v>0</v>
      </c>
      <c r="K100" s="422" t="n">
        <f aca="false">K101+K102+K103+K104</f>
        <v>0</v>
      </c>
      <c r="L100" s="423"/>
      <c r="M100" s="424"/>
      <c r="N100" s="583" t="n">
        <f aca="false">N101+N102+N103+N104</f>
        <v>1539.3</v>
      </c>
    </row>
    <row collapsed="false" customFormat="false" customHeight="true" hidden="true" ht="33" outlineLevel="0" r="101">
      <c r="A101" s="359"/>
      <c r="B101" s="37"/>
      <c r="C101" s="432"/>
      <c r="D101" s="432"/>
      <c r="E101" s="582"/>
      <c r="F101" s="387" t="s">
        <v>86</v>
      </c>
      <c r="G101" s="387"/>
      <c r="H101" s="387"/>
      <c r="I101" s="388" t="e">
        <f aca="false">J101+K101+"#ссыл!+N101"</f>
        <v>#VALUE!</v>
      </c>
      <c r="J101" s="388" t="n">
        <f aca="false">J121</f>
        <v>0</v>
      </c>
      <c r="K101" s="388" t="n">
        <f aca="false">K121</f>
        <v>0</v>
      </c>
      <c r="L101" s="425"/>
      <c r="M101" s="426"/>
      <c r="N101" s="584" t="n">
        <f aca="false">N121</f>
        <v>226</v>
      </c>
    </row>
    <row collapsed="false" customFormat="false" customHeight="true" hidden="true" ht="33" outlineLevel="0" r="102">
      <c r="A102" s="359"/>
      <c r="B102" s="37"/>
      <c r="C102" s="432"/>
      <c r="D102" s="432"/>
      <c r="E102" s="582"/>
      <c r="F102" s="387" t="s">
        <v>87</v>
      </c>
      <c r="G102" s="387"/>
      <c r="H102" s="387"/>
      <c r="I102" s="388" t="e">
        <f aca="false">J102+K102+"#ссыл!+N102"</f>
        <v>#VALUE!</v>
      </c>
      <c r="J102" s="388" t="n">
        <f aca="false">J122</f>
        <v>0</v>
      </c>
      <c r="K102" s="388" t="n">
        <f aca="false">K122</f>
        <v>0</v>
      </c>
      <c r="L102" s="427"/>
      <c r="M102" s="428"/>
      <c r="N102" s="584" t="n">
        <f aca="false">N122</f>
        <v>818</v>
      </c>
    </row>
    <row collapsed="false" customFormat="false" customHeight="true" hidden="true" ht="19.5" outlineLevel="0" r="103">
      <c r="A103" s="359"/>
      <c r="B103" s="37"/>
      <c r="C103" s="368" t="n">
        <v>41640</v>
      </c>
      <c r="D103" s="368" t="n">
        <v>42004</v>
      </c>
      <c r="E103" s="582"/>
      <c r="F103" s="387" t="s">
        <v>88</v>
      </c>
      <c r="G103" s="387"/>
      <c r="H103" s="387"/>
      <c r="I103" s="388" t="e">
        <f aca="false">J103+K103+"#ссыл!+N103"</f>
        <v>#VALUE!</v>
      </c>
      <c r="J103" s="388" t="n">
        <f aca="false">J123</f>
        <v>0</v>
      </c>
      <c r="K103" s="388" t="n">
        <f aca="false">K123</f>
        <v>0</v>
      </c>
      <c r="L103" s="425"/>
      <c r="M103" s="426"/>
      <c r="N103" s="584" t="n">
        <f aca="false">N123</f>
        <v>213.1</v>
      </c>
    </row>
    <row collapsed="false" customFormat="false" customHeight="true" hidden="true" ht="19.5" outlineLevel="0" r="104">
      <c r="A104" s="359"/>
      <c r="B104" s="37"/>
      <c r="C104" s="368"/>
      <c r="D104" s="368"/>
      <c r="E104" s="41"/>
      <c r="F104" s="429" t="s">
        <v>55</v>
      </c>
      <c r="G104" s="429"/>
      <c r="H104" s="429"/>
      <c r="I104" s="388" t="e">
        <f aca="false">J104+K104+"#ссыл!+N104"</f>
        <v>#VALUE!</v>
      </c>
      <c r="J104" s="388" t="n">
        <f aca="false">J124</f>
        <v>0</v>
      </c>
      <c r="K104" s="388" t="n">
        <f aca="false">K124</f>
        <v>0</v>
      </c>
      <c r="L104" s="430"/>
      <c r="M104" s="431"/>
      <c r="N104" s="584" t="n">
        <f aca="false">N124+L110</f>
        <v>282.2</v>
      </c>
    </row>
    <row collapsed="false" customFormat="false" customHeight="true" hidden="true" ht="18.6" outlineLevel="0" r="105">
      <c r="A105" s="433" t="s">
        <v>98</v>
      </c>
      <c r="B105" s="433"/>
      <c r="C105" s="434" t="n">
        <v>41640</v>
      </c>
      <c r="D105" s="434" t="n">
        <v>42735</v>
      </c>
      <c r="E105" s="433"/>
      <c r="F105" s="403" t="e">
        <f aca="false">I100+I95++++++F93</f>
        <v>#VALUE!</v>
      </c>
      <c r="G105" s="403"/>
      <c r="H105" s="403"/>
      <c r="I105" s="403"/>
      <c r="J105" s="404" t="n">
        <f aca="false">J100+J95+J93</f>
        <v>0</v>
      </c>
      <c r="K105" s="404" t="n">
        <f aca="false">K100+K95+K93</f>
        <v>0</v>
      </c>
      <c r="L105" s="403" t="n">
        <f aca="false">N100+N95+L93</f>
        <v>3514.4</v>
      </c>
      <c r="M105" s="403"/>
      <c r="N105" s="403"/>
    </row>
    <row collapsed="false" customFormat="false" customHeight="true" hidden="true" ht="15.75" outlineLevel="0" r="106">
      <c r="A106" s="265" t="s">
        <v>257</v>
      </c>
      <c r="B106" s="37" t="s">
        <v>60</v>
      </c>
      <c r="C106" s="368" t="n">
        <v>41640</v>
      </c>
      <c r="D106" s="368" t="n">
        <v>42004</v>
      </c>
      <c r="E106" s="265" t="s">
        <v>225</v>
      </c>
      <c r="F106" s="415" t="e">
        <f aca="false">J106+K106+"#ссыл!+L106"</f>
        <v>#VALUE!</v>
      </c>
      <c r="G106" s="415"/>
      <c r="H106" s="415"/>
      <c r="I106" s="415"/>
      <c r="J106" s="420" t="n">
        <v>0</v>
      </c>
      <c r="K106" s="420" t="n">
        <v>0</v>
      </c>
      <c r="L106" s="420" t="n">
        <v>141.8</v>
      </c>
      <c r="M106" s="420"/>
      <c r="N106" s="420"/>
    </row>
    <row collapsed="false" customFormat="false" customHeight="false" hidden="true" ht="330.75" outlineLevel="0" r="107">
      <c r="A107" s="265" t="s">
        <v>259</v>
      </c>
      <c r="B107" s="37"/>
      <c r="C107" s="368"/>
      <c r="D107" s="368"/>
      <c r="E107" s="41" t="s">
        <v>226</v>
      </c>
      <c r="F107" s="415"/>
      <c r="G107" s="415"/>
      <c r="H107" s="415"/>
      <c r="I107" s="415"/>
      <c r="J107" s="420"/>
      <c r="K107" s="420"/>
      <c r="L107" s="420"/>
      <c r="M107" s="420"/>
      <c r="N107" s="420"/>
    </row>
    <row collapsed="false" customFormat="false" customHeight="false" hidden="true" ht="15.75" outlineLevel="0" r="108">
      <c r="A108" s="435"/>
      <c r="B108" s="37"/>
      <c r="C108" s="368" t="n">
        <v>41640</v>
      </c>
      <c r="D108" s="368" t="n">
        <v>42004</v>
      </c>
      <c r="E108" s="265" t="s">
        <v>227</v>
      </c>
      <c r="F108" s="415" t="e">
        <f aca="false">J108+K108+"#ссыл!+L108"</f>
        <v>#VALUE!</v>
      </c>
      <c r="G108" s="415"/>
      <c r="H108" s="415"/>
      <c r="I108" s="415"/>
      <c r="J108" s="420" t="n">
        <v>0</v>
      </c>
      <c r="K108" s="420" t="n">
        <v>0</v>
      </c>
      <c r="L108" s="420" t="n">
        <v>360.5</v>
      </c>
      <c r="M108" s="420"/>
      <c r="N108" s="420"/>
    </row>
    <row collapsed="false" customFormat="false" customHeight="false" hidden="true" ht="31.5" outlineLevel="0" r="109">
      <c r="A109" s="435"/>
      <c r="B109" s="37"/>
      <c r="C109" s="368"/>
      <c r="D109" s="368"/>
      <c r="E109" s="41" t="s">
        <v>226</v>
      </c>
      <c r="F109" s="415"/>
      <c r="G109" s="415"/>
      <c r="H109" s="415"/>
      <c r="I109" s="415"/>
      <c r="J109" s="420"/>
      <c r="K109" s="420"/>
      <c r="L109" s="420"/>
      <c r="M109" s="420"/>
      <c r="N109" s="420"/>
    </row>
    <row collapsed="false" customFormat="false" customHeight="false" hidden="true" ht="15.75" outlineLevel="0" r="110">
      <c r="A110" s="435"/>
      <c r="B110" s="37"/>
      <c r="C110" s="368" t="n">
        <v>41640</v>
      </c>
      <c r="D110" s="368" t="n">
        <v>42004</v>
      </c>
      <c r="E110" s="265" t="s">
        <v>228</v>
      </c>
      <c r="F110" s="415" t="e">
        <f aca="false">J110+K110+"#ссыл!+L110"</f>
        <v>#VALUE!</v>
      </c>
      <c r="G110" s="415"/>
      <c r="H110" s="415"/>
      <c r="I110" s="415"/>
      <c r="J110" s="420" t="n">
        <v>0</v>
      </c>
      <c r="K110" s="420" t="n">
        <v>0</v>
      </c>
      <c r="L110" s="420" t="n">
        <v>282.2</v>
      </c>
      <c r="M110" s="420"/>
      <c r="N110" s="420"/>
    </row>
    <row collapsed="false" customFormat="false" customHeight="false" hidden="true" ht="31.5" outlineLevel="0" r="111">
      <c r="A111" s="191"/>
      <c r="B111" s="37"/>
      <c r="C111" s="368"/>
      <c r="D111" s="368"/>
      <c r="E111" s="41" t="s">
        <v>226</v>
      </c>
      <c r="F111" s="415"/>
      <c r="G111" s="415"/>
      <c r="H111" s="415"/>
      <c r="I111" s="415"/>
      <c r="J111" s="420"/>
      <c r="K111" s="420"/>
      <c r="L111" s="420"/>
      <c r="M111" s="420"/>
      <c r="N111" s="420"/>
    </row>
    <row collapsed="false" customFormat="false" customHeight="true" hidden="true" ht="18.6" outlineLevel="0" r="112">
      <c r="A112" s="41" t="s">
        <v>98</v>
      </c>
      <c r="B112" s="41"/>
      <c r="C112" s="416" t="n">
        <v>41640</v>
      </c>
      <c r="D112" s="416" t="n">
        <v>42735</v>
      </c>
      <c r="E112" s="41"/>
      <c r="F112" s="403" t="e">
        <f aca="false">SUM(F106:F111)</f>
        <v>#VALUE!</v>
      </c>
      <c r="G112" s="403"/>
      <c r="H112" s="403"/>
      <c r="I112" s="403"/>
      <c r="J112" s="404" t="n">
        <f aca="false">SUM(J106:J111)</f>
        <v>0</v>
      </c>
      <c r="K112" s="404" t="n">
        <f aca="false">SUM(K106:K111)</f>
        <v>0</v>
      </c>
      <c r="L112" s="403" t="n">
        <f aca="false">SUM(L106:L111)</f>
        <v>784.5</v>
      </c>
      <c r="M112" s="403"/>
      <c r="N112" s="403"/>
    </row>
    <row collapsed="false" customFormat="false" customHeight="false" hidden="true" ht="47.25" outlineLevel="0" r="113">
      <c r="A113" s="265" t="s">
        <v>435</v>
      </c>
      <c r="B113" s="37"/>
      <c r="C113" s="368" t="n">
        <v>41640</v>
      </c>
      <c r="D113" s="368" t="n">
        <v>42004</v>
      </c>
      <c r="E113" s="265" t="s">
        <v>225</v>
      </c>
      <c r="F113" s="415" t="e">
        <f aca="false">J113+K113+"#ссыл!+L113"</f>
        <v>#VALUE!</v>
      </c>
      <c r="G113" s="415"/>
      <c r="H113" s="415"/>
      <c r="I113" s="415"/>
      <c r="J113" s="420" t="n">
        <v>0</v>
      </c>
      <c r="K113" s="420" t="n">
        <v>0</v>
      </c>
      <c r="L113" s="443" t="n">
        <v>0</v>
      </c>
      <c r="M113" s="443"/>
      <c r="N113" s="443"/>
    </row>
    <row collapsed="false" customFormat="false" customHeight="true" hidden="true" ht="85.5" outlineLevel="0" r="114">
      <c r="A114" s="265" t="s">
        <v>436</v>
      </c>
      <c r="B114" s="37"/>
      <c r="C114" s="368"/>
      <c r="D114" s="368"/>
      <c r="E114" s="41" t="s">
        <v>226</v>
      </c>
      <c r="F114" s="415"/>
      <c r="G114" s="415"/>
      <c r="H114" s="415"/>
      <c r="I114" s="415"/>
      <c r="J114" s="420"/>
      <c r="K114" s="420"/>
      <c r="L114" s="443"/>
      <c r="M114" s="443"/>
      <c r="N114" s="443"/>
    </row>
    <row collapsed="false" customFormat="false" customHeight="true" hidden="true" ht="19.5" outlineLevel="0" r="115">
      <c r="A115" s="435"/>
      <c r="B115" s="37" t="s">
        <v>102</v>
      </c>
      <c r="C115" s="368" t="n">
        <v>41640</v>
      </c>
      <c r="D115" s="368" t="n">
        <v>42004</v>
      </c>
      <c r="E115" s="265" t="s">
        <v>227</v>
      </c>
      <c r="F115" s="423"/>
      <c r="G115" s="424" t="s">
        <v>434</v>
      </c>
      <c r="H115" s="424"/>
      <c r="I115" s="403" t="e">
        <f aca="false">I116+I117+I118+I119</f>
        <v>#VALUE!</v>
      </c>
      <c r="J115" s="583" t="n">
        <v>0</v>
      </c>
      <c r="K115" s="422" t="n">
        <v>0</v>
      </c>
      <c r="L115" s="436"/>
      <c r="M115" s="437"/>
      <c r="N115" s="585" t="n">
        <f aca="false">N116+N117+N118+N119</f>
        <v>1472.8</v>
      </c>
    </row>
    <row collapsed="false" customFormat="false" customHeight="true" hidden="true" ht="19.5" outlineLevel="0" r="116">
      <c r="A116" s="435"/>
      <c r="B116" s="37"/>
      <c r="C116" s="368"/>
      <c r="D116" s="368"/>
      <c r="E116" s="265"/>
      <c r="F116" s="406" t="s">
        <v>86</v>
      </c>
      <c r="G116" s="406"/>
      <c r="H116" s="406"/>
      <c r="I116" s="438" t="e">
        <f aca="false">J116+K116++"#ссыл!+N116"</f>
        <v>#VALUE!</v>
      </c>
      <c r="J116" s="420" t="n">
        <v>0</v>
      </c>
      <c r="K116" s="420" t="n">
        <v>0</v>
      </c>
      <c r="L116" s="439" t="s">
        <v>86</v>
      </c>
      <c r="M116" s="440"/>
      <c r="N116" s="440" t="n">
        <v>278.2</v>
      </c>
    </row>
    <row collapsed="false" customFormat="false" customHeight="true" hidden="true" ht="19.5" outlineLevel="0" r="117">
      <c r="A117" s="435"/>
      <c r="B117" s="37"/>
      <c r="C117" s="368"/>
      <c r="D117" s="368"/>
      <c r="E117" s="265"/>
      <c r="F117" s="406" t="s">
        <v>87</v>
      </c>
      <c r="G117" s="406"/>
      <c r="H117" s="406"/>
      <c r="I117" s="415" t="e">
        <f aca="false">J117+K117++"#ссыл!+N117"</f>
        <v>#VALUE!</v>
      </c>
      <c r="J117" s="420" t="n">
        <v>0</v>
      </c>
      <c r="K117" s="420" t="n">
        <v>0</v>
      </c>
      <c r="L117" s="441" t="s">
        <v>87</v>
      </c>
      <c r="M117" s="420"/>
      <c r="N117" s="420" t="n">
        <v>993.7</v>
      </c>
    </row>
    <row collapsed="false" customFormat="false" customHeight="true" hidden="true" ht="19.5" outlineLevel="0" r="118">
      <c r="A118" s="435"/>
      <c r="B118" s="37"/>
      <c r="C118" s="368"/>
      <c r="D118" s="368"/>
      <c r="E118" s="265"/>
      <c r="F118" s="406" t="s">
        <v>88</v>
      </c>
      <c r="G118" s="406"/>
      <c r="H118" s="406"/>
      <c r="I118" s="438" t="e">
        <f aca="false">J118+K118++"#ссыл!+N118"</f>
        <v>#VALUE!</v>
      </c>
      <c r="J118" s="420" t="n">
        <v>0</v>
      </c>
      <c r="K118" s="420" t="n">
        <v>0</v>
      </c>
      <c r="L118" s="441" t="s">
        <v>88</v>
      </c>
      <c r="M118" s="420"/>
      <c r="N118" s="420" t="n">
        <v>200.9</v>
      </c>
    </row>
    <row collapsed="false" customFormat="false" customHeight="true" hidden="true" ht="19.5" outlineLevel="0" r="119">
      <c r="A119" s="435"/>
      <c r="B119" s="37"/>
      <c r="C119" s="368"/>
      <c r="D119" s="368"/>
      <c r="E119" s="41" t="s">
        <v>226</v>
      </c>
      <c r="F119" s="442" t="s">
        <v>55</v>
      </c>
      <c r="G119" s="442"/>
      <c r="H119" s="442"/>
      <c r="I119" s="415" t="e">
        <f aca="false">J119+K119++"#ссыл!+N119"</f>
        <v>#VALUE!</v>
      </c>
      <c r="J119" s="443" t="n">
        <v>0</v>
      </c>
      <c r="K119" s="443" t="n">
        <v>0</v>
      </c>
      <c r="L119" s="444" t="s">
        <v>55</v>
      </c>
      <c r="M119" s="443"/>
      <c r="N119" s="443" t="n">
        <v>0</v>
      </c>
    </row>
    <row collapsed="false" customFormat="false" customHeight="true" hidden="true" ht="19.5" outlineLevel="0" r="120">
      <c r="A120" s="435"/>
      <c r="B120" s="37"/>
      <c r="C120" s="432"/>
      <c r="D120" s="432"/>
      <c r="E120" s="172" t="s">
        <v>463</v>
      </c>
      <c r="F120" s="586" t="s">
        <v>434</v>
      </c>
      <c r="G120" s="586"/>
      <c r="H120" s="586"/>
      <c r="I120" s="403" t="e">
        <f aca="false">I121+I122+I123+I124</f>
        <v>#VALUE!</v>
      </c>
      <c r="J120" s="403" t="n">
        <f aca="false">J121+J122+J123</f>
        <v>0</v>
      </c>
      <c r="K120" s="403" t="n">
        <f aca="false">K121+K122+K123</f>
        <v>0</v>
      </c>
      <c r="L120" s="437"/>
      <c r="M120" s="437"/>
      <c r="N120" s="585" t="n">
        <f aca="false">N121+N122+N123+N124</f>
        <v>1257.1</v>
      </c>
    </row>
    <row collapsed="false" customFormat="false" customHeight="true" hidden="true" ht="19.5" outlineLevel="0" r="121">
      <c r="A121" s="435"/>
      <c r="B121" s="37"/>
      <c r="C121" s="432"/>
      <c r="D121" s="432"/>
      <c r="E121" s="172"/>
      <c r="F121" s="406" t="s">
        <v>86</v>
      </c>
      <c r="G121" s="406"/>
      <c r="H121" s="406"/>
      <c r="I121" s="446" t="e">
        <f aca="false">J121+K121+"#ссыл!++N121"</f>
        <v>#VALUE!</v>
      </c>
      <c r="J121" s="443" t="n">
        <v>0</v>
      </c>
      <c r="K121" s="443" t="n">
        <v>0</v>
      </c>
      <c r="L121" s="441" t="s">
        <v>86</v>
      </c>
      <c r="M121" s="420"/>
      <c r="N121" s="420" t="n">
        <v>226</v>
      </c>
    </row>
    <row collapsed="false" customFormat="false" customHeight="true" hidden="true" ht="19.5" outlineLevel="0" r="122">
      <c r="A122" s="435"/>
      <c r="B122" s="37"/>
      <c r="C122" s="432"/>
      <c r="D122" s="432"/>
      <c r="E122" s="172"/>
      <c r="F122" s="406" t="s">
        <v>87</v>
      </c>
      <c r="G122" s="406"/>
      <c r="H122" s="406"/>
      <c r="I122" s="438" t="e">
        <f aca="false">J122+K122+"#ссыл!++N122"</f>
        <v>#VALUE!</v>
      </c>
      <c r="J122" s="420" t="n">
        <v>0</v>
      </c>
      <c r="K122" s="420" t="n">
        <v>0</v>
      </c>
      <c r="L122" s="441" t="s">
        <v>87</v>
      </c>
      <c r="M122" s="420"/>
      <c r="N122" s="420" t="n">
        <v>818</v>
      </c>
    </row>
    <row collapsed="false" customFormat="false" customHeight="true" hidden="true" ht="19.5" outlineLevel="0" r="123">
      <c r="A123" s="435"/>
      <c r="B123" s="37"/>
      <c r="C123" s="368" t="n">
        <v>41640</v>
      </c>
      <c r="D123" s="368" t="n">
        <v>42004</v>
      </c>
      <c r="E123" s="172"/>
      <c r="F123" s="406" t="s">
        <v>88</v>
      </c>
      <c r="G123" s="406"/>
      <c r="H123" s="406"/>
      <c r="I123" s="446" t="e">
        <f aca="false">J123+K123+"#ссыл!++N123"</f>
        <v>#VALUE!</v>
      </c>
      <c r="J123" s="420" t="n">
        <v>0</v>
      </c>
      <c r="K123" s="420" t="n">
        <v>0</v>
      </c>
      <c r="L123" s="441" t="s">
        <v>88</v>
      </c>
      <c r="M123" s="420"/>
      <c r="N123" s="420" t="n">
        <v>213.1</v>
      </c>
    </row>
    <row collapsed="false" customFormat="false" customHeight="true" hidden="true" ht="19.5" outlineLevel="0" r="124">
      <c r="A124" s="435"/>
      <c r="B124" s="37"/>
      <c r="C124" s="368"/>
      <c r="D124" s="368"/>
      <c r="E124" s="172"/>
      <c r="F124" s="442" t="s">
        <v>55</v>
      </c>
      <c r="G124" s="442"/>
      <c r="H124" s="442"/>
      <c r="I124" s="438" t="e">
        <f aca="false">J124+K124+"#ссыл!++N124"</f>
        <v>#VALUE!</v>
      </c>
      <c r="J124" s="440" t="n">
        <v>0</v>
      </c>
      <c r="K124" s="440" t="n">
        <v>0</v>
      </c>
      <c r="L124" s="441" t="s">
        <v>55</v>
      </c>
      <c r="M124" s="420"/>
      <c r="N124" s="439" t="n">
        <v>0</v>
      </c>
    </row>
    <row collapsed="false" customFormat="false" customHeight="true" hidden="true" ht="18.6" outlineLevel="0" r="125">
      <c r="A125" s="42" t="s">
        <v>98</v>
      </c>
      <c r="B125" s="41"/>
      <c r="C125" s="416" t="n">
        <v>41640</v>
      </c>
      <c r="D125" s="416" t="n">
        <v>42735</v>
      </c>
      <c r="E125" s="41"/>
      <c r="F125" s="403" t="e">
        <f aca="false">I120+I115+F113</f>
        <v>#VALUE!</v>
      </c>
      <c r="G125" s="403"/>
      <c r="H125" s="403"/>
      <c r="I125" s="403"/>
      <c r="J125" s="404" t="n">
        <f aca="false">J113+J115+J120</f>
        <v>0</v>
      </c>
      <c r="K125" s="404" t="n">
        <f aca="false">K113+K115+K120</f>
        <v>0</v>
      </c>
      <c r="L125" s="403" t="n">
        <f aca="false">N120+N115+L113</f>
        <v>2729.9</v>
      </c>
      <c r="M125" s="403"/>
      <c r="N125" s="403"/>
    </row>
    <row collapsed="false" customFormat="false" customHeight="true" hidden="true" ht="15.75" outlineLevel="0" r="126">
      <c r="A126" s="265" t="s">
        <v>62</v>
      </c>
      <c r="B126" s="37" t="s">
        <v>437</v>
      </c>
      <c r="C126" s="368" t="n">
        <v>41640</v>
      </c>
      <c r="D126" s="368" t="n">
        <v>42004</v>
      </c>
      <c r="E126" s="265" t="s">
        <v>225</v>
      </c>
      <c r="F126" s="388" t="e">
        <f aca="false">F133</f>
        <v>#VALUE!</v>
      </c>
      <c r="G126" s="388"/>
      <c r="H126" s="388"/>
      <c r="I126" s="388"/>
      <c r="J126" s="388" t="n">
        <f aca="false">J133</f>
        <v>0</v>
      </c>
      <c r="K126" s="388" t="n">
        <f aca="false">K133</f>
        <v>0</v>
      </c>
      <c r="L126" s="587" t="n">
        <f aca="false">L133</f>
        <v>832.375</v>
      </c>
      <c r="M126" s="587"/>
      <c r="N126" s="587"/>
    </row>
    <row collapsed="false" customFormat="false" customHeight="true" hidden="true" ht="79.5" outlineLevel="0" r="127">
      <c r="A127" s="133" t="s">
        <v>64</v>
      </c>
      <c r="B127" s="37"/>
      <c r="C127" s="368"/>
      <c r="D127" s="368"/>
      <c r="E127" s="41" t="s">
        <v>226</v>
      </c>
      <c r="F127" s="388"/>
      <c r="G127" s="388"/>
      <c r="H127" s="388"/>
      <c r="I127" s="388"/>
      <c r="J127" s="388"/>
      <c r="K127" s="388"/>
      <c r="L127" s="587"/>
      <c r="M127" s="587"/>
      <c r="N127" s="587"/>
    </row>
    <row collapsed="false" customFormat="false" customHeight="false" hidden="true" ht="15.75" outlineLevel="0" r="128">
      <c r="A128" s="133"/>
      <c r="B128" s="37"/>
      <c r="C128" s="368" t="n">
        <v>41640</v>
      </c>
      <c r="D128" s="368" t="n">
        <v>42004</v>
      </c>
      <c r="E128" s="265" t="s">
        <v>227</v>
      </c>
      <c r="F128" s="388" t="e">
        <f aca="false">F135</f>
        <v>#VALUE!</v>
      </c>
      <c r="G128" s="388"/>
      <c r="H128" s="388"/>
      <c r="I128" s="388"/>
      <c r="J128" s="388" t="n">
        <f aca="false">J135</f>
        <v>0</v>
      </c>
      <c r="K128" s="388" t="n">
        <f aca="false">K135</f>
        <v>0</v>
      </c>
      <c r="L128" s="388" t="n">
        <f aca="false">L135</f>
        <v>1057.2</v>
      </c>
      <c r="M128" s="388"/>
      <c r="N128" s="388"/>
    </row>
    <row collapsed="false" customFormat="false" customHeight="false" hidden="true" ht="31.5" outlineLevel="0" r="129">
      <c r="A129" s="133"/>
      <c r="B129" s="37"/>
      <c r="C129" s="368"/>
      <c r="D129" s="368"/>
      <c r="E129" s="41" t="s">
        <v>226</v>
      </c>
      <c r="F129" s="388"/>
      <c r="G129" s="388"/>
      <c r="H129" s="388"/>
      <c r="I129" s="388"/>
      <c r="J129" s="388"/>
      <c r="K129" s="388"/>
      <c r="L129" s="388"/>
      <c r="M129" s="388"/>
      <c r="N129" s="388"/>
    </row>
    <row collapsed="false" customFormat="false" customHeight="false" hidden="true" ht="15.75" outlineLevel="0" r="130">
      <c r="A130" s="133"/>
      <c r="B130" s="37"/>
      <c r="C130" s="368" t="n">
        <v>41640</v>
      </c>
      <c r="D130" s="368" t="n">
        <v>42004</v>
      </c>
      <c r="E130" s="265" t="s">
        <v>228</v>
      </c>
      <c r="F130" s="388" t="e">
        <f aca="false">F137</f>
        <v>#VALUE!</v>
      </c>
      <c r="G130" s="388"/>
      <c r="H130" s="388"/>
      <c r="I130" s="388"/>
      <c r="J130" s="388" t="n">
        <f aca="false">J137</f>
        <v>0</v>
      </c>
      <c r="K130" s="388" t="n">
        <f aca="false">K137</f>
        <v>0</v>
      </c>
      <c r="L130" s="388" t="n">
        <f aca="false">L137</f>
        <v>1013.1</v>
      </c>
      <c r="M130" s="388"/>
      <c r="N130" s="388"/>
    </row>
    <row collapsed="false" customFormat="false" customHeight="false" hidden="true" ht="31.5" outlineLevel="0" r="131">
      <c r="A131" s="191"/>
      <c r="B131" s="37"/>
      <c r="C131" s="368"/>
      <c r="D131" s="368"/>
      <c r="E131" s="41" t="s">
        <v>226</v>
      </c>
      <c r="F131" s="388"/>
      <c r="G131" s="388"/>
      <c r="H131" s="388"/>
      <c r="I131" s="388"/>
      <c r="J131" s="388"/>
      <c r="K131" s="388"/>
      <c r="L131" s="388"/>
      <c r="M131" s="388"/>
      <c r="N131" s="388"/>
    </row>
    <row collapsed="false" customFormat="false" customHeight="true" hidden="true" ht="18.6" outlineLevel="0" r="132">
      <c r="A132" s="41" t="s">
        <v>85</v>
      </c>
      <c r="B132" s="41"/>
      <c r="C132" s="416" t="n">
        <v>41640</v>
      </c>
      <c r="D132" s="416" t="n">
        <v>42735</v>
      </c>
      <c r="E132" s="41"/>
      <c r="F132" s="403" t="e">
        <f aca="false">SUM(F126:F131)</f>
        <v>#VALUE!</v>
      </c>
      <c r="G132" s="403"/>
      <c r="H132" s="403"/>
      <c r="I132" s="403"/>
      <c r="J132" s="404" t="n">
        <f aca="false">SUM(J126:J131)</f>
        <v>0</v>
      </c>
      <c r="K132" s="404" t="n">
        <f aca="false">SUM(K126:K131)</f>
        <v>0</v>
      </c>
      <c r="L132" s="403" t="n">
        <f aca="false">SUM(L126:L131)</f>
        <v>2902.675</v>
      </c>
      <c r="M132" s="403"/>
      <c r="N132" s="403"/>
    </row>
    <row collapsed="false" customFormat="false" customHeight="true" hidden="true" ht="31.5" outlineLevel="0" r="133">
      <c r="A133" s="265" t="s">
        <v>65</v>
      </c>
      <c r="B133" s="37" t="s">
        <v>437</v>
      </c>
      <c r="C133" s="368" t="n">
        <v>41640</v>
      </c>
      <c r="D133" s="368" t="n">
        <v>42004</v>
      </c>
      <c r="E133" s="265" t="s">
        <v>225</v>
      </c>
      <c r="F133" s="415" t="e">
        <f aca="false">J133+K133+"#ссыл!+L133"</f>
        <v>#VALUE!</v>
      </c>
      <c r="G133" s="415"/>
      <c r="H133" s="415"/>
      <c r="I133" s="415"/>
      <c r="J133" s="447" t="n">
        <v>0</v>
      </c>
      <c r="K133" s="447" t="n">
        <v>0</v>
      </c>
      <c r="L133" s="420" t="n">
        <v>832.375</v>
      </c>
      <c r="M133" s="420"/>
      <c r="N133" s="420"/>
    </row>
    <row collapsed="false" customFormat="false" customHeight="false" hidden="true" ht="189" outlineLevel="0" r="134">
      <c r="A134" s="265" t="s">
        <v>438</v>
      </c>
      <c r="B134" s="37"/>
      <c r="C134" s="368"/>
      <c r="D134" s="368"/>
      <c r="E134" s="41" t="s">
        <v>226</v>
      </c>
      <c r="F134" s="415"/>
      <c r="G134" s="415"/>
      <c r="H134" s="415"/>
      <c r="I134" s="415"/>
      <c r="J134" s="447"/>
      <c r="K134" s="447"/>
      <c r="L134" s="420"/>
      <c r="M134" s="420"/>
      <c r="N134" s="420"/>
    </row>
    <row collapsed="false" customFormat="false" customHeight="false" hidden="true" ht="15.75" outlineLevel="0" r="135">
      <c r="A135" s="435"/>
      <c r="B135" s="37"/>
      <c r="C135" s="368" t="n">
        <v>41640</v>
      </c>
      <c r="D135" s="368" t="n">
        <v>42004</v>
      </c>
      <c r="E135" s="265" t="s">
        <v>227</v>
      </c>
      <c r="F135" s="415" t="e">
        <f aca="false">J135+K135+"#ссыл!+L135"</f>
        <v>#VALUE!</v>
      </c>
      <c r="G135" s="415"/>
      <c r="H135" s="415"/>
      <c r="I135" s="415"/>
      <c r="J135" s="447" t="n">
        <v>0</v>
      </c>
      <c r="K135" s="447" t="n">
        <v>0</v>
      </c>
      <c r="L135" s="420" t="n">
        <v>1057.2</v>
      </c>
      <c r="M135" s="420"/>
      <c r="N135" s="420"/>
    </row>
    <row collapsed="false" customFormat="false" customHeight="false" hidden="true" ht="31.5" outlineLevel="0" r="136">
      <c r="A136" s="435"/>
      <c r="B136" s="37"/>
      <c r="C136" s="368"/>
      <c r="D136" s="368"/>
      <c r="E136" s="41" t="s">
        <v>226</v>
      </c>
      <c r="F136" s="415"/>
      <c r="G136" s="415"/>
      <c r="H136" s="415"/>
      <c r="I136" s="415"/>
      <c r="J136" s="447"/>
      <c r="K136" s="447"/>
      <c r="L136" s="420"/>
      <c r="M136" s="420"/>
      <c r="N136" s="420"/>
    </row>
    <row collapsed="false" customFormat="false" customHeight="false" hidden="true" ht="15.75" outlineLevel="0" r="137">
      <c r="A137" s="435"/>
      <c r="B137" s="37"/>
      <c r="C137" s="368" t="n">
        <v>41640</v>
      </c>
      <c r="D137" s="368" t="n">
        <v>42004</v>
      </c>
      <c r="E137" s="265" t="s">
        <v>228</v>
      </c>
      <c r="F137" s="415" t="e">
        <f aca="false">J137+K137+"#ссыл!+L137"</f>
        <v>#VALUE!</v>
      </c>
      <c r="G137" s="415"/>
      <c r="H137" s="415"/>
      <c r="I137" s="415"/>
      <c r="J137" s="447" t="n">
        <v>0</v>
      </c>
      <c r="K137" s="447" t="n">
        <v>0</v>
      </c>
      <c r="L137" s="420" t="n">
        <v>1013.1</v>
      </c>
      <c r="M137" s="420"/>
      <c r="N137" s="420"/>
    </row>
    <row collapsed="false" customFormat="false" customHeight="false" hidden="true" ht="31.5" outlineLevel="0" r="138">
      <c r="A138" s="191"/>
      <c r="B138" s="37"/>
      <c r="C138" s="368"/>
      <c r="D138" s="368"/>
      <c r="E138" s="41" t="s">
        <v>226</v>
      </c>
      <c r="F138" s="415"/>
      <c r="G138" s="415"/>
      <c r="H138" s="415"/>
      <c r="I138" s="415"/>
      <c r="J138" s="447"/>
      <c r="K138" s="447"/>
      <c r="L138" s="420"/>
      <c r="M138" s="420"/>
      <c r="N138" s="420"/>
    </row>
    <row collapsed="false" customFormat="false" customHeight="true" hidden="true" ht="18.6" outlineLevel="0" r="139">
      <c r="A139" s="41" t="s">
        <v>85</v>
      </c>
      <c r="B139" s="41"/>
      <c r="C139" s="416" t="n">
        <v>41640</v>
      </c>
      <c r="D139" s="416" t="n">
        <v>42735</v>
      </c>
      <c r="E139" s="41"/>
      <c r="F139" s="403" t="e">
        <f aca="false">SUM(F133:F138)</f>
        <v>#VALUE!</v>
      </c>
      <c r="G139" s="403"/>
      <c r="H139" s="403"/>
      <c r="I139" s="403"/>
      <c r="J139" s="404"/>
      <c r="K139" s="404"/>
      <c r="L139" s="403" t="n">
        <f aca="false">SUM(L133:L138)</f>
        <v>2902.675</v>
      </c>
      <c r="M139" s="403"/>
      <c r="N139" s="403"/>
    </row>
    <row collapsed="false" customFormat="false" customHeight="false" hidden="true" ht="15.75" outlineLevel="0" r="140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</row>
    <row collapsed="false" customFormat="false" customHeight="false" hidden="true" ht="15.75" outlineLevel="0" r="141">
      <c r="A141" s="5"/>
    </row>
    <row collapsed="false" customFormat="false" customHeight="false" hidden="true" ht="15.75" outlineLevel="0" r="142">
      <c r="A142" s="3" t="s">
        <v>106</v>
      </c>
      <c r="B142" s="3"/>
      <c r="C142" s="3"/>
      <c r="D142" s="3"/>
      <c r="E142" s="3"/>
      <c r="F142" s="3"/>
      <c r="G142" s="3"/>
    </row>
    <row collapsed="false" customFormat="false" customHeight="false" hidden="true" ht="15.75" outlineLevel="0" r="143">
      <c r="A143" s="3" t="s">
        <v>107</v>
      </c>
      <c r="B143" s="3"/>
      <c r="C143" s="3"/>
      <c r="D143" s="3"/>
      <c r="E143" s="3"/>
      <c r="F143" s="3"/>
      <c r="G143" s="3"/>
    </row>
    <row collapsed="false" customFormat="false" customHeight="false" hidden="true" ht="15.75" outlineLevel="0" r="144">
      <c r="A144" s="3" t="s">
        <v>108</v>
      </c>
      <c r="B144" s="3"/>
      <c r="C144" s="3"/>
      <c r="D144" s="3"/>
      <c r="E144" s="3"/>
      <c r="F144" s="3"/>
      <c r="G144" s="3"/>
      <c r="H144" s="3"/>
      <c r="I144" s="3"/>
    </row>
    <row collapsed="false" customFormat="false" customHeight="false" hidden="true" ht="15" outlineLevel="0" r="145">
      <c r="A145" s="588" t="s">
        <v>109</v>
      </c>
    </row>
    <row collapsed="false" customFormat="false" customHeight="false" hidden="true" ht="15" outlineLevel="0" r="146">
      <c r="A146" s="588" t="s">
        <v>110</v>
      </c>
    </row>
    <row collapsed="false" customFormat="false" customHeight="true" hidden="true" ht="15" outlineLevel="0" r="147">
      <c r="A147" s="127" t="s">
        <v>3</v>
      </c>
      <c r="B147" s="127" t="s">
        <v>111</v>
      </c>
      <c r="C147" s="128" t="s">
        <v>112</v>
      </c>
      <c r="D147" s="128"/>
      <c r="E147" s="128"/>
      <c r="F147" s="128"/>
      <c r="G147" s="128"/>
      <c r="H147" s="128"/>
      <c r="I147" s="128" t="s">
        <v>113</v>
      </c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</row>
    <row collapsed="false" customFormat="false" customHeight="true" hidden="true" ht="15" outlineLevel="0" r="148">
      <c r="A148" s="131" t="s">
        <v>9</v>
      </c>
      <c r="B148" s="131" t="s">
        <v>114</v>
      </c>
      <c r="C148" s="132" t="s">
        <v>115</v>
      </c>
      <c r="D148" s="132"/>
      <c r="E148" s="132"/>
      <c r="F148" s="132"/>
      <c r="G148" s="132"/>
      <c r="H148" s="132"/>
      <c r="I148" s="132" t="s">
        <v>116</v>
      </c>
      <c r="J148" s="132"/>
      <c r="K148" s="132"/>
      <c r="L148" s="132"/>
      <c r="M148" s="132"/>
      <c r="N148" s="132"/>
      <c r="O148" s="132" t="s">
        <v>117</v>
      </c>
      <c r="P148" s="132"/>
      <c r="Q148" s="132"/>
      <c r="R148" s="132"/>
      <c r="S148" s="132"/>
      <c r="T148" s="132"/>
      <c r="U148" s="132"/>
    </row>
    <row collapsed="false" customFormat="false" customHeight="true" hidden="true" ht="15.75" outlineLevel="0" r="149">
      <c r="A149" s="435"/>
      <c r="B149" s="131" t="s">
        <v>118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7" t="s">
        <v>119</v>
      </c>
      <c r="P149" s="137"/>
      <c r="Q149" s="137"/>
      <c r="R149" s="137"/>
      <c r="S149" s="137"/>
      <c r="T149" s="137"/>
      <c r="U149" s="137"/>
    </row>
    <row collapsed="false" customFormat="false" customHeight="true" hidden="true" ht="15" outlineLevel="0" r="150">
      <c r="A150" s="435"/>
      <c r="B150" s="435"/>
      <c r="C150" s="25" t="s">
        <v>120</v>
      </c>
      <c r="D150" s="25"/>
      <c r="E150" s="25"/>
      <c r="F150" s="25"/>
      <c r="G150" s="25"/>
      <c r="H150" s="25"/>
      <c r="I150" s="25" t="s">
        <v>120</v>
      </c>
      <c r="J150" s="25"/>
      <c r="K150" s="25"/>
      <c r="L150" s="25"/>
      <c r="M150" s="25"/>
      <c r="N150" s="25"/>
      <c r="O150" s="128"/>
      <c r="P150" s="128"/>
      <c r="Q150" s="128"/>
      <c r="R150" s="128"/>
      <c r="S150" s="128"/>
      <c r="T150" s="128"/>
      <c r="U150" s="128"/>
    </row>
    <row collapsed="false" customFormat="false" customHeight="true" hidden="true" ht="15.75" outlineLevel="0" r="151">
      <c r="A151" s="435"/>
      <c r="B151" s="43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137" t="s">
        <v>120</v>
      </c>
      <c r="P151" s="137"/>
      <c r="Q151" s="137"/>
      <c r="R151" s="137"/>
      <c r="S151" s="137"/>
      <c r="T151" s="137"/>
      <c r="U151" s="137"/>
    </row>
    <row collapsed="false" customFormat="false" customHeight="true" hidden="true" ht="15" outlineLevel="0" r="152">
      <c r="A152" s="435"/>
      <c r="B152" s="435"/>
      <c r="C152" s="25" t="s">
        <v>121</v>
      </c>
      <c r="D152" s="25" t="s">
        <v>122</v>
      </c>
      <c r="E152" s="25"/>
      <c r="F152" s="25" t="s">
        <v>123</v>
      </c>
      <c r="G152" s="25" t="s">
        <v>124</v>
      </c>
      <c r="H152" s="25" t="s">
        <v>125</v>
      </c>
      <c r="I152" s="25" t="s">
        <v>121</v>
      </c>
      <c r="J152" s="25"/>
      <c r="K152" s="25" t="s">
        <v>122</v>
      </c>
      <c r="L152" s="25" t="s">
        <v>124</v>
      </c>
      <c r="M152" s="25" t="s">
        <v>125</v>
      </c>
      <c r="N152" s="25"/>
      <c r="O152" s="131"/>
      <c r="P152" s="25" t="s">
        <v>122</v>
      </c>
      <c r="Q152" s="25"/>
      <c r="R152" s="25" t="s">
        <v>123</v>
      </c>
      <c r="S152" s="25" t="s">
        <v>124</v>
      </c>
      <c r="T152" s="25" t="s">
        <v>125</v>
      </c>
      <c r="U152" s="25"/>
    </row>
    <row collapsed="false" customFormat="false" customHeight="false" hidden="true" ht="63.75" outlineLevel="0" r="153">
      <c r="A153" s="435"/>
      <c r="B153" s="43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30" t="s">
        <v>126</v>
      </c>
      <c r="P153" s="25"/>
      <c r="Q153" s="25"/>
      <c r="R153" s="25"/>
      <c r="S153" s="25"/>
      <c r="T153" s="25"/>
      <c r="U153" s="25"/>
    </row>
    <row collapsed="false" customFormat="false" customHeight="false" hidden="true" ht="120" outlineLevel="0" r="154">
      <c r="A154" s="185" t="n">
        <v>1</v>
      </c>
      <c r="B154" s="467" t="s">
        <v>127</v>
      </c>
      <c r="C154" s="141" t="n">
        <f aca="false">J37</f>
        <v>0</v>
      </c>
      <c r="D154" s="142" t="n">
        <f aca="false">K37</f>
        <v>0</v>
      </c>
      <c r="E154" s="142"/>
      <c r="F154" s="141" t="n">
        <f aca="false">"#ссыл!"</f>
        <v>0</v>
      </c>
      <c r="G154" s="149" t="n">
        <f aca="false">N37</f>
        <v>1087.575</v>
      </c>
      <c r="H154" s="589" t="n">
        <v>0</v>
      </c>
      <c r="I154" s="142" t="n">
        <f aca="false">J42</f>
        <v>0</v>
      </c>
      <c r="J154" s="142"/>
      <c r="K154" s="143" t="n">
        <f aca="false">K42</f>
        <v>0</v>
      </c>
      <c r="L154" s="143" t="n">
        <f aca="false">N42</f>
        <v>2514.19</v>
      </c>
      <c r="M154" s="145" t="n">
        <v>0</v>
      </c>
      <c r="N154" s="145"/>
      <c r="O154" s="146" t="n">
        <f aca="false">J47</f>
        <v>0</v>
      </c>
      <c r="P154" s="147" t="n">
        <f aca="false">K47</f>
        <v>0</v>
      </c>
      <c r="Q154" s="147"/>
      <c r="R154" s="141" t="n">
        <f aca="false">"#ссыл!"</f>
        <v>0</v>
      </c>
      <c r="S154" s="143" t="n">
        <f aca="false">N47</f>
        <v>1509.3</v>
      </c>
      <c r="T154" s="145" t="n">
        <v>0</v>
      </c>
      <c r="U154" s="145"/>
    </row>
    <row collapsed="false" customFormat="false" customHeight="true" hidden="true" ht="68.65" outlineLevel="0" r="155">
      <c r="A155" s="32" t="n">
        <v>2</v>
      </c>
      <c r="B155" s="29" t="s">
        <v>128</v>
      </c>
      <c r="C155" s="146" t="n">
        <f aca="false">J34</f>
        <v>0</v>
      </c>
      <c r="D155" s="148" t="n">
        <f aca="false">K34</f>
        <v>14079.15</v>
      </c>
      <c r="E155" s="148"/>
      <c r="F155" s="146" t="n">
        <f aca="false">"#ссыл!"</f>
        <v>0</v>
      </c>
      <c r="G155" s="149" t="n">
        <f aca="false">N34</f>
        <v>1408</v>
      </c>
      <c r="H155" s="589" t="n">
        <v>0</v>
      </c>
      <c r="I155" s="142" t="n">
        <f aca="false">J39</f>
        <v>0</v>
      </c>
      <c r="J155" s="142"/>
      <c r="K155" s="143" t="n">
        <f aca="false">K39</f>
        <v>0</v>
      </c>
      <c r="L155" s="143" t="n">
        <f aca="false">N39</f>
        <v>19069.2</v>
      </c>
      <c r="M155" s="145" t="n">
        <v>0</v>
      </c>
      <c r="N155" s="145"/>
      <c r="O155" s="146" t="n">
        <f aca="false">J44</f>
        <v>0</v>
      </c>
      <c r="P155" s="150" t="n">
        <f aca="false">K44</f>
        <v>0</v>
      </c>
      <c r="Q155" s="150"/>
      <c r="R155" s="146" t="n">
        <f aca="false">"#ссыл!"</f>
        <v>0</v>
      </c>
      <c r="S155" s="143" t="n">
        <f aca="false">N44</f>
        <v>18714</v>
      </c>
      <c r="T155" s="145" t="n">
        <v>0</v>
      </c>
      <c r="U155" s="145"/>
    </row>
    <row collapsed="false" customFormat="false" customHeight="false" hidden="true" ht="75" outlineLevel="0" r="156">
      <c r="A156" s="32" t="n">
        <v>3</v>
      </c>
      <c r="B156" s="29" t="s">
        <v>129</v>
      </c>
      <c r="C156" s="146" t="n">
        <f aca="false">J35</f>
        <v>0</v>
      </c>
      <c r="D156" s="142" t="n">
        <f aca="false">K35</f>
        <v>0</v>
      </c>
      <c r="E156" s="142"/>
      <c r="F156" s="146" t="n">
        <f aca="false">"#ссыл!"</f>
        <v>0</v>
      </c>
      <c r="G156" s="149" t="n">
        <f aca="false">N35</f>
        <v>0</v>
      </c>
      <c r="H156" s="589" t="n">
        <v>0</v>
      </c>
      <c r="I156" s="142" t="n">
        <f aca="false">J40</f>
        <v>0</v>
      </c>
      <c r="J156" s="142"/>
      <c r="K156" s="143" t="n">
        <f aca="false">K40</f>
        <v>1156.4</v>
      </c>
      <c r="L156" s="143" t="n">
        <f aca="false">N40</f>
        <v>17814.84</v>
      </c>
      <c r="M156" s="145" t="n">
        <v>0</v>
      </c>
      <c r="N156" s="145"/>
      <c r="O156" s="146" t="n">
        <f aca="false">J45</f>
        <v>0</v>
      </c>
      <c r="P156" s="150" t="n">
        <f aca="false">K45</f>
        <v>0</v>
      </c>
      <c r="Q156" s="150"/>
      <c r="R156" s="146" t="n">
        <f aca="false">"#ссыл!"</f>
        <v>0</v>
      </c>
      <c r="S156" s="143" t="n">
        <f aca="false">N45</f>
        <v>18466</v>
      </c>
      <c r="T156" s="145" t="n">
        <v>0</v>
      </c>
      <c r="U156" s="145"/>
    </row>
    <row collapsed="false" customFormat="false" customHeight="true" hidden="true" ht="108.95" outlineLevel="0" r="157">
      <c r="A157" s="32" t="n">
        <v>4</v>
      </c>
      <c r="B157" s="29" t="s">
        <v>130</v>
      </c>
      <c r="C157" s="146" t="n">
        <f aca="false">J36</f>
        <v>0</v>
      </c>
      <c r="D157" s="142" t="n">
        <f aca="false">K36</f>
        <v>3113.89</v>
      </c>
      <c r="E157" s="142"/>
      <c r="F157" s="143" t="n">
        <f aca="false">"#ссыл!"</f>
        <v>0</v>
      </c>
      <c r="G157" s="149" t="n">
        <f aca="false">N36</f>
        <v>533.889</v>
      </c>
      <c r="H157" s="589" t="n">
        <v>0</v>
      </c>
      <c r="I157" s="142" t="n">
        <f aca="false">J41</f>
        <v>0</v>
      </c>
      <c r="J157" s="142"/>
      <c r="K157" s="143" t="n">
        <f aca="false">K41</f>
        <v>3623.99</v>
      </c>
      <c r="L157" s="143" t="n">
        <f aca="false">N41</f>
        <v>16855.3</v>
      </c>
      <c r="M157" s="145" t="n">
        <v>0</v>
      </c>
      <c r="N157" s="145"/>
      <c r="O157" s="146" t="n">
        <f aca="false">J46</f>
        <v>0</v>
      </c>
      <c r="P157" s="150" t="n">
        <f aca="false">K46</f>
        <v>0</v>
      </c>
      <c r="Q157" s="150"/>
      <c r="R157" s="146" t="n">
        <f aca="false">"#ссыл!"</f>
        <v>0</v>
      </c>
      <c r="S157" s="143" t="n">
        <f aca="false">N46</f>
        <v>18718.1</v>
      </c>
      <c r="T157" s="145" t="n">
        <v>0</v>
      </c>
      <c r="U157" s="145"/>
    </row>
    <row collapsed="false" customFormat="false" customHeight="false" hidden="true" ht="15.75" outlineLevel="0" r="158">
      <c r="A158" s="41"/>
      <c r="B158" s="41" t="s">
        <v>85</v>
      </c>
      <c r="C158" s="152" t="n">
        <f aca="false">C157+C156+C155+C154</f>
        <v>0</v>
      </c>
      <c r="D158" s="153" t="n">
        <f aca="false">D157+D156+D155+D154</f>
        <v>17193.04</v>
      </c>
      <c r="E158" s="153"/>
      <c r="F158" s="152" t="n">
        <f aca="false">F157+F156+F155+F154</f>
        <v>0</v>
      </c>
      <c r="G158" s="155" t="n">
        <f aca="false">G157+G156+G155+G154</f>
        <v>3029.464</v>
      </c>
      <c r="H158" s="158" t="n">
        <f aca="false">H157+H156+H155+H154</f>
        <v>0</v>
      </c>
      <c r="I158" s="154" t="n">
        <f aca="false">I157+I156+I155+I154</f>
        <v>0</v>
      </c>
      <c r="J158" s="154"/>
      <c r="K158" s="155" t="n">
        <f aca="false">K157+K156+K155+K154</f>
        <v>4780.39</v>
      </c>
      <c r="L158" s="155" t="n">
        <f aca="false">L157+L156+L155+L154</f>
        <v>56253.53</v>
      </c>
      <c r="M158" s="157" t="n">
        <f aca="false">M157+M156+M155+M154</f>
        <v>0</v>
      </c>
      <c r="N158" s="157"/>
      <c r="O158" s="158" t="n">
        <f aca="false">O157+O156+O155+O154</f>
        <v>0</v>
      </c>
      <c r="P158" s="159" t="n">
        <f aca="false">P157+P156+P155+P154</f>
        <v>0</v>
      </c>
      <c r="Q158" s="159"/>
      <c r="R158" s="160" t="n">
        <f aca="false">R157+R156+R155+R154</f>
        <v>0</v>
      </c>
      <c r="S158" s="155" t="n">
        <f aca="false">S157+S156+S155+S154</f>
        <v>57407.4</v>
      </c>
      <c r="T158" s="157" t="n">
        <f aca="false">T157+T156+T155+T154</f>
        <v>0</v>
      </c>
      <c r="U158" s="157"/>
    </row>
    <row collapsed="false" customFormat="false" customHeight="true" hidden="true" ht="15.2" outlineLevel="0" r="159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23"/>
    </row>
    <row collapsed="false" customFormat="false" customHeight="true" hidden="true" ht="16.5" outlineLevel="0" r="160">
      <c r="A160" s="165" t="s">
        <v>131</v>
      </c>
      <c r="B160" s="165"/>
      <c r="C160" s="165"/>
      <c r="D160" s="123"/>
      <c r="E160" s="166"/>
      <c r="F160" s="166"/>
      <c r="G160" s="166"/>
      <c r="H160" s="165"/>
      <c r="I160" s="165"/>
      <c r="J160" s="166"/>
      <c r="K160" s="166"/>
      <c r="L160" s="165"/>
      <c r="M160" s="165"/>
      <c r="N160" s="166"/>
      <c r="O160" s="166"/>
      <c r="P160" s="166"/>
      <c r="Q160" s="166"/>
      <c r="R160" s="166"/>
      <c r="S160" s="166"/>
      <c r="T160" s="166"/>
      <c r="U160" s="123"/>
    </row>
    <row collapsed="false" customFormat="false" customHeight="true" hidden="true" ht="15.75" outlineLevel="0" r="161">
      <c r="A161" s="165"/>
      <c r="B161" s="165"/>
      <c r="C161" s="165"/>
      <c r="D161" s="123"/>
      <c r="E161" s="168" t="s">
        <v>132</v>
      </c>
      <c r="F161" s="168"/>
      <c r="G161" s="168"/>
      <c r="H161" s="165"/>
      <c r="I161" s="165"/>
      <c r="J161" s="168" t="s">
        <v>133</v>
      </c>
      <c r="K161" s="168"/>
      <c r="L161" s="165"/>
      <c r="M161" s="165"/>
      <c r="N161" s="168"/>
      <c r="O161" s="168"/>
      <c r="P161" s="168"/>
      <c r="Q161" s="168" t="s">
        <v>134</v>
      </c>
      <c r="R161" s="168"/>
      <c r="S161" s="168"/>
      <c r="T161" s="168"/>
      <c r="U161" s="123"/>
    </row>
    <row collapsed="false" customFormat="false" customHeight="false" hidden="true" ht="15.75" outlineLevel="0" r="162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</row>
    <row collapsed="false" customFormat="false" customHeight="false" hidden="true" ht="15.75" outlineLevel="0" r="163">
      <c r="A163" s="461"/>
    </row>
    <row collapsed="false" customFormat="false" customHeight="false" hidden="true" ht="15.75" outlineLevel="0" r="164">
      <c r="A164" s="3" t="s">
        <v>135</v>
      </c>
      <c r="B164" s="3"/>
      <c r="C164" s="3"/>
      <c r="D164" s="3"/>
      <c r="E164" s="3"/>
      <c r="F164" s="3"/>
      <c r="G164" s="3"/>
    </row>
    <row collapsed="false" customFormat="false" customHeight="false" hidden="true" ht="15.75" outlineLevel="0" r="165">
      <c r="A165" s="461"/>
    </row>
    <row collapsed="false" customFormat="false" customHeight="false" hidden="true" ht="15.75" outlineLevel="0" r="166">
      <c r="A166" s="366"/>
    </row>
    <row collapsed="false" customFormat="false" customHeight="false" hidden="true" ht="15.75" outlineLevel="0" r="167">
      <c r="A167" s="3" t="s">
        <v>1</v>
      </c>
      <c r="B167" s="3"/>
      <c r="C167" s="3"/>
      <c r="D167" s="3"/>
      <c r="E167" s="3"/>
      <c r="F167" s="3"/>
      <c r="G167" s="3"/>
    </row>
    <row collapsed="false" customFormat="false" customHeight="false" hidden="true" ht="15.75" outlineLevel="0" r="168">
      <c r="A168" s="3" t="s">
        <v>136</v>
      </c>
      <c r="B168" s="3"/>
      <c r="C168" s="3"/>
      <c r="D168" s="3"/>
      <c r="E168" s="3"/>
      <c r="F168" s="3"/>
      <c r="G168" s="3"/>
    </row>
    <row collapsed="false" customFormat="false" customHeight="false" hidden="true" ht="15.75" outlineLevel="0" r="169">
      <c r="A169" s="366"/>
    </row>
    <row collapsed="false" customFormat="false" customHeight="true" hidden="true" ht="31.5" outlineLevel="0" r="170">
      <c r="A170" s="462" t="s">
        <v>137</v>
      </c>
      <c r="B170" s="462"/>
      <c r="C170" s="462"/>
      <c r="D170" s="462"/>
      <c r="E170" s="462"/>
      <c r="F170" s="462"/>
      <c r="G170" s="462"/>
      <c r="H170" s="462"/>
      <c r="I170" s="123"/>
      <c r="J170" s="123"/>
    </row>
    <row collapsed="false" customFormat="false" customHeight="false" hidden="true" ht="15.75" outlineLevel="0" r="171">
      <c r="A171" s="168"/>
      <c r="B171" s="168"/>
      <c r="C171" s="168"/>
      <c r="D171" s="168"/>
      <c r="E171" s="168"/>
      <c r="F171" s="168"/>
      <c r="G171" s="168"/>
      <c r="H171" s="168"/>
      <c r="I171" s="123"/>
      <c r="J171" s="123"/>
    </row>
    <row collapsed="false" customFormat="false" customHeight="true" hidden="true" ht="16.5" outlineLevel="0" r="172">
      <c r="A172" s="463" t="s">
        <v>138</v>
      </c>
      <c r="B172" s="463"/>
      <c r="C172" s="463"/>
      <c r="D172" s="463"/>
      <c r="E172" s="463"/>
      <c r="F172" s="463"/>
      <c r="G172" s="463"/>
      <c r="H172" s="463"/>
      <c r="I172" s="123"/>
      <c r="J172" s="123"/>
    </row>
    <row collapsed="false" customFormat="false" customHeight="true" hidden="true" ht="119.25" outlineLevel="0" r="173">
      <c r="A173" s="26" t="s">
        <v>139</v>
      </c>
      <c r="B173" s="26" t="s">
        <v>140</v>
      </c>
      <c r="C173" s="26" t="s">
        <v>141</v>
      </c>
      <c r="D173" s="26" t="s">
        <v>142</v>
      </c>
      <c r="E173" s="26" t="s">
        <v>143</v>
      </c>
      <c r="F173" s="26"/>
      <c r="G173" s="26" t="s">
        <v>448</v>
      </c>
      <c r="H173" s="26"/>
      <c r="I173" s="26"/>
      <c r="J173" s="26"/>
    </row>
    <row collapsed="false" customFormat="false" customHeight="true" hidden="true" ht="45.75" outlineLevel="0" r="174">
      <c r="A174" s="26"/>
      <c r="B174" s="26"/>
      <c r="C174" s="26"/>
      <c r="D174" s="26"/>
      <c r="E174" s="32" t="s">
        <v>144</v>
      </c>
      <c r="F174" s="185" t="s">
        <v>145</v>
      </c>
      <c r="G174" s="32" t="s">
        <v>144</v>
      </c>
      <c r="H174" s="26" t="s">
        <v>449</v>
      </c>
      <c r="I174" s="26"/>
      <c r="J174" s="26"/>
    </row>
    <row collapsed="false" customFormat="false" customHeight="true" hidden="true" ht="14.85" outlineLevel="0" r="175">
      <c r="A175" s="175" t="n">
        <v>1</v>
      </c>
      <c r="B175" s="175" t="n">
        <v>2</v>
      </c>
      <c r="C175" s="175" t="n">
        <v>3</v>
      </c>
      <c r="D175" s="175" t="n">
        <v>4</v>
      </c>
      <c r="E175" s="176" t="n">
        <v>5</v>
      </c>
      <c r="F175" s="176" t="n">
        <v>6</v>
      </c>
      <c r="G175" s="176" t="n">
        <v>7</v>
      </c>
      <c r="H175" s="360" t="n">
        <v>8</v>
      </c>
      <c r="I175" s="360"/>
      <c r="J175" s="360"/>
    </row>
    <row collapsed="false" customFormat="false" customHeight="false" hidden="true" ht="150" outlineLevel="0" r="176">
      <c r="A176" s="29" t="s">
        <v>146</v>
      </c>
      <c r="B176" s="29" t="n">
        <v>2014</v>
      </c>
      <c r="C176" s="179" t="s">
        <v>147</v>
      </c>
      <c r="D176" s="29" t="s">
        <v>148</v>
      </c>
      <c r="E176" s="29" t="n">
        <v>28158.3</v>
      </c>
      <c r="F176" s="29" t="n">
        <v>28158.3</v>
      </c>
      <c r="G176" s="29" t="n">
        <v>28158.3</v>
      </c>
      <c r="H176" s="35" t="n">
        <v>28158.3</v>
      </c>
      <c r="I176" s="35"/>
      <c r="J176" s="35"/>
    </row>
    <row collapsed="false" customFormat="false" customHeight="true" hidden="true" ht="224.25" outlineLevel="0" r="177">
      <c r="A177" s="35" t="s">
        <v>149</v>
      </c>
      <c r="B177" s="29" t="n">
        <v>2014</v>
      </c>
      <c r="C177" s="181" t="s">
        <v>150</v>
      </c>
      <c r="D177" s="35" t="s">
        <v>148</v>
      </c>
      <c r="E177" s="29" t="n">
        <v>6227.78</v>
      </c>
      <c r="F177" s="29" t="n">
        <v>6227.78</v>
      </c>
      <c r="G177" s="29" t="n">
        <v>6227.78</v>
      </c>
      <c r="H177" s="35" t="n">
        <v>6227.78</v>
      </c>
      <c r="I177" s="35"/>
      <c r="J177" s="35"/>
    </row>
    <row collapsed="false" customFormat="false" customHeight="false" hidden="true" ht="15" outlineLevel="0" r="178">
      <c r="A178" s="35"/>
      <c r="B178" s="29" t="n">
        <v>2015</v>
      </c>
      <c r="C178" s="181"/>
      <c r="D178" s="35"/>
      <c r="E178" s="29" t="n">
        <v>775.54</v>
      </c>
      <c r="F178" s="29" t="n">
        <v>775.54</v>
      </c>
      <c r="G178" s="29" t="n">
        <v>775.54</v>
      </c>
      <c r="H178" s="35" t="n">
        <v>775.54</v>
      </c>
      <c r="I178" s="35"/>
      <c r="J178" s="35"/>
    </row>
    <row collapsed="false" customFormat="false" customHeight="false" hidden="true" ht="210" outlineLevel="0" r="179">
      <c r="A179" s="29" t="s">
        <v>151</v>
      </c>
      <c r="B179" s="29" t="n">
        <v>2015</v>
      </c>
      <c r="C179" s="29" t="s">
        <v>152</v>
      </c>
      <c r="D179" s="29" t="s">
        <v>148</v>
      </c>
      <c r="E179" s="29" t="n">
        <v>2312.8</v>
      </c>
      <c r="F179" s="29" t="n">
        <v>2312.8</v>
      </c>
      <c r="G179" s="29" t="n">
        <v>2312.8</v>
      </c>
      <c r="H179" s="35" t="n">
        <v>2312.8</v>
      </c>
      <c r="I179" s="35"/>
      <c r="J179" s="35"/>
    </row>
    <row collapsed="false" customFormat="false" customHeight="false" hidden="true" ht="15.75" outlineLevel="0" r="180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</row>
    <row collapsed="false" customFormat="false" customHeight="false" hidden="true" ht="15.75" outlineLevel="0" r="181">
      <c r="A181" s="357"/>
    </row>
    <row collapsed="false" customFormat="false" customHeight="false" hidden="true" ht="15.75" outlineLevel="0" r="182">
      <c r="A182" s="3" t="s">
        <v>153</v>
      </c>
      <c r="B182" s="3"/>
      <c r="C182" s="3"/>
      <c r="D182" s="3"/>
      <c r="E182" s="3"/>
      <c r="F182" s="3"/>
      <c r="G182" s="3"/>
    </row>
    <row collapsed="false" customFormat="false" customHeight="false" hidden="true" ht="15.75" outlineLevel="0" r="183">
      <c r="A183" s="461"/>
    </row>
    <row collapsed="false" customFormat="false" customHeight="false" hidden="true" ht="15.75" outlineLevel="0" r="184">
      <c r="A184" s="3" t="s">
        <v>154</v>
      </c>
      <c r="B184" s="3"/>
      <c r="C184" s="3"/>
      <c r="D184" s="3"/>
      <c r="E184" s="3"/>
      <c r="F184" s="3"/>
      <c r="G184" s="3"/>
    </row>
    <row collapsed="false" customFormat="false" customHeight="false" hidden="true" ht="15.75" outlineLevel="0" r="185">
      <c r="A185" s="3" t="s">
        <v>155</v>
      </c>
      <c r="B185" s="3"/>
      <c r="C185" s="3"/>
      <c r="D185" s="3"/>
      <c r="E185" s="3"/>
      <c r="F185" s="3"/>
      <c r="G185" s="3"/>
    </row>
    <row collapsed="false" customFormat="false" customHeight="false" hidden="true" ht="15.75" outlineLevel="0" r="186">
      <c r="A186" s="366"/>
    </row>
    <row collapsed="false" customFormat="false" customHeight="true" hidden="true" ht="31.5" outlineLevel="0" r="187">
      <c r="A187" s="462" t="s">
        <v>137</v>
      </c>
      <c r="B187" s="462"/>
      <c r="C187" s="462"/>
      <c r="D187" s="462"/>
      <c r="E187" s="462"/>
      <c r="F187" s="462"/>
      <c r="G187" s="462"/>
      <c r="H187" s="462"/>
      <c r="I187" s="123"/>
      <c r="J187" s="123"/>
    </row>
    <row collapsed="false" customFormat="false" customHeight="false" hidden="true" ht="15.75" outlineLevel="0" r="188">
      <c r="A188" s="168"/>
      <c r="B188" s="168"/>
      <c r="C188" s="168"/>
      <c r="D188" s="168"/>
      <c r="E188" s="168"/>
      <c r="F188" s="168"/>
      <c r="G188" s="168"/>
      <c r="H188" s="168"/>
      <c r="I188" s="123"/>
      <c r="J188" s="123"/>
    </row>
    <row collapsed="false" customFormat="false" customHeight="false" hidden="true" ht="15.75" outlineLevel="0" r="189">
      <c r="A189" s="166"/>
      <c r="B189" s="166"/>
      <c r="C189" s="166"/>
      <c r="D189" s="166"/>
      <c r="E189" s="166"/>
      <c r="F189" s="166"/>
      <c r="G189" s="166"/>
      <c r="H189" s="166"/>
      <c r="I189" s="123"/>
      <c r="J189" s="123"/>
    </row>
    <row collapsed="false" customFormat="false" customHeight="true" hidden="true" ht="88.5" outlineLevel="0" r="190">
      <c r="A190" s="26" t="s">
        <v>156</v>
      </c>
      <c r="B190" s="26" t="s">
        <v>157</v>
      </c>
      <c r="C190" s="183" t="s">
        <v>158</v>
      </c>
      <c r="D190" s="183"/>
      <c r="E190" s="183"/>
      <c r="F190" s="183"/>
      <c r="G190" s="183"/>
      <c r="H190" s="26" t="s">
        <v>450</v>
      </c>
      <c r="I190" s="26"/>
      <c r="J190" s="26"/>
    </row>
    <row collapsed="false" customFormat="false" customHeight="true" hidden="true" ht="30" outlineLevel="0" r="191">
      <c r="A191" s="26"/>
      <c r="B191" s="26"/>
      <c r="C191" s="184" t="s">
        <v>159</v>
      </c>
      <c r="D191" s="184"/>
      <c r="E191" s="184"/>
      <c r="F191" s="184"/>
      <c r="G191" s="184"/>
      <c r="H191" s="26"/>
      <c r="I191" s="26"/>
      <c r="J191" s="26"/>
    </row>
    <row collapsed="false" customFormat="false" customHeight="false" hidden="true" ht="30" outlineLevel="0" r="192">
      <c r="A192" s="26"/>
      <c r="B192" s="26"/>
      <c r="C192" s="32" t="s">
        <v>160</v>
      </c>
      <c r="D192" s="185" t="s">
        <v>161</v>
      </c>
      <c r="E192" s="185" t="s">
        <v>162</v>
      </c>
      <c r="F192" s="185" t="s">
        <v>163</v>
      </c>
      <c r="G192" s="185" t="s">
        <v>446</v>
      </c>
      <c r="H192" s="26"/>
      <c r="I192" s="26"/>
      <c r="J192" s="26"/>
    </row>
    <row collapsed="false" customFormat="false" customHeight="false" hidden="true" ht="15" outlineLevel="0" r="193">
      <c r="A193" s="185" t="n">
        <v>1</v>
      </c>
      <c r="B193" s="185" t="n">
        <v>2</v>
      </c>
      <c r="C193" s="32" t="n">
        <v>3</v>
      </c>
      <c r="D193" s="32"/>
      <c r="E193" s="32" t="n">
        <v>4</v>
      </c>
      <c r="F193" s="32" t="n">
        <v>5</v>
      </c>
      <c r="G193" s="32" t="n">
        <v>6</v>
      </c>
      <c r="H193" s="26" t="n">
        <v>7</v>
      </c>
      <c r="I193" s="26"/>
      <c r="J193" s="26"/>
    </row>
    <row collapsed="false" customFormat="false" customHeight="true" hidden="true" ht="45.75" outlineLevel="0" r="194">
      <c r="A194" s="29" t="s">
        <v>164</v>
      </c>
      <c r="B194" s="29" t="n">
        <v>2014</v>
      </c>
      <c r="C194" s="29" t="s">
        <v>165</v>
      </c>
      <c r="D194" s="187" t="n">
        <v>14079.15</v>
      </c>
      <c r="E194" s="29" t="s">
        <v>165</v>
      </c>
      <c r="F194" s="187" t="n">
        <v>1408</v>
      </c>
      <c r="G194" s="29" t="s">
        <v>165</v>
      </c>
      <c r="H194" s="35" t="s">
        <v>451</v>
      </c>
      <c r="I194" s="35"/>
      <c r="J194" s="35"/>
    </row>
    <row collapsed="false" customFormat="false" customHeight="true" hidden="true" ht="224.25" outlineLevel="0" r="195">
      <c r="A195" s="35" t="s">
        <v>149</v>
      </c>
      <c r="B195" s="29" t="n">
        <v>2014</v>
      </c>
      <c r="C195" s="29" t="s">
        <v>165</v>
      </c>
      <c r="D195" s="187" t="n">
        <v>3113.89</v>
      </c>
      <c r="E195" s="29" t="s">
        <v>165</v>
      </c>
      <c r="F195" s="187" t="n">
        <v>311.389</v>
      </c>
      <c r="G195" s="29" t="s">
        <v>165</v>
      </c>
      <c r="H195" s="35" t="s">
        <v>451</v>
      </c>
      <c r="I195" s="35"/>
      <c r="J195" s="35"/>
    </row>
    <row collapsed="false" customFormat="false" customHeight="false" hidden="true" ht="15" outlineLevel="0" r="196">
      <c r="A196" s="35"/>
      <c r="B196" s="29" t="n">
        <v>2015</v>
      </c>
      <c r="C196" s="29" t="s">
        <v>165</v>
      </c>
      <c r="D196" s="187" t="n">
        <v>3623.99</v>
      </c>
      <c r="E196" s="29" t="s">
        <v>165</v>
      </c>
      <c r="F196" s="187" t="n">
        <v>362.4</v>
      </c>
      <c r="G196" s="29" t="s">
        <v>165</v>
      </c>
      <c r="H196" s="35"/>
      <c r="I196" s="35"/>
      <c r="J196" s="35"/>
    </row>
    <row collapsed="false" customFormat="false" customHeight="true" hidden="true" ht="60.75" outlineLevel="0" r="197">
      <c r="A197" s="29" t="s">
        <v>151</v>
      </c>
      <c r="B197" s="29" t="n">
        <v>2015</v>
      </c>
      <c r="C197" s="29" t="s">
        <v>165</v>
      </c>
      <c r="D197" s="187" t="n">
        <v>1156.4</v>
      </c>
      <c r="E197" s="29" t="s">
        <v>165</v>
      </c>
      <c r="F197" s="187" t="n">
        <v>115.64</v>
      </c>
      <c r="G197" s="29" t="s">
        <v>165</v>
      </c>
      <c r="H197" s="35" t="s">
        <v>451</v>
      </c>
      <c r="I197" s="35"/>
      <c r="J197" s="35"/>
    </row>
    <row collapsed="false" customFormat="false" customHeight="false" hidden="true" ht="15.75" outlineLevel="0" r="198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</row>
    <row collapsed="false" customFormat="false" customHeight="false" hidden="true" ht="15.75" outlineLevel="0" r="199">
      <c r="A199" s="461"/>
    </row>
    <row collapsed="false" customFormat="false" customHeight="false" hidden="true" ht="15.75" outlineLevel="0" r="200">
      <c r="A200" s="357"/>
    </row>
    <row collapsed="false" customFormat="false" customHeight="false" hidden="true" ht="15.75" outlineLevel="0" r="201">
      <c r="A201" s="3" t="s">
        <v>166</v>
      </c>
      <c r="B201" s="3"/>
      <c r="C201" s="3"/>
      <c r="D201" s="3"/>
      <c r="E201" s="3"/>
      <c r="F201" s="3"/>
    </row>
    <row collapsed="false" customFormat="false" customHeight="false" hidden="true" ht="15.75" outlineLevel="0" r="202">
      <c r="A202" s="461"/>
    </row>
    <row collapsed="false" customFormat="false" customHeight="false" hidden="true" ht="15.75" outlineLevel="0" r="203">
      <c r="A203" s="3" t="s">
        <v>168</v>
      </c>
      <c r="B203" s="3"/>
      <c r="C203" s="3"/>
      <c r="D203" s="3"/>
      <c r="E203" s="3"/>
      <c r="F203" s="3"/>
    </row>
    <row collapsed="false" customFormat="false" customHeight="false" hidden="true" ht="15.75" outlineLevel="0" r="204">
      <c r="A204" s="3" t="s">
        <v>169</v>
      </c>
      <c r="B204" s="3"/>
      <c r="C204" s="3"/>
      <c r="D204" s="3"/>
      <c r="E204" s="3"/>
      <c r="F204" s="3"/>
    </row>
    <row collapsed="false" customFormat="false" customHeight="false" hidden="true" ht="15.75" outlineLevel="0" r="205">
      <c r="A205" s="3" t="s">
        <v>170</v>
      </c>
      <c r="B205" s="3"/>
      <c r="C205" s="3"/>
      <c r="D205" s="3"/>
      <c r="E205" s="3"/>
      <c r="F205" s="3"/>
    </row>
    <row collapsed="false" customFormat="false" customHeight="false" hidden="true" ht="15.75" outlineLevel="0" r="206">
      <c r="A206" s="5"/>
    </row>
    <row collapsed="false" customFormat="false" customHeight="true" hidden="true" ht="18" outlineLevel="0" r="207">
      <c r="A207" s="353" t="s">
        <v>171</v>
      </c>
      <c r="B207" s="26" t="s">
        <v>172</v>
      </c>
      <c r="C207" s="26" t="s">
        <v>173</v>
      </c>
      <c r="D207" s="26" t="s">
        <v>174</v>
      </c>
      <c r="E207" s="26"/>
      <c r="F207" s="26"/>
      <c r="G207" s="26"/>
    </row>
    <row collapsed="false" customFormat="false" customHeight="false" hidden="true" ht="30" outlineLevel="0" r="208">
      <c r="A208" s="189" t="s">
        <v>9</v>
      </c>
      <c r="B208" s="26"/>
      <c r="C208" s="26"/>
      <c r="D208" s="189" t="s">
        <v>175</v>
      </c>
      <c r="E208" s="189" t="s">
        <v>176</v>
      </c>
      <c r="F208" s="189" t="s">
        <v>177</v>
      </c>
      <c r="G208" s="464"/>
    </row>
    <row collapsed="false" customFormat="false" customHeight="false" hidden="true" ht="45" outlineLevel="0" r="209">
      <c r="A209" s="435"/>
      <c r="B209" s="26"/>
      <c r="C209" s="26"/>
      <c r="D209" s="189" t="s">
        <v>178</v>
      </c>
      <c r="E209" s="189" t="s">
        <v>115</v>
      </c>
      <c r="F209" s="189" t="s">
        <v>179</v>
      </c>
      <c r="G209" s="464" t="s">
        <v>452</v>
      </c>
    </row>
    <row collapsed="false" customFormat="false" customHeight="false" hidden="true" ht="15" outlineLevel="0" r="210">
      <c r="A210" s="191"/>
      <c r="B210" s="26"/>
      <c r="C210" s="26"/>
      <c r="D210" s="191"/>
      <c r="E210" s="191"/>
      <c r="F210" s="191"/>
      <c r="G210" s="184" t="s">
        <v>453</v>
      </c>
    </row>
    <row collapsed="false" customFormat="false" customHeight="true" hidden="true" ht="42.75" outlineLevel="0" r="211">
      <c r="A211" s="465" t="s">
        <v>180</v>
      </c>
      <c r="B211" s="465"/>
      <c r="C211" s="465"/>
      <c r="D211" s="465"/>
      <c r="E211" s="465"/>
      <c r="F211" s="465"/>
      <c r="G211" s="465"/>
    </row>
    <row collapsed="false" customFormat="false" customHeight="true" hidden="true" ht="30" outlineLevel="0" r="212">
      <c r="A212" s="466" t="s">
        <v>181</v>
      </c>
      <c r="B212" s="466"/>
      <c r="C212" s="466"/>
      <c r="D212" s="466"/>
      <c r="E212" s="466"/>
      <c r="F212" s="466"/>
      <c r="G212" s="466"/>
    </row>
    <row collapsed="false" customFormat="false" customHeight="true" hidden="true" ht="30" outlineLevel="0" r="213">
      <c r="A213" s="466" t="s">
        <v>182</v>
      </c>
      <c r="B213" s="466"/>
      <c r="C213" s="466"/>
      <c r="D213" s="466"/>
      <c r="E213" s="466"/>
      <c r="F213" s="466"/>
      <c r="G213" s="466"/>
    </row>
    <row collapsed="false" customFormat="false" customHeight="false" hidden="true" ht="105" outlineLevel="0" r="214">
      <c r="A214" s="32" t="n">
        <v>1</v>
      </c>
      <c r="B214" s="194" t="s">
        <v>183</v>
      </c>
      <c r="C214" s="194" t="s">
        <v>184</v>
      </c>
      <c r="D214" s="194" t="n">
        <v>73.5</v>
      </c>
      <c r="E214" s="194" t="n">
        <v>73.6</v>
      </c>
      <c r="F214" s="194" t="n">
        <v>73.7</v>
      </c>
      <c r="G214" s="276" t="n">
        <v>73.8</v>
      </c>
    </row>
    <row collapsed="false" customFormat="false" customHeight="false" hidden="true" ht="150" outlineLevel="0" r="215">
      <c r="A215" s="32" t="n">
        <v>2</v>
      </c>
      <c r="B215" s="194" t="s">
        <v>185</v>
      </c>
      <c r="C215" s="194" t="s">
        <v>186</v>
      </c>
      <c r="D215" s="194" t="n">
        <v>1.7</v>
      </c>
      <c r="E215" s="194" t="n">
        <v>1.7</v>
      </c>
      <c r="F215" s="194" t="n">
        <v>1.7</v>
      </c>
      <c r="G215" s="276" t="n">
        <v>1.7</v>
      </c>
    </row>
    <row collapsed="false" customFormat="false" customHeight="false" hidden="true" ht="195" outlineLevel="0" r="216">
      <c r="A216" s="32" t="n">
        <v>3</v>
      </c>
      <c r="B216" s="194" t="s">
        <v>187</v>
      </c>
      <c r="C216" s="194" t="s">
        <v>186</v>
      </c>
      <c r="D216" s="194" t="n">
        <v>10</v>
      </c>
      <c r="E216" s="194" t="n">
        <v>10</v>
      </c>
      <c r="F216" s="194" t="n">
        <v>10</v>
      </c>
      <c r="G216" s="276" t="n">
        <v>10</v>
      </c>
    </row>
    <row collapsed="false" customFormat="false" customHeight="false" hidden="true" ht="75" outlineLevel="0" r="217">
      <c r="A217" s="32" t="n">
        <v>4</v>
      </c>
      <c r="B217" s="194" t="s">
        <v>188</v>
      </c>
      <c r="C217" s="194" t="s">
        <v>184</v>
      </c>
      <c r="D217" s="194" t="n">
        <v>91</v>
      </c>
      <c r="E217" s="194" t="n">
        <v>91.1</v>
      </c>
      <c r="F217" s="194" t="n">
        <v>91.2</v>
      </c>
      <c r="G217" s="276" t="n">
        <v>91.3</v>
      </c>
    </row>
    <row collapsed="false" customFormat="false" customHeight="false" hidden="true" ht="135" outlineLevel="0" r="218">
      <c r="A218" s="32" t="n">
        <v>5</v>
      </c>
      <c r="B218" s="194" t="s">
        <v>189</v>
      </c>
      <c r="C218" s="194" t="s">
        <v>190</v>
      </c>
      <c r="D218" s="194" t="n">
        <v>13.4</v>
      </c>
      <c r="E218" s="194" t="n">
        <v>14.7</v>
      </c>
      <c r="F218" s="194" t="n">
        <v>15.7</v>
      </c>
      <c r="G218" s="276" t="n">
        <v>17.1</v>
      </c>
    </row>
    <row collapsed="false" customFormat="false" customHeight="false" hidden="true" ht="180" outlineLevel="0" r="219">
      <c r="A219" s="32" t="n">
        <v>6</v>
      </c>
      <c r="B219" s="194" t="s">
        <v>191</v>
      </c>
      <c r="C219" s="194" t="s">
        <v>186</v>
      </c>
      <c r="D219" s="194" t="n">
        <v>100</v>
      </c>
      <c r="E219" s="194" t="n">
        <v>100</v>
      </c>
      <c r="F219" s="194" t="n">
        <v>100</v>
      </c>
      <c r="G219" s="276" t="n">
        <v>100</v>
      </c>
    </row>
    <row collapsed="false" customFormat="false" customHeight="false" hidden="true" ht="180" outlineLevel="0" r="220">
      <c r="A220" s="32" t="n">
        <v>7</v>
      </c>
      <c r="B220" s="194" t="s">
        <v>192</v>
      </c>
      <c r="C220" s="194" t="s">
        <v>186</v>
      </c>
      <c r="D220" s="194" t="n">
        <v>100</v>
      </c>
      <c r="E220" s="194" t="n">
        <v>100</v>
      </c>
      <c r="F220" s="194" t="n">
        <v>100</v>
      </c>
      <c r="G220" s="276" t="n">
        <v>100</v>
      </c>
    </row>
    <row collapsed="false" customFormat="false" customHeight="false" hidden="true" ht="90" outlineLevel="0" r="221">
      <c r="A221" s="32" t="n">
        <v>8</v>
      </c>
      <c r="B221" s="194" t="s">
        <v>193</v>
      </c>
      <c r="C221" s="194" t="s">
        <v>194</v>
      </c>
      <c r="D221" s="194" t="n">
        <v>17</v>
      </c>
      <c r="E221" s="194" t="n">
        <v>18</v>
      </c>
      <c r="F221" s="194" t="n">
        <v>18</v>
      </c>
      <c r="G221" s="276" t="n">
        <v>19</v>
      </c>
    </row>
    <row collapsed="false" customFormat="false" customHeight="false" hidden="true" ht="150" outlineLevel="0" r="222">
      <c r="A222" s="32" t="n">
        <v>9</v>
      </c>
      <c r="B222" s="194" t="s">
        <v>195</v>
      </c>
      <c r="C222" s="194" t="s">
        <v>194</v>
      </c>
      <c r="D222" s="194" t="n">
        <v>1</v>
      </c>
      <c r="E222" s="194" t="n">
        <v>2</v>
      </c>
      <c r="F222" s="194" t="n">
        <v>3</v>
      </c>
      <c r="G222" s="276" t="n">
        <v>1</v>
      </c>
    </row>
    <row collapsed="false" customFormat="false" customHeight="false" hidden="true" ht="180" outlineLevel="0" r="223">
      <c r="A223" s="32" t="n">
        <v>10</v>
      </c>
      <c r="B223" s="194" t="s">
        <v>196</v>
      </c>
      <c r="C223" s="194" t="s">
        <v>186</v>
      </c>
      <c r="D223" s="194" t="n">
        <v>55.7</v>
      </c>
      <c r="E223" s="194" t="n">
        <v>74</v>
      </c>
      <c r="F223" s="194" t="n">
        <v>84</v>
      </c>
      <c r="G223" s="276" t="n">
        <v>90</v>
      </c>
    </row>
    <row collapsed="false" customFormat="false" customHeight="false" hidden="true" ht="60" outlineLevel="0" r="224">
      <c r="A224" s="32" t="n">
        <v>11</v>
      </c>
      <c r="B224" s="194" t="s">
        <v>197</v>
      </c>
      <c r="C224" s="194" t="s">
        <v>186</v>
      </c>
      <c r="D224" s="194" t="n">
        <v>29.6</v>
      </c>
      <c r="E224" s="194" t="n">
        <v>20</v>
      </c>
      <c r="F224" s="194" t="n">
        <v>25</v>
      </c>
      <c r="G224" s="276" t="n">
        <v>20</v>
      </c>
    </row>
    <row collapsed="false" customFormat="false" customHeight="true" hidden="true" ht="30" outlineLevel="0" r="225">
      <c r="A225" s="466" t="s">
        <v>198</v>
      </c>
      <c r="B225" s="466"/>
      <c r="C225" s="466"/>
      <c r="D225" s="466"/>
      <c r="E225" s="466"/>
      <c r="F225" s="466"/>
      <c r="G225" s="466"/>
    </row>
    <row collapsed="false" customFormat="false" customHeight="false" hidden="true" ht="105" outlineLevel="0" r="226">
      <c r="A226" s="32" t="n">
        <v>12</v>
      </c>
      <c r="B226" s="194" t="s">
        <v>199</v>
      </c>
      <c r="C226" s="194" t="s">
        <v>200</v>
      </c>
      <c r="D226" s="194" t="n">
        <v>165</v>
      </c>
      <c r="E226" s="194" t="n">
        <v>190.64</v>
      </c>
      <c r="F226" s="194" t="n">
        <v>202</v>
      </c>
      <c r="G226" s="276" t="n">
        <v>214</v>
      </c>
    </row>
    <row collapsed="false" customFormat="false" customHeight="true" hidden="true" ht="30" outlineLevel="0" r="227">
      <c r="A227" s="466" t="s">
        <v>201</v>
      </c>
      <c r="B227" s="466"/>
      <c r="C227" s="466"/>
      <c r="D227" s="466"/>
      <c r="E227" s="466"/>
      <c r="F227" s="466"/>
      <c r="G227" s="466"/>
    </row>
    <row collapsed="false" customFormat="false" customHeight="true" hidden="true" ht="45" outlineLevel="0" r="228">
      <c r="A228" s="466" t="s">
        <v>202</v>
      </c>
      <c r="B228" s="466"/>
      <c r="C228" s="466"/>
      <c r="D228" s="466"/>
      <c r="E228" s="466"/>
      <c r="F228" s="466"/>
      <c r="G228" s="466"/>
    </row>
    <row collapsed="false" customFormat="false" customHeight="false" hidden="true" ht="195" outlineLevel="0" r="229">
      <c r="A229" s="32" t="n">
        <v>13</v>
      </c>
      <c r="B229" s="29" t="s">
        <v>203</v>
      </c>
      <c r="C229" s="29" t="s">
        <v>186</v>
      </c>
      <c r="D229" s="29" t="n">
        <v>12.4</v>
      </c>
      <c r="E229" s="29" t="n">
        <v>13</v>
      </c>
      <c r="F229" s="29" t="n">
        <v>13</v>
      </c>
      <c r="G229" s="276" t="n">
        <v>14</v>
      </c>
    </row>
    <row collapsed="false" customFormat="false" customHeight="false" hidden="true" ht="90" outlineLevel="0" r="230">
      <c r="A230" s="32" t="n">
        <v>14</v>
      </c>
      <c r="B230" s="29" t="s">
        <v>204</v>
      </c>
      <c r="C230" s="29" t="s">
        <v>205</v>
      </c>
      <c r="D230" s="29" t="n">
        <v>800</v>
      </c>
      <c r="E230" s="29" t="n">
        <v>950</v>
      </c>
      <c r="F230" s="29" t="n">
        <v>1050</v>
      </c>
      <c r="G230" s="253" t="n">
        <v>1200</v>
      </c>
    </row>
    <row collapsed="false" customFormat="false" customHeight="true" hidden="true" ht="45" outlineLevel="0" r="231">
      <c r="A231" s="466" t="s">
        <v>206</v>
      </c>
      <c r="B231" s="466"/>
      <c r="C231" s="466"/>
      <c r="D231" s="466"/>
      <c r="E231" s="466"/>
      <c r="F231" s="466"/>
      <c r="G231" s="466"/>
    </row>
    <row collapsed="false" customFormat="false" customHeight="false" hidden="true" ht="120" outlineLevel="0" r="232">
      <c r="A232" s="185" t="n">
        <v>15</v>
      </c>
      <c r="B232" s="467" t="s">
        <v>207</v>
      </c>
      <c r="C232" s="35" t="s">
        <v>205</v>
      </c>
      <c r="D232" s="195" t="s">
        <v>208</v>
      </c>
      <c r="E232" s="196" t="s">
        <v>208</v>
      </c>
      <c r="F232" s="196" t="s">
        <v>208</v>
      </c>
      <c r="G232" s="205" t="s">
        <v>208</v>
      </c>
    </row>
    <row collapsed="false" customFormat="false" customHeight="true" hidden="true" ht="30" outlineLevel="0" r="233">
      <c r="A233" s="466" t="s">
        <v>209</v>
      </c>
      <c r="B233" s="466"/>
      <c r="C233" s="466"/>
      <c r="D233" s="466"/>
      <c r="E233" s="466"/>
      <c r="F233" s="466"/>
      <c r="G233" s="466"/>
    </row>
    <row collapsed="false" customFormat="false" customHeight="true" hidden="true" ht="30" outlineLevel="0" r="234">
      <c r="A234" s="466" t="s">
        <v>210</v>
      </c>
      <c r="B234" s="466"/>
      <c r="C234" s="466"/>
      <c r="D234" s="466"/>
      <c r="E234" s="466"/>
      <c r="F234" s="466"/>
      <c r="G234" s="466"/>
    </row>
    <row collapsed="false" customFormat="false" customHeight="false" hidden="true" ht="90" outlineLevel="0" r="235">
      <c r="A235" s="194" t="n">
        <v>16</v>
      </c>
      <c r="B235" s="194" t="s">
        <v>211</v>
      </c>
      <c r="C235" s="194" t="s">
        <v>205</v>
      </c>
      <c r="D235" s="194" t="n">
        <v>3890</v>
      </c>
      <c r="E235" s="194" t="n">
        <v>3940</v>
      </c>
      <c r="F235" s="194" t="n">
        <v>4000</v>
      </c>
      <c r="G235" s="276" t="n">
        <v>4050</v>
      </c>
    </row>
    <row collapsed="false" customFormat="false" customHeight="false" hidden="true" ht="120" outlineLevel="0" r="236">
      <c r="A236" s="194" t="n">
        <v>17</v>
      </c>
      <c r="B236" s="194" t="s">
        <v>212</v>
      </c>
      <c r="C236" s="194" t="s">
        <v>186</v>
      </c>
      <c r="D236" s="194" t="n">
        <v>7.7</v>
      </c>
      <c r="E236" s="194" t="n">
        <v>7.7</v>
      </c>
      <c r="F236" s="194" t="n">
        <v>7.7</v>
      </c>
      <c r="G236" s="276" t="n">
        <v>7.7</v>
      </c>
    </row>
    <row collapsed="false" customFormat="false" customHeight="false" hidden="true" ht="15.75" outlineLevel="0" r="237">
      <c r="A237" s="366"/>
    </row>
    <row collapsed="false" customFormat="false" customHeight="false" hidden="true" ht="47.25" outlineLevel="0" r="238">
      <c r="A238" s="5" t="s">
        <v>67</v>
      </c>
    </row>
    <row collapsed="false" customFormat="false" customHeight="false" hidden="true" ht="15.75" outlineLevel="0" r="239">
      <c r="A239" s="468" t="s">
        <v>213</v>
      </c>
      <c r="B239" s="468"/>
      <c r="C239" s="468"/>
      <c r="D239" s="468"/>
      <c r="E239" s="468"/>
      <c r="F239" s="468"/>
      <c r="G239" s="468"/>
    </row>
    <row collapsed="false" customFormat="false" customHeight="false" hidden="true" ht="15.75" outlineLevel="0" r="240">
      <c r="A240" s="468" t="s">
        <v>214</v>
      </c>
      <c r="B240" s="468"/>
      <c r="C240" s="468"/>
      <c r="D240" s="468"/>
      <c r="E240" s="468"/>
      <c r="F240" s="468"/>
      <c r="G240" s="468"/>
    </row>
    <row collapsed="false" customFormat="false" customHeight="false" hidden="true" ht="15.75" outlineLevel="0" r="241">
      <c r="A241" s="3" t="s">
        <v>215</v>
      </c>
      <c r="B241" s="3"/>
      <c r="C241" s="3"/>
      <c r="D241" s="3"/>
      <c r="E241" s="3"/>
      <c r="F241" s="3"/>
      <c r="G241" s="3"/>
      <c r="H241" s="3"/>
      <c r="I241" s="3"/>
    </row>
    <row collapsed="false" customFormat="false" customHeight="false" hidden="true" ht="15.75" outlineLevel="0" r="242">
      <c r="A242" s="3" t="s">
        <v>69</v>
      </c>
      <c r="B242" s="3"/>
      <c r="C242" s="3"/>
      <c r="D242" s="3"/>
      <c r="E242" s="3"/>
      <c r="F242" s="3"/>
      <c r="G242" s="3"/>
      <c r="H242" s="3"/>
    </row>
    <row collapsed="false" customFormat="false" customHeight="false" hidden="true" ht="15.75" outlineLevel="0" r="243">
      <c r="A243" s="3" t="s">
        <v>216</v>
      </c>
      <c r="B243" s="3"/>
      <c r="C243" s="3"/>
      <c r="D243" s="3"/>
      <c r="E243" s="3"/>
      <c r="F243" s="3"/>
      <c r="G243" s="3"/>
      <c r="H243" s="3"/>
    </row>
    <row collapsed="false" customFormat="false" customHeight="false" hidden="true" ht="15.75" outlineLevel="0" r="244">
      <c r="A244" s="3" t="s">
        <v>90</v>
      </c>
      <c r="B244" s="3"/>
      <c r="C244" s="3"/>
      <c r="D244" s="3"/>
      <c r="E244" s="3"/>
      <c r="F244" s="3"/>
      <c r="G244" s="3"/>
    </row>
    <row collapsed="false" customFormat="false" customHeight="false" hidden="true" ht="15.75" outlineLevel="0" r="245">
      <c r="A245" s="469"/>
    </row>
    <row collapsed="false" customFormat="false" customHeight="true" hidden="true" ht="164.25" outlineLevel="0" r="246">
      <c r="A246" s="26" t="s">
        <v>171</v>
      </c>
      <c r="B246" s="26" t="s">
        <v>217</v>
      </c>
      <c r="C246" s="26" t="s">
        <v>72</v>
      </c>
      <c r="D246" s="26" t="s">
        <v>218</v>
      </c>
      <c r="E246" s="26" t="s">
        <v>74</v>
      </c>
      <c r="F246" s="26" t="s">
        <v>219</v>
      </c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collapsed="false" customFormat="false" customHeight="true" hidden="true" ht="45.75" outlineLevel="0" r="247">
      <c r="A247" s="26"/>
      <c r="B247" s="26"/>
      <c r="C247" s="26"/>
      <c r="D247" s="26"/>
      <c r="E247" s="26"/>
      <c r="F247" s="26" t="s">
        <v>78</v>
      </c>
      <c r="G247" s="26"/>
      <c r="H247" s="26"/>
      <c r="I247" s="470" t="s">
        <v>220</v>
      </c>
      <c r="J247" s="26" t="s">
        <v>80</v>
      </c>
      <c r="K247" s="26"/>
      <c r="L247" s="26"/>
      <c r="M247" s="26"/>
      <c r="N247" s="26"/>
      <c r="O247" s="26"/>
      <c r="P247" s="26"/>
      <c r="Q247" s="201" t="s">
        <v>222</v>
      </c>
    </row>
    <row collapsed="false" customFormat="false" customHeight="false" hidden="true" ht="15" outlineLevel="0" r="248">
      <c r="A248" s="176" t="n">
        <v>1</v>
      </c>
      <c r="B248" s="176" t="n">
        <v>2</v>
      </c>
      <c r="C248" s="176" t="n">
        <v>3</v>
      </c>
      <c r="D248" s="176" t="n">
        <v>4</v>
      </c>
      <c r="E248" s="176" t="n">
        <v>5</v>
      </c>
      <c r="F248" s="360" t="n">
        <v>6</v>
      </c>
      <c r="G248" s="360"/>
      <c r="H248" s="360"/>
      <c r="I248" s="176" t="n">
        <v>7</v>
      </c>
      <c r="J248" s="360" t="n">
        <v>8</v>
      </c>
      <c r="K248" s="360"/>
      <c r="L248" s="360"/>
      <c r="M248" s="360"/>
      <c r="N248" s="360"/>
      <c r="O248" s="360"/>
      <c r="P248" s="360"/>
      <c r="Q248" s="201" t="n">
        <v>10</v>
      </c>
    </row>
    <row collapsed="false" customFormat="false" customHeight="true" hidden="true" ht="74.25" outlineLevel="0" r="249">
      <c r="A249" s="35" t="n">
        <v>1</v>
      </c>
      <c r="B249" s="35" t="s">
        <v>90</v>
      </c>
      <c r="C249" s="205" t="s">
        <v>223</v>
      </c>
      <c r="D249" s="205" t="s">
        <v>224</v>
      </c>
      <c r="E249" s="206" t="s">
        <v>225</v>
      </c>
      <c r="F249" s="467"/>
      <c r="G249" s="310"/>
      <c r="H249" s="471" t="e">
        <f aca="false">H250+++H251+H252+H253</f>
        <v>#VALUE!</v>
      </c>
      <c r="I249" s="210" t="n">
        <f aca="false">I250+I251+I252+I253</f>
        <v>0</v>
      </c>
      <c r="J249" s="145" t="n">
        <v>19418.04</v>
      </c>
      <c r="K249" s="145"/>
      <c r="L249" s="310"/>
      <c r="M249" s="310"/>
      <c r="N249" s="310"/>
      <c r="O249" s="209" t="e">
        <f aca="false">O250+O251+O252+O253</f>
        <v>#VALUE!</v>
      </c>
      <c r="P249" s="209"/>
      <c r="Q249" s="210" t="n">
        <f aca="false">Q250+Q251+Q252+Q253</f>
        <v>0</v>
      </c>
    </row>
    <row collapsed="false" customFormat="false" customHeight="true" hidden="true" ht="16.5" outlineLevel="0" r="250">
      <c r="A250" s="35"/>
      <c r="B250" s="35"/>
      <c r="C250" s="205"/>
      <c r="D250" s="205"/>
      <c r="E250" s="206" t="s">
        <v>226</v>
      </c>
      <c r="F250" s="194" t="s">
        <v>86</v>
      </c>
      <c r="G250" s="467"/>
      <c r="H250" s="471" t="n">
        <f aca="false">I250+J250++O250+Q250</f>
        <v>15487.15</v>
      </c>
      <c r="I250" s="213" t="n">
        <f aca="false">I270</f>
        <v>0</v>
      </c>
      <c r="J250" s="142" t="n">
        <f aca="false">J270</f>
        <v>14079.15</v>
      </c>
      <c r="K250" s="142"/>
      <c r="L250" s="205"/>
      <c r="M250" s="205"/>
      <c r="N250" s="205"/>
      <c r="O250" s="212" t="n">
        <f aca="false">O270</f>
        <v>1408</v>
      </c>
      <c r="P250" s="212"/>
      <c r="Q250" s="213" t="n">
        <f aca="false">Q270</f>
        <v>0</v>
      </c>
    </row>
    <row collapsed="false" customFormat="false" customHeight="true" hidden="true" ht="16.5" outlineLevel="0" r="251">
      <c r="A251" s="35"/>
      <c r="B251" s="35"/>
      <c r="C251" s="205"/>
      <c r="D251" s="205"/>
      <c r="E251" s="571"/>
      <c r="F251" s="194" t="s">
        <v>87</v>
      </c>
      <c r="G251" s="467"/>
      <c r="H251" s="472" t="n">
        <f aca="false">I251+J251++O251+Q251</f>
        <v>0</v>
      </c>
      <c r="I251" s="213" t="n">
        <f aca="false">I271</f>
        <v>0</v>
      </c>
      <c r="J251" s="142" t="n">
        <f aca="false">J271</f>
        <v>0</v>
      </c>
      <c r="K251" s="142"/>
      <c r="L251" s="205"/>
      <c r="M251" s="205"/>
      <c r="N251" s="205"/>
      <c r="O251" s="212" t="n">
        <f aca="false">O271</f>
        <v>0</v>
      </c>
      <c r="P251" s="212"/>
      <c r="Q251" s="213" t="n">
        <f aca="false">Q271</f>
        <v>0</v>
      </c>
    </row>
    <row collapsed="false" customFormat="false" customHeight="true" hidden="true" ht="16.5" outlineLevel="0" r="252">
      <c r="A252" s="35"/>
      <c r="B252" s="35"/>
      <c r="C252" s="205"/>
      <c r="D252" s="205"/>
      <c r="E252" s="571"/>
      <c r="F252" s="194" t="s">
        <v>88</v>
      </c>
      <c r="G252" s="467"/>
      <c r="H252" s="471" t="n">
        <f aca="false">I252+J252++O252+Q252</f>
        <v>3647.779</v>
      </c>
      <c r="I252" s="213" t="n">
        <f aca="false">I272</f>
        <v>0</v>
      </c>
      <c r="J252" s="142" t="n">
        <f aca="false">J272</f>
        <v>3113.89</v>
      </c>
      <c r="K252" s="142"/>
      <c r="L252" s="205"/>
      <c r="M252" s="205"/>
      <c r="N252" s="205"/>
      <c r="O252" s="212" t="n">
        <f aca="false">O272</f>
        <v>533.889</v>
      </c>
      <c r="P252" s="212"/>
      <c r="Q252" s="213" t="n">
        <f aca="false">Q272</f>
        <v>0</v>
      </c>
    </row>
    <row collapsed="false" customFormat="false" customHeight="true" hidden="true" ht="16.5" outlineLevel="0" r="253">
      <c r="A253" s="35"/>
      <c r="B253" s="35"/>
      <c r="C253" s="205"/>
      <c r="D253" s="205"/>
      <c r="E253" s="573"/>
      <c r="F253" s="194" t="s">
        <v>55</v>
      </c>
      <c r="G253" s="467"/>
      <c r="H253" s="472" t="e">
        <f aca="false">I253+J253++O253+Q253</f>
        <v>#VALUE!</v>
      </c>
      <c r="I253" s="218" t="n">
        <f aca="false">I328</f>
        <v>0</v>
      </c>
      <c r="J253" s="145" t="n">
        <f aca="false">J328</f>
        <v>0</v>
      </c>
      <c r="K253" s="145"/>
      <c r="L253" s="205"/>
      <c r="M253" s="205"/>
      <c r="N253" s="205"/>
      <c r="O253" s="217" t="str">
        <f aca="false">"#ссыл!"</f>
        <v>#ссыл!</v>
      </c>
      <c r="P253" s="217"/>
      <c r="Q253" s="218" t="n">
        <f aca="false">Q328</f>
        <v>0</v>
      </c>
    </row>
    <row collapsed="false" customFormat="false" customHeight="true" hidden="true" ht="16.5" outlineLevel="0" r="254">
      <c r="A254" s="35"/>
      <c r="B254" s="35"/>
      <c r="C254" s="205"/>
      <c r="D254" s="205"/>
      <c r="E254" s="206" t="s">
        <v>227</v>
      </c>
      <c r="F254" s="467"/>
      <c r="G254" s="310"/>
      <c r="H254" s="471" t="e">
        <f aca="false">H255+H256+H257+H258</f>
        <v>#VALUE!</v>
      </c>
      <c r="I254" s="210" t="n">
        <f aca="false">I255+I256++I257+I258</f>
        <v>0</v>
      </c>
      <c r="J254" s="142" t="n">
        <f aca="false">J255+J256++J258</f>
        <v>1156.4</v>
      </c>
      <c r="K254" s="142"/>
      <c r="L254" s="185"/>
      <c r="M254" s="185"/>
      <c r="N254" s="185"/>
      <c r="O254" s="219" t="e">
        <f aca="false">O255+O256+O257+O258</f>
        <v>#VALUE!</v>
      </c>
      <c r="P254" s="219"/>
      <c r="Q254" s="210" t="n">
        <f aca="false">Q255+Q256+Q257+Q258</f>
        <v>0</v>
      </c>
    </row>
    <row collapsed="false" customFormat="false" customHeight="true" hidden="true" ht="16.5" outlineLevel="0" r="255">
      <c r="A255" s="35"/>
      <c r="B255" s="35"/>
      <c r="C255" s="205"/>
      <c r="D255" s="205"/>
      <c r="E255" s="206" t="s">
        <v>226</v>
      </c>
      <c r="F255" s="194" t="s">
        <v>86</v>
      </c>
      <c r="G255" s="467"/>
      <c r="H255" s="472" t="n">
        <f aca="false">I255+J255+O255+Q255</f>
        <v>18791</v>
      </c>
      <c r="I255" s="213" t="n">
        <f aca="false">I274</f>
        <v>0</v>
      </c>
      <c r="J255" s="145" t="n">
        <f aca="false">J274</f>
        <v>0</v>
      </c>
      <c r="K255" s="145"/>
      <c r="L255" s="205"/>
      <c r="M255" s="205"/>
      <c r="N255" s="205"/>
      <c r="O255" s="217" t="n">
        <f aca="false">O274</f>
        <v>18791</v>
      </c>
      <c r="P255" s="217"/>
      <c r="Q255" s="213" t="n">
        <f aca="false">Q274</f>
        <v>0</v>
      </c>
    </row>
    <row collapsed="false" customFormat="false" customHeight="true" hidden="true" ht="16.5" outlineLevel="0" r="256">
      <c r="A256" s="35"/>
      <c r="B256" s="35"/>
      <c r="C256" s="205"/>
      <c r="D256" s="205"/>
      <c r="E256" s="571"/>
      <c r="F256" s="194" t="s">
        <v>87</v>
      </c>
      <c r="G256" s="467"/>
      <c r="H256" s="471" t="n">
        <f aca="false">I256+J256+O256+Q256</f>
        <v>17977.54</v>
      </c>
      <c r="I256" s="213" t="n">
        <f aca="false">I275</f>
        <v>0</v>
      </c>
      <c r="J256" s="142" t="n">
        <f aca="false">J275</f>
        <v>1156.4</v>
      </c>
      <c r="K256" s="142"/>
      <c r="L256" s="205"/>
      <c r="M256" s="205"/>
      <c r="N256" s="205"/>
      <c r="O256" s="217" t="n">
        <f aca="false">O275</f>
        <v>16821.14</v>
      </c>
      <c r="P256" s="217"/>
      <c r="Q256" s="213" t="n">
        <f aca="false">Q275</f>
        <v>0</v>
      </c>
    </row>
    <row collapsed="false" customFormat="false" customHeight="true" hidden="true" ht="16.5" outlineLevel="0" r="257">
      <c r="A257" s="35"/>
      <c r="B257" s="35"/>
      <c r="C257" s="205"/>
      <c r="D257" s="205"/>
      <c r="E257" s="571"/>
      <c r="F257" s="194" t="s">
        <v>88</v>
      </c>
      <c r="G257" s="467"/>
      <c r="H257" s="472" t="n">
        <f aca="false">I257+J257+O257+Q257</f>
        <v>20278.39</v>
      </c>
      <c r="I257" s="213" t="n">
        <f aca="false">I276</f>
        <v>0</v>
      </c>
      <c r="J257" s="142" t="n">
        <f aca="false">J276</f>
        <v>3623.99</v>
      </c>
      <c r="K257" s="142"/>
      <c r="L257" s="205"/>
      <c r="M257" s="205"/>
      <c r="N257" s="205"/>
      <c r="O257" s="217" t="n">
        <f aca="false">O276</f>
        <v>16654.4</v>
      </c>
      <c r="P257" s="217"/>
      <c r="Q257" s="213" t="n">
        <f aca="false">Q276</f>
        <v>0</v>
      </c>
    </row>
    <row collapsed="false" customFormat="false" customHeight="true" hidden="true" ht="16.5" outlineLevel="0" r="258">
      <c r="A258" s="35"/>
      <c r="B258" s="35"/>
      <c r="C258" s="205"/>
      <c r="D258" s="205"/>
      <c r="E258" s="573"/>
      <c r="F258" s="194" t="s">
        <v>55</v>
      </c>
      <c r="G258" s="467"/>
      <c r="H258" s="472" t="e">
        <f aca="false">I258+J258+O258+Q258</f>
        <v>#VALUE!</v>
      </c>
      <c r="I258" s="218" t="n">
        <f aca="false">I330</f>
        <v>0</v>
      </c>
      <c r="J258" s="145" t="n">
        <f aca="false">J330</f>
        <v>0</v>
      </c>
      <c r="K258" s="145"/>
      <c r="L258" s="205"/>
      <c r="M258" s="205"/>
      <c r="N258" s="205"/>
      <c r="O258" s="217" t="str">
        <f aca="false">"#ссыл!"</f>
        <v>#ссыл!</v>
      </c>
      <c r="P258" s="217"/>
      <c r="Q258" s="218" t="n">
        <f aca="false">Q330</f>
        <v>0</v>
      </c>
    </row>
    <row collapsed="false" customFormat="false" customHeight="true" hidden="true" ht="15.75" outlineLevel="0" r="259">
      <c r="A259" s="35"/>
      <c r="B259" s="35"/>
      <c r="C259" s="205"/>
      <c r="D259" s="205"/>
      <c r="E259" s="206" t="s">
        <v>228</v>
      </c>
      <c r="F259" s="185"/>
      <c r="G259" s="185"/>
      <c r="H259" s="472" t="e">
        <f aca="false">H260+H261+H262+H263</f>
        <v>#VALUE!</v>
      </c>
      <c r="I259" s="210" t="n">
        <f aca="false">I260+I261+I262+I263</f>
        <v>0</v>
      </c>
      <c r="J259" s="220"/>
      <c r="K259" s="221" t="n">
        <f aca="false">K260+K261+K262+K263</f>
        <v>0</v>
      </c>
      <c r="L259" s="185"/>
      <c r="M259" s="185"/>
      <c r="N259" s="185"/>
      <c r="O259" s="219" t="e">
        <f aca="false">O260+O261+O262+O263</f>
        <v>#VALUE!</v>
      </c>
      <c r="P259" s="219"/>
      <c r="Q259" s="210" t="n">
        <f aca="false">Q260+Q261+Q262+Q263</f>
        <v>0</v>
      </c>
    </row>
    <row collapsed="false" customFormat="false" customHeight="true" hidden="true" ht="15.75" outlineLevel="0" r="260">
      <c r="A260" s="35"/>
      <c r="B260" s="35"/>
      <c r="C260" s="205"/>
      <c r="D260" s="205"/>
      <c r="E260" s="206" t="s">
        <v>226</v>
      </c>
      <c r="F260" s="194" t="s">
        <v>86</v>
      </c>
      <c r="G260" s="467"/>
      <c r="H260" s="472" t="n">
        <f aca="false">I260+K260+O260+++Q260</f>
        <v>18488</v>
      </c>
      <c r="I260" s="213" t="n">
        <f aca="false">I278</f>
        <v>0</v>
      </c>
      <c r="J260" s="222"/>
      <c r="K260" s="223" t="n">
        <f aca="false">K278</f>
        <v>0</v>
      </c>
      <c r="L260" s="205"/>
      <c r="M260" s="205"/>
      <c r="N260" s="205"/>
      <c r="O260" s="217" t="n">
        <f aca="false">O278</f>
        <v>18488</v>
      </c>
      <c r="P260" s="217"/>
      <c r="Q260" s="213" t="n">
        <f aca="false">Q278</f>
        <v>0</v>
      </c>
    </row>
    <row collapsed="false" customFormat="false" customHeight="true" hidden="true" ht="15.75" outlineLevel="0" r="261">
      <c r="A261" s="35"/>
      <c r="B261" s="35"/>
      <c r="C261" s="205"/>
      <c r="D261" s="205"/>
      <c r="E261" s="571"/>
      <c r="F261" s="194" t="s">
        <v>87</v>
      </c>
      <c r="G261" s="467"/>
      <c r="H261" s="472" t="n">
        <f aca="false">I261+K261+O261+++Q261</f>
        <v>17648</v>
      </c>
      <c r="I261" s="213" t="n">
        <f aca="false">I279</f>
        <v>0</v>
      </c>
      <c r="J261" s="222"/>
      <c r="K261" s="223" t="n">
        <f aca="false">K279</f>
        <v>0</v>
      </c>
      <c r="L261" s="205"/>
      <c r="M261" s="205"/>
      <c r="N261" s="205"/>
      <c r="O261" s="217" t="n">
        <f aca="false">O279</f>
        <v>17648</v>
      </c>
      <c r="P261" s="217"/>
      <c r="Q261" s="213" t="n">
        <f aca="false">Q279</f>
        <v>0</v>
      </c>
    </row>
    <row collapsed="false" customFormat="false" customHeight="true" hidden="true" ht="15.75" outlineLevel="0" r="262">
      <c r="A262" s="35"/>
      <c r="B262" s="35"/>
      <c r="C262" s="205"/>
      <c r="D262" s="205"/>
      <c r="E262" s="571"/>
      <c r="F262" s="194" t="s">
        <v>88</v>
      </c>
      <c r="G262" s="467"/>
      <c r="H262" s="472" t="n">
        <f aca="false">I262+K262+O262+++Q262</f>
        <v>18505</v>
      </c>
      <c r="I262" s="213" t="n">
        <f aca="false">I280</f>
        <v>0</v>
      </c>
      <c r="J262" s="222"/>
      <c r="K262" s="223" t="n">
        <f aca="false">K280</f>
        <v>0</v>
      </c>
      <c r="L262" s="205"/>
      <c r="M262" s="205"/>
      <c r="N262" s="205"/>
      <c r="O262" s="217" t="n">
        <f aca="false">O280</f>
        <v>18505</v>
      </c>
      <c r="P262" s="217"/>
      <c r="Q262" s="213" t="n">
        <f aca="false">Q280</f>
        <v>0</v>
      </c>
    </row>
    <row collapsed="false" customFormat="false" customHeight="true" hidden="true" ht="30" outlineLevel="0" r="263">
      <c r="A263" s="35"/>
      <c r="B263" s="35"/>
      <c r="C263" s="205"/>
      <c r="D263" s="205"/>
      <c r="E263" s="573"/>
      <c r="F263" s="194" t="s">
        <v>55</v>
      </c>
      <c r="G263" s="467"/>
      <c r="H263" s="472" t="e">
        <f aca="false">I263+K263+O263+++Q263</f>
        <v>#VALUE!</v>
      </c>
      <c r="I263" s="218" t="n">
        <f aca="false">I332</f>
        <v>0</v>
      </c>
      <c r="J263" s="224"/>
      <c r="K263" s="225" t="n">
        <f aca="false">J332</f>
        <v>0</v>
      </c>
      <c r="L263" s="205"/>
      <c r="M263" s="205"/>
      <c r="N263" s="205"/>
      <c r="O263" s="217" t="str">
        <f aca="false">"#ссыл!"</f>
        <v>#ссыл!</v>
      </c>
      <c r="P263" s="217"/>
      <c r="Q263" s="218" t="n">
        <f aca="false">Q332</f>
        <v>0</v>
      </c>
    </row>
    <row collapsed="false" customFormat="false" customHeight="true" hidden="true" ht="16.5" outlineLevel="0" r="264">
      <c r="A264" s="35"/>
      <c r="B264" s="473" t="s">
        <v>85</v>
      </c>
      <c r="C264" s="217"/>
      <c r="D264" s="217"/>
      <c r="E264" s="632"/>
      <c r="F264" s="474"/>
      <c r="G264" s="475"/>
      <c r="H264" s="476" t="e">
        <f aca="false">H265+H266+H267+H268</f>
        <v>#VALUE!</v>
      </c>
      <c r="I264" s="232" t="n">
        <f aca="false">I265+I266+I267+I268</f>
        <v>0</v>
      </c>
      <c r="J264" s="229" t="n">
        <f aca="false">J265+J266+J267+J268</f>
        <v>21973.43</v>
      </c>
      <c r="K264" s="229"/>
      <c r="L264" s="477"/>
      <c r="M264" s="477"/>
      <c r="N264" s="477"/>
      <c r="O264" s="231" t="e">
        <f aca="false">O265+O266+O267+O268</f>
        <v>#VALUE!</v>
      </c>
      <c r="P264" s="231"/>
      <c r="Q264" s="232" t="n">
        <f aca="false">Q265+Q266+Q267+Q268</f>
        <v>0</v>
      </c>
    </row>
    <row collapsed="false" customFormat="false" customHeight="true" hidden="true" ht="16.5" outlineLevel="0" r="265">
      <c r="A265" s="35"/>
      <c r="B265" s="473"/>
      <c r="C265" s="217"/>
      <c r="D265" s="217"/>
      <c r="E265" s="217"/>
      <c r="F265" s="478" t="s">
        <v>86</v>
      </c>
      <c r="G265" s="474"/>
      <c r="H265" s="476" t="n">
        <f aca="false">I265++++J265+O265+Q265</f>
        <v>52766.15</v>
      </c>
      <c r="I265" s="237" t="n">
        <f aca="false">I250+I255+I260</f>
        <v>0</v>
      </c>
      <c r="J265" s="229" t="n">
        <f aca="false">J250+J255+K260</f>
        <v>14079.15</v>
      </c>
      <c r="K265" s="229"/>
      <c r="L265" s="217"/>
      <c r="M265" s="217"/>
      <c r="N265" s="217"/>
      <c r="O265" s="236" t="n">
        <f aca="false">O250+O255+O260</f>
        <v>38687</v>
      </c>
      <c r="P265" s="236"/>
      <c r="Q265" s="237" t="n">
        <f aca="false">Q250+Q255+Q260</f>
        <v>0</v>
      </c>
    </row>
    <row collapsed="false" customFormat="false" customHeight="true" hidden="true" ht="16.5" outlineLevel="0" r="266">
      <c r="A266" s="35"/>
      <c r="B266" s="473"/>
      <c r="C266" s="217"/>
      <c r="D266" s="217"/>
      <c r="E266" s="217"/>
      <c r="F266" s="478" t="s">
        <v>87</v>
      </c>
      <c r="G266" s="474"/>
      <c r="H266" s="476" t="n">
        <f aca="false">I266++++J266+O266+Q266</f>
        <v>35625.54</v>
      </c>
      <c r="I266" s="237" t="n">
        <f aca="false">I251+I256+I261</f>
        <v>0</v>
      </c>
      <c r="J266" s="229" t="n">
        <f aca="false">J251+J256+K261</f>
        <v>1156.4</v>
      </c>
      <c r="K266" s="229"/>
      <c r="L266" s="217"/>
      <c r="M266" s="217"/>
      <c r="N266" s="217"/>
      <c r="O266" s="236" t="n">
        <f aca="false">O251+O256+O261</f>
        <v>34469.14</v>
      </c>
      <c r="P266" s="236"/>
      <c r="Q266" s="237" t="n">
        <f aca="false">Q251+Q256+Q261</f>
        <v>0</v>
      </c>
    </row>
    <row collapsed="false" customFormat="false" customHeight="true" hidden="true" ht="16.5" outlineLevel="0" r="267">
      <c r="A267" s="35"/>
      <c r="B267" s="473"/>
      <c r="C267" s="217"/>
      <c r="D267" s="217"/>
      <c r="E267" s="217"/>
      <c r="F267" s="478" t="s">
        <v>88</v>
      </c>
      <c r="G267" s="474"/>
      <c r="H267" s="476" t="n">
        <f aca="false">I267++++J267+O267+Q267</f>
        <v>42431.169</v>
      </c>
      <c r="I267" s="237" t="n">
        <f aca="false">I252+I257+I262</f>
        <v>0</v>
      </c>
      <c r="J267" s="229" t="n">
        <f aca="false">J252+J257+K262</f>
        <v>6737.88</v>
      </c>
      <c r="K267" s="229"/>
      <c r="L267" s="217"/>
      <c r="M267" s="217"/>
      <c r="N267" s="217"/>
      <c r="O267" s="236" t="n">
        <f aca="false">O252+O257+O262</f>
        <v>35693.289</v>
      </c>
      <c r="P267" s="236"/>
      <c r="Q267" s="237" t="n">
        <f aca="false">Q252+Q257+Q262</f>
        <v>0</v>
      </c>
    </row>
    <row collapsed="false" customFormat="false" customHeight="true" hidden="true" ht="16.5" outlineLevel="0" r="268">
      <c r="A268" s="35"/>
      <c r="B268" s="473"/>
      <c r="C268" s="217"/>
      <c r="D268" s="217"/>
      <c r="E268" s="632"/>
      <c r="F268" s="478" t="s">
        <v>55</v>
      </c>
      <c r="G268" s="474"/>
      <c r="H268" s="476" t="e">
        <f aca="false">I268++++J268+O268+Q268</f>
        <v>#VALUE!</v>
      </c>
      <c r="I268" s="237" t="n">
        <f aca="false">I253+I258+I263</f>
        <v>0</v>
      </c>
      <c r="J268" s="229" t="n">
        <f aca="false">J253+J258+K263</f>
        <v>0</v>
      </c>
      <c r="K268" s="229"/>
      <c r="L268" s="217"/>
      <c r="M268" s="217"/>
      <c r="N268" s="217"/>
      <c r="O268" s="236" t="e">
        <f aca="false">O253+O258+O263</f>
        <v>#VALUE!</v>
      </c>
      <c r="P268" s="236"/>
      <c r="Q268" s="237" t="n">
        <f aca="false">Q253+Q258+Q263</f>
        <v>0</v>
      </c>
    </row>
    <row collapsed="false" customFormat="false" customHeight="true" hidden="true" ht="16.5" outlineLevel="0" r="269">
      <c r="A269" s="479" t="s">
        <v>15</v>
      </c>
      <c r="B269" s="35" t="s">
        <v>51</v>
      </c>
      <c r="C269" s="205" t="s">
        <v>52</v>
      </c>
      <c r="D269" s="196" t="s">
        <v>229</v>
      </c>
      <c r="E269" s="183" t="s">
        <v>225</v>
      </c>
      <c r="F269" s="480"/>
      <c r="G269" s="481"/>
      <c r="H269" s="482" t="n">
        <f aca="false">H270+H271+H272</f>
        <v>19134.929</v>
      </c>
      <c r="I269" s="244"/>
      <c r="J269" s="241" t="n">
        <f aca="false">J270+J271+J272</f>
        <v>17193.04</v>
      </c>
      <c r="K269" s="241"/>
      <c r="L269" s="483"/>
      <c r="M269" s="483"/>
      <c r="N269" s="483"/>
      <c r="O269" s="243" t="n">
        <f aca="false">O270+O271+O272</f>
        <v>1941.889</v>
      </c>
      <c r="P269" s="243"/>
      <c r="Q269" s="244"/>
    </row>
    <row collapsed="false" customFormat="false" customHeight="true" hidden="true" ht="16.5" outlineLevel="0" r="270">
      <c r="A270" s="479"/>
      <c r="B270" s="35"/>
      <c r="C270" s="205"/>
      <c r="D270" s="196"/>
      <c r="E270" s="183"/>
      <c r="F270" s="484" t="s">
        <v>86</v>
      </c>
      <c r="G270" s="485"/>
      <c r="H270" s="486" t="n">
        <f aca="false">I270+J270++O270+Q270</f>
        <v>15487.15</v>
      </c>
      <c r="I270" s="250"/>
      <c r="J270" s="247" t="n">
        <f aca="false">K306</f>
        <v>14079.15</v>
      </c>
      <c r="K270" s="247"/>
      <c r="L270" s="257"/>
      <c r="M270" s="257"/>
      <c r="N270" s="257"/>
      <c r="O270" s="249" t="n">
        <f aca="false">M306</f>
        <v>1408</v>
      </c>
      <c r="P270" s="249"/>
      <c r="Q270" s="250"/>
    </row>
    <row collapsed="false" customFormat="false" customHeight="true" hidden="true" ht="16.5" outlineLevel="0" r="271">
      <c r="A271" s="479"/>
      <c r="B271" s="35"/>
      <c r="C271" s="205"/>
      <c r="D271" s="196"/>
      <c r="E271" s="183"/>
      <c r="F271" s="484" t="s">
        <v>87</v>
      </c>
      <c r="G271" s="485"/>
      <c r="H271" s="486" t="n">
        <f aca="false">I271+J271++O271+Q271</f>
        <v>0</v>
      </c>
      <c r="I271" s="250"/>
      <c r="J271" s="251" t="n">
        <v>0</v>
      </c>
      <c r="K271" s="251"/>
      <c r="L271" s="257"/>
      <c r="M271" s="257"/>
      <c r="N271" s="257"/>
      <c r="O271" s="252"/>
      <c r="P271" s="252"/>
      <c r="Q271" s="250"/>
    </row>
    <row collapsed="false" customFormat="false" customHeight="true" hidden="true" ht="16.5" outlineLevel="0" r="272">
      <c r="A272" s="479"/>
      <c r="B272" s="35"/>
      <c r="C272" s="205"/>
      <c r="D272" s="196"/>
      <c r="E272" s="183"/>
      <c r="F272" s="484" t="s">
        <v>88</v>
      </c>
      <c r="G272" s="485"/>
      <c r="H272" s="486" t="n">
        <f aca="false">I272+J272++O272+Q272</f>
        <v>3647.779</v>
      </c>
      <c r="I272" s="253"/>
      <c r="J272" s="247" t="n">
        <f aca="false">K307+J293</f>
        <v>3113.89</v>
      </c>
      <c r="K272" s="247"/>
      <c r="L272" s="487"/>
      <c r="M272" s="487"/>
      <c r="N272" s="487"/>
      <c r="O272" s="249" t="n">
        <f aca="false">M294+M307</f>
        <v>533.889</v>
      </c>
      <c r="P272" s="249"/>
      <c r="Q272" s="253"/>
    </row>
    <row collapsed="false" customFormat="false" customHeight="true" hidden="true" ht="27.75" outlineLevel="0" r="273">
      <c r="A273" s="479"/>
      <c r="B273" s="35"/>
      <c r="C273" s="205"/>
      <c r="D273" s="205"/>
      <c r="E273" s="206" t="s">
        <v>227</v>
      </c>
      <c r="F273" s="480"/>
      <c r="G273" s="481"/>
      <c r="H273" s="482" t="n">
        <f aca="false">H274+H275+H276</f>
        <v>57046.93</v>
      </c>
      <c r="I273" s="482" t="n">
        <f aca="false">I274+I275+I276</f>
        <v>0</v>
      </c>
      <c r="J273" s="241" t="n">
        <f aca="false">J274+J275+J276</f>
        <v>4780.39</v>
      </c>
      <c r="K273" s="241"/>
      <c r="L273" s="483"/>
      <c r="M273" s="483"/>
      <c r="N273" s="483"/>
      <c r="O273" s="243" t="n">
        <f aca="false">O274+O275+O276</f>
        <v>52266.54</v>
      </c>
      <c r="P273" s="243"/>
      <c r="Q273" s="244" t="n">
        <f aca="false">Q274+Q275+Q276</f>
        <v>0</v>
      </c>
    </row>
    <row collapsed="false" customFormat="false" customHeight="true" hidden="true" ht="16.5" outlineLevel="0" r="274">
      <c r="A274" s="479"/>
      <c r="B274" s="35"/>
      <c r="C274" s="205"/>
      <c r="D274" s="205"/>
      <c r="E274" s="206" t="s">
        <v>226</v>
      </c>
      <c r="F274" s="488" t="s">
        <v>86</v>
      </c>
      <c r="G274" s="485"/>
      <c r="H274" s="489" t="n">
        <f aca="false">I274+J274+O274+Q274</f>
        <v>18791</v>
      </c>
      <c r="I274" s="258" t="n">
        <f aca="false">I285+I296+I317</f>
        <v>0</v>
      </c>
      <c r="J274" s="251" t="n">
        <f aca="false">J285+K296+K317</f>
        <v>0</v>
      </c>
      <c r="K274" s="251"/>
      <c r="L274" s="257"/>
      <c r="M274" s="257"/>
      <c r="N274" s="257"/>
      <c r="O274" s="257" t="n">
        <f aca="false">M285+M296+P317</f>
        <v>18791</v>
      </c>
      <c r="P274" s="257"/>
      <c r="Q274" s="258" t="n">
        <f aca="false">Q285+Q296+Q317</f>
        <v>0</v>
      </c>
    </row>
    <row collapsed="false" customFormat="false" customHeight="true" hidden="true" ht="16.5" outlineLevel="0" r="275">
      <c r="A275" s="479"/>
      <c r="B275" s="35"/>
      <c r="C275" s="205"/>
      <c r="D275" s="205"/>
      <c r="E275" s="571"/>
      <c r="F275" s="488" t="s">
        <v>87</v>
      </c>
      <c r="G275" s="485"/>
      <c r="H275" s="489" t="n">
        <f aca="false">I275+J275+O275+Q275</f>
        <v>17977.54</v>
      </c>
      <c r="I275" s="258" t="n">
        <f aca="false">I286+I297+I318+I309</f>
        <v>0</v>
      </c>
      <c r="J275" s="247" t="n">
        <f aca="false">J286+K297+K309+K318</f>
        <v>1156.4</v>
      </c>
      <c r="K275" s="247"/>
      <c r="L275" s="257"/>
      <c r="M275" s="257"/>
      <c r="N275" s="257"/>
      <c r="O275" s="259" t="n">
        <f aca="false">M286+M297+L309+P318</f>
        <v>16821.14</v>
      </c>
      <c r="P275" s="259"/>
      <c r="Q275" s="258" t="n">
        <f aca="false">Q286+Q297+Q318+Q309</f>
        <v>0</v>
      </c>
    </row>
    <row collapsed="false" customFormat="false" customHeight="true" hidden="true" ht="16.5" outlineLevel="0" r="276">
      <c r="A276" s="479"/>
      <c r="B276" s="35"/>
      <c r="C276" s="205"/>
      <c r="D276" s="205"/>
      <c r="E276" s="573"/>
      <c r="F276" s="488" t="s">
        <v>88</v>
      </c>
      <c r="G276" s="485"/>
      <c r="H276" s="489" t="n">
        <f aca="false">I276+J276+O276+Q276</f>
        <v>20278.39</v>
      </c>
      <c r="I276" s="258" t="n">
        <f aca="false">I287+I298+I319+I310</f>
        <v>0</v>
      </c>
      <c r="J276" s="247" t="n">
        <f aca="false">J287+K298+K310+K319</f>
        <v>3623.99</v>
      </c>
      <c r="K276" s="247"/>
      <c r="L276" s="257"/>
      <c r="M276" s="257"/>
      <c r="N276" s="257"/>
      <c r="O276" s="260" t="n">
        <f aca="false">M287+M298+L310+P319</f>
        <v>16654.4</v>
      </c>
      <c r="P276" s="260"/>
      <c r="Q276" s="258" t="n">
        <f aca="false">Q287+Q298+Q319+Q310</f>
        <v>0</v>
      </c>
    </row>
    <row collapsed="false" customFormat="false" customHeight="true" hidden="true" ht="15.75" outlineLevel="0" r="277">
      <c r="A277" s="479"/>
      <c r="B277" s="35"/>
      <c r="C277" s="205"/>
      <c r="D277" s="205"/>
      <c r="E277" s="206" t="s">
        <v>228</v>
      </c>
      <c r="F277" s="480"/>
      <c r="G277" s="481"/>
      <c r="H277" s="490" t="n">
        <f aca="false">H278+H279+H280</f>
        <v>54641</v>
      </c>
      <c r="I277" s="491" t="n">
        <f aca="false">I278+I279+I280</f>
        <v>0</v>
      </c>
      <c r="J277" s="262"/>
      <c r="K277" s="263" t="n">
        <f aca="false">K278+K279+K280</f>
        <v>0</v>
      </c>
      <c r="L277" s="483"/>
      <c r="M277" s="483"/>
      <c r="N277" s="483"/>
      <c r="O277" s="264" t="n">
        <f aca="false">O278+O279+O280</f>
        <v>54641</v>
      </c>
      <c r="P277" s="264"/>
      <c r="Q277" s="244" t="n">
        <f aca="false">Q278+Q279+Q280</f>
        <v>0</v>
      </c>
    </row>
    <row collapsed="false" customFormat="false" customHeight="true" hidden="true" ht="15.75" outlineLevel="0" r="278">
      <c r="A278" s="479"/>
      <c r="B278" s="35"/>
      <c r="C278" s="205"/>
      <c r="D278" s="205"/>
      <c r="E278" s="206" t="s">
        <v>226</v>
      </c>
      <c r="F278" s="488" t="s">
        <v>86</v>
      </c>
      <c r="G278" s="485"/>
      <c r="H278" s="489" t="n">
        <f aca="false">I278+K278+O278+Q278</f>
        <v>18488</v>
      </c>
      <c r="I278" s="258" t="n">
        <f aca="false">I289+I300+I321</f>
        <v>0</v>
      </c>
      <c r="J278" s="265"/>
      <c r="K278" s="266" t="n">
        <f aca="false">J289+K300+K321</f>
        <v>0</v>
      </c>
      <c r="L278" s="257"/>
      <c r="M278" s="257"/>
      <c r="N278" s="257"/>
      <c r="O278" s="257" t="n">
        <f aca="false">M289+M300+P321</f>
        <v>18488</v>
      </c>
      <c r="P278" s="257"/>
      <c r="Q278" s="258" t="n">
        <f aca="false">Q289+Q300+Q321</f>
        <v>0</v>
      </c>
    </row>
    <row collapsed="false" customFormat="false" customHeight="true" hidden="true" ht="15.75" outlineLevel="0" r="279">
      <c r="A279" s="479"/>
      <c r="B279" s="35"/>
      <c r="C279" s="205"/>
      <c r="D279" s="205"/>
      <c r="E279" s="571"/>
      <c r="F279" s="488" t="s">
        <v>87</v>
      </c>
      <c r="G279" s="485"/>
      <c r="H279" s="489" t="n">
        <f aca="false">I279+K279+O279+Q279</f>
        <v>17648</v>
      </c>
      <c r="I279" s="258" t="n">
        <f aca="false">I290+I301+I322</f>
        <v>0</v>
      </c>
      <c r="J279" s="265"/>
      <c r="K279" s="266" t="n">
        <f aca="false">J290+K301+K322</f>
        <v>0</v>
      </c>
      <c r="L279" s="257"/>
      <c r="M279" s="257"/>
      <c r="N279" s="257"/>
      <c r="O279" s="257" t="n">
        <f aca="false">M290+M301+P322</f>
        <v>17648</v>
      </c>
      <c r="P279" s="257"/>
      <c r="Q279" s="258" t="n">
        <f aca="false">Q290+Q301+Q322</f>
        <v>0</v>
      </c>
    </row>
    <row collapsed="false" customFormat="false" customHeight="true" hidden="true" ht="15.75" outlineLevel="0" r="280">
      <c r="A280" s="479"/>
      <c r="B280" s="35"/>
      <c r="C280" s="205"/>
      <c r="D280" s="205"/>
      <c r="E280" s="573"/>
      <c r="F280" s="488" t="s">
        <v>88</v>
      </c>
      <c r="G280" s="485"/>
      <c r="H280" s="489" t="n">
        <f aca="false">I280+K280+O280+Q280</f>
        <v>18505</v>
      </c>
      <c r="I280" s="258" t="n">
        <f aca="false">I291+I302+I323</f>
        <v>0</v>
      </c>
      <c r="J280" s="41"/>
      <c r="K280" s="266" t="n">
        <f aca="false">J291+K302+K323</f>
        <v>0</v>
      </c>
      <c r="L280" s="487"/>
      <c r="M280" s="487"/>
      <c r="N280" s="487"/>
      <c r="O280" s="257" t="n">
        <f aca="false">M291+M302+P323</f>
        <v>18505</v>
      </c>
      <c r="P280" s="257"/>
      <c r="Q280" s="258" t="n">
        <f aca="false">Q291+Q302+Q323</f>
        <v>0</v>
      </c>
    </row>
    <row collapsed="false" customFormat="false" customHeight="false" hidden="true" ht="15.75" outlineLevel="0" r="281">
      <c r="A281" s="29"/>
      <c r="B281" s="331" t="s">
        <v>85</v>
      </c>
      <c r="C281" s="268"/>
      <c r="D281" s="268"/>
      <c r="E281" s="268"/>
      <c r="F281" s="492"/>
      <c r="G281" s="323"/>
      <c r="H281" s="493" t="n">
        <f aca="false">H277+H273+H269</f>
        <v>130822.859</v>
      </c>
      <c r="I281" s="494" t="n">
        <f aca="false">I269+I273+I277</f>
        <v>0</v>
      </c>
      <c r="J281" s="495" t="n">
        <f aca="false">K277+J273+J269</f>
        <v>21973.43</v>
      </c>
      <c r="K281" s="495"/>
      <c r="L281" s="496"/>
      <c r="M281" s="496"/>
      <c r="N281" s="496"/>
      <c r="O281" s="497" t="n">
        <f aca="false">O277+O273+O269</f>
        <v>108849.429</v>
      </c>
      <c r="P281" s="497"/>
      <c r="Q281" s="273" t="n">
        <f aca="false">Q277+Q273+Q269</f>
        <v>0</v>
      </c>
    </row>
    <row collapsed="false" customFormat="false" customHeight="true" hidden="true" ht="15" outlineLevel="0" r="282">
      <c r="A282" s="479" t="s">
        <v>230</v>
      </c>
      <c r="B282" s="498" t="s">
        <v>231</v>
      </c>
      <c r="C282" s="205" t="s">
        <v>52</v>
      </c>
      <c r="D282" s="205" t="s">
        <v>229</v>
      </c>
      <c r="E282" s="206" t="s">
        <v>225</v>
      </c>
      <c r="F282" s="499"/>
      <c r="G282" s="499"/>
      <c r="H282" s="499"/>
      <c r="I282" s="205"/>
      <c r="J282" s="205"/>
      <c r="K282" s="205"/>
      <c r="L282" s="288"/>
      <c r="M282" s="288"/>
      <c r="N282" s="288"/>
      <c r="O282" s="288"/>
      <c r="P282" s="288"/>
      <c r="Q282" s="205"/>
    </row>
    <row collapsed="false" customFormat="false" customHeight="false" hidden="true" ht="90" outlineLevel="0" r="283">
      <c r="A283" s="479"/>
      <c r="B283" s="498" t="s">
        <v>232</v>
      </c>
      <c r="C283" s="205"/>
      <c r="D283" s="205"/>
      <c r="E283" s="194" t="s">
        <v>226</v>
      </c>
      <c r="F283" s="499"/>
      <c r="G283" s="499"/>
      <c r="H283" s="499"/>
      <c r="I283" s="205"/>
      <c r="J283" s="205"/>
      <c r="K283" s="205"/>
      <c r="L283" s="288"/>
      <c r="M283" s="288"/>
      <c r="N283" s="288"/>
      <c r="O283" s="288"/>
      <c r="P283" s="288"/>
      <c r="Q283" s="205"/>
    </row>
    <row collapsed="false" customFormat="false" customHeight="false" hidden="true" ht="15" outlineLevel="0" r="284">
      <c r="A284" s="479"/>
      <c r="B284" s="435"/>
      <c r="C284" s="205"/>
      <c r="D284" s="205"/>
      <c r="E284" s="206" t="s">
        <v>227</v>
      </c>
      <c r="F284" s="500"/>
      <c r="G284" s="500"/>
      <c r="H284" s="489" t="n">
        <f aca="false">H285+H286+H287</f>
        <v>13331</v>
      </c>
      <c r="I284" s="488" t="n">
        <f aca="false">I285+I286+I287</f>
        <v>0</v>
      </c>
      <c r="J284" s="501" t="n">
        <f aca="false">J285+J286+J287</f>
        <v>0</v>
      </c>
      <c r="K284" s="501"/>
      <c r="L284" s="500"/>
      <c r="M284" s="502" t="n">
        <f aca="false">M285+M286+M287</f>
        <v>13331</v>
      </c>
      <c r="N284" s="502"/>
      <c r="O284" s="502"/>
      <c r="P284" s="502"/>
      <c r="Q284" s="275" t="n">
        <f aca="false">Q285+Q286+Q287</f>
        <v>0</v>
      </c>
    </row>
    <row collapsed="false" customFormat="false" customHeight="true" hidden="true" ht="15.75" outlineLevel="0" r="285">
      <c r="A285" s="479"/>
      <c r="B285" s="435"/>
      <c r="C285" s="205"/>
      <c r="D285" s="205"/>
      <c r="E285" s="206" t="s">
        <v>226</v>
      </c>
      <c r="F285" s="275" t="s">
        <v>86</v>
      </c>
      <c r="G285" s="275"/>
      <c r="H285" s="488" t="n">
        <f aca="false">I285+J285+M285+Q285</f>
        <v>5005</v>
      </c>
      <c r="I285" s="194"/>
      <c r="J285" s="205"/>
      <c r="K285" s="205"/>
      <c r="L285" s="276"/>
      <c r="M285" s="205" t="n">
        <v>5005</v>
      </c>
      <c r="N285" s="205"/>
      <c r="O285" s="205"/>
      <c r="P285" s="205"/>
      <c r="Q285" s="276"/>
    </row>
    <row collapsed="false" customFormat="false" customHeight="true" hidden="true" ht="15.75" outlineLevel="0" r="286">
      <c r="A286" s="479"/>
      <c r="B286" s="435"/>
      <c r="C286" s="205"/>
      <c r="D286" s="205"/>
      <c r="E286" s="571"/>
      <c r="F286" s="257" t="s">
        <v>87</v>
      </c>
      <c r="G286" s="257"/>
      <c r="H286" s="488" t="n">
        <f aca="false">I286+J286+M286+Q286</f>
        <v>4747</v>
      </c>
      <c r="I286" s="194"/>
      <c r="J286" s="205"/>
      <c r="K286" s="205"/>
      <c r="L286" s="205"/>
      <c r="M286" s="205" t="n">
        <v>4747</v>
      </c>
      <c r="N286" s="205"/>
      <c r="O286" s="205"/>
      <c r="P286" s="205"/>
      <c r="Q286" s="276"/>
    </row>
    <row collapsed="false" customFormat="false" customHeight="true" hidden="true" ht="15.75" outlineLevel="0" r="287">
      <c r="A287" s="479"/>
      <c r="B287" s="435"/>
      <c r="C287" s="205"/>
      <c r="D287" s="205"/>
      <c r="E287" s="573"/>
      <c r="F287" s="257" t="s">
        <v>88</v>
      </c>
      <c r="G287" s="257"/>
      <c r="H287" s="488" t="n">
        <f aca="false">I287+J287+M287+Q287</f>
        <v>3579</v>
      </c>
      <c r="I287" s="194"/>
      <c r="J287" s="205"/>
      <c r="K287" s="205"/>
      <c r="L287" s="205"/>
      <c r="M287" s="205" t="n">
        <v>3579</v>
      </c>
      <c r="N287" s="205"/>
      <c r="O287" s="205"/>
      <c r="P287" s="205"/>
      <c r="Q287" s="276"/>
    </row>
    <row collapsed="false" customFormat="false" customHeight="false" hidden="true" ht="15" outlineLevel="0" r="288">
      <c r="A288" s="479"/>
      <c r="B288" s="435"/>
      <c r="C288" s="205"/>
      <c r="D288" s="205"/>
      <c r="E288" s="206" t="s">
        <v>228</v>
      </c>
      <c r="F288" s="485"/>
      <c r="G288" s="503"/>
      <c r="H288" s="489" t="n">
        <f aca="false">H289+H290+H291</f>
        <v>14134.7</v>
      </c>
      <c r="I288" s="488" t="n">
        <f aca="false">I289+I290+I291</f>
        <v>0</v>
      </c>
      <c r="J288" s="257" t="n">
        <f aca="false">J289+J290+J291</f>
        <v>0</v>
      </c>
      <c r="K288" s="257"/>
      <c r="L288" s="257"/>
      <c r="M288" s="257"/>
      <c r="N288" s="257"/>
      <c r="O288" s="257"/>
      <c r="P288" s="257"/>
      <c r="Q288" s="275" t="n">
        <f aca="false">Q289+Q290+Q291</f>
        <v>0</v>
      </c>
    </row>
    <row collapsed="false" customFormat="false" customHeight="true" hidden="true" ht="15.75" outlineLevel="0" r="289">
      <c r="A289" s="479"/>
      <c r="B289" s="435"/>
      <c r="C289" s="205"/>
      <c r="D289" s="205"/>
      <c r="E289" s="206" t="s">
        <v>226</v>
      </c>
      <c r="F289" s="257" t="s">
        <v>86</v>
      </c>
      <c r="G289" s="257"/>
      <c r="H289" s="488" t="n">
        <f aca="false">I289+J289+M289+Q289</f>
        <v>5305</v>
      </c>
      <c r="I289" s="194"/>
      <c r="J289" s="205"/>
      <c r="K289" s="205"/>
      <c r="L289" s="205"/>
      <c r="M289" s="205" t="n">
        <v>5305</v>
      </c>
      <c r="N289" s="205"/>
      <c r="O289" s="205"/>
      <c r="P289" s="205"/>
      <c r="Q289" s="276"/>
    </row>
    <row collapsed="false" customFormat="false" customHeight="true" hidden="true" ht="15.75" outlineLevel="0" r="290">
      <c r="A290" s="479"/>
      <c r="B290" s="435"/>
      <c r="C290" s="205"/>
      <c r="D290" s="205"/>
      <c r="E290" s="571"/>
      <c r="F290" s="257" t="s">
        <v>87</v>
      </c>
      <c r="G290" s="257"/>
      <c r="H290" s="488" t="n">
        <f aca="false">I290+J290+M290+Q290</f>
        <v>5032</v>
      </c>
      <c r="I290" s="194"/>
      <c r="J290" s="205"/>
      <c r="K290" s="205"/>
      <c r="L290" s="205"/>
      <c r="M290" s="205" t="n">
        <v>5032</v>
      </c>
      <c r="N290" s="205"/>
      <c r="O290" s="205"/>
      <c r="P290" s="205"/>
      <c r="Q290" s="276"/>
    </row>
    <row collapsed="false" customFormat="false" customHeight="true" hidden="true" ht="15.75" outlineLevel="0" r="291">
      <c r="A291" s="479"/>
      <c r="B291" s="191"/>
      <c r="C291" s="205"/>
      <c r="D291" s="205"/>
      <c r="E291" s="573"/>
      <c r="F291" s="257" t="s">
        <v>88</v>
      </c>
      <c r="G291" s="257"/>
      <c r="H291" s="488" t="n">
        <f aca="false">I291+J291+M291+Q291</f>
        <v>3797.7</v>
      </c>
      <c r="I291" s="194"/>
      <c r="J291" s="205"/>
      <c r="K291" s="205"/>
      <c r="L291" s="205"/>
      <c r="M291" s="205" t="n">
        <v>3797.7</v>
      </c>
      <c r="N291" s="205"/>
      <c r="O291" s="205"/>
      <c r="P291" s="205"/>
      <c r="Q291" s="276"/>
    </row>
    <row collapsed="false" customFormat="false" customHeight="false" hidden="true" ht="15" outlineLevel="0" r="292">
      <c r="A292" s="29"/>
      <c r="B292" s="331" t="s">
        <v>85</v>
      </c>
      <c r="C292" s="268"/>
      <c r="D292" s="268"/>
      <c r="E292" s="268"/>
      <c r="F292" s="504" t="e">
        <f aca="false">I292+J292+"#ссыл!+Q292"</f>
        <v>#VALUE!</v>
      </c>
      <c r="G292" s="504"/>
      <c r="H292" s="504"/>
      <c r="I292" s="317" t="n">
        <f aca="false">I284+I288+I282</f>
        <v>0</v>
      </c>
      <c r="J292" s="505" t="n">
        <f aca="false">J288+J284+J282</f>
        <v>0</v>
      </c>
      <c r="K292" s="505"/>
      <c r="L292" s="505"/>
      <c r="M292" s="505"/>
      <c r="N292" s="505"/>
      <c r="O292" s="505"/>
      <c r="P292" s="505"/>
      <c r="Q292" s="280"/>
    </row>
    <row collapsed="false" customFormat="false" customHeight="true" hidden="true" ht="15.75" outlineLevel="0" r="293">
      <c r="A293" s="506" t="s">
        <v>233</v>
      </c>
      <c r="B293" s="206" t="s">
        <v>234</v>
      </c>
      <c r="C293" s="205" t="s">
        <v>52</v>
      </c>
      <c r="D293" s="205" t="s">
        <v>235</v>
      </c>
      <c r="E293" s="206" t="s">
        <v>225</v>
      </c>
      <c r="F293" s="282"/>
      <c r="G293" s="507"/>
      <c r="H293" s="508" t="n">
        <f aca="false">H294</f>
        <v>222.5</v>
      </c>
      <c r="I293" s="488" t="n">
        <f aca="false">I294</f>
        <v>0</v>
      </c>
      <c r="J293" s="257" t="n">
        <f aca="false">J294</f>
        <v>0</v>
      </c>
      <c r="K293" s="257"/>
      <c r="L293" s="501"/>
      <c r="M293" s="501"/>
      <c r="N293" s="501"/>
      <c r="O293" s="501"/>
      <c r="P293" s="501"/>
      <c r="Q293" s="282" t="n">
        <f aca="false">Q288+Q284+Q282</f>
        <v>0</v>
      </c>
    </row>
    <row collapsed="false" customFormat="false" customHeight="true" hidden="true" ht="45.75" outlineLevel="0" r="294">
      <c r="A294" s="506"/>
      <c r="B294" s="206" t="s">
        <v>236</v>
      </c>
      <c r="C294" s="205"/>
      <c r="D294" s="205"/>
      <c r="E294" s="194" t="s">
        <v>226</v>
      </c>
      <c r="F294" s="488" t="s">
        <v>88</v>
      </c>
      <c r="G294" s="282"/>
      <c r="H294" s="489" t="n">
        <f aca="false">I294+J294+M294+Q294</f>
        <v>222.5</v>
      </c>
      <c r="I294" s="41"/>
      <c r="J294" s="37"/>
      <c r="K294" s="37"/>
      <c r="L294" s="205"/>
      <c r="M294" s="205" t="n">
        <v>222.5</v>
      </c>
      <c r="N294" s="205"/>
      <c r="O294" s="205"/>
      <c r="P294" s="205"/>
      <c r="Q294" s="253"/>
    </row>
    <row collapsed="false" customFormat="false" customHeight="true" hidden="true" ht="147.75" outlineLevel="0" r="295">
      <c r="A295" s="506"/>
      <c r="B295" s="435"/>
      <c r="C295" s="205"/>
      <c r="D295" s="205" t="s">
        <v>237</v>
      </c>
      <c r="E295" s="206" t="s">
        <v>227</v>
      </c>
      <c r="F295" s="485"/>
      <c r="G295" s="509"/>
      <c r="H295" s="489" t="n">
        <f aca="false">I295+J295+M295+Q295</f>
        <v>3793</v>
      </c>
      <c r="I295" s="488" t="n">
        <f aca="false">I296+I297+I298</f>
        <v>0</v>
      </c>
      <c r="J295" s="487" t="n">
        <f aca="false">K296+K297+K298</f>
        <v>0</v>
      </c>
      <c r="K295" s="487"/>
      <c r="L295" s="510"/>
      <c r="M295" s="502" t="n">
        <f aca="false">M296+M297+M298</f>
        <v>3793</v>
      </c>
      <c r="N295" s="502"/>
      <c r="O295" s="502"/>
      <c r="P295" s="502"/>
      <c r="Q295" s="275" t="n">
        <f aca="false">Q296+Q297+Q298</f>
        <v>0</v>
      </c>
    </row>
    <row collapsed="false" customFormat="false" customHeight="true" hidden="true" ht="15.75" outlineLevel="0" r="296">
      <c r="A296" s="506"/>
      <c r="B296" s="435"/>
      <c r="C296" s="205"/>
      <c r="D296" s="205"/>
      <c r="E296" s="206" t="s">
        <v>226</v>
      </c>
      <c r="F296" s="488" t="s">
        <v>86</v>
      </c>
      <c r="G296" s="485"/>
      <c r="H296" s="489" t="n">
        <f aca="false">I296+K296+M296+Q296</f>
        <v>2293</v>
      </c>
      <c r="I296" s="194"/>
      <c r="J296" s="35"/>
      <c r="K296" s="511"/>
      <c r="L296" s="205"/>
      <c r="M296" s="205" t="n">
        <v>2293</v>
      </c>
      <c r="N296" s="205"/>
      <c r="O296" s="205"/>
      <c r="P296" s="205"/>
      <c r="Q296" s="276"/>
    </row>
    <row collapsed="false" customFormat="false" customHeight="true" hidden="true" ht="15.75" outlineLevel="0" r="297">
      <c r="A297" s="506"/>
      <c r="B297" s="435"/>
      <c r="C297" s="205"/>
      <c r="D297" s="205"/>
      <c r="E297" s="571"/>
      <c r="F297" s="488" t="s">
        <v>87</v>
      </c>
      <c r="G297" s="485"/>
      <c r="H297" s="489" t="n">
        <f aca="false">I297+K297+M297+Q297</f>
        <v>1000</v>
      </c>
      <c r="I297" s="194"/>
      <c r="J297" s="35"/>
      <c r="K297" s="511"/>
      <c r="L297" s="205"/>
      <c r="M297" s="205" t="n">
        <v>1000</v>
      </c>
      <c r="N297" s="205"/>
      <c r="O297" s="205"/>
      <c r="P297" s="205"/>
      <c r="Q297" s="276"/>
    </row>
    <row collapsed="false" customFormat="false" customHeight="true" hidden="true" ht="15.75" outlineLevel="0" r="298">
      <c r="A298" s="506"/>
      <c r="B298" s="435"/>
      <c r="C298" s="205"/>
      <c r="D298" s="205"/>
      <c r="E298" s="573"/>
      <c r="F298" s="512" t="s">
        <v>88</v>
      </c>
      <c r="G298" s="513"/>
      <c r="H298" s="489" t="n">
        <f aca="false">I298+K298+M298+Q298</f>
        <v>500</v>
      </c>
      <c r="I298" s="194"/>
      <c r="J298" s="35"/>
      <c r="K298" s="306"/>
      <c r="L298" s="499"/>
      <c r="M298" s="499" t="n">
        <v>500</v>
      </c>
      <c r="N298" s="499"/>
      <c r="O298" s="499"/>
      <c r="P298" s="499"/>
      <c r="Q298" s="288"/>
    </row>
    <row collapsed="false" customFormat="false" customHeight="true" hidden="true" ht="192.75" outlineLevel="0" r="299">
      <c r="A299" s="506"/>
      <c r="B299" s="435"/>
      <c r="C299" s="205"/>
      <c r="D299" s="205" t="s">
        <v>238</v>
      </c>
      <c r="E299" s="206" t="s">
        <v>228</v>
      </c>
      <c r="F299" s="500"/>
      <c r="G299" s="500"/>
      <c r="H299" s="489" t="n">
        <f aca="false">I299+K299+M299+Q299</f>
        <v>3761.5</v>
      </c>
      <c r="I299" s="491" t="n">
        <f aca="false">I300+I301+I302</f>
        <v>0</v>
      </c>
      <c r="J299" s="633"/>
      <c r="K299" s="282" t="n">
        <f aca="false">K300+K301+K302</f>
        <v>0</v>
      </c>
      <c r="L299" s="510"/>
      <c r="M299" s="500" t="n">
        <f aca="false">M300+M301+M302</f>
        <v>3761.5</v>
      </c>
      <c r="N299" s="500"/>
      <c r="O299" s="500"/>
      <c r="P299" s="500"/>
      <c r="Q299" s="282" t="n">
        <f aca="false">Q300+Q301+Q302</f>
        <v>0</v>
      </c>
    </row>
    <row collapsed="false" customFormat="false" customHeight="true" hidden="true" ht="15.75" outlineLevel="0" r="300">
      <c r="A300" s="506"/>
      <c r="B300" s="435"/>
      <c r="C300" s="205"/>
      <c r="D300" s="205"/>
      <c r="E300" s="206" t="s">
        <v>226</v>
      </c>
      <c r="F300" s="488" t="s">
        <v>86</v>
      </c>
      <c r="G300" s="514"/>
      <c r="H300" s="503" t="n">
        <f aca="false">I300+K300+M300++++Q300</f>
        <v>1000</v>
      </c>
      <c r="I300" s="35"/>
      <c r="J300" s="194" t="s">
        <v>86</v>
      </c>
      <c r="K300" s="35"/>
      <c r="L300" s="515"/>
      <c r="M300" s="276" t="n">
        <v>1000</v>
      </c>
      <c r="N300" s="276"/>
      <c r="O300" s="276"/>
      <c r="P300" s="276"/>
      <c r="Q300" s="250"/>
    </row>
    <row collapsed="false" customFormat="false" customHeight="true" hidden="true" ht="15.75" outlineLevel="0" r="301">
      <c r="A301" s="506"/>
      <c r="B301" s="435"/>
      <c r="C301" s="205"/>
      <c r="D301" s="205"/>
      <c r="E301" s="571"/>
      <c r="F301" s="488" t="s">
        <v>87</v>
      </c>
      <c r="G301" s="282"/>
      <c r="H301" s="503" t="n">
        <f aca="false">I301+K301+M301++++Q301</f>
        <v>1000</v>
      </c>
      <c r="I301" s="250"/>
      <c r="J301" s="194" t="s">
        <v>87</v>
      </c>
      <c r="K301" s="35"/>
      <c r="L301" s="516"/>
      <c r="M301" s="196" t="n">
        <v>1000</v>
      </c>
      <c r="N301" s="196"/>
      <c r="O301" s="196"/>
      <c r="P301" s="196"/>
      <c r="Q301" s="35"/>
    </row>
    <row collapsed="false" customFormat="false" customHeight="true" hidden="true" ht="15.75" outlineLevel="0" r="302">
      <c r="A302" s="506"/>
      <c r="B302" s="191"/>
      <c r="C302" s="205"/>
      <c r="D302" s="205"/>
      <c r="E302" s="573"/>
      <c r="F302" s="488" t="s">
        <v>88</v>
      </c>
      <c r="G302" s="282"/>
      <c r="H302" s="503" t="n">
        <f aca="false">I302+K302+M302++++Q302</f>
        <v>1761.5</v>
      </c>
      <c r="I302" s="35"/>
      <c r="J302" s="194" t="s">
        <v>88</v>
      </c>
      <c r="K302" s="35"/>
      <c r="L302" s="516"/>
      <c r="M302" s="205" t="n">
        <v>1761.5</v>
      </c>
      <c r="N302" s="205"/>
      <c r="O302" s="205"/>
      <c r="P302" s="205"/>
      <c r="Q302" s="253"/>
    </row>
    <row collapsed="false" customFormat="false" customHeight="true" hidden="true" ht="15" outlineLevel="0" r="303">
      <c r="A303" s="35"/>
      <c r="B303" s="517" t="s">
        <v>85</v>
      </c>
      <c r="C303" s="291"/>
      <c r="D303" s="291"/>
      <c r="E303" s="291"/>
      <c r="F303" s="518" t="e">
        <f aca="false">J303+"#ссыл!+Q303+I303"</f>
        <v>#VALUE!</v>
      </c>
      <c r="G303" s="518"/>
      <c r="H303" s="518"/>
      <c r="I303" s="273" t="n">
        <f aca="false">I299+I295+I293</f>
        <v>0</v>
      </c>
      <c r="J303" s="505" t="n">
        <f aca="false">J293+J295+K299</f>
        <v>0</v>
      </c>
      <c r="K303" s="505"/>
      <c r="L303" s="505"/>
      <c r="M303" s="505"/>
      <c r="N303" s="505"/>
      <c r="O303" s="505"/>
      <c r="P303" s="505"/>
      <c r="Q303" s="291" t="n">
        <f aca="false">Q299+Q295+Q293</f>
        <v>0</v>
      </c>
    </row>
    <row collapsed="false" customFormat="false" customHeight="false" hidden="true" ht="15" outlineLevel="0" r="304">
      <c r="A304" s="35"/>
      <c r="B304" s="517"/>
      <c r="C304" s="291"/>
      <c r="D304" s="291"/>
      <c r="E304" s="291"/>
      <c r="F304" s="518"/>
      <c r="G304" s="518"/>
      <c r="H304" s="518"/>
      <c r="I304" s="273"/>
      <c r="J304" s="505"/>
      <c r="K304" s="505"/>
      <c r="L304" s="505"/>
      <c r="M304" s="505"/>
      <c r="N304" s="505"/>
      <c r="O304" s="505"/>
      <c r="P304" s="505"/>
      <c r="Q304" s="291"/>
    </row>
    <row collapsed="false" customFormat="false" customHeight="true" hidden="true" ht="58.5" outlineLevel="0" r="305">
      <c r="A305" s="479" t="s">
        <v>239</v>
      </c>
      <c r="B305" s="498" t="s">
        <v>240</v>
      </c>
      <c r="C305" s="205" t="s">
        <v>52</v>
      </c>
      <c r="D305" s="205" t="s">
        <v>241</v>
      </c>
      <c r="E305" s="206" t="s">
        <v>225</v>
      </c>
      <c r="F305" s="500"/>
      <c r="G305" s="500"/>
      <c r="H305" s="519" t="e">
        <f aca="false">J305+"#ссыл!"</f>
        <v>#VALUE!</v>
      </c>
      <c r="I305" s="488" t="n">
        <f aca="false">I306+I307</f>
        <v>0</v>
      </c>
      <c r="J305" s="259" t="n">
        <f aca="false">K306+K307</f>
        <v>17193.04</v>
      </c>
      <c r="K305" s="259"/>
      <c r="L305" s="259"/>
      <c r="M305" s="259"/>
      <c r="N305" s="259"/>
      <c r="O305" s="259"/>
      <c r="P305" s="259"/>
      <c r="Q305" s="275" t="n">
        <f aca="false">Q306+Q307</f>
        <v>0</v>
      </c>
    </row>
    <row collapsed="false" customFormat="false" customHeight="true" hidden="true" ht="45.75" outlineLevel="0" r="306">
      <c r="A306" s="479"/>
      <c r="B306" s="498" t="s">
        <v>242</v>
      </c>
      <c r="C306" s="205"/>
      <c r="D306" s="205"/>
      <c r="E306" s="206" t="s">
        <v>226</v>
      </c>
      <c r="F306" s="500" t="s">
        <v>86</v>
      </c>
      <c r="G306" s="500"/>
      <c r="H306" s="520" t="n">
        <f aca="false">K306+M306+I306+Q306</f>
        <v>15487.15</v>
      </c>
      <c r="I306" s="521"/>
      <c r="J306" s="634" t="s">
        <v>86</v>
      </c>
      <c r="K306" s="522" t="n">
        <v>14079.15</v>
      </c>
      <c r="L306" s="205"/>
      <c r="M306" s="523" t="n">
        <v>1408</v>
      </c>
      <c r="N306" s="523"/>
      <c r="O306" s="523"/>
      <c r="P306" s="523"/>
      <c r="Q306" s="276"/>
    </row>
    <row collapsed="false" customFormat="false" customHeight="true" hidden="true" ht="15.75" outlineLevel="0" r="307">
      <c r="A307" s="479"/>
      <c r="B307" s="435"/>
      <c r="C307" s="205"/>
      <c r="D307" s="205"/>
      <c r="E307" s="573"/>
      <c r="F307" s="500" t="s">
        <v>88</v>
      </c>
      <c r="G307" s="500"/>
      <c r="H307" s="520" t="n">
        <f aca="false">I307+K307+M307+++Q307</f>
        <v>3425.279</v>
      </c>
      <c r="I307" s="521"/>
      <c r="J307" s="634" t="s">
        <v>88</v>
      </c>
      <c r="K307" s="522" t="n">
        <v>3113.89</v>
      </c>
      <c r="L307" s="205"/>
      <c r="M307" s="523" t="n">
        <v>311.389</v>
      </c>
      <c r="N307" s="523"/>
      <c r="O307" s="523"/>
      <c r="P307" s="523"/>
      <c r="Q307" s="276"/>
    </row>
    <row collapsed="false" customFormat="false" customHeight="true" hidden="true" ht="87.75" outlineLevel="0" r="308">
      <c r="A308" s="479"/>
      <c r="B308" s="435"/>
      <c r="C308" s="205"/>
      <c r="D308" s="205" t="s">
        <v>243</v>
      </c>
      <c r="E308" s="206" t="s">
        <v>227</v>
      </c>
      <c r="F308" s="510"/>
      <c r="G308" s="510"/>
      <c r="H308" s="524" t="n">
        <f aca="false">K308+L308</f>
        <v>5258.43</v>
      </c>
      <c r="I308" s="488" t="n">
        <f aca="false">I309+I310</f>
        <v>0</v>
      </c>
      <c r="J308" s="467"/>
      <c r="K308" s="486" t="n">
        <f aca="false">K309+K310</f>
        <v>4780.39</v>
      </c>
      <c r="L308" s="525" t="n">
        <f aca="false">L309+L310</f>
        <v>478.04</v>
      </c>
      <c r="M308" s="525"/>
      <c r="N308" s="525"/>
      <c r="O308" s="525"/>
      <c r="P308" s="525"/>
      <c r="Q308" s="275" t="n">
        <f aca="false">Q309+Q310</f>
        <v>0</v>
      </c>
    </row>
    <row collapsed="false" customFormat="false" customHeight="true" hidden="true" ht="16.5" outlineLevel="0" r="309">
      <c r="A309" s="479"/>
      <c r="B309" s="435"/>
      <c r="C309" s="205"/>
      <c r="D309" s="205"/>
      <c r="E309" s="206" t="s">
        <v>226</v>
      </c>
      <c r="F309" s="510" t="s">
        <v>87</v>
      </c>
      <c r="G309" s="510"/>
      <c r="H309" s="486" t="n">
        <f aca="false">K309+L309</f>
        <v>1272.04</v>
      </c>
      <c r="I309" s="194"/>
      <c r="J309" s="48" t="s">
        <v>87</v>
      </c>
      <c r="K309" s="526" t="n">
        <v>1156.4</v>
      </c>
      <c r="L309" s="523" t="n">
        <v>115.64</v>
      </c>
      <c r="M309" s="523"/>
      <c r="N309" s="523"/>
      <c r="O309" s="523"/>
      <c r="P309" s="523"/>
      <c r="Q309" s="136"/>
    </row>
    <row collapsed="false" customFormat="false" customHeight="true" hidden="true" ht="16.5" outlineLevel="0" r="310">
      <c r="A310" s="479"/>
      <c r="B310" s="435"/>
      <c r="C310" s="205"/>
      <c r="D310" s="205"/>
      <c r="E310" s="573"/>
      <c r="F310" s="510" t="s">
        <v>88</v>
      </c>
      <c r="G310" s="510"/>
      <c r="H310" s="486" t="n">
        <f aca="false">K310+L310</f>
        <v>3986.39</v>
      </c>
      <c r="I310" s="194"/>
      <c r="J310" s="48" t="s">
        <v>88</v>
      </c>
      <c r="K310" s="526" t="n">
        <v>3623.99</v>
      </c>
      <c r="L310" s="523" t="n">
        <v>362.4</v>
      </c>
      <c r="M310" s="523"/>
      <c r="N310" s="523"/>
      <c r="O310" s="523"/>
      <c r="P310" s="523"/>
      <c r="Q310" s="136"/>
    </row>
    <row collapsed="false" customFormat="false" customHeight="true" hidden="true" ht="15" outlineLevel="0" r="311">
      <c r="A311" s="479"/>
      <c r="B311" s="435"/>
      <c r="C311" s="205"/>
      <c r="D311" s="205"/>
      <c r="E311" s="206" t="s">
        <v>228</v>
      </c>
      <c r="F311" s="205" t="s">
        <v>165</v>
      </c>
      <c r="G311" s="205"/>
      <c r="H311" s="205"/>
      <c r="I311" s="205" t="n">
        <v>0</v>
      </c>
      <c r="J311" s="205"/>
      <c r="K311" s="205"/>
      <c r="L311" s="205"/>
      <c r="M311" s="205"/>
      <c r="N311" s="205"/>
      <c r="O311" s="205"/>
      <c r="P311" s="205"/>
      <c r="Q311" s="205" t="n">
        <v>0</v>
      </c>
    </row>
    <row collapsed="false" customFormat="false" customHeight="false" hidden="true" ht="15" outlineLevel="0" r="312">
      <c r="A312" s="479"/>
      <c r="B312" s="191"/>
      <c r="C312" s="205"/>
      <c r="D312" s="205"/>
      <c r="E312" s="194" t="s">
        <v>226</v>
      </c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</row>
    <row collapsed="false" customFormat="false" customHeight="true" hidden="true" ht="14.85" outlineLevel="0" r="313">
      <c r="A313" s="527"/>
      <c r="B313" s="331" t="s">
        <v>85</v>
      </c>
      <c r="C313" s="268"/>
      <c r="D313" s="268"/>
      <c r="E313" s="268"/>
      <c r="F313" s="528" t="e">
        <f aca="false">H305+H308</f>
        <v>#VALUE!</v>
      </c>
      <c r="G313" s="528"/>
      <c r="H313" s="528"/>
      <c r="I313" s="317" t="n">
        <f aca="false">I311+I308+I305</f>
        <v>0</v>
      </c>
      <c r="J313" s="528" t="n">
        <f aca="false">K308+J305</f>
        <v>21973.43</v>
      </c>
      <c r="K313" s="528"/>
      <c r="L313" s="528"/>
      <c r="M313" s="528"/>
      <c r="N313" s="528"/>
      <c r="O313" s="528"/>
      <c r="P313" s="528"/>
      <c r="Q313" s="273" t="n">
        <f aca="false">Q308+Q305</f>
        <v>0</v>
      </c>
    </row>
    <row collapsed="false" customFormat="false" customHeight="true" hidden="true" ht="15" outlineLevel="0" r="314">
      <c r="A314" s="529" t="s">
        <v>244</v>
      </c>
      <c r="B314" s="498" t="s">
        <v>245</v>
      </c>
      <c r="C314" s="205" t="s">
        <v>52</v>
      </c>
      <c r="D314" s="205"/>
      <c r="E314" s="206" t="s">
        <v>225</v>
      </c>
      <c r="F314" s="499"/>
      <c r="G314" s="499"/>
      <c r="H314" s="499"/>
      <c r="I314" s="205"/>
      <c r="J314" s="205"/>
      <c r="K314" s="205"/>
      <c r="L314" s="205"/>
      <c r="M314" s="205"/>
      <c r="N314" s="205"/>
      <c r="O314" s="205"/>
      <c r="P314" s="205"/>
      <c r="Q314" s="205"/>
    </row>
    <row collapsed="false" customFormat="false" customHeight="false" hidden="true" ht="120" outlineLevel="0" r="315">
      <c r="A315" s="529"/>
      <c r="B315" s="498" t="s">
        <v>246</v>
      </c>
      <c r="C315" s="205"/>
      <c r="D315" s="205"/>
      <c r="E315" s="194" t="s">
        <v>226</v>
      </c>
      <c r="F315" s="499"/>
      <c r="G315" s="499"/>
      <c r="H315" s="499"/>
      <c r="I315" s="205"/>
      <c r="J315" s="205"/>
      <c r="K315" s="205"/>
      <c r="L315" s="205"/>
      <c r="M315" s="205"/>
      <c r="N315" s="205"/>
      <c r="O315" s="205"/>
      <c r="P315" s="205"/>
      <c r="Q315" s="205"/>
    </row>
    <row collapsed="false" customFormat="false" customHeight="true" hidden="true" ht="42.75" outlineLevel="0" r="316">
      <c r="A316" s="529"/>
      <c r="B316" s="435"/>
      <c r="C316" s="205"/>
      <c r="D316" s="205" t="s">
        <v>247</v>
      </c>
      <c r="E316" s="206" t="s">
        <v>227</v>
      </c>
      <c r="F316" s="530"/>
      <c r="G316" s="530"/>
      <c r="H316" s="531" t="n">
        <f aca="false">H317+H318+H319</f>
        <v>34664.5</v>
      </c>
      <c r="I316" s="308" t="n">
        <f aca="false">I317+I318+I319</f>
        <v>0</v>
      </c>
      <c r="J316" s="635"/>
      <c r="K316" s="35" t="n">
        <f aca="false">K317+K318+K319</f>
        <v>0</v>
      </c>
      <c r="L316" s="532"/>
      <c r="M316" s="532"/>
      <c r="N316" s="532"/>
      <c r="O316" s="532"/>
      <c r="P316" s="35" t="n">
        <f aca="false">P317+P318+P319</f>
        <v>34664.5</v>
      </c>
      <c r="Q316" s="306" t="n">
        <f aca="false">Q317+Q318+Q319</f>
        <v>0</v>
      </c>
    </row>
    <row collapsed="false" customFormat="false" customHeight="true" hidden="true" ht="15.75" outlineLevel="0" r="317">
      <c r="A317" s="529"/>
      <c r="B317" s="435"/>
      <c r="C317" s="205"/>
      <c r="D317" s="205"/>
      <c r="E317" s="206" t="s">
        <v>226</v>
      </c>
      <c r="F317" s="530" t="s">
        <v>86</v>
      </c>
      <c r="G317" s="530"/>
      <c r="H317" s="533" t="n">
        <f aca="false">I317+K317+P317+Q317</f>
        <v>11493</v>
      </c>
      <c r="I317" s="35"/>
      <c r="J317" s="636" t="s">
        <v>248</v>
      </c>
      <c r="K317" s="308"/>
      <c r="L317" s="26"/>
      <c r="M317" s="26"/>
      <c r="N317" s="26"/>
      <c r="O317" s="26"/>
      <c r="P317" s="164" t="n">
        <v>11493</v>
      </c>
      <c r="Q317" s="308"/>
    </row>
    <row collapsed="false" customFormat="false" customHeight="true" hidden="true" ht="15.75" outlineLevel="0" r="318">
      <c r="A318" s="529"/>
      <c r="B318" s="435"/>
      <c r="C318" s="205"/>
      <c r="D318" s="205"/>
      <c r="E318" s="571"/>
      <c r="F318" s="530" t="s">
        <v>87</v>
      </c>
      <c r="G318" s="530"/>
      <c r="H318" s="533" t="n">
        <f aca="false">I318+K318+P318+Q318</f>
        <v>10958.5</v>
      </c>
      <c r="I318" s="35"/>
      <c r="J318" s="637" t="s">
        <v>87</v>
      </c>
      <c r="K318" s="35"/>
      <c r="L318" s="26"/>
      <c r="M318" s="26"/>
      <c r="N318" s="26"/>
      <c r="O318" s="26"/>
      <c r="P318" s="310" t="n">
        <v>10958.5</v>
      </c>
      <c r="Q318" s="35"/>
    </row>
    <row collapsed="false" customFormat="false" customHeight="true" hidden="true" ht="15.75" outlineLevel="0" r="319">
      <c r="A319" s="529"/>
      <c r="B319" s="435"/>
      <c r="C319" s="205"/>
      <c r="D319" s="205"/>
      <c r="E319" s="573"/>
      <c r="F319" s="530" t="s">
        <v>88</v>
      </c>
      <c r="G319" s="530"/>
      <c r="H319" s="531" t="n">
        <f aca="false">I319+K319+P319+Q319</f>
        <v>12213</v>
      </c>
      <c r="I319" s="253"/>
      <c r="J319" s="638" t="s">
        <v>88</v>
      </c>
      <c r="K319" s="253"/>
      <c r="L319" s="26"/>
      <c r="M319" s="26"/>
      <c r="N319" s="26"/>
      <c r="O319" s="26"/>
      <c r="P319" s="310" t="n">
        <v>12213</v>
      </c>
      <c r="Q319" s="253"/>
    </row>
    <row collapsed="false" customFormat="false" customHeight="true" hidden="true" ht="42.75" outlineLevel="0" r="320">
      <c r="A320" s="529"/>
      <c r="B320" s="435"/>
      <c r="C320" s="205"/>
      <c r="D320" s="205" t="s">
        <v>247</v>
      </c>
      <c r="E320" s="206" t="s">
        <v>228</v>
      </c>
      <c r="F320" s="534"/>
      <c r="G320" s="535"/>
      <c r="H320" s="531" t="n">
        <f aca="false">I320+K320+++Q320+P320</f>
        <v>36744.8</v>
      </c>
      <c r="I320" s="308" t="n">
        <f aca="false">I321+I322+I323</f>
        <v>0</v>
      </c>
      <c r="J320" s="635"/>
      <c r="K320" s="536" t="n">
        <f aca="false">K321+K322+K323</f>
        <v>0</v>
      </c>
      <c r="L320" s="26"/>
      <c r="M320" s="26"/>
      <c r="N320" s="26"/>
      <c r="O320" s="26"/>
      <c r="P320" s="310" t="n">
        <f aca="false">P321+P322+P323</f>
        <v>36744.8</v>
      </c>
      <c r="Q320" s="308" t="n">
        <f aca="false">Q321+Q322+Q323</f>
        <v>0</v>
      </c>
    </row>
    <row collapsed="false" customFormat="false" customHeight="true" hidden="true" ht="15.75" outlineLevel="0" r="321">
      <c r="A321" s="529"/>
      <c r="B321" s="435"/>
      <c r="C321" s="205"/>
      <c r="D321" s="205"/>
      <c r="E321" s="206" t="s">
        <v>226</v>
      </c>
      <c r="F321" s="530" t="s">
        <v>86</v>
      </c>
      <c r="G321" s="530"/>
      <c r="H321" s="533" t="n">
        <f aca="false">I321+K321++Q321+P321</f>
        <v>12183</v>
      </c>
      <c r="I321" s="35" t="n">
        <v>0</v>
      </c>
      <c r="J321" s="636" t="s">
        <v>248</v>
      </c>
      <c r="K321" s="308" t="n">
        <v>0</v>
      </c>
      <c r="L321" s="537"/>
      <c r="M321" s="537"/>
      <c r="N321" s="537"/>
      <c r="O321" s="537"/>
      <c r="P321" s="310" t="n">
        <v>12183</v>
      </c>
      <c r="Q321" s="35" t="n">
        <v>0</v>
      </c>
    </row>
    <row collapsed="false" customFormat="false" customHeight="true" hidden="true" ht="15.75" outlineLevel="0" r="322">
      <c r="A322" s="529"/>
      <c r="B322" s="435"/>
      <c r="C322" s="205"/>
      <c r="D322" s="205"/>
      <c r="E322" s="571"/>
      <c r="F322" s="530" t="s">
        <v>87</v>
      </c>
      <c r="G322" s="530"/>
      <c r="H322" s="533" t="n">
        <f aca="false">I322+K322++Q322+P322</f>
        <v>11616</v>
      </c>
      <c r="I322" s="35" t="n">
        <v>0</v>
      </c>
      <c r="J322" s="637" t="s">
        <v>87</v>
      </c>
      <c r="K322" s="35" t="n">
        <v>0</v>
      </c>
      <c r="L322" s="537"/>
      <c r="M322" s="537"/>
      <c r="N322" s="537"/>
      <c r="O322" s="537"/>
      <c r="P322" s="310" t="n">
        <v>11616</v>
      </c>
      <c r="Q322" s="35" t="n">
        <v>0</v>
      </c>
    </row>
    <row collapsed="false" customFormat="false" customHeight="true" hidden="true" ht="15.75" outlineLevel="0" r="323">
      <c r="A323" s="529"/>
      <c r="B323" s="191"/>
      <c r="C323" s="205"/>
      <c r="D323" s="205"/>
      <c r="E323" s="573"/>
      <c r="F323" s="530" t="s">
        <v>88</v>
      </c>
      <c r="G323" s="530"/>
      <c r="H323" s="531" t="n">
        <f aca="false">I323+K323++Q323+P323</f>
        <v>12945.8</v>
      </c>
      <c r="I323" s="253" t="n">
        <v>0</v>
      </c>
      <c r="J323" s="638" t="s">
        <v>88</v>
      </c>
      <c r="K323" s="253" t="n">
        <v>0</v>
      </c>
      <c r="L323" s="537"/>
      <c r="M323" s="537"/>
      <c r="N323" s="537"/>
      <c r="O323" s="537"/>
      <c r="P323" s="310" t="n">
        <v>12945.8</v>
      </c>
      <c r="Q323" s="35" t="n">
        <v>0</v>
      </c>
    </row>
    <row collapsed="false" customFormat="false" customHeight="true" hidden="true" ht="24" outlineLevel="0" r="324">
      <c r="A324" s="35"/>
      <c r="B324" s="517" t="s">
        <v>85</v>
      </c>
      <c r="C324" s="291"/>
      <c r="D324" s="291"/>
      <c r="E324" s="291"/>
      <c r="F324" s="538"/>
      <c r="G324" s="539"/>
      <c r="H324" s="323" t="n">
        <f aca="false">P324+I324+K324+Q324</f>
        <v>71409.3</v>
      </c>
      <c r="I324" s="540" t="n">
        <f aca="false">I325+I326+I327</f>
        <v>0</v>
      </c>
      <c r="J324" s="492"/>
      <c r="K324" s="540" t="n">
        <f aca="false">K325+K326+K327</f>
        <v>0</v>
      </c>
      <c r="L324" s="541"/>
      <c r="M324" s="541"/>
      <c r="N324" s="541"/>
      <c r="O324" s="541"/>
      <c r="P324" s="314" t="n">
        <f aca="false">P325+P326+P327</f>
        <v>71409.3</v>
      </c>
      <c r="Q324" s="315" t="n">
        <f aca="false">Q325+Q326+Q327</f>
        <v>0</v>
      </c>
    </row>
    <row collapsed="false" customFormat="false" customHeight="true" hidden="true" ht="15.75" outlineLevel="0" r="325">
      <c r="A325" s="35"/>
      <c r="B325" s="517"/>
      <c r="C325" s="291"/>
      <c r="D325" s="291"/>
      <c r="E325" s="291"/>
      <c r="F325" s="542" t="s">
        <v>86</v>
      </c>
      <c r="G325" s="542"/>
      <c r="H325" s="323" t="n">
        <f aca="false">P325+I325+K325+Q325</f>
        <v>23676</v>
      </c>
      <c r="I325" s="540" t="n">
        <f aca="false">I317+I321</f>
        <v>0</v>
      </c>
      <c r="J325" s="492" t="s">
        <v>248</v>
      </c>
      <c r="K325" s="540" t="n">
        <f aca="false">K321+K317</f>
        <v>0</v>
      </c>
      <c r="L325" s="543"/>
      <c r="M325" s="543"/>
      <c r="N325" s="543"/>
      <c r="O325" s="543"/>
      <c r="P325" s="317" t="n">
        <f aca="false">P317+P321</f>
        <v>23676</v>
      </c>
      <c r="Q325" s="315" t="n">
        <f aca="false">Q317+Q321</f>
        <v>0</v>
      </c>
    </row>
    <row collapsed="false" customFormat="false" customHeight="true" hidden="true" ht="15.75" outlineLevel="0" r="326">
      <c r="A326" s="35"/>
      <c r="B326" s="517"/>
      <c r="C326" s="291"/>
      <c r="D326" s="291"/>
      <c r="E326" s="291"/>
      <c r="F326" s="542" t="s">
        <v>87</v>
      </c>
      <c r="G326" s="542"/>
      <c r="H326" s="323" t="n">
        <f aca="false">P326+I326+K326+Q326</f>
        <v>22574.5</v>
      </c>
      <c r="I326" s="540" t="n">
        <f aca="false">I318+I322</f>
        <v>0</v>
      </c>
      <c r="J326" s="317" t="s">
        <v>87</v>
      </c>
      <c r="K326" s="540" t="n">
        <f aca="false">K322+K318</f>
        <v>0</v>
      </c>
      <c r="L326" s="544"/>
      <c r="M326" s="544"/>
      <c r="N326" s="544"/>
      <c r="O326" s="544"/>
      <c r="P326" s="317" t="n">
        <f aca="false">P318+P322</f>
        <v>22574.5</v>
      </c>
      <c r="Q326" s="315" t="n">
        <f aca="false">Q318+Q322</f>
        <v>0</v>
      </c>
    </row>
    <row collapsed="false" customFormat="false" customHeight="true" hidden="true" ht="15.75" outlineLevel="0" r="327">
      <c r="A327" s="35"/>
      <c r="B327" s="517"/>
      <c r="C327" s="291"/>
      <c r="D327" s="291"/>
      <c r="E327" s="291"/>
      <c r="F327" s="542" t="s">
        <v>88</v>
      </c>
      <c r="G327" s="542"/>
      <c r="H327" s="323" t="n">
        <f aca="false">P327+I327+K327+Q327</f>
        <v>25158.8</v>
      </c>
      <c r="I327" s="540" t="n">
        <f aca="false">I319+I323</f>
        <v>0</v>
      </c>
      <c r="J327" s="317" t="s">
        <v>88</v>
      </c>
      <c r="K327" s="540" t="n">
        <f aca="false">K323+K319</f>
        <v>0</v>
      </c>
      <c r="L327" s="544"/>
      <c r="M327" s="544"/>
      <c r="N327" s="544"/>
      <c r="O327" s="544"/>
      <c r="P327" s="317" t="n">
        <f aca="false">P323+P319</f>
        <v>25158.8</v>
      </c>
      <c r="Q327" s="315" t="n">
        <f aca="false">Q319+Q323</f>
        <v>0</v>
      </c>
    </row>
    <row collapsed="false" customFormat="false" customHeight="true" hidden="true" ht="42" outlineLevel="0" r="328">
      <c r="A328" s="479" t="s">
        <v>20</v>
      </c>
      <c r="B328" s="35" t="s">
        <v>54</v>
      </c>
      <c r="C328" s="205" t="s">
        <v>223</v>
      </c>
      <c r="D328" s="205" t="s">
        <v>249</v>
      </c>
      <c r="E328" s="206" t="s">
        <v>225</v>
      </c>
      <c r="F328" s="534"/>
      <c r="G328" s="535"/>
      <c r="H328" s="545" t="e">
        <f aca="false">I328+J328+"#ссыл!+Q328"</f>
        <v>#VALUE!</v>
      </c>
      <c r="I328" s="276"/>
      <c r="J328" s="276"/>
      <c r="K328" s="276"/>
      <c r="L328" s="26"/>
      <c r="M328" s="26"/>
      <c r="N328" s="26"/>
      <c r="O328" s="26"/>
      <c r="P328" s="26"/>
      <c r="Q328" s="276"/>
    </row>
    <row collapsed="false" customFormat="false" customHeight="false" hidden="true" ht="15" outlineLevel="0" r="329">
      <c r="A329" s="479"/>
      <c r="B329" s="35"/>
      <c r="C329" s="205"/>
      <c r="D329" s="205"/>
      <c r="E329" s="194" t="s">
        <v>226</v>
      </c>
      <c r="F329" s="546"/>
      <c r="G329" s="547"/>
      <c r="H329" s="548"/>
      <c r="I329" s="276"/>
      <c r="J329" s="276"/>
      <c r="K329" s="276"/>
      <c r="L329" s="26"/>
      <c r="M329" s="26"/>
      <c r="N329" s="26"/>
      <c r="O329" s="26"/>
      <c r="P329" s="26"/>
      <c r="Q329" s="276"/>
    </row>
    <row collapsed="false" customFormat="false" customHeight="true" hidden="true" ht="29.25" outlineLevel="0" r="330">
      <c r="A330" s="479"/>
      <c r="B330" s="35"/>
      <c r="C330" s="205"/>
      <c r="D330" s="205" t="s">
        <v>249</v>
      </c>
      <c r="E330" s="206" t="s">
        <v>227</v>
      </c>
      <c r="F330" s="549"/>
      <c r="G330" s="550"/>
      <c r="H330" s="545" t="e">
        <f aca="false">I330+J330+"#ссыл!+Q330"</f>
        <v>#VALUE!</v>
      </c>
      <c r="I330" s="205"/>
      <c r="J330" s="205"/>
      <c r="K330" s="205"/>
      <c r="L330" s="26"/>
      <c r="M330" s="26"/>
      <c r="N330" s="26"/>
      <c r="O330" s="26"/>
      <c r="P330" s="26"/>
      <c r="Q330" s="205"/>
    </row>
    <row collapsed="false" customFormat="false" customHeight="false" hidden="true" ht="15" outlineLevel="0" r="331">
      <c r="A331" s="479"/>
      <c r="B331" s="35"/>
      <c r="C331" s="205"/>
      <c r="D331" s="205"/>
      <c r="E331" s="194" t="s">
        <v>226</v>
      </c>
      <c r="F331" s="546"/>
      <c r="G331" s="547"/>
      <c r="H331" s="548"/>
      <c r="I331" s="205"/>
      <c r="J331" s="205"/>
      <c r="K331" s="205"/>
      <c r="L331" s="26"/>
      <c r="M331" s="26"/>
      <c r="N331" s="26"/>
      <c r="O331" s="26"/>
      <c r="P331" s="26"/>
      <c r="Q331" s="205"/>
    </row>
    <row collapsed="false" customFormat="false" customHeight="true" hidden="true" ht="15" outlineLevel="0" r="332">
      <c r="A332" s="479"/>
      <c r="B332" s="35"/>
      <c r="C332" s="205"/>
      <c r="D332" s="205" t="s">
        <v>249</v>
      </c>
      <c r="E332" s="206" t="s">
        <v>228</v>
      </c>
      <c r="F332" s="549"/>
      <c r="G332" s="550"/>
      <c r="H332" s="545" t="e">
        <f aca="false">I332+J332+"#ссыл!+Q332"</f>
        <v>#VALUE!</v>
      </c>
      <c r="I332" s="205"/>
      <c r="J332" s="205"/>
      <c r="K332" s="205"/>
      <c r="L332" s="26"/>
      <c r="M332" s="26"/>
      <c r="N332" s="26"/>
      <c r="O332" s="26"/>
      <c r="P332" s="26"/>
      <c r="Q332" s="205"/>
    </row>
    <row collapsed="false" customFormat="false" customHeight="false" hidden="true" ht="15" outlineLevel="0" r="333">
      <c r="A333" s="479"/>
      <c r="B333" s="35"/>
      <c r="C333" s="205"/>
      <c r="D333" s="205"/>
      <c r="E333" s="206" t="s">
        <v>226</v>
      </c>
      <c r="F333" s="534"/>
      <c r="G333" s="535"/>
      <c r="H333" s="551"/>
      <c r="I333" s="205"/>
      <c r="J333" s="205"/>
      <c r="K333" s="205"/>
      <c r="L333" s="26"/>
      <c r="M333" s="26"/>
      <c r="N333" s="26"/>
      <c r="O333" s="26"/>
      <c r="P333" s="26"/>
      <c r="Q333" s="205"/>
    </row>
    <row collapsed="false" customFormat="false" customHeight="false" hidden="true" ht="15" outlineLevel="0" r="334">
      <c r="A334" s="479"/>
      <c r="B334" s="35"/>
      <c r="C334" s="205"/>
      <c r="D334" s="205"/>
      <c r="E334" s="206"/>
      <c r="F334" s="534"/>
      <c r="G334" s="535"/>
      <c r="H334" s="551"/>
      <c r="I334" s="205"/>
      <c r="J334" s="205"/>
      <c r="K334" s="205"/>
      <c r="L334" s="26"/>
      <c r="M334" s="26"/>
      <c r="N334" s="26"/>
      <c r="O334" s="26"/>
      <c r="P334" s="26"/>
      <c r="Q334" s="205"/>
    </row>
    <row collapsed="false" customFormat="false" customHeight="false" hidden="true" ht="15" outlineLevel="0" r="335">
      <c r="A335" s="479"/>
      <c r="B335" s="35"/>
      <c r="C335" s="205"/>
      <c r="D335" s="205"/>
      <c r="E335" s="206"/>
      <c r="F335" s="534"/>
      <c r="G335" s="535"/>
      <c r="H335" s="551"/>
      <c r="I335" s="205"/>
      <c r="J335" s="205"/>
      <c r="K335" s="205"/>
      <c r="L335" s="26"/>
      <c r="M335" s="26"/>
      <c r="N335" s="26"/>
      <c r="O335" s="26"/>
      <c r="P335" s="26"/>
      <c r="Q335" s="205"/>
    </row>
    <row collapsed="false" customFormat="false" customHeight="false" hidden="true" ht="15" outlineLevel="0" r="336">
      <c r="A336" s="479"/>
      <c r="B336" s="35"/>
      <c r="C336" s="205"/>
      <c r="D336" s="205"/>
      <c r="E336" s="206"/>
      <c r="F336" s="534"/>
      <c r="G336" s="535"/>
      <c r="H336" s="551"/>
      <c r="I336" s="205"/>
      <c r="J336" s="205"/>
      <c r="K336" s="205"/>
      <c r="L336" s="26"/>
      <c r="M336" s="26"/>
      <c r="N336" s="26"/>
      <c r="O336" s="26"/>
      <c r="P336" s="26"/>
      <c r="Q336" s="205"/>
    </row>
    <row collapsed="false" customFormat="false" customHeight="false" hidden="true" ht="15" outlineLevel="0" r="337">
      <c r="A337" s="479"/>
      <c r="B337" s="35"/>
      <c r="C337" s="205"/>
      <c r="D337" s="205"/>
      <c r="E337" s="206"/>
      <c r="F337" s="534"/>
      <c r="G337" s="535"/>
      <c r="H337" s="551"/>
      <c r="I337" s="205"/>
      <c r="J337" s="205"/>
      <c r="K337" s="205"/>
      <c r="L337" s="26"/>
      <c r="M337" s="26"/>
      <c r="N337" s="26"/>
      <c r="O337" s="26"/>
      <c r="P337" s="26"/>
      <c r="Q337" s="205"/>
    </row>
    <row collapsed="false" customFormat="false" customHeight="false" hidden="true" ht="15" outlineLevel="0" r="338">
      <c r="A338" s="479"/>
      <c r="B338" s="35"/>
      <c r="C338" s="205"/>
      <c r="D338" s="205"/>
      <c r="E338" s="206"/>
      <c r="F338" s="534"/>
      <c r="G338" s="535"/>
      <c r="H338" s="551"/>
      <c r="I338" s="205"/>
      <c r="J338" s="205"/>
      <c r="K338" s="205"/>
      <c r="L338" s="26"/>
      <c r="M338" s="26"/>
      <c r="N338" s="26"/>
      <c r="O338" s="26"/>
      <c r="P338" s="26"/>
      <c r="Q338" s="205"/>
    </row>
    <row collapsed="false" customFormat="false" customHeight="false" hidden="true" ht="15" outlineLevel="0" r="339">
      <c r="A339" s="479"/>
      <c r="B339" s="35"/>
      <c r="C339" s="205"/>
      <c r="D339" s="205"/>
      <c r="E339" s="206"/>
      <c r="F339" s="534"/>
      <c r="G339" s="535"/>
      <c r="H339" s="551"/>
      <c r="I339" s="205"/>
      <c r="J339" s="205"/>
      <c r="K339" s="205"/>
      <c r="L339" s="26"/>
      <c r="M339" s="26"/>
      <c r="N339" s="26"/>
      <c r="O339" s="26"/>
      <c r="P339" s="26"/>
      <c r="Q339" s="205"/>
    </row>
    <row collapsed="false" customFormat="false" customHeight="false" hidden="true" ht="15" outlineLevel="0" r="340">
      <c r="A340" s="479"/>
      <c r="B340" s="35"/>
      <c r="C340" s="205"/>
      <c r="D340" s="205"/>
      <c r="E340" s="206"/>
      <c r="F340" s="534"/>
      <c r="G340" s="535"/>
      <c r="H340" s="551"/>
      <c r="I340" s="205"/>
      <c r="J340" s="205"/>
      <c r="K340" s="205"/>
      <c r="L340" s="26"/>
      <c r="M340" s="26"/>
      <c r="N340" s="26"/>
      <c r="O340" s="26"/>
      <c r="P340" s="26"/>
      <c r="Q340" s="205"/>
    </row>
    <row collapsed="false" customFormat="false" customHeight="true" hidden="true" ht="8.25" outlineLevel="0" r="341">
      <c r="A341" s="479"/>
      <c r="B341" s="35"/>
      <c r="C341" s="205"/>
      <c r="D341" s="205"/>
      <c r="E341" s="194"/>
      <c r="F341" s="29"/>
      <c r="G341" s="164"/>
      <c r="H341" s="340"/>
      <c r="I341" s="205"/>
      <c r="J341" s="205"/>
      <c r="K341" s="205"/>
      <c r="L341" s="26"/>
      <c r="M341" s="26"/>
      <c r="N341" s="26"/>
      <c r="O341" s="26"/>
      <c r="P341" s="26"/>
      <c r="Q341" s="205"/>
    </row>
    <row collapsed="false" customFormat="true" customHeight="true" hidden="true" ht="14.85" outlineLevel="0" r="342" s="325">
      <c r="A342" s="331"/>
      <c r="B342" s="331" t="s">
        <v>85</v>
      </c>
      <c r="C342" s="268"/>
      <c r="D342" s="268"/>
      <c r="E342" s="268"/>
      <c r="F342" s="492"/>
      <c r="G342" s="323"/>
      <c r="H342" s="324" t="e">
        <f aca="false">H332+H330+H328</f>
        <v>#VALUE!</v>
      </c>
      <c r="I342" s="317"/>
      <c r="J342" s="505"/>
      <c r="K342" s="505"/>
      <c r="L342" s="323"/>
      <c r="M342" s="323"/>
      <c r="N342" s="323"/>
      <c r="O342" s="323"/>
      <c r="P342" s="324" t="str">
        <f aca="false">"#ссыл!+#ссыл!+#ссыл!"</f>
        <v>#ссыл!+#ссыл!+#ссыл!</v>
      </c>
      <c r="Q342" s="273" t="s">
        <v>165</v>
      </c>
    </row>
    <row collapsed="false" customFormat="false" customHeight="false" hidden="true" ht="15.75" outlineLevel="0" r="343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</row>
    <row collapsed="false" customFormat="false" customHeight="false" hidden="true" ht="15.75" outlineLevel="0" r="344">
      <c r="A344" s="366"/>
    </row>
    <row collapsed="false" customFormat="false" customHeight="false" hidden="false" ht="15.25" outlineLevel="0" r="345">
      <c r="A345" s="358"/>
    </row>
    <row collapsed="false" customFormat="true" customHeight="false" hidden="false" ht="15.25" outlineLevel="0" r="346" s="53">
      <c r="A346" s="2" t="s">
        <v>68</v>
      </c>
      <c r="B346" s="2"/>
      <c r="C346" s="2"/>
      <c r="D346" s="2"/>
      <c r="E346" s="2"/>
      <c r="F346" s="2"/>
      <c r="G346" s="2"/>
      <c r="H346" s="2"/>
      <c r="I346" s="2"/>
      <c r="J346" s="2"/>
    </row>
    <row collapsed="false" customFormat="false" customHeight="false" hidden="false" ht="15.75" outlineLevel="0" r="347">
      <c r="A347" s="3" t="s">
        <v>499</v>
      </c>
      <c r="B347" s="3"/>
      <c r="C347" s="3"/>
      <c r="D347" s="3"/>
      <c r="E347" s="3"/>
      <c r="F347" s="3"/>
      <c r="G347" s="3"/>
      <c r="H347" s="3"/>
      <c r="I347" s="3"/>
      <c r="J347" s="3"/>
    </row>
    <row collapsed="false" customFormat="false" customHeight="true" hidden="false" ht="59.15" outlineLevel="0" r="348">
      <c r="A348" s="450" t="s">
        <v>171</v>
      </c>
      <c r="B348" s="450" t="s">
        <v>217</v>
      </c>
      <c r="C348" s="450" t="s">
        <v>72</v>
      </c>
      <c r="D348" s="450" t="s">
        <v>218</v>
      </c>
      <c r="E348" s="450" t="s">
        <v>74</v>
      </c>
      <c r="F348" s="450" t="s">
        <v>219</v>
      </c>
      <c r="G348" s="450"/>
      <c r="H348" s="450"/>
      <c r="I348" s="450"/>
      <c r="J348" s="450"/>
      <c r="K348" s="450"/>
    </row>
    <row collapsed="false" customFormat="false" customHeight="true" hidden="false" ht="46.5" outlineLevel="0" r="349">
      <c r="A349" s="450"/>
      <c r="B349" s="450"/>
      <c r="C349" s="450"/>
      <c r="D349" s="450"/>
      <c r="E349" s="450"/>
      <c r="F349" s="450" t="s">
        <v>78</v>
      </c>
      <c r="G349" s="450"/>
      <c r="H349" s="450" t="s">
        <v>79</v>
      </c>
      <c r="I349" s="450" t="s">
        <v>80</v>
      </c>
      <c r="J349" s="450" t="s">
        <v>81</v>
      </c>
      <c r="K349" s="450" t="s">
        <v>82</v>
      </c>
    </row>
    <row collapsed="false" customFormat="false" customHeight="true" hidden="false" ht="29.85" outlineLevel="0" r="350">
      <c r="A350" s="640" t="n">
        <v>1</v>
      </c>
      <c r="B350" s="640" t="n">
        <v>2</v>
      </c>
      <c r="C350" s="640" t="n">
        <v>3</v>
      </c>
      <c r="D350" s="640" t="n">
        <v>4</v>
      </c>
      <c r="E350" s="640" t="n">
        <v>5</v>
      </c>
      <c r="F350" s="640" t="n">
        <v>6</v>
      </c>
      <c r="G350" s="640"/>
      <c r="H350" s="640" t="n">
        <v>7</v>
      </c>
      <c r="I350" s="640" t="n">
        <v>8</v>
      </c>
      <c r="J350" s="640" t="n">
        <v>8</v>
      </c>
      <c r="K350" s="640" t="n">
        <v>10</v>
      </c>
    </row>
    <row collapsed="false" customFormat="false" customHeight="true" hidden="false" ht="27.2" outlineLevel="0" r="351">
      <c r="A351" s="594" t="n">
        <v>2</v>
      </c>
      <c r="B351" s="710" t="s">
        <v>500</v>
      </c>
      <c r="C351" s="641" t="s">
        <v>17</v>
      </c>
      <c r="D351" s="594" t="s">
        <v>254</v>
      </c>
      <c r="E351" s="641" t="s">
        <v>176</v>
      </c>
      <c r="F351" s="689" t="s">
        <v>85</v>
      </c>
      <c r="G351" s="711" t="n">
        <f aca="false">SUM(G352:G354)</f>
        <v>932.7</v>
      </c>
      <c r="H351" s="639" t="n">
        <f aca="false">SUM(H352:H354)</f>
        <v>0</v>
      </c>
      <c r="I351" s="639" t="n">
        <f aca="false">SUM(I352:I354)</f>
        <v>0</v>
      </c>
      <c r="J351" s="639" t="n">
        <f aca="false">SUM(J352:J354)</f>
        <v>0</v>
      </c>
      <c r="K351" s="711" t="n">
        <f aca="false">SUM(K352:K354)</f>
        <v>932.7</v>
      </c>
    </row>
    <row collapsed="false" customFormat="false" customHeight="true" hidden="false" ht="23.65" outlineLevel="0" r="352">
      <c r="A352" s="594"/>
      <c r="B352" s="710"/>
      <c r="C352" s="641"/>
      <c r="D352" s="594"/>
      <c r="E352" s="641"/>
      <c r="F352" s="639" t="s">
        <v>86</v>
      </c>
      <c r="G352" s="450" t="n">
        <f aca="false">SUM(H352:K352)</f>
        <v>208.9</v>
      </c>
      <c r="H352" s="450" t="n">
        <v>0</v>
      </c>
      <c r="I352" s="450" t="n">
        <v>0</v>
      </c>
      <c r="J352" s="450" t="n">
        <v>0</v>
      </c>
      <c r="K352" s="450" t="n">
        <f aca="false">K370+K383</f>
        <v>208.9</v>
      </c>
    </row>
    <row collapsed="false" customFormat="false" customHeight="true" hidden="false" ht="21.95" outlineLevel="0" r="353">
      <c r="A353" s="594"/>
      <c r="B353" s="710"/>
      <c r="C353" s="641"/>
      <c r="D353" s="594"/>
      <c r="E353" s="641"/>
      <c r="F353" s="639" t="s">
        <v>97</v>
      </c>
      <c r="G353" s="645" t="n">
        <f aca="false">SUM(H353:K353)</f>
        <v>574.2</v>
      </c>
      <c r="H353" s="450" t="n">
        <v>0</v>
      </c>
      <c r="I353" s="450" t="n">
        <v>0</v>
      </c>
      <c r="J353" s="450" t="n">
        <v>0</v>
      </c>
      <c r="K353" s="645" t="n">
        <f aca="false">K371+K384</f>
        <v>574.2</v>
      </c>
    </row>
    <row collapsed="false" customFormat="false" customHeight="true" hidden="false" ht="16.7" outlineLevel="0" r="354">
      <c r="A354" s="594"/>
      <c r="B354" s="710"/>
      <c r="C354" s="641"/>
      <c r="D354" s="594"/>
      <c r="E354" s="641"/>
      <c r="F354" s="639" t="s">
        <v>88</v>
      </c>
      <c r="G354" s="450" t="n">
        <f aca="false">SUM(H354:K354)</f>
        <v>149.6</v>
      </c>
      <c r="H354" s="450" t="n">
        <v>0</v>
      </c>
      <c r="I354" s="450" t="n">
        <v>0</v>
      </c>
      <c r="J354" s="450" t="n">
        <v>0</v>
      </c>
      <c r="K354" s="450" t="n">
        <f aca="false">K372+K385</f>
        <v>149.6</v>
      </c>
    </row>
    <row collapsed="false" customFormat="false" customHeight="true" hidden="false" ht="28.15" outlineLevel="0" r="355">
      <c r="A355" s="594"/>
      <c r="B355" s="710"/>
      <c r="C355" s="641"/>
      <c r="D355" s="594"/>
      <c r="E355" s="450" t="s">
        <v>177</v>
      </c>
      <c r="F355" s="712" t="s">
        <v>85</v>
      </c>
      <c r="G355" s="711" t="n">
        <f aca="false">G356+G357+G358</f>
        <v>982.2</v>
      </c>
      <c r="H355" s="639" t="n">
        <f aca="false">H356+H357+H358</f>
        <v>0</v>
      </c>
      <c r="I355" s="639" t="n">
        <f aca="false">I356+I357+I358</f>
        <v>0</v>
      </c>
      <c r="J355" s="639" t="n">
        <f aca="false">J356+J357+J358</f>
        <v>0</v>
      </c>
      <c r="K355" s="711" t="n">
        <f aca="false">K356+K357+K358</f>
        <v>982.2</v>
      </c>
    </row>
    <row collapsed="false" customFormat="false" customHeight="true" hidden="false" ht="21" outlineLevel="0" r="356">
      <c r="A356" s="594"/>
      <c r="B356" s="710"/>
      <c r="C356" s="641"/>
      <c r="D356" s="594"/>
      <c r="E356" s="450"/>
      <c r="F356" s="639" t="s">
        <v>86</v>
      </c>
      <c r="G356" s="645" t="n">
        <f aca="false">H356+I356+J356+K356</f>
        <v>220</v>
      </c>
      <c r="H356" s="450" t="n">
        <v>0</v>
      </c>
      <c r="I356" s="450" t="n">
        <v>0</v>
      </c>
      <c r="J356" s="450" t="n">
        <v>0</v>
      </c>
      <c r="K356" s="645" t="n">
        <f aca="false">K374+K387</f>
        <v>220</v>
      </c>
    </row>
    <row collapsed="false" customFormat="false" customHeight="true" hidden="false" ht="20.1" outlineLevel="0" r="357">
      <c r="A357" s="594"/>
      <c r="B357" s="710"/>
      <c r="C357" s="641"/>
      <c r="D357" s="594"/>
      <c r="E357" s="450"/>
      <c r="F357" s="639" t="s">
        <v>97</v>
      </c>
      <c r="G357" s="645" t="n">
        <f aca="false">H357+I357+J357+K357</f>
        <v>604.7</v>
      </c>
      <c r="H357" s="450" t="n">
        <v>0</v>
      </c>
      <c r="I357" s="450" t="n">
        <v>0</v>
      </c>
      <c r="J357" s="450" t="n">
        <v>0</v>
      </c>
      <c r="K357" s="645" t="n">
        <f aca="false">K375+K388</f>
        <v>604.7</v>
      </c>
    </row>
    <row collapsed="false" customFormat="false" customHeight="true" hidden="false" ht="11.45" outlineLevel="0" r="358">
      <c r="A358" s="594"/>
      <c r="B358" s="710"/>
      <c r="C358" s="641"/>
      <c r="D358" s="594"/>
      <c r="E358" s="450"/>
      <c r="F358" s="639" t="s">
        <v>88</v>
      </c>
      <c r="G358" s="645" t="n">
        <f aca="false">H358+I358+J358+K358</f>
        <v>157.5</v>
      </c>
      <c r="H358" s="450" t="n">
        <v>0</v>
      </c>
      <c r="I358" s="450" t="n">
        <v>0</v>
      </c>
      <c r="J358" s="450" t="n">
        <v>0</v>
      </c>
      <c r="K358" s="645" t="n">
        <f aca="false">K376+K389</f>
        <v>157.5</v>
      </c>
    </row>
    <row collapsed="false" customFormat="false" customHeight="true" hidden="false" ht="17.65" outlineLevel="0" r="359">
      <c r="A359" s="594"/>
      <c r="B359" s="710"/>
      <c r="C359" s="641"/>
      <c r="D359" s="641"/>
      <c r="E359" s="450"/>
      <c r="F359" s="639"/>
      <c r="G359" s="645"/>
      <c r="H359" s="645"/>
      <c r="I359" s="645"/>
      <c r="J359" s="645"/>
      <c r="K359" s="645"/>
    </row>
    <row collapsed="false" customFormat="false" customHeight="true" hidden="false" ht="21.95" outlineLevel="0" r="360">
      <c r="A360" s="594"/>
      <c r="B360" s="710"/>
      <c r="C360" s="641"/>
      <c r="D360" s="594"/>
      <c r="E360" s="450" t="s">
        <v>463</v>
      </c>
      <c r="F360" s="712" t="s">
        <v>85</v>
      </c>
      <c r="G360" s="711" t="n">
        <f aca="false">G361+G362+G363</f>
        <v>1033.2</v>
      </c>
      <c r="H360" s="639" t="n">
        <f aca="false">H361+H362+H363</f>
        <v>0</v>
      </c>
      <c r="I360" s="639" t="n">
        <f aca="false">I361+I362+I363</f>
        <v>0</v>
      </c>
      <c r="J360" s="639" t="n">
        <f aca="false">J361+J362+J363</f>
        <v>0</v>
      </c>
      <c r="K360" s="711" t="n">
        <f aca="false">K361+K362+K363</f>
        <v>1033.2</v>
      </c>
    </row>
    <row collapsed="false" customFormat="false" customHeight="true" hidden="false" ht="32.45" outlineLevel="0" r="361">
      <c r="A361" s="594"/>
      <c r="B361" s="710"/>
      <c r="C361" s="641"/>
      <c r="D361" s="594"/>
      <c r="E361" s="450"/>
      <c r="F361" s="639" t="s">
        <v>86</v>
      </c>
      <c r="G361" s="645" t="n">
        <f aca="false">H361+I361+J361+K361</f>
        <v>231.4</v>
      </c>
      <c r="H361" s="450" t="n">
        <v>0</v>
      </c>
      <c r="I361" s="450" t="n">
        <v>0</v>
      </c>
      <c r="J361" s="450" t="n">
        <v>0</v>
      </c>
      <c r="K361" s="645" t="n">
        <f aca="false">K378+K391</f>
        <v>231.4</v>
      </c>
    </row>
    <row collapsed="false" customFormat="false" customHeight="true" hidden="false" ht="17.65" outlineLevel="0" r="362">
      <c r="A362" s="594"/>
      <c r="B362" s="710"/>
      <c r="C362" s="641"/>
      <c r="D362" s="594"/>
      <c r="E362" s="450"/>
      <c r="F362" s="639" t="s">
        <v>97</v>
      </c>
      <c r="G362" s="645" t="n">
        <f aca="false">H362+I362+J362+K362</f>
        <v>636.1</v>
      </c>
      <c r="H362" s="450" t="n">
        <v>0</v>
      </c>
      <c r="I362" s="450" t="n">
        <v>0</v>
      </c>
      <c r="J362" s="450" t="n">
        <v>0</v>
      </c>
      <c r="K362" s="645" t="n">
        <f aca="false">K379+K392</f>
        <v>636.1</v>
      </c>
    </row>
    <row collapsed="false" customFormat="false" customHeight="true" hidden="false" ht="22.9" outlineLevel="0" r="363">
      <c r="A363" s="594"/>
      <c r="B363" s="710"/>
      <c r="C363" s="641"/>
      <c r="D363" s="594"/>
      <c r="E363" s="450"/>
      <c r="F363" s="639" t="s">
        <v>88</v>
      </c>
      <c r="G363" s="645" t="n">
        <f aca="false">H363+I363+J363+K363</f>
        <v>165.7</v>
      </c>
      <c r="H363" s="450" t="n">
        <v>0</v>
      </c>
      <c r="I363" s="450" t="n">
        <v>0</v>
      </c>
      <c r="J363" s="450" t="n">
        <v>0</v>
      </c>
      <c r="K363" s="645" t="n">
        <f aca="false">K380+K393</f>
        <v>165.7</v>
      </c>
    </row>
    <row collapsed="false" customFormat="false" customHeight="true" hidden="false" ht="8.85" outlineLevel="0" r="364">
      <c r="A364" s="594"/>
      <c r="B364" s="710"/>
      <c r="C364" s="641"/>
      <c r="D364" s="641"/>
      <c r="E364" s="450"/>
      <c r="F364" s="639"/>
      <c r="G364" s="645"/>
      <c r="H364" s="645"/>
      <c r="I364" s="645"/>
      <c r="J364" s="645"/>
      <c r="K364" s="645"/>
    </row>
    <row collapsed="false" customFormat="false" customHeight="true" hidden="false" ht="20.1" outlineLevel="0" r="365">
      <c r="A365" s="594"/>
      <c r="B365" s="639" t="s">
        <v>85</v>
      </c>
      <c r="C365" s="594"/>
      <c r="D365" s="594"/>
      <c r="E365" s="450"/>
      <c r="F365" s="639" t="s">
        <v>85</v>
      </c>
      <c r="G365" s="711" t="n">
        <f aca="false">G366+G367+G368</f>
        <v>2948.1</v>
      </c>
      <c r="H365" s="639" t="n">
        <f aca="false">H366+H367+H368</f>
        <v>0</v>
      </c>
      <c r="I365" s="639" t="n">
        <f aca="false">I366+I367+I368</f>
        <v>0</v>
      </c>
      <c r="J365" s="639" t="n">
        <f aca="false">J366+J367+J368</f>
        <v>0</v>
      </c>
      <c r="K365" s="711" t="n">
        <f aca="false">K366+K367+K368</f>
        <v>2948.1</v>
      </c>
    </row>
    <row collapsed="false" customFormat="false" customHeight="true" hidden="false" ht="19.35" outlineLevel="0" r="366">
      <c r="A366" s="594"/>
      <c r="B366" s="639"/>
      <c r="C366" s="594"/>
      <c r="D366" s="594"/>
      <c r="E366" s="450"/>
      <c r="F366" s="639" t="s">
        <v>86</v>
      </c>
      <c r="G366" s="711" t="n">
        <f aca="false">G352+G356+G361</f>
        <v>660.3</v>
      </c>
      <c r="H366" s="713" t="n">
        <f aca="false">H352+H356+H361</f>
        <v>0</v>
      </c>
      <c r="I366" s="713" t="n">
        <f aca="false">I352+I356+I361</f>
        <v>0</v>
      </c>
      <c r="J366" s="713" t="n">
        <f aca="false">J352+J356+J361</f>
        <v>0</v>
      </c>
      <c r="K366" s="711" t="n">
        <f aca="false">K352+K356+K361</f>
        <v>660.3</v>
      </c>
    </row>
    <row collapsed="false" customFormat="false" customHeight="true" hidden="false" ht="26.25" outlineLevel="0" r="367">
      <c r="A367" s="594"/>
      <c r="B367" s="639"/>
      <c r="C367" s="594"/>
      <c r="D367" s="594"/>
      <c r="E367" s="450"/>
      <c r="F367" s="639" t="s">
        <v>97</v>
      </c>
      <c r="G367" s="711" t="n">
        <f aca="false">G353+G357+G362</f>
        <v>1815</v>
      </c>
      <c r="H367" s="713" t="n">
        <f aca="false">H353+H357+H362</f>
        <v>0</v>
      </c>
      <c r="I367" s="713" t="n">
        <f aca="false">I353+I357+I362</f>
        <v>0</v>
      </c>
      <c r="J367" s="713" t="n">
        <f aca="false">J353+J357+J362</f>
        <v>0</v>
      </c>
      <c r="K367" s="711" t="n">
        <f aca="false">K353+K357+K362</f>
        <v>1815</v>
      </c>
    </row>
    <row collapsed="false" customFormat="false" customHeight="true" hidden="false" ht="21" outlineLevel="0" r="368">
      <c r="A368" s="594"/>
      <c r="B368" s="639"/>
      <c r="C368" s="639"/>
      <c r="D368" s="639"/>
      <c r="E368" s="639"/>
      <c r="F368" s="639" t="s">
        <v>88</v>
      </c>
      <c r="G368" s="711" t="n">
        <f aca="false">G354+G358+G363</f>
        <v>472.8</v>
      </c>
      <c r="H368" s="713" t="n">
        <f aca="false">H354+H358+H363</f>
        <v>0</v>
      </c>
      <c r="I368" s="713" t="n">
        <f aca="false">I354+I358+I363</f>
        <v>0</v>
      </c>
      <c r="J368" s="713" t="n">
        <f aca="false">J354+J358+J363</f>
        <v>0</v>
      </c>
      <c r="K368" s="711" t="n">
        <f aca="false">K354+K358+K363</f>
        <v>472.8</v>
      </c>
    </row>
    <row collapsed="false" customFormat="false" customHeight="true" hidden="false" ht="38.25" outlineLevel="0" r="369">
      <c r="A369" s="714" t="s">
        <v>256</v>
      </c>
      <c r="B369" s="710" t="s">
        <v>501</v>
      </c>
      <c r="C369" s="641" t="s">
        <v>100</v>
      </c>
      <c r="D369" s="594" t="s">
        <v>258</v>
      </c>
      <c r="E369" s="450" t="s">
        <v>176</v>
      </c>
      <c r="F369" s="712" t="s">
        <v>85</v>
      </c>
      <c r="G369" s="639" t="n">
        <f aca="false">SUM(G370:G372)</f>
        <v>146.5</v>
      </c>
      <c r="H369" s="639" t="n">
        <f aca="false">SUM(H370:H372)</f>
        <v>0</v>
      </c>
      <c r="I369" s="639" t="n">
        <f aca="false">SUM(I370:I372)</f>
        <v>0</v>
      </c>
      <c r="J369" s="639" t="n">
        <f aca="false">SUM(J370:J372)</f>
        <v>0</v>
      </c>
      <c r="K369" s="639" t="n">
        <f aca="false">SUM(K370:K372)</f>
        <v>146.5</v>
      </c>
    </row>
    <row collapsed="false" customFormat="false" customHeight="true" hidden="false" ht="36" outlineLevel="0" r="370">
      <c r="A370" s="714"/>
      <c r="B370" s="710" t="s">
        <v>259</v>
      </c>
      <c r="C370" s="641"/>
      <c r="D370" s="594"/>
      <c r="E370" s="450"/>
      <c r="F370" s="639" t="s">
        <v>86</v>
      </c>
      <c r="G370" s="450" t="n">
        <f aca="false">SUM(H370:K370)</f>
        <v>0</v>
      </c>
      <c r="H370" s="710" t="n">
        <v>0</v>
      </c>
      <c r="I370" s="710" t="n">
        <v>0</v>
      </c>
      <c r="J370" s="450" t="n">
        <v>0</v>
      </c>
      <c r="K370" s="450" t="n">
        <v>0</v>
      </c>
    </row>
    <row collapsed="false" customFormat="false" customHeight="true" hidden="false" ht="21" outlineLevel="0" r="371">
      <c r="A371" s="714"/>
      <c r="B371" s="710"/>
      <c r="C371" s="641"/>
      <c r="D371" s="594"/>
      <c r="E371" s="450"/>
      <c r="F371" s="639" t="s">
        <v>97</v>
      </c>
      <c r="G371" s="450" t="n">
        <f aca="false">SUM(H371:K371)</f>
        <v>146.5</v>
      </c>
      <c r="H371" s="710" t="n">
        <v>0</v>
      </c>
      <c r="I371" s="710" t="n">
        <v>0</v>
      </c>
      <c r="J371" s="450" t="n">
        <v>0</v>
      </c>
      <c r="K371" s="450" t="n">
        <v>146.5</v>
      </c>
    </row>
    <row collapsed="false" customFormat="false" customHeight="true" hidden="false" ht="22.9" outlineLevel="0" r="372">
      <c r="A372" s="714"/>
      <c r="B372" s="710"/>
      <c r="C372" s="641"/>
      <c r="D372" s="594"/>
      <c r="E372" s="450"/>
      <c r="F372" s="639" t="s">
        <v>88</v>
      </c>
      <c r="G372" s="450" t="n">
        <f aca="false">SUM(H372:K372)</f>
        <v>0</v>
      </c>
      <c r="H372" s="710" t="n">
        <v>0</v>
      </c>
      <c r="I372" s="710" t="n">
        <v>0</v>
      </c>
      <c r="J372" s="450" t="n">
        <v>0</v>
      </c>
      <c r="K372" s="450" t="n">
        <v>0</v>
      </c>
    </row>
    <row collapsed="false" customFormat="false" customHeight="true" hidden="false" ht="27.2" outlineLevel="0" r="373">
      <c r="A373" s="714"/>
      <c r="B373" s="710"/>
      <c r="C373" s="641"/>
      <c r="D373" s="594"/>
      <c r="E373" s="641" t="s">
        <v>177</v>
      </c>
      <c r="F373" s="689" t="s">
        <v>85</v>
      </c>
      <c r="G373" s="711" t="n">
        <f aca="false">SUM(G374:G376)</f>
        <v>154.3</v>
      </c>
      <c r="H373" s="639" t="n">
        <f aca="false">SUM(H374:H376)</f>
        <v>0</v>
      </c>
      <c r="I373" s="639" t="n">
        <f aca="false">SUM(I374:I376)</f>
        <v>0</v>
      </c>
      <c r="J373" s="639" t="n">
        <f aca="false">SUM(J374:J376)</f>
        <v>0</v>
      </c>
      <c r="K373" s="711" t="n">
        <f aca="false">SUM(K374:K376)</f>
        <v>154.3</v>
      </c>
    </row>
    <row collapsed="false" customFormat="false" customHeight="true" hidden="false" ht="17.65" outlineLevel="0" r="374">
      <c r="A374" s="714"/>
      <c r="B374" s="710"/>
      <c r="C374" s="641"/>
      <c r="D374" s="594"/>
      <c r="E374" s="641"/>
      <c r="F374" s="639" t="s">
        <v>86</v>
      </c>
      <c r="G374" s="645" t="n">
        <f aca="false">SUM(H374:K374)</f>
        <v>0</v>
      </c>
      <c r="H374" s="710" t="n">
        <v>0</v>
      </c>
      <c r="I374" s="710" t="n">
        <v>0</v>
      </c>
      <c r="J374" s="450" t="n">
        <v>0</v>
      </c>
      <c r="K374" s="645" t="n">
        <f aca="false">K370*1.053</f>
        <v>0</v>
      </c>
    </row>
    <row collapsed="false" customFormat="false" customHeight="true" hidden="false" ht="23.65" outlineLevel="0" r="375">
      <c r="A375" s="714"/>
      <c r="B375" s="710"/>
      <c r="C375" s="641"/>
      <c r="D375" s="594"/>
      <c r="E375" s="641"/>
      <c r="F375" s="639" t="s">
        <v>97</v>
      </c>
      <c r="G375" s="645" t="n">
        <f aca="false">SUM(H375:K375)</f>
        <v>154.3</v>
      </c>
      <c r="H375" s="710" t="n">
        <v>0</v>
      </c>
      <c r="I375" s="710" t="n">
        <v>0</v>
      </c>
      <c r="J375" s="450" t="n">
        <v>0</v>
      </c>
      <c r="K375" s="645" t="n">
        <v>154.3</v>
      </c>
    </row>
    <row collapsed="false" customFormat="false" customHeight="true" hidden="false" ht="13.15" outlineLevel="0" r="376">
      <c r="A376" s="714"/>
      <c r="B376" s="710"/>
      <c r="C376" s="641"/>
      <c r="D376" s="594"/>
      <c r="E376" s="641"/>
      <c r="F376" s="639" t="s">
        <v>88</v>
      </c>
      <c r="G376" s="715" t="n">
        <f aca="false">SUM(H376:K376)</f>
        <v>0</v>
      </c>
      <c r="H376" s="710" t="n">
        <v>0</v>
      </c>
      <c r="I376" s="710" t="n">
        <v>0</v>
      </c>
      <c r="J376" s="450" t="n">
        <v>0</v>
      </c>
      <c r="K376" s="715" t="n">
        <f aca="false">K372*1.053</f>
        <v>0</v>
      </c>
    </row>
    <row collapsed="false" customFormat="false" customHeight="true" hidden="false" ht="14.85" outlineLevel="0" r="377">
      <c r="A377" s="714"/>
      <c r="B377" s="710"/>
      <c r="C377" s="641"/>
      <c r="D377" s="594"/>
      <c r="E377" s="641" t="s">
        <v>463</v>
      </c>
      <c r="F377" s="689" t="s">
        <v>85</v>
      </c>
      <c r="G377" s="711" t="n">
        <f aca="false">SUM(G378:G380)</f>
        <v>162.3</v>
      </c>
      <c r="H377" s="639" t="n">
        <f aca="false">SUM(H378:H380)</f>
        <v>0</v>
      </c>
      <c r="I377" s="639" t="n">
        <f aca="false">SUM(I378:I380)</f>
        <v>0</v>
      </c>
      <c r="J377" s="639" t="n">
        <f aca="false">SUM(J378:J380)</f>
        <v>0</v>
      </c>
      <c r="K377" s="711" t="n">
        <f aca="false">SUM(K378:K380)</f>
        <v>162.3</v>
      </c>
    </row>
    <row collapsed="false" customFormat="false" customHeight="false" hidden="false" ht="15.75" outlineLevel="0" r="378">
      <c r="A378" s="714"/>
      <c r="B378" s="710"/>
      <c r="C378" s="641"/>
      <c r="D378" s="594"/>
      <c r="E378" s="641"/>
      <c r="F378" s="639" t="s">
        <v>86</v>
      </c>
      <c r="G378" s="645" t="n">
        <f aca="false">SUM(H378:K378)</f>
        <v>0</v>
      </c>
      <c r="H378" s="710" t="n">
        <v>0</v>
      </c>
      <c r="I378" s="710" t="n">
        <v>0</v>
      </c>
      <c r="J378" s="450" t="n">
        <v>0</v>
      </c>
      <c r="K378" s="645" t="n">
        <f aca="false">K374*1.052</f>
        <v>0</v>
      </c>
    </row>
    <row collapsed="false" customFormat="false" customHeight="false" hidden="false" ht="15.65" outlineLevel="0" r="379">
      <c r="A379" s="714"/>
      <c r="B379" s="710"/>
      <c r="C379" s="641"/>
      <c r="D379" s="594"/>
      <c r="E379" s="641"/>
      <c r="F379" s="639" t="s">
        <v>97</v>
      </c>
      <c r="G379" s="645" t="n">
        <f aca="false">SUM(H379:K379)</f>
        <v>162.3</v>
      </c>
      <c r="H379" s="710" t="n">
        <v>0</v>
      </c>
      <c r="I379" s="710" t="n">
        <v>0</v>
      </c>
      <c r="J379" s="450" t="n">
        <v>0</v>
      </c>
      <c r="K379" s="645" t="n">
        <v>162.3</v>
      </c>
    </row>
    <row collapsed="false" customFormat="false" customHeight="false" hidden="false" ht="15.75" outlineLevel="0" r="380">
      <c r="A380" s="714"/>
      <c r="B380" s="710"/>
      <c r="C380" s="641"/>
      <c r="D380" s="594"/>
      <c r="E380" s="641"/>
      <c r="F380" s="639" t="s">
        <v>88</v>
      </c>
      <c r="G380" s="450" t="n">
        <f aca="false">SUM(H380:K380)</f>
        <v>0</v>
      </c>
      <c r="H380" s="710" t="n">
        <v>0</v>
      </c>
      <c r="I380" s="710" t="n">
        <v>0</v>
      </c>
      <c r="J380" s="450" t="n">
        <v>0</v>
      </c>
      <c r="K380" s="710" t="n">
        <f aca="false">K376*1.052</f>
        <v>0</v>
      </c>
    </row>
    <row collapsed="false" customFormat="false" customHeight="false" hidden="false" ht="15.45" outlineLevel="0" r="381">
      <c r="A381" s="594"/>
      <c r="B381" s="688" t="s">
        <v>85</v>
      </c>
      <c r="C381" s="594"/>
      <c r="D381" s="710"/>
      <c r="E381" s="710"/>
      <c r="F381" s="710"/>
      <c r="G381" s="716" t="n">
        <f aca="false">G377+G373+G369</f>
        <v>463.1</v>
      </c>
      <c r="H381" s="717" t="n">
        <f aca="false">H377+H373+H369</f>
        <v>0</v>
      </c>
      <c r="I381" s="717" t="n">
        <f aca="false">I377+I373+I369</f>
        <v>0</v>
      </c>
      <c r="J381" s="717" t="n">
        <f aca="false">J377+J373+J369</f>
        <v>0</v>
      </c>
      <c r="K381" s="716" t="n">
        <f aca="false">K377+K373+K369</f>
        <v>463.1</v>
      </c>
    </row>
    <row collapsed="false" customFormat="false" customHeight="true" hidden="false" ht="37.5" outlineLevel="0" r="382">
      <c r="A382" s="718" t="s">
        <v>32</v>
      </c>
      <c r="B382" s="719" t="s">
        <v>502</v>
      </c>
      <c r="C382" s="594" t="s">
        <v>102</v>
      </c>
      <c r="D382" s="720" t="s">
        <v>261</v>
      </c>
      <c r="E382" s="450" t="s">
        <v>176</v>
      </c>
      <c r="F382" s="712" t="s">
        <v>85</v>
      </c>
      <c r="G382" s="639" t="n">
        <f aca="false">G383+G384+G385</f>
        <v>786.2</v>
      </c>
      <c r="H382" s="639" t="n">
        <f aca="false">H383+H384+H385</f>
        <v>0</v>
      </c>
      <c r="I382" s="639" t="n">
        <f aca="false">I383+I384+I385</f>
        <v>0</v>
      </c>
      <c r="J382" s="639" t="n">
        <f aca="false">J383+J384+J385</f>
        <v>0</v>
      </c>
      <c r="K382" s="639" t="n">
        <f aca="false">K383+K384+K385</f>
        <v>786.2</v>
      </c>
    </row>
    <row collapsed="false" customFormat="false" customHeight="true" hidden="false" ht="15.6" outlineLevel="0" r="383">
      <c r="A383" s="718"/>
      <c r="B383" s="719" t="s">
        <v>503</v>
      </c>
      <c r="C383" s="594"/>
      <c r="D383" s="720"/>
      <c r="E383" s="450"/>
      <c r="F383" s="639" t="s">
        <v>86</v>
      </c>
      <c r="G383" s="645" t="n">
        <f aca="false">H383+I383+J383+K383</f>
        <v>208.9</v>
      </c>
      <c r="H383" s="710" t="n">
        <v>0</v>
      </c>
      <c r="I383" s="710" t="n">
        <v>0</v>
      </c>
      <c r="J383" s="450" t="n">
        <v>0</v>
      </c>
      <c r="K383" s="645" t="n">
        <v>208.9</v>
      </c>
    </row>
    <row collapsed="false" customFormat="false" customHeight="false" hidden="false" ht="15.65" outlineLevel="0" r="384">
      <c r="A384" s="718"/>
      <c r="B384" s="719"/>
      <c r="C384" s="594"/>
      <c r="D384" s="720"/>
      <c r="E384" s="450"/>
      <c r="F384" s="639" t="s">
        <v>97</v>
      </c>
      <c r="G384" s="450" t="n">
        <f aca="false">H384+I384+J384+K384</f>
        <v>427.7</v>
      </c>
      <c r="H384" s="710" t="n">
        <v>0</v>
      </c>
      <c r="I384" s="710" t="n">
        <v>0</v>
      </c>
      <c r="J384" s="450" t="n">
        <v>0</v>
      </c>
      <c r="K384" s="450" t="n">
        <v>427.7</v>
      </c>
    </row>
    <row collapsed="false" customFormat="false" customHeight="false" hidden="false" ht="15.65" outlineLevel="0" r="385">
      <c r="A385" s="718"/>
      <c r="B385" s="719"/>
      <c r="C385" s="594"/>
      <c r="D385" s="720"/>
      <c r="E385" s="720"/>
      <c r="F385" s="639" t="s">
        <v>88</v>
      </c>
      <c r="G385" s="450" t="n">
        <f aca="false">H385+I385+J385+K385</f>
        <v>149.6</v>
      </c>
      <c r="H385" s="710" t="n">
        <v>0</v>
      </c>
      <c r="I385" s="710" t="n">
        <v>0</v>
      </c>
      <c r="J385" s="450" t="n">
        <v>0</v>
      </c>
      <c r="K385" s="450" t="n">
        <v>149.6</v>
      </c>
    </row>
    <row collapsed="false" customFormat="false" customHeight="true" hidden="false" ht="14.85" outlineLevel="0" r="386">
      <c r="A386" s="718"/>
      <c r="B386" s="719"/>
      <c r="C386" s="594"/>
      <c r="D386" s="720"/>
      <c r="E386" s="450" t="s">
        <v>177</v>
      </c>
      <c r="F386" s="712" t="s">
        <v>85</v>
      </c>
      <c r="G386" s="711" t="n">
        <f aca="false">G387+G388+G389</f>
        <v>827.9</v>
      </c>
      <c r="H386" s="639" t="n">
        <f aca="false">H387+H388+H389</f>
        <v>0</v>
      </c>
      <c r="I386" s="639" t="n">
        <f aca="false">I387+I388+I389</f>
        <v>0</v>
      </c>
      <c r="J386" s="639" t="n">
        <f aca="false">J387+J388+J389</f>
        <v>0</v>
      </c>
      <c r="K386" s="711" t="n">
        <f aca="false">K387+K388+K389</f>
        <v>827.9</v>
      </c>
    </row>
    <row collapsed="false" customFormat="false" customHeight="false" hidden="false" ht="15.45" outlineLevel="0" r="387">
      <c r="A387" s="718"/>
      <c r="B387" s="719"/>
      <c r="C387" s="594"/>
      <c r="D387" s="720"/>
      <c r="E387" s="450"/>
      <c r="F387" s="639" t="s">
        <v>86</v>
      </c>
      <c r="G387" s="645" t="n">
        <f aca="false">H387+I387+J387+K387</f>
        <v>220</v>
      </c>
      <c r="H387" s="710" t="n">
        <v>0</v>
      </c>
      <c r="I387" s="710" t="n">
        <v>0</v>
      </c>
      <c r="J387" s="450" t="n">
        <v>0</v>
      </c>
      <c r="K387" s="645" t="n">
        <v>220</v>
      </c>
    </row>
    <row collapsed="false" customFormat="false" customHeight="false" hidden="false" ht="15.65" outlineLevel="0" r="388">
      <c r="A388" s="718"/>
      <c r="B388" s="719"/>
      <c r="C388" s="594"/>
      <c r="D388" s="720"/>
      <c r="E388" s="450"/>
      <c r="F388" s="639" t="s">
        <v>97</v>
      </c>
      <c r="G388" s="645" t="n">
        <f aca="false">H388+I388+J388+K388</f>
        <v>450.4</v>
      </c>
      <c r="H388" s="710" t="n">
        <v>0</v>
      </c>
      <c r="I388" s="710" t="n">
        <v>0</v>
      </c>
      <c r="J388" s="450" t="n">
        <v>0</v>
      </c>
      <c r="K388" s="645" t="n">
        <v>450.4</v>
      </c>
    </row>
    <row collapsed="false" customFormat="false" customHeight="false" hidden="false" ht="15.65" outlineLevel="0" r="389">
      <c r="A389" s="718"/>
      <c r="B389" s="719"/>
      <c r="C389" s="594"/>
      <c r="D389" s="720"/>
      <c r="E389" s="450"/>
      <c r="F389" s="639" t="s">
        <v>88</v>
      </c>
      <c r="G389" s="645" t="n">
        <f aca="false">H389+I389+J389+K389</f>
        <v>157.5</v>
      </c>
      <c r="H389" s="710" t="n">
        <v>0</v>
      </c>
      <c r="I389" s="710" t="n">
        <v>0</v>
      </c>
      <c r="J389" s="450" t="n">
        <v>0</v>
      </c>
      <c r="K389" s="645" t="n">
        <v>157.5</v>
      </c>
    </row>
    <row collapsed="false" customFormat="false" customHeight="true" hidden="false" ht="14.85" outlineLevel="0" r="390">
      <c r="A390" s="718"/>
      <c r="B390" s="719"/>
      <c r="C390" s="594"/>
      <c r="D390" s="720"/>
      <c r="E390" s="641" t="s">
        <v>504</v>
      </c>
      <c r="F390" s="689" t="s">
        <v>85</v>
      </c>
      <c r="G390" s="711" t="n">
        <f aca="false">G391+G392+G393</f>
        <v>870.9</v>
      </c>
      <c r="H390" s="639" t="n">
        <f aca="false">H391+H392+H393</f>
        <v>0</v>
      </c>
      <c r="I390" s="639" t="n">
        <f aca="false">I391+I392+I393</f>
        <v>0</v>
      </c>
      <c r="J390" s="639" t="n">
        <f aca="false">J391+J392+J393</f>
        <v>0</v>
      </c>
      <c r="K390" s="711" t="n">
        <f aca="false">K391+K392+K393</f>
        <v>870.9</v>
      </c>
    </row>
    <row collapsed="false" customFormat="false" customHeight="false" hidden="false" ht="15.65" outlineLevel="0" r="391">
      <c r="A391" s="718"/>
      <c r="B391" s="719"/>
      <c r="C391" s="594"/>
      <c r="D391" s="720"/>
      <c r="E391" s="720"/>
      <c r="F391" s="639" t="s">
        <v>86</v>
      </c>
      <c r="G391" s="645" t="n">
        <f aca="false">H391+I391+J391+K391</f>
        <v>231.4</v>
      </c>
      <c r="H391" s="710" t="n">
        <v>0</v>
      </c>
      <c r="I391" s="710" t="n">
        <v>0</v>
      </c>
      <c r="J391" s="710" t="n">
        <v>0</v>
      </c>
      <c r="K391" s="645" t="n">
        <v>231.4</v>
      </c>
    </row>
    <row collapsed="false" customFormat="false" customHeight="false" hidden="false" ht="15.65" outlineLevel="0" r="392">
      <c r="A392" s="718"/>
      <c r="B392" s="719"/>
      <c r="C392" s="594"/>
      <c r="D392" s="720"/>
      <c r="E392" s="720"/>
      <c r="F392" s="639" t="s">
        <v>97</v>
      </c>
      <c r="G392" s="645" t="n">
        <f aca="false">H392+I392+J392+K392</f>
        <v>473.8</v>
      </c>
      <c r="H392" s="710" t="n">
        <v>0</v>
      </c>
      <c r="I392" s="710" t="n">
        <v>0</v>
      </c>
      <c r="J392" s="450" t="n">
        <v>0</v>
      </c>
      <c r="K392" s="645" t="n">
        <v>473.8</v>
      </c>
    </row>
    <row collapsed="false" customFormat="false" customHeight="true" hidden="false" ht="14.1" outlineLevel="0" r="393">
      <c r="A393" s="718"/>
      <c r="B393" s="719"/>
      <c r="C393" s="594"/>
      <c r="D393" s="720"/>
      <c r="E393" s="720"/>
      <c r="F393" s="639" t="s">
        <v>88</v>
      </c>
      <c r="G393" s="645" t="n">
        <f aca="false">H393+I393+J393+K393</f>
        <v>165.7</v>
      </c>
      <c r="H393" s="710" t="n">
        <v>0</v>
      </c>
      <c r="I393" s="710" t="n">
        <v>0</v>
      </c>
      <c r="J393" s="450" t="n">
        <v>0</v>
      </c>
      <c r="K393" s="645" t="n">
        <v>165.7</v>
      </c>
    </row>
    <row collapsed="false" customFormat="false" customHeight="false" hidden="false" ht="12.85" outlineLevel="0" r="394">
      <c r="A394" s="718"/>
      <c r="B394" s="719"/>
      <c r="C394" s="594"/>
      <c r="D394" s="720"/>
      <c r="E394" s="720"/>
      <c r="F394" s="639"/>
      <c r="G394" s="645"/>
      <c r="H394" s="710"/>
      <c r="I394" s="710"/>
      <c r="J394" s="450"/>
      <c r="K394" s="645"/>
    </row>
    <row collapsed="false" customFormat="false" customHeight="false" hidden="false" ht="15.45" outlineLevel="0" r="395">
      <c r="A395" s="710"/>
      <c r="B395" s="710" t="s">
        <v>98</v>
      </c>
      <c r="C395" s="710"/>
      <c r="D395" s="710"/>
      <c r="E395" s="710"/>
      <c r="F395" s="710"/>
      <c r="G395" s="716" t="n">
        <f aca="false">G382+G386+G390</f>
        <v>2485</v>
      </c>
      <c r="H395" s="717" t="n">
        <f aca="false">H382+H386+H390</f>
        <v>0</v>
      </c>
      <c r="I395" s="717" t="n">
        <f aca="false">I382+I386+I390</f>
        <v>0</v>
      </c>
      <c r="J395" s="717" t="n">
        <f aca="false">J382+J386+J390</f>
        <v>0</v>
      </c>
      <c r="K395" s="716" t="n">
        <f aca="false">K382+K386+K390</f>
        <v>2485</v>
      </c>
    </row>
  </sheetData>
  <mergeCells count="700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N29"/>
    <mergeCell ref="C30:C31"/>
    <mergeCell ref="D30:D31"/>
    <mergeCell ref="F30:H31"/>
    <mergeCell ref="I30:I31"/>
    <mergeCell ref="J30:J31"/>
    <mergeCell ref="K30:K31"/>
    <mergeCell ref="L30:N31"/>
    <mergeCell ref="F32:I32"/>
    <mergeCell ref="L32:N32"/>
    <mergeCell ref="A33:A47"/>
    <mergeCell ref="B33:B47"/>
    <mergeCell ref="C33:C37"/>
    <mergeCell ref="D33:D37"/>
    <mergeCell ref="F33:H33"/>
    <mergeCell ref="L33:N33"/>
    <mergeCell ref="F34:H34"/>
    <mergeCell ref="L34:M34"/>
    <mergeCell ref="F35:H35"/>
    <mergeCell ref="L35:M35"/>
    <mergeCell ref="F36:H36"/>
    <mergeCell ref="L36:M36"/>
    <mergeCell ref="F37:H37"/>
    <mergeCell ref="L37:M37"/>
    <mergeCell ref="C38:C42"/>
    <mergeCell ref="D38:D42"/>
    <mergeCell ref="L38:N38"/>
    <mergeCell ref="F39:H39"/>
    <mergeCell ref="L39:M39"/>
    <mergeCell ref="F40:H40"/>
    <mergeCell ref="L40:M40"/>
    <mergeCell ref="F41:H41"/>
    <mergeCell ref="L41:M41"/>
    <mergeCell ref="F42:H42"/>
    <mergeCell ref="L42:M42"/>
    <mergeCell ref="C43:C47"/>
    <mergeCell ref="D43:D47"/>
    <mergeCell ref="F43:I43"/>
    <mergeCell ref="L43:N43"/>
    <mergeCell ref="F44:H44"/>
    <mergeCell ref="L44:M44"/>
    <mergeCell ref="F45:H45"/>
    <mergeCell ref="L45:M45"/>
    <mergeCell ref="F46:H46"/>
    <mergeCell ref="L46:M46"/>
    <mergeCell ref="F47:H47"/>
    <mergeCell ref="L47:M47"/>
    <mergeCell ref="A48:A52"/>
    <mergeCell ref="B48:B52"/>
    <mergeCell ref="C48:C52"/>
    <mergeCell ref="D48:D52"/>
    <mergeCell ref="E48:E52"/>
    <mergeCell ref="F48:I48"/>
    <mergeCell ref="L48:N48"/>
    <mergeCell ref="F49:H49"/>
    <mergeCell ref="L49:M49"/>
    <mergeCell ref="F50:H50"/>
    <mergeCell ref="L50:M50"/>
    <mergeCell ref="F51:H51"/>
    <mergeCell ref="L51:M51"/>
    <mergeCell ref="F52:H52"/>
    <mergeCell ref="L52:M52"/>
    <mergeCell ref="A53:A67"/>
    <mergeCell ref="B53:B67"/>
    <mergeCell ref="C53:C57"/>
    <mergeCell ref="D53:D57"/>
    <mergeCell ref="F53:H53"/>
    <mergeCell ref="L53:N53"/>
    <mergeCell ref="F54:H54"/>
    <mergeCell ref="L54:M54"/>
    <mergeCell ref="F55:H55"/>
    <mergeCell ref="L55:M55"/>
    <mergeCell ref="F56:H56"/>
    <mergeCell ref="L56:M56"/>
    <mergeCell ref="F57:H57"/>
    <mergeCell ref="L57:M57"/>
    <mergeCell ref="C58:C62"/>
    <mergeCell ref="D58:D62"/>
    <mergeCell ref="F59:H59"/>
    <mergeCell ref="L59:M59"/>
    <mergeCell ref="F60:H60"/>
    <mergeCell ref="L60:M60"/>
    <mergeCell ref="F61:H61"/>
    <mergeCell ref="L61:M61"/>
    <mergeCell ref="F62:H62"/>
    <mergeCell ref="L62:M62"/>
    <mergeCell ref="C63:C67"/>
    <mergeCell ref="D63:D67"/>
    <mergeCell ref="F64:H64"/>
    <mergeCell ref="L64:M64"/>
    <mergeCell ref="F65:H65"/>
    <mergeCell ref="L65:M65"/>
    <mergeCell ref="F66:H66"/>
    <mergeCell ref="L66:M66"/>
    <mergeCell ref="F67:H67"/>
    <mergeCell ref="L67:M67"/>
    <mergeCell ref="A68:A72"/>
    <mergeCell ref="B68:B72"/>
    <mergeCell ref="C68:C72"/>
    <mergeCell ref="D68:D72"/>
    <mergeCell ref="E68:E72"/>
    <mergeCell ref="F69:H69"/>
    <mergeCell ref="L69:M69"/>
    <mergeCell ref="F70:H70"/>
    <mergeCell ref="L70:M70"/>
    <mergeCell ref="F71:H71"/>
    <mergeCell ref="L71:M71"/>
    <mergeCell ref="F72:H72"/>
    <mergeCell ref="L72:M72"/>
    <mergeCell ref="A73:A84"/>
    <mergeCell ref="B73:B84"/>
    <mergeCell ref="C73:C76"/>
    <mergeCell ref="D73:D76"/>
    <mergeCell ref="F73:H73"/>
    <mergeCell ref="M73:N73"/>
    <mergeCell ref="F74:H74"/>
    <mergeCell ref="M74:N74"/>
    <mergeCell ref="F75:H75"/>
    <mergeCell ref="M75:N75"/>
    <mergeCell ref="F76:H76"/>
    <mergeCell ref="M76:N76"/>
    <mergeCell ref="C77:C80"/>
    <mergeCell ref="D77:D80"/>
    <mergeCell ref="F77:H77"/>
    <mergeCell ref="M77:N77"/>
    <mergeCell ref="F78:H78"/>
    <mergeCell ref="M78:N78"/>
    <mergeCell ref="F79:H79"/>
    <mergeCell ref="M79:N79"/>
    <mergeCell ref="F80:H80"/>
    <mergeCell ref="M80:N80"/>
    <mergeCell ref="C81:C84"/>
    <mergeCell ref="D81:D84"/>
    <mergeCell ref="F81:H81"/>
    <mergeCell ref="M81:N81"/>
    <mergeCell ref="F82:H82"/>
    <mergeCell ref="M82:N82"/>
    <mergeCell ref="F83:H83"/>
    <mergeCell ref="M83:N83"/>
    <mergeCell ref="F84:H84"/>
    <mergeCell ref="M84:N84"/>
    <mergeCell ref="M85:N85"/>
    <mergeCell ref="A86:A91"/>
    <mergeCell ref="B86:B91"/>
    <mergeCell ref="C86:C87"/>
    <mergeCell ref="D86:D87"/>
    <mergeCell ref="F86:I87"/>
    <mergeCell ref="J86:J87"/>
    <mergeCell ref="K86:K87"/>
    <mergeCell ref="L86:N87"/>
    <mergeCell ref="C88:C89"/>
    <mergeCell ref="D88:D89"/>
    <mergeCell ref="F88:I89"/>
    <mergeCell ref="J88:J89"/>
    <mergeCell ref="K88:K89"/>
    <mergeCell ref="L88:N89"/>
    <mergeCell ref="C90:C91"/>
    <mergeCell ref="D90:D91"/>
    <mergeCell ref="F90:I91"/>
    <mergeCell ref="J90:J91"/>
    <mergeCell ref="K90:K91"/>
    <mergeCell ref="L90:N91"/>
    <mergeCell ref="F92:I92"/>
    <mergeCell ref="L92:N92"/>
    <mergeCell ref="B93:B94"/>
    <mergeCell ref="C93:C94"/>
    <mergeCell ref="D93:D94"/>
    <mergeCell ref="F93:I94"/>
    <mergeCell ref="J93:J94"/>
    <mergeCell ref="K93:K94"/>
    <mergeCell ref="L93:N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L105:N105"/>
    <mergeCell ref="B106:B111"/>
    <mergeCell ref="C106:C107"/>
    <mergeCell ref="D106:D107"/>
    <mergeCell ref="F106:I107"/>
    <mergeCell ref="J106:J107"/>
    <mergeCell ref="K106:K107"/>
    <mergeCell ref="L106:N107"/>
    <mergeCell ref="C108:C109"/>
    <mergeCell ref="D108:D109"/>
    <mergeCell ref="F108:I109"/>
    <mergeCell ref="J108:J109"/>
    <mergeCell ref="K108:K109"/>
    <mergeCell ref="L108:N109"/>
    <mergeCell ref="C110:C111"/>
    <mergeCell ref="D110:D111"/>
    <mergeCell ref="F110:I111"/>
    <mergeCell ref="J110:J111"/>
    <mergeCell ref="K110:K111"/>
    <mergeCell ref="L110:N111"/>
    <mergeCell ref="F112:I112"/>
    <mergeCell ref="L112:N112"/>
    <mergeCell ref="B113:B114"/>
    <mergeCell ref="C113:C114"/>
    <mergeCell ref="D113:D114"/>
    <mergeCell ref="F113:I114"/>
    <mergeCell ref="J113:J114"/>
    <mergeCell ref="K113:K114"/>
    <mergeCell ref="L113:N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L125:N125"/>
    <mergeCell ref="B126:B131"/>
    <mergeCell ref="C126:C127"/>
    <mergeCell ref="D126:D127"/>
    <mergeCell ref="F126:I127"/>
    <mergeCell ref="J126:J127"/>
    <mergeCell ref="K126:K127"/>
    <mergeCell ref="L126:N127"/>
    <mergeCell ref="A127:A130"/>
    <mergeCell ref="C128:C129"/>
    <mergeCell ref="D128:D129"/>
    <mergeCell ref="F128:I129"/>
    <mergeCell ref="J128:J129"/>
    <mergeCell ref="K128:K129"/>
    <mergeCell ref="L128:N129"/>
    <mergeCell ref="C130:C131"/>
    <mergeCell ref="D130:D131"/>
    <mergeCell ref="F130:I131"/>
    <mergeCell ref="J130:J131"/>
    <mergeCell ref="K130:K131"/>
    <mergeCell ref="L130:N131"/>
    <mergeCell ref="F132:I132"/>
    <mergeCell ref="L132:N132"/>
    <mergeCell ref="B133:B138"/>
    <mergeCell ref="C133:C134"/>
    <mergeCell ref="D133:D134"/>
    <mergeCell ref="F133:I134"/>
    <mergeCell ref="J133:J134"/>
    <mergeCell ref="K133:K134"/>
    <mergeCell ref="L133:N134"/>
    <mergeCell ref="C135:C136"/>
    <mergeCell ref="D135:D136"/>
    <mergeCell ref="F135:I136"/>
    <mergeCell ref="J135:J136"/>
    <mergeCell ref="K135:K136"/>
    <mergeCell ref="L135:N136"/>
    <mergeCell ref="C137:C138"/>
    <mergeCell ref="D137:D138"/>
    <mergeCell ref="F137:I138"/>
    <mergeCell ref="J137:J138"/>
    <mergeCell ref="K137:K138"/>
    <mergeCell ref="L137:N138"/>
    <mergeCell ref="F139:I139"/>
    <mergeCell ref="L139:N139"/>
    <mergeCell ref="A142:G142"/>
    <mergeCell ref="A143:G143"/>
    <mergeCell ref="A144:I144"/>
    <mergeCell ref="C147:H147"/>
    <mergeCell ref="I147:N147"/>
    <mergeCell ref="O147:U147"/>
    <mergeCell ref="C148:H148"/>
    <mergeCell ref="I148:N148"/>
    <mergeCell ref="O148:U148"/>
    <mergeCell ref="C149:H149"/>
    <mergeCell ref="I149:N149"/>
    <mergeCell ref="O149:U149"/>
    <mergeCell ref="C150:H151"/>
    <mergeCell ref="I150:N151"/>
    <mergeCell ref="O150:U150"/>
    <mergeCell ref="O151:U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N153"/>
    <mergeCell ref="P152:Q153"/>
    <mergeCell ref="R152:R153"/>
    <mergeCell ref="S152:S153"/>
    <mergeCell ref="T152:U153"/>
    <mergeCell ref="D154:E154"/>
    <mergeCell ref="I154:J154"/>
    <mergeCell ref="M154:N154"/>
    <mergeCell ref="P154:Q154"/>
    <mergeCell ref="T154:U154"/>
    <mergeCell ref="D155:E155"/>
    <mergeCell ref="I155:J155"/>
    <mergeCell ref="M155:N155"/>
    <mergeCell ref="P155:Q155"/>
    <mergeCell ref="T155:U155"/>
    <mergeCell ref="D156:E156"/>
    <mergeCell ref="I156:J156"/>
    <mergeCell ref="M156:N156"/>
    <mergeCell ref="P156:Q156"/>
    <mergeCell ref="T156:U156"/>
    <mergeCell ref="D157:E157"/>
    <mergeCell ref="I157:J157"/>
    <mergeCell ref="M157:N157"/>
    <mergeCell ref="P157:Q157"/>
    <mergeCell ref="T157:U157"/>
    <mergeCell ref="D158:E158"/>
    <mergeCell ref="I158:J158"/>
    <mergeCell ref="M158:N158"/>
    <mergeCell ref="P158:Q158"/>
    <mergeCell ref="T158:U158"/>
    <mergeCell ref="A159:E159"/>
    <mergeCell ref="F159:T159"/>
    <mergeCell ref="A160:C160"/>
    <mergeCell ref="E160:G160"/>
    <mergeCell ref="H160:I160"/>
    <mergeCell ref="J160:K160"/>
    <mergeCell ref="L160:M160"/>
    <mergeCell ref="N160:P160"/>
    <mergeCell ref="Q160:T160"/>
    <mergeCell ref="A161:C161"/>
    <mergeCell ref="E161:G161"/>
    <mergeCell ref="H161:I161"/>
    <mergeCell ref="J161:K161"/>
    <mergeCell ref="L161:M161"/>
    <mergeCell ref="N161:P161"/>
    <mergeCell ref="Q161:T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Q246"/>
    <mergeCell ref="F247:H247"/>
    <mergeCell ref="J247:K247"/>
    <mergeCell ref="F248:H248"/>
    <mergeCell ref="J248:K248"/>
    <mergeCell ref="A249:A263"/>
    <mergeCell ref="B249:B263"/>
    <mergeCell ref="C249:C263"/>
    <mergeCell ref="D249:D263"/>
    <mergeCell ref="J249:K249"/>
    <mergeCell ref="O249:P249"/>
    <mergeCell ref="J250:K250"/>
    <mergeCell ref="O250:P250"/>
    <mergeCell ref="J251:K251"/>
    <mergeCell ref="O251:P251"/>
    <mergeCell ref="J252:K252"/>
    <mergeCell ref="O252:P252"/>
    <mergeCell ref="J253:K253"/>
    <mergeCell ref="O253:P253"/>
    <mergeCell ref="J254:K254"/>
    <mergeCell ref="O254:P254"/>
    <mergeCell ref="J255:K255"/>
    <mergeCell ref="O255:P255"/>
    <mergeCell ref="J256:K256"/>
    <mergeCell ref="O256:P256"/>
    <mergeCell ref="J257:K257"/>
    <mergeCell ref="O257:P257"/>
    <mergeCell ref="J258:K258"/>
    <mergeCell ref="O258:P258"/>
    <mergeCell ref="F259:G259"/>
    <mergeCell ref="O259:P259"/>
    <mergeCell ref="O260:P260"/>
    <mergeCell ref="O261:P261"/>
    <mergeCell ref="O262:P262"/>
    <mergeCell ref="O263:P263"/>
    <mergeCell ref="A264:A268"/>
    <mergeCell ref="B264:B268"/>
    <mergeCell ref="C264:C268"/>
    <mergeCell ref="D264:D268"/>
    <mergeCell ref="E264:E268"/>
    <mergeCell ref="J264:K264"/>
    <mergeCell ref="O264:P264"/>
    <mergeCell ref="J265:K265"/>
    <mergeCell ref="O265:P265"/>
    <mergeCell ref="J266:K266"/>
    <mergeCell ref="O266:P266"/>
    <mergeCell ref="J267:K267"/>
    <mergeCell ref="O267:P267"/>
    <mergeCell ref="J268:K268"/>
    <mergeCell ref="O268:P268"/>
    <mergeCell ref="A269:A280"/>
    <mergeCell ref="B269:B280"/>
    <mergeCell ref="C269:C280"/>
    <mergeCell ref="D269:D280"/>
    <mergeCell ref="E269:E272"/>
    <mergeCell ref="J269:K269"/>
    <mergeCell ref="O269:P269"/>
    <mergeCell ref="J270:K270"/>
    <mergeCell ref="O270:P270"/>
    <mergeCell ref="J271:K271"/>
    <mergeCell ref="O271:P271"/>
    <mergeCell ref="J272:K272"/>
    <mergeCell ref="O272:P272"/>
    <mergeCell ref="J273:K273"/>
    <mergeCell ref="O273:P273"/>
    <mergeCell ref="J274:K274"/>
    <mergeCell ref="O274:P274"/>
    <mergeCell ref="J275:K275"/>
    <mergeCell ref="O275:P275"/>
    <mergeCell ref="J276:K276"/>
    <mergeCell ref="O276:P276"/>
    <mergeCell ref="O277:P277"/>
    <mergeCell ref="O278:P278"/>
    <mergeCell ref="O279:P279"/>
    <mergeCell ref="O280:P280"/>
    <mergeCell ref="J281:K281"/>
    <mergeCell ref="O281:P281"/>
    <mergeCell ref="A282:A291"/>
    <mergeCell ref="C282:C291"/>
    <mergeCell ref="D282:D291"/>
    <mergeCell ref="F282:H283"/>
    <mergeCell ref="I282:I283"/>
    <mergeCell ref="J282:K283"/>
    <mergeCell ref="Q282:Q283"/>
    <mergeCell ref="F284:G284"/>
    <mergeCell ref="J284:K284"/>
    <mergeCell ref="M284:P284"/>
    <mergeCell ref="F285:G285"/>
    <mergeCell ref="J285:K285"/>
    <mergeCell ref="M285:P285"/>
    <mergeCell ref="F286:G286"/>
    <mergeCell ref="J286:K286"/>
    <mergeCell ref="M286:P286"/>
    <mergeCell ref="F287:G287"/>
    <mergeCell ref="J287:K287"/>
    <mergeCell ref="M287:P287"/>
    <mergeCell ref="J288:K288"/>
    <mergeCell ref="F289:G289"/>
    <mergeCell ref="J289:K289"/>
    <mergeCell ref="M289:P289"/>
    <mergeCell ref="F290:G290"/>
    <mergeCell ref="J290:K290"/>
    <mergeCell ref="M290:P290"/>
    <mergeCell ref="F291:G291"/>
    <mergeCell ref="J291:K291"/>
    <mergeCell ref="M291:P291"/>
    <mergeCell ref="F292:H292"/>
    <mergeCell ref="J292:K292"/>
    <mergeCell ref="A293:A302"/>
    <mergeCell ref="C293:C302"/>
    <mergeCell ref="D293:D294"/>
    <mergeCell ref="J293:K293"/>
    <mergeCell ref="J294:K294"/>
    <mergeCell ref="M294:P294"/>
    <mergeCell ref="D295:D298"/>
    <mergeCell ref="J295:K295"/>
    <mergeCell ref="M295:P295"/>
    <mergeCell ref="M296:P296"/>
    <mergeCell ref="M297:P297"/>
    <mergeCell ref="M298:P298"/>
    <mergeCell ref="D299:D302"/>
    <mergeCell ref="F299:G299"/>
    <mergeCell ref="M299:P299"/>
    <mergeCell ref="M300:P300"/>
    <mergeCell ref="M301:P301"/>
    <mergeCell ref="M302:P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Q303:Q304"/>
    <mergeCell ref="A305:A312"/>
    <mergeCell ref="C305:C312"/>
    <mergeCell ref="D305:D307"/>
    <mergeCell ref="F305:G305"/>
    <mergeCell ref="J305:K305"/>
    <mergeCell ref="F306:G306"/>
    <mergeCell ref="M306:P306"/>
    <mergeCell ref="F307:G307"/>
    <mergeCell ref="M307:P307"/>
    <mergeCell ref="D308:D310"/>
    <mergeCell ref="F308:G308"/>
    <mergeCell ref="L308:P308"/>
    <mergeCell ref="F309:G309"/>
    <mergeCell ref="L309:P309"/>
    <mergeCell ref="F310:G310"/>
    <mergeCell ref="L310:P310"/>
    <mergeCell ref="D311:D312"/>
    <mergeCell ref="F311:H312"/>
    <mergeCell ref="I311:I312"/>
    <mergeCell ref="J311:K312"/>
    <mergeCell ref="Q311:Q312"/>
    <mergeCell ref="F313:H313"/>
    <mergeCell ref="J313:K313"/>
    <mergeCell ref="A314:A323"/>
    <mergeCell ref="C314:C323"/>
    <mergeCell ref="D314:D315"/>
    <mergeCell ref="F314:H315"/>
    <mergeCell ref="I314:I315"/>
    <mergeCell ref="J314:K315"/>
    <mergeCell ref="Q314:Q315"/>
    <mergeCell ref="D316:D319"/>
    <mergeCell ref="F316:G316"/>
    <mergeCell ref="F317:G317"/>
    <mergeCell ref="F318:G318"/>
    <mergeCell ref="F319:G319"/>
    <mergeCell ref="D320:D323"/>
    <mergeCell ref="F321:G321"/>
    <mergeCell ref="F322:G322"/>
    <mergeCell ref="F323:G323"/>
    <mergeCell ref="A324:A327"/>
    <mergeCell ref="B324:B327"/>
    <mergeCell ref="C324:C327"/>
    <mergeCell ref="D324:D327"/>
    <mergeCell ref="E324:E327"/>
    <mergeCell ref="F325:G325"/>
    <mergeCell ref="F326:G326"/>
    <mergeCell ref="F327:G327"/>
    <mergeCell ref="A328:A341"/>
    <mergeCell ref="B328:B341"/>
    <mergeCell ref="C328:C341"/>
    <mergeCell ref="D328:D329"/>
    <mergeCell ref="I328:I329"/>
    <mergeCell ref="J328:K329"/>
    <mergeCell ref="Q328:Q329"/>
    <mergeCell ref="D330:D331"/>
    <mergeCell ref="I330:I331"/>
    <mergeCell ref="J330:K331"/>
    <mergeCell ref="Q330:Q331"/>
    <mergeCell ref="D332:D341"/>
    <mergeCell ref="I332:I341"/>
    <mergeCell ref="J332:K341"/>
    <mergeCell ref="Q332:Q341"/>
    <mergeCell ref="J342:K342"/>
    <mergeCell ref="A346:J346"/>
    <mergeCell ref="A347:J347"/>
    <mergeCell ref="A348:A349"/>
    <mergeCell ref="B348:B349"/>
    <mergeCell ref="C348:C349"/>
    <mergeCell ref="D348:D349"/>
    <mergeCell ref="E348:E349"/>
    <mergeCell ref="F348:K348"/>
    <mergeCell ref="F349:G349"/>
    <mergeCell ref="F350:G350"/>
    <mergeCell ref="A351:A364"/>
    <mergeCell ref="B351:B364"/>
    <mergeCell ref="C351:C364"/>
    <mergeCell ref="D351:D364"/>
    <mergeCell ref="E351:E354"/>
    <mergeCell ref="E355:E359"/>
    <mergeCell ref="F358:F359"/>
    <mergeCell ref="G358:G359"/>
    <mergeCell ref="H358:H359"/>
    <mergeCell ref="I358:I359"/>
    <mergeCell ref="J358:J359"/>
    <mergeCell ref="K358:K359"/>
    <mergeCell ref="E360:E364"/>
    <mergeCell ref="F363:F364"/>
    <mergeCell ref="G363:G364"/>
    <mergeCell ref="H363:H364"/>
    <mergeCell ref="I363:I364"/>
    <mergeCell ref="J363:J364"/>
    <mergeCell ref="K363:K364"/>
    <mergeCell ref="A365:A368"/>
    <mergeCell ref="B365:B368"/>
    <mergeCell ref="C365:C368"/>
    <mergeCell ref="D365:D368"/>
    <mergeCell ref="E365:E368"/>
    <mergeCell ref="A369:A380"/>
    <mergeCell ref="C369:C380"/>
    <mergeCell ref="D369:D380"/>
    <mergeCell ref="E369:E372"/>
    <mergeCell ref="B370:B380"/>
    <mergeCell ref="E373:E376"/>
    <mergeCell ref="E377:E380"/>
    <mergeCell ref="A382:A394"/>
    <mergeCell ref="C382:C394"/>
    <mergeCell ref="D382:D394"/>
    <mergeCell ref="E382:E385"/>
    <mergeCell ref="B383:B394"/>
    <mergeCell ref="E386:E389"/>
    <mergeCell ref="E390:E394"/>
    <mergeCell ref="F393:F394"/>
    <mergeCell ref="G393:G394"/>
    <mergeCell ref="H393:H394"/>
    <mergeCell ref="I393:I394"/>
    <mergeCell ref="J393:J394"/>
    <mergeCell ref="K393:K394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" manualBreakCount="1">
    <brk id="368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20" zoomScaleNormal="120" zoomScalePageLayoutView="100">
      <selection activeCell="F394" activeCellId="0" pane="topLeft" sqref="F394"/>
    </sheetView>
  </sheetViews>
  <sheetFormatPr defaultRowHeight="15"/>
  <cols>
    <col collapsed="false" hidden="false" max="1" min="1" style="0" width="8.70918367346939"/>
    <col collapsed="false" hidden="false" max="2" min="2" style="0" width="18.5765306122449"/>
    <col collapsed="false" hidden="false" max="3" min="3" style="0" width="17.7091836734694"/>
    <col collapsed="false" hidden="false" max="4" min="4" style="0" width="17.1428571428571"/>
    <col collapsed="false" hidden="false" max="5" min="5" style="0" width="14.1479591836735"/>
    <col collapsed="false" hidden="false" max="6" min="6" style="0" width="18"/>
    <col collapsed="false" hidden="false" max="7" min="7" style="0" width="15.7142857142857"/>
    <col collapsed="false" hidden="false" max="8" min="8" style="0" width="12.5714285714286"/>
    <col collapsed="false" hidden="false" max="9" min="9" style="0" width="10.9948979591837"/>
    <col collapsed="false" hidden="false" max="10" min="10" style="0" width="8.70918367346939"/>
    <col collapsed="false" hidden="false" max="11" min="11" style="0" width="10.4744897959184"/>
    <col collapsed="false" hidden="false" max="15" min="12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collapsed="false" customFormat="false" customHeight="false" hidden="true" ht="15.25" outlineLevel="0" r="1">
      <c r="A1" s="357" t="s">
        <v>0</v>
      </c>
    </row>
    <row collapsed="false" customFormat="false" customHeight="false" hidden="true" ht="15.75" outlineLevel="0" r="2">
      <c r="A2" s="358" t="s">
        <v>1</v>
      </c>
    </row>
    <row collapsed="false" customFormat="false" customHeight="false" hidden="true" ht="15.75" outlineLevel="0" r="3">
      <c r="A3" s="21" t="s">
        <v>43</v>
      </c>
      <c r="B3" s="21"/>
      <c r="C3" s="21"/>
      <c r="D3" s="21"/>
      <c r="E3" s="21"/>
      <c r="F3" s="21"/>
      <c r="G3" s="21"/>
    </row>
    <row collapsed="false" customFormat="false" customHeight="false" hidden="true" ht="15.75" outlineLevel="0" r="4">
      <c r="A4" s="5"/>
    </row>
    <row collapsed="false" customFormat="false" customHeight="true" hidden="true" ht="164.25" outlineLevel="0" r="5">
      <c r="A5" s="353" t="s">
        <v>3</v>
      </c>
      <c r="B5" s="26" t="s">
        <v>44</v>
      </c>
      <c r="C5" s="26" t="s">
        <v>45</v>
      </c>
      <c r="D5" s="26" t="s">
        <v>6</v>
      </c>
      <c r="E5" s="26"/>
      <c r="F5" s="26" t="s">
        <v>46</v>
      </c>
      <c r="G5" s="26" t="s">
        <v>424</v>
      </c>
    </row>
    <row collapsed="false" customFormat="false" customHeight="false" hidden="true" ht="30" outlineLevel="0" r="6">
      <c r="A6" s="32" t="s">
        <v>9</v>
      </c>
      <c r="B6" s="26"/>
      <c r="C6" s="26"/>
      <c r="D6" s="253" t="s">
        <v>47</v>
      </c>
      <c r="E6" s="29" t="s">
        <v>48</v>
      </c>
      <c r="F6" s="26"/>
      <c r="G6" s="26"/>
    </row>
    <row collapsed="false" customFormat="false" customHeight="true" hidden="true" ht="34.5" outlineLevel="0" r="7">
      <c r="A7" s="31" t="n">
        <v>1</v>
      </c>
      <c r="B7" s="31" t="n">
        <v>2</v>
      </c>
      <c r="C7" s="31" t="n">
        <v>3</v>
      </c>
      <c r="D7" s="31" t="n">
        <v>4</v>
      </c>
      <c r="E7" s="31" t="n">
        <v>5</v>
      </c>
      <c r="F7" s="31" t="n">
        <v>6</v>
      </c>
      <c r="G7" s="359" t="n">
        <v>7</v>
      </c>
    </row>
    <row collapsed="false" customFormat="false" customHeight="true" hidden="true" ht="15" outlineLevel="0" r="8">
      <c r="A8" s="360" t="s">
        <v>12</v>
      </c>
      <c r="B8" s="361" t="s">
        <v>49</v>
      </c>
      <c r="C8" s="35"/>
      <c r="D8" s="36" t="n">
        <v>41640</v>
      </c>
      <c r="E8" s="36" t="n">
        <v>42735</v>
      </c>
      <c r="F8" s="35"/>
      <c r="G8" s="35"/>
    </row>
    <row collapsed="false" customFormat="false" customHeight="false" hidden="true" ht="75" outlineLevel="0" r="9">
      <c r="A9" s="360"/>
      <c r="B9" s="29" t="s">
        <v>50</v>
      </c>
      <c r="C9" s="35"/>
      <c r="D9" s="36"/>
      <c r="E9" s="36"/>
      <c r="F9" s="35"/>
      <c r="G9" s="35"/>
    </row>
    <row collapsed="false" customFormat="false" customHeight="false" hidden="true" ht="105" outlineLevel="0" r="10">
      <c r="A10" s="362" t="s">
        <v>15</v>
      </c>
      <c r="B10" s="29" t="s">
        <v>51</v>
      </c>
      <c r="C10" s="29" t="s">
        <v>52</v>
      </c>
      <c r="D10" s="40" t="n">
        <v>41640</v>
      </c>
      <c r="E10" s="40" t="n">
        <v>42735</v>
      </c>
      <c r="F10" s="29" t="s">
        <v>53</v>
      </c>
      <c r="G10" s="253" t="s">
        <v>425</v>
      </c>
    </row>
    <row collapsed="false" customFormat="false" customHeight="false" hidden="true" ht="225" outlineLevel="0" r="11">
      <c r="A11" s="362" t="s">
        <v>20</v>
      </c>
      <c r="B11" s="29" t="s">
        <v>54</v>
      </c>
      <c r="C11" s="29" t="s">
        <v>55</v>
      </c>
      <c r="D11" s="40" t="n">
        <v>41640</v>
      </c>
      <c r="E11" s="40" t="n">
        <v>42735</v>
      </c>
      <c r="F11" s="29" t="s">
        <v>56</v>
      </c>
      <c r="G11" s="35" t="s">
        <v>426</v>
      </c>
    </row>
    <row collapsed="false" customFormat="false" customHeight="true" hidden="true" ht="14.45" outlineLevel="0" r="12">
      <c r="A12" s="32"/>
      <c r="B12" s="205"/>
      <c r="C12" s="205"/>
      <c r="D12" s="205"/>
      <c r="E12" s="205"/>
      <c r="F12" s="205"/>
      <c r="G12" s="205"/>
    </row>
    <row collapsed="false" customFormat="false" customHeight="true" hidden="true" ht="15" outlineLevel="0" r="13">
      <c r="A13" s="26" t="s">
        <v>26</v>
      </c>
      <c r="B13" s="361" t="s">
        <v>57</v>
      </c>
      <c r="C13" s="35"/>
      <c r="D13" s="36" t="n">
        <v>41640</v>
      </c>
      <c r="E13" s="36" t="n">
        <v>42735</v>
      </c>
      <c r="F13" s="35"/>
      <c r="G13" s="35"/>
    </row>
    <row collapsed="false" customFormat="false" customHeight="false" hidden="true" ht="105" outlineLevel="0" r="14">
      <c r="A14" s="26"/>
      <c r="B14" s="29" t="s">
        <v>58</v>
      </c>
      <c r="C14" s="35"/>
      <c r="D14" s="36"/>
      <c r="E14" s="36"/>
      <c r="F14" s="35"/>
      <c r="G14" s="35"/>
    </row>
    <row collapsed="false" customFormat="false" customHeight="false" hidden="true" ht="135" outlineLevel="0" r="15">
      <c r="A15" s="32" t="s">
        <v>28</v>
      </c>
      <c r="B15" s="29" t="s">
        <v>59</v>
      </c>
      <c r="C15" s="29" t="s">
        <v>60</v>
      </c>
      <c r="D15" s="40" t="n">
        <v>41640</v>
      </c>
      <c r="E15" s="40" t="n">
        <v>42735</v>
      </c>
      <c r="F15" s="29" t="s">
        <v>30</v>
      </c>
      <c r="G15" s="276" t="s">
        <v>427</v>
      </c>
    </row>
    <row collapsed="false" customFormat="false" customHeight="false" hidden="true" ht="120" outlineLevel="0" r="16">
      <c r="A16" s="362" t="s">
        <v>32</v>
      </c>
      <c r="B16" s="29" t="s">
        <v>61</v>
      </c>
      <c r="C16" s="29" t="s">
        <v>60</v>
      </c>
      <c r="D16" s="40" t="n">
        <v>41640</v>
      </c>
      <c r="E16" s="40" t="n">
        <v>42735</v>
      </c>
      <c r="F16" s="194" t="s">
        <v>34</v>
      </c>
      <c r="G16" s="205" t="s">
        <v>428</v>
      </c>
    </row>
    <row collapsed="false" customFormat="false" customHeight="true" hidden="true" ht="15" outlineLevel="0" r="17">
      <c r="A17" s="26" t="n">
        <v>3</v>
      </c>
      <c r="B17" s="363" t="s">
        <v>62</v>
      </c>
      <c r="C17" s="35" t="s">
        <v>63</v>
      </c>
      <c r="D17" s="36" t="n">
        <v>41640</v>
      </c>
      <c r="E17" s="36" t="n">
        <v>42735</v>
      </c>
      <c r="F17" s="205"/>
      <c r="G17" s="35"/>
    </row>
    <row collapsed="false" customFormat="false" customHeight="true" hidden="true" ht="133.5" outlineLevel="0" r="18">
      <c r="A18" s="26"/>
      <c r="B18" s="194" t="s">
        <v>64</v>
      </c>
      <c r="C18" s="35"/>
      <c r="D18" s="36"/>
      <c r="E18" s="36"/>
      <c r="F18" s="205"/>
      <c r="G18" s="35"/>
    </row>
    <row collapsed="false" customFormat="false" customHeight="true" hidden="true" ht="74.25" outlineLevel="0" r="19">
      <c r="A19" s="364" t="n">
        <v>41642</v>
      </c>
      <c r="B19" s="206" t="s">
        <v>65</v>
      </c>
      <c r="C19" s="35" t="s">
        <v>63</v>
      </c>
      <c r="D19" s="36" t="n">
        <v>41640</v>
      </c>
      <c r="E19" s="36" t="n">
        <v>42735</v>
      </c>
      <c r="F19" s="35" t="s">
        <v>40</v>
      </c>
      <c r="G19" s="205" t="s">
        <v>429</v>
      </c>
    </row>
    <row collapsed="false" customFormat="false" customHeight="true" hidden="true" ht="102" outlineLevel="0" r="20">
      <c r="A20" s="364"/>
      <c r="B20" s="194" t="s">
        <v>66</v>
      </c>
      <c r="C20" s="35"/>
      <c r="D20" s="36"/>
      <c r="E20" s="36"/>
      <c r="F20" s="35"/>
      <c r="G20" s="205"/>
    </row>
    <row collapsed="false" customFormat="false" customHeight="false" hidden="true" ht="15" outlineLevel="0" r="21">
      <c r="A21" s="365"/>
    </row>
    <row collapsed="false" customFormat="false" customHeight="false" hidden="true" ht="15.75" outlineLevel="0" r="22">
      <c r="A22" s="366" t="s">
        <v>67</v>
      </c>
    </row>
    <row collapsed="false" customFormat="false" customHeight="false" hidden="true" ht="15.75" outlineLevel="0" r="23">
      <c r="A23" s="366" t="s">
        <v>42</v>
      </c>
    </row>
    <row collapsed="false" customFormat="false" customHeight="false" hidden="true" ht="15.75" outlineLevel="0" r="24">
      <c r="A24" s="357"/>
    </row>
    <row collapsed="false" customFormat="false" customHeight="false" hidden="true" ht="15.75" outlineLevel="0" r="25">
      <c r="A25" s="357" t="s">
        <v>68</v>
      </c>
    </row>
    <row collapsed="false" customFormat="false" customHeight="false" hidden="true" ht="15.75" outlineLevel="0" r="26">
      <c r="A26" s="3" t="s">
        <v>69</v>
      </c>
      <c r="B26" s="3"/>
      <c r="C26" s="3"/>
      <c r="D26" s="3"/>
      <c r="E26" s="3"/>
      <c r="F26" s="3"/>
      <c r="G26" s="3"/>
    </row>
    <row collapsed="false" customFormat="false" customHeight="false" hidden="true" ht="15.75" outlineLevel="0" r="27">
      <c r="A27" s="3" t="s">
        <v>430</v>
      </c>
      <c r="B27" s="3"/>
      <c r="C27" s="3"/>
      <c r="D27" s="3"/>
      <c r="E27" s="3"/>
      <c r="F27" s="3"/>
      <c r="G27" s="3"/>
    </row>
    <row collapsed="false" customFormat="false" customHeight="false" hidden="true" ht="15.75" outlineLevel="0" r="28">
      <c r="A28" s="367"/>
    </row>
    <row collapsed="false" customFormat="false" customHeight="true" hidden="true" ht="172.5" outlineLevel="0" r="29">
      <c r="A29" s="37" t="s">
        <v>71</v>
      </c>
      <c r="B29" s="37" t="s">
        <v>72</v>
      </c>
      <c r="C29" s="37" t="s">
        <v>73</v>
      </c>
      <c r="D29" s="37"/>
      <c r="E29" s="37" t="s">
        <v>74</v>
      </c>
      <c r="F29" s="304" t="s">
        <v>75</v>
      </c>
      <c r="G29" s="304"/>
      <c r="H29" s="304"/>
      <c r="I29" s="304"/>
      <c r="J29" s="304"/>
      <c r="K29" s="304"/>
      <c r="L29" s="304"/>
      <c r="M29" s="304"/>
      <c r="N29" s="304"/>
      <c r="O29" s="304"/>
    </row>
    <row collapsed="false" customFormat="false" customHeight="true" hidden="true" ht="30.75" outlineLevel="0" r="30">
      <c r="A30" s="37"/>
      <c r="B30" s="37"/>
      <c r="C30" s="37" t="s">
        <v>76</v>
      </c>
      <c r="D30" s="37" t="s">
        <v>77</v>
      </c>
      <c r="E30" s="37"/>
      <c r="F30" s="27"/>
      <c r="G30" s="27"/>
      <c r="H30" s="27"/>
      <c r="I30" s="617" t="s">
        <v>78</v>
      </c>
      <c r="J30" s="37" t="s">
        <v>79</v>
      </c>
      <c r="K30" s="37" t="s">
        <v>80</v>
      </c>
      <c r="L30" s="265" t="s">
        <v>431</v>
      </c>
      <c r="M30" s="37" t="s">
        <v>82</v>
      </c>
      <c r="N30" s="37"/>
      <c r="O30" s="37"/>
    </row>
    <row collapsed="false" customFormat="false" customHeight="false" hidden="true" ht="15.75" outlineLevel="0" r="31">
      <c r="A31" s="37"/>
      <c r="B31" s="37"/>
      <c r="C31" s="37"/>
      <c r="D31" s="37"/>
      <c r="E31" s="37"/>
      <c r="F31" s="27"/>
      <c r="G31" s="27"/>
      <c r="H31" s="27"/>
      <c r="I31" s="617"/>
      <c r="J31" s="37"/>
      <c r="K31" s="37"/>
      <c r="L31" s="41" t="s">
        <v>432</v>
      </c>
      <c r="M31" s="37"/>
      <c r="N31" s="37"/>
      <c r="O31" s="37"/>
    </row>
    <row collapsed="false" customFormat="false" customHeight="false" hidden="true" ht="15.75" outlineLevel="0" r="32">
      <c r="A32" s="41" t="n">
        <v>1</v>
      </c>
      <c r="B32" s="41" t="n">
        <v>2</v>
      </c>
      <c r="C32" s="41" t="n">
        <v>3</v>
      </c>
      <c r="D32" s="41" t="n">
        <v>4</v>
      </c>
      <c r="E32" s="41" t="n">
        <v>5</v>
      </c>
      <c r="F32" s="246" t="n">
        <v>6</v>
      </c>
      <c r="G32" s="246"/>
      <c r="H32" s="246"/>
      <c r="I32" s="246"/>
      <c r="J32" s="41" t="n">
        <v>7</v>
      </c>
      <c r="K32" s="41" t="n">
        <v>8</v>
      </c>
      <c r="L32" s="41" t="n">
        <v>9</v>
      </c>
      <c r="M32" s="37" t="n">
        <v>10</v>
      </c>
      <c r="N32" s="37"/>
      <c r="O32" s="37"/>
    </row>
    <row collapsed="false" customFormat="false" customHeight="true" hidden="true" ht="47.25" outlineLevel="0" r="33">
      <c r="A33" s="204" t="s">
        <v>180</v>
      </c>
      <c r="B33" s="37" t="s">
        <v>433</v>
      </c>
      <c r="C33" s="368" t="n">
        <v>41640</v>
      </c>
      <c r="D33" s="368" t="n">
        <v>42004</v>
      </c>
      <c r="E33" s="265" t="s">
        <v>225</v>
      </c>
      <c r="F33" s="369"/>
      <c r="G33" s="369"/>
      <c r="H33" s="369"/>
      <c r="I33" s="370" t="n">
        <f aca="false">I34+I36+I37</f>
        <v>20222.504</v>
      </c>
      <c r="J33" s="370" t="n">
        <f aca="false">J34+J36+J37</f>
        <v>0</v>
      </c>
      <c r="K33" s="370" t="n">
        <f aca="false">K34+K36+K37</f>
        <v>17193.04</v>
      </c>
      <c r="L33" s="370" t="n">
        <f aca="false">L34+L36+L37</f>
        <v>0</v>
      </c>
      <c r="M33" s="371" t="n">
        <f aca="false">O34+O35+O36+O37</f>
        <v>3029.464</v>
      </c>
      <c r="N33" s="371"/>
      <c r="O33" s="371"/>
    </row>
    <row collapsed="false" customFormat="false" customHeight="true" hidden="true" ht="19.5" outlineLevel="0" r="34">
      <c r="A34" s="204"/>
      <c r="B34" s="37"/>
      <c r="C34" s="368"/>
      <c r="D34" s="368"/>
      <c r="E34" s="265" t="s">
        <v>226</v>
      </c>
      <c r="F34" s="569" t="s">
        <v>86</v>
      </c>
      <c r="G34" s="569"/>
      <c r="H34" s="569"/>
      <c r="I34" s="373" t="n">
        <f aca="false">J34+K34+L34+O34</f>
        <v>15487.15</v>
      </c>
      <c r="J34" s="375" t="n">
        <f aca="false">J54</f>
        <v>0</v>
      </c>
      <c r="K34" s="374" t="n">
        <f aca="false">K54</f>
        <v>14079.15</v>
      </c>
      <c r="L34" s="375" t="n">
        <f aca="false">L54</f>
        <v>0</v>
      </c>
      <c r="M34" s="372" t="s">
        <v>86</v>
      </c>
      <c r="N34" s="372"/>
      <c r="O34" s="570" t="n">
        <f aca="false">O54</f>
        <v>1408</v>
      </c>
    </row>
    <row collapsed="false" customFormat="false" customHeight="true" hidden="true" ht="19.5" outlineLevel="0" r="35">
      <c r="A35" s="204"/>
      <c r="B35" s="37"/>
      <c r="C35" s="368"/>
      <c r="D35" s="368"/>
      <c r="E35" s="571"/>
      <c r="F35" s="372" t="s">
        <v>87</v>
      </c>
      <c r="G35" s="372"/>
      <c r="H35" s="372"/>
      <c r="I35" s="373" t="n">
        <f aca="false">J35+K35+L35+O35</f>
        <v>0</v>
      </c>
      <c r="J35" s="375" t="n">
        <f aca="false">J55</f>
        <v>0</v>
      </c>
      <c r="K35" s="374" t="n">
        <f aca="false">K55</f>
        <v>0</v>
      </c>
      <c r="L35" s="375" t="n">
        <f aca="false">L55</f>
        <v>0</v>
      </c>
      <c r="M35" s="372" t="s">
        <v>87</v>
      </c>
      <c r="N35" s="372"/>
      <c r="O35" s="572" t="n">
        <f aca="false">O55</f>
        <v>0</v>
      </c>
    </row>
    <row collapsed="false" customFormat="false" customHeight="true" hidden="true" ht="19.5" outlineLevel="0" r="36">
      <c r="A36" s="204"/>
      <c r="B36" s="37"/>
      <c r="C36" s="368"/>
      <c r="D36" s="368"/>
      <c r="E36" s="571"/>
      <c r="F36" s="372" t="s">
        <v>88</v>
      </c>
      <c r="G36" s="372"/>
      <c r="H36" s="372"/>
      <c r="I36" s="373" t="n">
        <f aca="false">J36+K36+L36+O36</f>
        <v>3647.779</v>
      </c>
      <c r="J36" s="375" t="n">
        <f aca="false">J56</f>
        <v>0</v>
      </c>
      <c r="K36" s="374" t="n">
        <f aca="false">K56</f>
        <v>3113.89</v>
      </c>
      <c r="L36" s="375" t="n">
        <f aca="false">L56</f>
        <v>0</v>
      </c>
      <c r="M36" s="372" t="s">
        <v>88</v>
      </c>
      <c r="N36" s="372"/>
      <c r="O36" s="572" t="n">
        <f aca="false">O56</f>
        <v>533.889</v>
      </c>
    </row>
    <row collapsed="false" customFormat="false" customHeight="true" hidden="true" ht="19.5" outlineLevel="0" r="37">
      <c r="A37" s="204"/>
      <c r="B37" s="37"/>
      <c r="C37" s="368"/>
      <c r="D37" s="368"/>
      <c r="E37" s="573"/>
      <c r="F37" s="372" t="s">
        <v>55</v>
      </c>
      <c r="G37" s="372"/>
      <c r="H37" s="372"/>
      <c r="I37" s="373" t="n">
        <f aca="false">J37+K37+L37+O37</f>
        <v>1087.575</v>
      </c>
      <c r="J37" s="376" t="n">
        <f aca="false">J57+J93+J126</f>
        <v>0</v>
      </c>
      <c r="K37" s="374" t="n">
        <f aca="false">K57+K93+K126</f>
        <v>0</v>
      </c>
      <c r="L37" s="376" t="n">
        <f aca="false">L57+L93+L126</f>
        <v>0</v>
      </c>
      <c r="M37" s="372" t="s">
        <v>55</v>
      </c>
      <c r="N37" s="372"/>
      <c r="O37" s="572" t="n">
        <f aca="false">O57+M93+M126</f>
        <v>1087.575</v>
      </c>
    </row>
    <row collapsed="false" customFormat="false" customHeight="false" hidden="true" ht="18.75" outlineLevel="0" r="38">
      <c r="A38" s="204"/>
      <c r="B38" s="37"/>
      <c r="C38" s="368" t="n">
        <v>42005</v>
      </c>
      <c r="D38" s="368" t="n">
        <v>42369</v>
      </c>
      <c r="E38" s="265" t="s">
        <v>227</v>
      </c>
      <c r="F38" s="377"/>
      <c r="G38" s="378"/>
      <c r="H38" s="378"/>
      <c r="I38" s="370" t="n">
        <f aca="false">I39+I40+I41+I42</f>
        <v>61033.92</v>
      </c>
      <c r="J38" s="370" t="n">
        <f aca="false">J39+J40+J41+J42</f>
        <v>0</v>
      </c>
      <c r="K38" s="370" t="n">
        <f aca="false">K39+K40+K41+K42</f>
        <v>4780.39</v>
      </c>
      <c r="L38" s="370" t="n">
        <f aca="false">L39+L40+L41+L42</f>
        <v>0</v>
      </c>
      <c r="M38" s="371" t="n">
        <f aca="false">O39+O40+O41+O42</f>
        <v>56253.53</v>
      </c>
      <c r="N38" s="371"/>
      <c r="O38" s="371"/>
    </row>
    <row collapsed="false" customFormat="false" customHeight="true" hidden="true" ht="19.5" outlineLevel="0" r="39">
      <c r="A39" s="204"/>
      <c r="B39" s="37"/>
      <c r="C39" s="368"/>
      <c r="D39" s="368"/>
      <c r="E39" s="265" t="s">
        <v>226</v>
      </c>
      <c r="F39" s="372" t="s">
        <v>86</v>
      </c>
      <c r="G39" s="372"/>
      <c r="H39" s="372"/>
      <c r="I39" s="373" t="n">
        <f aca="false">J39+K39+L39+O39</f>
        <v>19069.2</v>
      </c>
      <c r="J39" s="374" t="n">
        <f aca="false">J59+J96</f>
        <v>0</v>
      </c>
      <c r="K39" s="374" t="n">
        <f aca="false">K59+K96</f>
        <v>0</v>
      </c>
      <c r="L39" s="374" t="n">
        <f aca="false">L59+L96</f>
        <v>0</v>
      </c>
      <c r="M39" s="372" t="s">
        <v>86</v>
      </c>
      <c r="N39" s="372"/>
      <c r="O39" s="570" t="n">
        <f aca="false">O59+O96</f>
        <v>19069.2</v>
      </c>
    </row>
    <row collapsed="false" customFormat="false" customHeight="true" hidden="true" ht="19.5" outlineLevel="0" r="40">
      <c r="A40" s="204"/>
      <c r="B40" s="37"/>
      <c r="C40" s="368"/>
      <c r="D40" s="368"/>
      <c r="E40" s="571"/>
      <c r="F40" s="372" t="s">
        <v>87</v>
      </c>
      <c r="G40" s="372"/>
      <c r="H40" s="372"/>
      <c r="I40" s="373" t="n">
        <f aca="false">J40+K40+L40+O40</f>
        <v>18971.24</v>
      </c>
      <c r="J40" s="374" t="n">
        <f aca="false">J60+J97</f>
        <v>0</v>
      </c>
      <c r="K40" s="374" t="n">
        <f aca="false">K60+K97</f>
        <v>1156.4</v>
      </c>
      <c r="L40" s="374" t="n">
        <f aca="false">L60+L97</f>
        <v>0</v>
      </c>
      <c r="M40" s="372" t="s">
        <v>87</v>
      </c>
      <c r="N40" s="372"/>
      <c r="O40" s="572" t="n">
        <f aca="false">O60+O97</f>
        <v>17814.84</v>
      </c>
    </row>
    <row collapsed="false" customFormat="false" customHeight="true" hidden="true" ht="19.5" outlineLevel="0" r="41">
      <c r="A41" s="204"/>
      <c r="B41" s="37"/>
      <c r="C41" s="368"/>
      <c r="D41" s="368"/>
      <c r="E41" s="571"/>
      <c r="F41" s="372" t="s">
        <v>88</v>
      </c>
      <c r="G41" s="372"/>
      <c r="H41" s="372"/>
      <c r="I41" s="373" t="n">
        <f aca="false">J41+K41+L41+O41</f>
        <v>20479.29</v>
      </c>
      <c r="J41" s="374" t="n">
        <f aca="false">J61+J98</f>
        <v>0</v>
      </c>
      <c r="K41" s="374" t="n">
        <f aca="false">K61+K98</f>
        <v>3623.99</v>
      </c>
      <c r="L41" s="374" t="n">
        <f aca="false">L61+L98</f>
        <v>0</v>
      </c>
      <c r="M41" s="372" t="s">
        <v>88</v>
      </c>
      <c r="N41" s="372"/>
      <c r="O41" s="572" t="n">
        <f aca="false">O61+O98</f>
        <v>16855.3</v>
      </c>
    </row>
    <row collapsed="false" customFormat="false" customHeight="true" hidden="true" ht="19.5" outlineLevel="0" r="42">
      <c r="A42" s="204"/>
      <c r="B42" s="37"/>
      <c r="C42" s="368"/>
      <c r="D42" s="368"/>
      <c r="E42" s="573"/>
      <c r="F42" s="372" t="s">
        <v>55</v>
      </c>
      <c r="G42" s="372"/>
      <c r="H42" s="372"/>
      <c r="I42" s="373" t="n">
        <f aca="false">J42+K42+L42+O42</f>
        <v>2514.19</v>
      </c>
      <c r="J42" s="374" t="n">
        <f aca="false">J62+J99+J128</f>
        <v>0</v>
      </c>
      <c r="K42" s="374" t="n">
        <f aca="false">K62+K99+K128</f>
        <v>0</v>
      </c>
      <c r="L42" s="374" t="n">
        <f aca="false">L62+L99+L128</f>
        <v>0</v>
      </c>
      <c r="M42" s="372" t="s">
        <v>55</v>
      </c>
      <c r="N42" s="372"/>
      <c r="O42" s="572" t="n">
        <f aca="false">O62+O99+M128</f>
        <v>2514.19</v>
      </c>
    </row>
    <row collapsed="false" customFormat="false" customHeight="false" hidden="true" ht="18.75" outlineLevel="0" r="43">
      <c r="A43" s="204"/>
      <c r="B43" s="37"/>
      <c r="C43" s="368" t="n">
        <v>42370</v>
      </c>
      <c r="D43" s="368" t="n">
        <v>42735</v>
      </c>
      <c r="E43" s="265" t="s">
        <v>228</v>
      </c>
      <c r="F43" s="371" t="n">
        <f aca="false">I44+I45+I46+I47</f>
        <v>57407.4</v>
      </c>
      <c r="G43" s="371"/>
      <c r="H43" s="371"/>
      <c r="I43" s="371"/>
      <c r="J43" s="379" t="n">
        <f aca="false">J44+J45+J46+J47</f>
        <v>0</v>
      </c>
      <c r="K43" s="379" t="n">
        <f aca="false">K44+K45+K46+K47</f>
        <v>0</v>
      </c>
      <c r="L43" s="380" t="n">
        <f aca="false">L44+L45+L46+L47</f>
        <v>0</v>
      </c>
      <c r="M43" s="371" t="n">
        <f aca="false">O44+O45+O46+O47</f>
        <v>57407.4</v>
      </c>
      <c r="N43" s="371"/>
      <c r="O43" s="371"/>
    </row>
    <row collapsed="false" customFormat="false" customHeight="true" hidden="true" ht="19.5" outlineLevel="0" r="44">
      <c r="A44" s="204"/>
      <c r="B44" s="37"/>
      <c r="C44" s="368"/>
      <c r="D44" s="368"/>
      <c r="E44" s="265" t="s">
        <v>226</v>
      </c>
      <c r="F44" s="372" t="s">
        <v>86</v>
      </c>
      <c r="G44" s="372"/>
      <c r="H44" s="372"/>
      <c r="I44" s="373" t="n">
        <f aca="false">J44+K44+L44+O44</f>
        <v>18714</v>
      </c>
      <c r="J44" s="375" t="n">
        <f aca="false">J64+J101</f>
        <v>0</v>
      </c>
      <c r="K44" s="375" t="n">
        <f aca="false">K64+K101</f>
        <v>0</v>
      </c>
      <c r="L44" s="375" t="n">
        <f aca="false">L64+L101</f>
        <v>0</v>
      </c>
      <c r="M44" s="372" t="s">
        <v>86</v>
      </c>
      <c r="N44" s="372"/>
      <c r="O44" s="570" t="n">
        <f aca="false">O64+O101</f>
        <v>18714</v>
      </c>
    </row>
    <row collapsed="false" customFormat="false" customHeight="true" hidden="true" ht="19.5" outlineLevel="0" r="45">
      <c r="A45" s="204"/>
      <c r="B45" s="37"/>
      <c r="C45" s="368"/>
      <c r="D45" s="368"/>
      <c r="E45" s="571"/>
      <c r="F45" s="372" t="s">
        <v>87</v>
      </c>
      <c r="G45" s="372"/>
      <c r="H45" s="372"/>
      <c r="I45" s="373" t="n">
        <f aca="false">J45+K45+L45+O45</f>
        <v>18466</v>
      </c>
      <c r="J45" s="375" t="n">
        <f aca="false">J65+J102</f>
        <v>0</v>
      </c>
      <c r="K45" s="375" t="n">
        <f aca="false">K65+K102</f>
        <v>0</v>
      </c>
      <c r="L45" s="375" t="n">
        <f aca="false">L65+L102</f>
        <v>0</v>
      </c>
      <c r="M45" s="372" t="s">
        <v>87</v>
      </c>
      <c r="N45" s="372"/>
      <c r="O45" s="572" t="n">
        <f aca="false">O65+O102</f>
        <v>18466</v>
      </c>
    </row>
    <row collapsed="false" customFormat="false" customHeight="true" hidden="true" ht="19.5" outlineLevel="0" r="46">
      <c r="A46" s="204"/>
      <c r="B46" s="37"/>
      <c r="C46" s="368"/>
      <c r="D46" s="368"/>
      <c r="E46" s="571"/>
      <c r="F46" s="372" t="s">
        <v>88</v>
      </c>
      <c r="G46" s="372"/>
      <c r="H46" s="372"/>
      <c r="I46" s="373" t="n">
        <f aca="false">J46+K46+L46+O46</f>
        <v>18718.1</v>
      </c>
      <c r="J46" s="375" t="n">
        <f aca="false">J66+J103</f>
        <v>0</v>
      </c>
      <c r="K46" s="375" t="n">
        <f aca="false">K66+K103</f>
        <v>0</v>
      </c>
      <c r="L46" s="375" t="n">
        <f aca="false">L66+L103</f>
        <v>0</v>
      </c>
      <c r="M46" s="372" t="s">
        <v>88</v>
      </c>
      <c r="N46" s="372"/>
      <c r="O46" s="572" t="n">
        <f aca="false">O66+O103</f>
        <v>18718.1</v>
      </c>
    </row>
    <row collapsed="false" customFormat="false" customHeight="true" hidden="true" ht="19.5" outlineLevel="0" r="47">
      <c r="A47" s="204"/>
      <c r="B47" s="37"/>
      <c r="C47" s="368"/>
      <c r="D47" s="368"/>
      <c r="E47" s="573"/>
      <c r="F47" s="372" t="s">
        <v>55</v>
      </c>
      <c r="G47" s="372"/>
      <c r="H47" s="372"/>
      <c r="I47" s="373" t="n">
        <f aca="false">J47+K47+L47+O47</f>
        <v>1509.3</v>
      </c>
      <c r="J47" s="375" t="n">
        <f aca="false">J67+J104+J130</f>
        <v>0</v>
      </c>
      <c r="K47" s="376" t="n">
        <f aca="false">K67+K104+K130</f>
        <v>0</v>
      </c>
      <c r="L47" s="376" t="n">
        <f aca="false">L67+L104+L130</f>
        <v>0</v>
      </c>
      <c r="M47" s="372" t="s">
        <v>55</v>
      </c>
      <c r="N47" s="372"/>
      <c r="O47" s="572" t="n">
        <f aca="false">O67+O104+M130</f>
        <v>1509.3</v>
      </c>
    </row>
    <row collapsed="false" customFormat="false" customHeight="true" hidden="true" ht="19.5" outlineLevel="0" r="48">
      <c r="A48" s="37" t="s">
        <v>85</v>
      </c>
      <c r="B48" s="37"/>
      <c r="C48" s="368" t="n">
        <v>41640</v>
      </c>
      <c r="D48" s="368" t="n">
        <v>42735</v>
      </c>
      <c r="E48" s="37"/>
      <c r="F48" s="371" t="n">
        <f aca="false">I49+I50+I51+I52</f>
        <v>138663.824</v>
      </c>
      <c r="G48" s="371"/>
      <c r="H48" s="371"/>
      <c r="I48" s="371"/>
      <c r="J48" s="381" t="n">
        <f aca="false">J49+J50+J51+J52</f>
        <v>0</v>
      </c>
      <c r="K48" s="381" t="n">
        <f aca="false">K49+K50+K51+K52</f>
        <v>21973.43</v>
      </c>
      <c r="L48" s="381" t="n">
        <f aca="false">L49+L50+L51+L52</f>
        <v>0</v>
      </c>
      <c r="M48" s="371" t="n">
        <f aca="false">O49+O50+O51+O52</f>
        <v>116690.394</v>
      </c>
      <c r="N48" s="371"/>
      <c r="O48" s="371"/>
    </row>
    <row collapsed="false" customFormat="false" customHeight="true" hidden="true" ht="19.5" outlineLevel="0" r="49">
      <c r="A49" s="37"/>
      <c r="B49" s="37"/>
      <c r="C49" s="368"/>
      <c r="D49" s="368"/>
      <c r="E49" s="37"/>
      <c r="F49" s="372" t="s">
        <v>86</v>
      </c>
      <c r="G49" s="372"/>
      <c r="H49" s="372"/>
      <c r="I49" s="382" t="n">
        <f aca="false">J49+K49+O49+L49</f>
        <v>53270.35</v>
      </c>
      <c r="J49" s="382" t="n">
        <f aca="false">J34+J39+J44</f>
        <v>0</v>
      </c>
      <c r="K49" s="383" t="n">
        <f aca="false">K34+K39+K44</f>
        <v>14079.15</v>
      </c>
      <c r="L49" s="383" t="n">
        <f aca="false">L34+L39+L44</f>
        <v>0</v>
      </c>
      <c r="M49" s="372" t="s">
        <v>86</v>
      </c>
      <c r="N49" s="372"/>
      <c r="O49" s="574" t="n">
        <f aca="false">O34+O39++O44</f>
        <v>39191.2</v>
      </c>
    </row>
    <row collapsed="false" customFormat="false" customHeight="true" hidden="true" ht="19.5" outlineLevel="0" r="50">
      <c r="A50" s="37"/>
      <c r="B50" s="37"/>
      <c r="C50" s="368"/>
      <c r="D50" s="368"/>
      <c r="E50" s="37"/>
      <c r="F50" s="372" t="s">
        <v>87</v>
      </c>
      <c r="G50" s="372"/>
      <c r="H50" s="372"/>
      <c r="I50" s="382" t="n">
        <f aca="false">J50+K50+O50+L50</f>
        <v>37437.24</v>
      </c>
      <c r="J50" s="382" t="n">
        <f aca="false">J35+J40+J45</f>
        <v>0</v>
      </c>
      <c r="K50" s="383" t="n">
        <f aca="false">K35+K40+K45</f>
        <v>1156.4</v>
      </c>
      <c r="L50" s="383" t="n">
        <f aca="false">L35+L40+L45</f>
        <v>0</v>
      </c>
      <c r="M50" s="372" t="s">
        <v>87</v>
      </c>
      <c r="N50" s="372"/>
      <c r="O50" s="575" t="n">
        <f aca="false">O35+O40++O45</f>
        <v>36280.84</v>
      </c>
    </row>
    <row collapsed="false" customFormat="false" customHeight="true" hidden="true" ht="19.5" outlineLevel="0" r="51">
      <c r="A51" s="37"/>
      <c r="B51" s="37"/>
      <c r="C51" s="368"/>
      <c r="D51" s="368"/>
      <c r="E51" s="37"/>
      <c r="F51" s="372" t="s">
        <v>88</v>
      </c>
      <c r="G51" s="372"/>
      <c r="H51" s="372"/>
      <c r="I51" s="382" t="n">
        <f aca="false">J51+K51+O51+L51</f>
        <v>42845.169</v>
      </c>
      <c r="J51" s="382" t="n">
        <f aca="false">J36+J41+J46</f>
        <v>0</v>
      </c>
      <c r="K51" s="383" t="n">
        <f aca="false">K46+K41+K36</f>
        <v>6737.88</v>
      </c>
      <c r="L51" s="383" t="n">
        <f aca="false">L36+L41+L46</f>
        <v>0</v>
      </c>
      <c r="M51" s="372" t="s">
        <v>88</v>
      </c>
      <c r="N51" s="372"/>
      <c r="O51" s="575" t="n">
        <f aca="false">O36+O41++O46</f>
        <v>36107.289</v>
      </c>
    </row>
    <row collapsed="false" customFormat="false" customHeight="true" hidden="true" ht="19.5" outlineLevel="0" r="52">
      <c r="A52" s="37"/>
      <c r="B52" s="37"/>
      <c r="C52" s="368"/>
      <c r="D52" s="368"/>
      <c r="E52" s="37"/>
      <c r="F52" s="372" t="s">
        <v>55</v>
      </c>
      <c r="G52" s="372"/>
      <c r="H52" s="372"/>
      <c r="I52" s="382" t="n">
        <f aca="false">J52+K52+O52+L52</f>
        <v>5111.065</v>
      </c>
      <c r="J52" s="382" t="n">
        <f aca="false">J37+J42+J47</f>
        <v>0</v>
      </c>
      <c r="K52" s="383" t="n">
        <f aca="false">K47+K42+K37</f>
        <v>0</v>
      </c>
      <c r="L52" s="383" t="n">
        <f aca="false">L37+L42+L47</f>
        <v>0</v>
      </c>
      <c r="M52" s="372" t="s">
        <v>55</v>
      </c>
      <c r="N52" s="372"/>
      <c r="O52" s="575" t="n">
        <f aca="false">O37+O42++O47</f>
        <v>5111.065</v>
      </c>
    </row>
    <row collapsed="false" customFormat="false" customHeight="true" hidden="true" ht="36.75" outlineLevel="0" r="53">
      <c r="A53" s="37" t="s">
        <v>90</v>
      </c>
      <c r="B53" s="37" t="s">
        <v>223</v>
      </c>
      <c r="C53" s="368" t="n">
        <v>41640</v>
      </c>
      <c r="D53" s="368" t="n">
        <v>42004</v>
      </c>
      <c r="E53" s="265" t="s">
        <v>225</v>
      </c>
      <c r="F53" s="384"/>
      <c r="G53" s="384"/>
      <c r="H53" s="384"/>
      <c r="I53" s="385" t="n">
        <f aca="false">I54+I55+I56+I57</f>
        <v>19248.329</v>
      </c>
      <c r="J53" s="618" t="n">
        <f aca="false">J54+J55+J56+J57</f>
        <v>0</v>
      </c>
      <c r="K53" s="386" t="n">
        <f aca="false">K54+K55+K56+K57</f>
        <v>17193.04</v>
      </c>
      <c r="L53" s="386" t="n">
        <f aca="false">L54+L55+L56+L57</f>
        <v>0</v>
      </c>
      <c r="M53" s="371" t="n">
        <f aca="false">O54+O55+O56+O57</f>
        <v>2055.289</v>
      </c>
      <c r="N53" s="371"/>
      <c r="O53" s="371"/>
    </row>
    <row collapsed="false" customFormat="false" customHeight="true" hidden="true" ht="19.5" outlineLevel="0" r="54">
      <c r="A54" s="37"/>
      <c r="B54" s="37"/>
      <c r="C54" s="368"/>
      <c r="D54" s="368"/>
      <c r="E54" s="265" t="s">
        <v>226</v>
      </c>
      <c r="F54" s="387" t="s">
        <v>86</v>
      </c>
      <c r="G54" s="387"/>
      <c r="H54" s="387"/>
      <c r="I54" s="388" t="n">
        <f aca="false">K54+O54+L54+J54</f>
        <v>15487.15</v>
      </c>
      <c r="J54" s="619" t="n">
        <f aca="false">J74</f>
        <v>0</v>
      </c>
      <c r="K54" s="389" t="n">
        <f aca="false">K74</f>
        <v>14079.15</v>
      </c>
      <c r="L54" s="390" t="n">
        <f aca="false">L74</f>
        <v>0</v>
      </c>
      <c r="M54" s="391" t="s">
        <v>86</v>
      </c>
      <c r="N54" s="391"/>
      <c r="O54" s="576" t="n">
        <f aca="false">N74</f>
        <v>1408</v>
      </c>
    </row>
    <row collapsed="false" customFormat="false" customHeight="true" hidden="true" ht="19.5" outlineLevel="0" r="55">
      <c r="A55" s="37"/>
      <c r="B55" s="37"/>
      <c r="C55" s="368"/>
      <c r="D55" s="368"/>
      <c r="E55" s="571"/>
      <c r="F55" s="387" t="s">
        <v>87</v>
      </c>
      <c r="G55" s="387"/>
      <c r="H55" s="387"/>
      <c r="I55" s="388" t="n">
        <f aca="false">K55+O55+L55+J55</f>
        <v>0</v>
      </c>
      <c r="J55" s="619" t="n">
        <f aca="false">J75</f>
        <v>0</v>
      </c>
      <c r="K55" s="389" t="n">
        <f aca="false">K75</f>
        <v>0</v>
      </c>
      <c r="L55" s="390" t="n">
        <f aca="false">L75</f>
        <v>0</v>
      </c>
      <c r="M55" s="391" t="s">
        <v>87</v>
      </c>
      <c r="N55" s="391"/>
      <c r="O55" s="402" t="n">
        <f aca="false">N75</f>
        <v>0</v>
      </c>
    </row>
    <row collapsed="false" customFormat="false" customHeight="true" hidden="true" ht="19.5" outlineLevel="0" r="56">
      <c r="A56" s="37"/>
      <c r="B56" s="37"/>
      <c r="C56" s="368"/>
      <c r="D56" s="368"/>
      <c r="E56" s="571"/>
      <c r="F56" s="387" t="s">
        <v>88</v>
      </c>
      <c r="G56" s="387"/>
      <c r="H56" s="387"/>
      <c r="I56" s="388" t="n">
        <f aca="false">K56+O56+L56+J56</f>
        <v>3647.779</v>
      </c>
      <c r="J56" s="619" t="n">
        <f aca="false">J76</f>
        <v>0</v>
      </c>
      <c r="K56" s="389" t="n">
        <f aca="false">K76</f>
        <v>3113.89</v>
      </c>
      <c r="L56" s="390" t="n">
        <f aca="false">L76</f>
        <v>0</v>
      </c>
      <c r="M56" s="391" t="s">
        <v>88</v>
      </c>
      <c r="N56" s="391"/>
      <c r="O56" s="402" t="n">
        <f aca="false">N76</f>
        <v>533.889</v>
      </c>
    </row>
    <row collapsed="false" customFormat="false" customHeight="true" hidden="true" ht="19.5" outlineLevel="0" r="57">
      <c r="A57" s="37"/>
      <c r="B57" s="37"/>
      <c r="C57" s="368"/>
      <c r="D57" s="368"/>
      <c r="E57" s="573"/>
      <c r="F57" s="387" t="s">
        <v>55</v>
      </c>
      <c r="G57" s="387"/>
      <c r="H57" s="387"/>
      <c r="I57" s="388" t="n">
        <f aca="false">K57+O57+L57+J57</f>
        <v>113.4</v>
      </c>
      <c r="J57" s="619" t="n">
        <f aca="false">J86</f>
        <v>0</v>
      </c>
      <c r="K57" s="389" t="n">
        <f aca="false">K86</f>
        <v>0</v>
      </c>
      <c r="L57" s="390" t="n">
        <f aca="false">L86</f>
        <v>0</v>
      </c>
      <c r="M57" s="391" t="s">
        <v>55</v>
      </c>
      <c r="N57" s="391"/>
      <c r="O57" s="402" t="n">
        <f aca="false">M86</f>
        <v>113.4</v>
      </c>
    </row>
    <row collapsed="false" customFormat="false" customHeight="false" hidden="true" ht="18.75" outlineLevel="0" r="58">
      <c r="A58" s="37"/>
      <c r="B58" s="37"/>
      <c r="C58" s="368" t="n">
        <v>42005</v>
      </c>
      <c r="D58" s="368" t="n">
        <v>42369</v>
      </c>
      <c r="E58" s="265" t="s">
        <v>227</v>
      </c>
      <c r="F58" s="392"/>
      <c r="G58" s="393"/>
      <c r="H58" s="393"/>
      <c r="I58" s="394" t="n">
        <f aca="false">I59+I60+I61+I62</f>
        <v>58143.42</v>
      </c>
      <c r="J58" s="620" t="n">
        <f aca="false">J59+J60+J61+J62</f>
        <v>0</v>
      </c>
      <c r="K58" s="395" t="n">
        <f aca="false">K59+K60+K61+K62</f>
        <v>4780.39</v>
      </c>
      <c r="L58" s="395" t="n">
        <f aca="false">L59+L60+L61+L62</f>
        <v>0</v>
      </c>
      <c r="M58" s="392"/>
      <c r="N58" s="393"/>
      <c r="O58" s="370" t="n">
        <f aca="false">O59+O60+O61+O62</f>
        <v>53363.03</v>
      </c>
    </row>
    <row collapsed="false" customFormat="false" customHeight="true" hidden="true" ht="19.5" outlineLevel="0" r="59">
      <c r="A59" s="37"/>
      <c r="B59" s="37"/>
      <c r="C59" s="368"/>
      <c r="D59" s="368"/>
      <c r="E59" s="265" t="s">
        <v>226</v>
      </c>
      <c r="F59" s="387" t="s">
        <v>86</v>
      </c>
      <c r="G59" s="387"/>
      <c r="H59" s="387"/>
      <c r="I59" s="388" t="n">
        <f aca="false">J59+K59+L59+O59</f>
        <v>18791</v>
      </c>
      <c r="J59" s="619" t="n">
        <f aca="false">J78</f>
        <v>0</v>
      </c>
      <c r="K59" s="389" t="n">
        <f aca="false">K78</f>
        <v>0</v>
      </c>
      <c r="L59" s="390" t="n">
        <f aca="false">L78</f>
        <v>0</v>
      </c>
      <c r="M59" s="391" t="s">
        <v>86</v>
      </c>
      <c r="N59" s="391"/>
      <c r="O59" s="576" t="n">
        <f aca="false">N78</f>
        <v>18791</v>
      </c>
    </row>
    <row collapsed="false" customFormat="false" customHeight="true" hidden="true" ht="19.5" outlineLevel="0" r="60">
      <c r="A60" s="37"/>
      <c r="B60" s="37"/>
      <c r="C60" s="368"/>
      <c r="D60" s="368"/>
      <c r="E60" s="571"/>
      <c r="F60" s="387" t="s">
        <v>87</v>
      </c>
      <c r="G60" s="387"/>
      <c r="H60" s="387"/>
      <c r="I60" s="388" t="n">
        <f aca="false">J60+K60+L60+O60</f>
        <v>17977.54</v>
      </c>
      <c r="J60" s="619" t="n">
        <f aca="false">J79</f>
        <v>0</v>
      </c>
      <c r="K60" s="389" t="n">
        <f aca="false">K79</f>
        <v>1156.4</v>
      </c>
      <c r="L60" s="390" t="n">
        <f aca="false">L79</f>
        <v>0</v>
      </c>
      <c r="M60" s="391" t="s">
        <v>87</v>
      </c>
      <c r="N60" s="391"/>
      <c r="O60" s="402" t="n">
        <f aca="false">N79</f>
        <v>16821.14</v>
      </c>
    </row>
    <row collapsed="false" customFormat="false" customHeight="true" hidden="true" ht="19.5" outlineLevel="0" r="61">
      <c r="A61" s="37"/>
      <c r="B61" s="37"/>
      <c r="C61" s="368"/>
      <c r="D61" s="368"/>
      <c r="E61" s="571"/>
      <c r="F61" s="387" t="s">
        <v>88</v>
      </c>
      <c r="G61" s="387"/>
      <c r="H61" s="387"/>
      <c r="I61" s="388" t="n">
        <f aca="false">J61+K61+L61+O61</f>
        <v>20278.39</v>
      </c>
      <c r="J61" s="619" t="n">
        <f aca="false">J80</f>
        <v>0</v>
      </c>
      <c r="K61" s="389" t="n">
        <f aca="false">K80</f>
        <v>3623.99</v>
      </c>
      <c r="L61" s="390" t="n">
        <f aca="false">L80</f>
        <v>0</v>
      </c>
      <c r="M61" s="391" t="s">
        <v>88</v>
      </c>
      <c r="N61" s="391"/>
      <c r="O61" s="402" t="n">
        <f aca="false">N80</f>
        <v>16654.4</v>
      </c>
    </row>
    <row collapsed="false" customFormat="false" customHeight="true" hidden="true" ht="19.5" outlineLevel="0" r="62">
      <c r="A62" s="37"/>
      <c r="B62" s="37"/>
      <c r="C62" s="368"/>
      <c r="D62" s="368"/>
      <c r="E62" s="573"/>
      <c r="F62" s="387" t="s">
        <v>55</v>
      </c>
      <c r="G62" s="387"/>
      <c r="H62" s="387"/>
      <c r="I62" s="388" t="n">
        <f aca="false">J62+K62+L62+O62</f>
        <v>1096.49</v>
      </c>
      <c r="J62" s="619" t="n">
        <f aca="false">J88</f>
        <v>0</v>
      </c>
      <c r="K62" s="389" t="n">
        <f aca="false">K88</f>
        <v>0</v>
      </c>
      <c r="L62" s="390" t="n">
        <f aca="false">L88</f>
        <v>0</v>
      </c>
      <c r="M62" s="391" t="s">
        <v>55</v>
      </c>
      <c r="N62" s="391"/>
      <c r="O62" s="402" t="n">
        <f aca="false">M88</f>
        <v>1096.49</v>
      </c>
    </row>
    <row collapsed="false" customFormat="false" customHeight="false" hidden="true" ht="18.75" outlineLevel="0" r="63">
      <c r="A63" s="37"/>
      <c r="B63" s="37"/>
      <c r="C63" s="368" t="n">
        <v>42370</v>
      </c>
      <c r="D63" s="368" t="n">
        <v>42735</v>
      </c>
      <c r="E63" s="265" t="s">
        <v>228</v>
      </c>
      <c r="F63" s="381"/>
      <c r="G63" s="396"/>
      <c r="H63" s="396"/>
      <c r="I63" s="397" t="n">
        <f aca="false">I64+I65+I66+I67</f>
        <v>54855</v>
      </c>
      <c r="J63" s="620" t="n">
        <f aca="false">J64+J65+J66+J67</f>
        <v>0</v>
      </c>
      <c r="K63" s="395" t="n">
        <f aca="false">K64+K65+K66+K67</f>
        <v>0</v>
      </c>
      <c r="L63" s="395" t="n">
        <f aca="false">L64+L65+L66+L67</f>
        <v>0</v>
      </c>
      <c r="M63" s="392"/>
      <c r="N63" s="398"/>
      <c r="O63" s="370" t="n">
        <f aca="false">O64+O65+O66+O67</f>
        <v>54855</v>
      </c>
    </row>
    <row collapsed="false" customFormat="false" customHeight="true" hidden="true" ht="19.5" outlineLevel="0" r="64">
      <c r="A64" s="37"/>
      <c r="B64" s="37"/>
      <c r="C64" s="368"/>
      <c r="D64" s="368"/>
      <c r="E64" s="265" t="s">
        <v>226</v>
      </c>
      <c r="F64" s="387" t="s">
        <v>86</v>
      </c>
      <c r="G64" s="387"/>
      <c r="H64" s="387"/>
      <c r="I64" s="388" t="n">
        <f aca="false">J64+K64+L64+O64</f>
        <v>18488</v>
      </c>
      <c r="J64" s="619" t="n">
        <f aca="false">J82</f>
        <v>0</v>
      </c>
      <c r="K64" s="389" t="n">
        <f aca="false">K82</f>
        <v>0</v>
      </c>
      <c r="L64" s="390" t="n">
        <f aca="false">L82</f>
        <v>0</v>
      </c>
      <c r="M64" s="391" t="s">
        <v>86</v>
      </c>
      <c r="N64" s="391"/>
      <c r="O64" s="576" t="n">
        <f aca="false">N82</f>
        <v>18488</v>
      </c>
    </row>
    <row collapsed="false" customFormat="false" customHeight="true" hidden="true" ht="19.5" outlineLevel="0" r="65">
      <c r="A65" s="37"/>
      <c r="B65" s="37"/>
      <c r="C65" s="368"/>
      <c r="D65" s="368"/>
      <c r="E65" s="571"/>
      <c r="F65" s="387" t="s">
        <v>87</v>
      </c>
      <c r="G65" s="387"/>
      <c r="H65" s="387"/>
      <c r="I65" s="388" t="n">
        <f aca="false">J65+K65+L65+O65</f>
        <v>17648</v>
      </c>
      <c r="J65" s="619" t="n">
        <f aca="false">J83</f>
        <v>0</v>
      </c>
      <c r="K65" s="389" t="n">
        <f aca="false">K83</f>
        <v>0</v>
      </c>
      <c r="L65" s="390" t="n">
        <f aca="false">L83</f>
        <v>0</v>
      </c>
      <c r="M65" s="391" t="s">
        <v>87</v>
      </c>
      <c r="N65" s="391"/>
      <c r="O65" s="402" t="n">
        <f aca="false">N83</f>
        <v>17648</v>
      </c>
    </row>
    <row collapsed="false" customFormat="false" customHeight="true" hidden="true" ht="19.5" outlineLevel="0" r="66">
      <c r="A66" s="37"/>
      <c r="B66" s="37"/>
      <c r="C66" s="368"/>
      <c r="D66" s="368"/>
      <c r="E66" s="571"/>
      <c r="F66" s="387" t="s">
        <v>88</v>
      </c>
      <c r="G66" s="387"/>
      <c r="H66" s="387"/>
      <c r="I66" s="388" t="n">
        <f aca="false">J66+K66+L66+O66</f>
        <v>18505</v>
      </c>
      <c r="J66" s="619" t="n">
        <f aca="false">J84</f>
        <v>0</v>
      </c>
      <c r="K66" s="389" t="n">
        <f aca="false">K84</f>
        <v>0</v>
      </c>
      <c r="L66" s="390" t="n">
        <f aca="false">L84</f>
        <v>0</v>
      </c>
      <c r="M66" s="391" t="s">
        <v>88</v>
      </c>
      <c r="N66" s="391"/>
      <c r="O66" s="402" t="n">
        <f aca="false">N84</f>
        <v>18505</v>
      </c>
    </row>
    <row collapsed="false" customFormat="false" customHeight="true" hidden="true" ht="19.5" outlineLevel="0" r="67">
      <c r="A67" s="37"/>
      <c r="B67" s="37"/>
      <c r="C67" s="368"/>
      <c r="D67" s="368"/>
      <c r="E67" s="573"/>
      <c r="F67" s="387" t="s">
        <v>55</v>
      </c>
      <c r="G67" s="387"/>
      <c r="H67" s="387"/>
      <c r="I67" s="388" t="n">
        <f aca="false">J67+K67+L67+O67</f>
        <v>214</v>
      </c>
      <c r="J67" s="619" t="n">
        <f aca="false">J90</f>
        <v>0</v>
      </c>
      <c r="K67" s="389" t="n">
        <f aca="false">K90</f>
        <v>0</v>
      </c>
      <c r="L67" s="390" t="n">
        <f aca="false">L90</f>
        <v>0</v>
      </c>
      <c r="M67" s="391" t="s">
        <v>55</v>
      </c>
      <c r="N67" s="391"/>
      <c r="O67" s="402" t="n">
        <f aca="false">M90</f>
        <v>214</v>
      </c>
    </row>
    <row collapsed="false" customFormat="false" customHeight="true" hidden="true" ht="19.5" outlineLevel="0" r="68">
      <c r="A68" s="37" t="s">
        <v>85</v>
      </c>
      <c r="B68" s="37"/>
      <c r="C68" s="368" t="n">
        <v>41640</v>
      </c>
      <c r="D68" s="368" t="n">
        <v>42735</v>
      </c>
      <c r="E68" s="37"/>
      <c r="F68" s="381"/>
      <c r="G68" s="396"/>
      <c r="H68" s="396"/>
      <c r="I68" s="397" t="n">
        <f aca="false">I69+I70+I71+I72</f>
        <v>132246.749</v>
      </c>
      <c r="J68" s="621" t="n">
        <f aca="false">J69+J70+J71+J72</f>
        <v>0</v>
      </c>
      <c r="K68" s="399" t="n">
        <f aca="false">K69+K70+K71+K72</f>
        <v>21973.43</v>
      </c>
      <c r="L68" s="399" t="n">
        <f aca="false">L69+L70+L71+L72</f>
        <v>0</v>
      </c>
      <c r="M68" s="392"/>
      <c r="N68" s="393"/>
      <c r="O68" s="370" t="n">
        <f aca="false">O69+O70+O71+O72</f>
        <v>110273.319</v>
      </c>
    </row>
    <row collapsed="false" customFormat="false" customHeight="true" hidden="true" ht="19.5" outlineLevel="0" r="69">
      <c r="A69" s="37"/>
      <c r="B69" s="37"/>
      <c r="C69" s="368"/>
      <c r="D69" s="368"/>
      <c r="E69" s="37"/>
      <c r="F69" s="387" t="s">
        <v>86</v>
      </c>
      <c r="G69" s="387"/>
      <c r="H69" s="387"/>
      <c r="I69" s="400" t="n">
        <f aca="false">J69+K69+L69+O69</f>
        <v>52766.15</v>
      </c>
      <c r="J69" s="619" t="n">
        <f aca="false">J54+J59+J64</f>
        <v>0</v>
      </c>
      <c r="K69" s="401" t="n">
        <f aca="false">K54+K59+K64</f>
        <v>14079.15</v>
      </c>
      <c r="L69" s="390" t="n">
        <f aca="false">L54+L59+L64</f>
        <v>0</v>
      </c>
      <c r="M69" s="402" t="s">
        <v>86</v>
      </c>
      <c r="N69" s="402"/>
      <c r="O69" s="577" t="n">
        <f aca="false">O54+O59+O64</f>
        <v>38687</v>
      </c>
    </row>
    <row collapsed="false" customFormat="false" customHeight="true" hidden="true" ht="19.5" outlineLevel="0" r="70">
      <c r="A70" s="37"/>
      <c r="B70" s="37"/>
      <c r="C70" s="368"/>
      <c r="D70" s="368"/>
      <c r="E70" s="37"/>
      <c r="F70" s="387" t="s">
        <v>87</v>
      </c>
      <c r="G70" s="387"/>
      <c r="H70" s="387"/>
      <c r="I70" s="400" t="n">
        <f aca="false">J70+K70+L70+O70</f>
        <v>35625.54</v>
      </c>
      <c r="J70" s="619" t="n">
        <f aca="false">J55+J60+J65</f>
        <v>0</v>
      </c>
      <c r="K70" s="401" t="n">
        <f aca="false">K55+K60+K65</f>
        <v>1156.4</v>
      </c>
      <c r="L70" s="390" t="n">
        <f aca="false">L55+L60+L65</f>
        <v>0</v>
      </c>
      <c r="M70" s="402" t="s">
        <v>87</v>
      </c>
      <c r="N70" s="402"/>
      <c r="O70" s="578" t="n">
        <f aca="false">O55+O60+O65</f>
        <v>34469.14</v>
      </c>
    </row>
    <row collapsed="false" customFormat="false" customHeight="true" hidden="true" ht="19.5" outlineLevel="0" r="71">
      <c r="A71" s="37"/>
      <c r="B71" s="37"/>
      <c r="C71" s="368"/>
      <c r="D71" s="368"/>
      <c r="E71" s="37"/>
      <c r="F71" s="387" t="s">
        <v>88</v>
      </c>
      <c r="G71" s="387"/>
      <c r="H71" s="387"/>
      <c r="I71" s="400" t="n">
        <f aca="false">J71+K71+L71+O71</f>
        <v>42431.169</v>
      </c>
      <c r="J71" s="619" t="n">
        <f aca="false">J56+J61+J66</f>
        <v>0</v>
      </c>
      <c r="K71" s="401" t="n">
        <f aca="false">K56+K61+K66</f>
        <v>6737.88</v>
      </c>
      <c r="L71" s="390" t="n">
        <f aca="false">L56+L61+L66</f>
        <v>0</v>
      </c>
      <c r="M71" s="402" t="s">
        <v>88</v>
      </c>
      <c r="N71" s="402"/>
      <c r="O71" s="578" t="n">
        <f aca="false">O56+O61+O66</f>
        <v>35693.289</v>
      </c>
    </row>
    <row collapsed="false" customFormat="false" customHeight="true" hidden="true" ht="19.5" outlineLevel="0" r="72">
      <c r="A72" s="37"/>
      <c r="B72" s="37"/>
      <c r="C72" s="368"/>
      <c r="D72" s="368"/>
      <c r="E72" s="37"/>
      <c r="F72" s="387" t="s">
        <v>55</v>
      </c>
      <c r="G72" s="387"/>
      <c r="H72" s="387"/>
      <c r="I72" s="400" t="n">
        <f aca="false">J72+K72+L72+O72</f>
        <v>1423.89</v>
      </c>
      <c r="J72" s="619" t="n">
        <f aca="false">J57+J62+J67</f>
        <v>0</v>
      </c>
      <c r="K72" s="401" t="n">
        <f aca="false">K57+K62+K67</f>
        <v>0</v>
      </c>
      <c r="L72" s="390" t="n">
        <f aca="false">L57+L62+L67</f>
        <v>0</v>
      </c>
      <c r="M72" s="402" t="s">
        <v>55</v>
      </c>
      <c r="N72" s="402"/>
      <c r="O72" s="578" t="n">
        <f aca="false">O57+O62+O67</f>
        <v>1423.89</v>
      </c>
    </row>
    <row collapsed="false" customFormat="false" customHeight="true" hidden="true" ht="24" outlineLevel="0" r="73">
      <c r="A73" s="37" t="s">
        <v>51</v>
      </c>
      <c r="B73" s="37" t="s">
        <v>52</v>
      </c>
      <c r="C73" s="368" t="n">
        <v>41640</v>
      </c>
      <c r="D73" s="368" t="n">
        <v>42004</v>
      </c>
      <c r="E73" s="265" t="s">
        <v>225</v>
      </c>
      <c r="F73" s="579" t="s">
        <v>434</v>
      </c>
      <c r="G73" s="579"/>
      <c r="H73" s="579"/>
      <c r="I73" s="403" t="n">
        <f aca="false">I74+I75+I76</f>
        <v>19134.929</v>
      </c>
      <c r="J73" s="622" t="n">
        <f aca="false">J74+J75+J76</f>
        <v>0</v>
      </c>
      <c r="K73" s="404" t="n">
        <f aca="false">K74+K75+K76</f>
        <v>17193.04</v>
      </c>
      <c r="L73" s="404" t="n">
        <f aca="false">L74+L75+L76</f>
        <v>0</v>
      </c>
      <c r="M73" s="377"/>
      <c r="N73" s="405" t="n">
        <f aca="false">N74+N75+N76</f>
        <v>1941.889</v>
      </c>
      <c r="O73" s="405"/>
    </row>
    <row collapsed="false" customFormat="false" customHeight="true" hidden="true" ht="19.5" outlineLevel="0" r="74">
      <c r="A74" s="37"/>
      <c r="B74" s="37"/>
      <c r="C74" s="368"/>
      <c r="D74" s="368"/>
      <c r="E74" s="265" t="s">
        <v>226</v>
      </c>
      <c r="F74" s="406" t="s">
        <v>86</v>
      </c>
      <c r="G74" s="406"/>
      <c r="H74" s="406"/>
      <c r="I74" s="407" t="n">
        <f aca="false">J74+K74+L74+N74</f>
        <v>15487.15</v>
      </c>
      <c r="J74" s="408" t="n">
        <v>0</v>
      </c>
      <c r="K74" s="408" t="n">
        <v>14079.15</v>
      </c>
      <c r="L74" s="409" t="n">
        <v>0</v>
      </c>
      <c r="M74" s="410" t="s">
        <v>86</v>
      </c>
      <c r="N74" s="580" t="n">
        <v>1408</v>
      </c>
      <c r="O74" s="580"/>
    </row>
    <row collapsed="false" customFormat="false" customHeight="true" hidden="true" ht="19.5" outlineLevel="0" r="75">
      <c r="A75" s="37"/>
      <c r="B75" s="37"/>
      <c r="C75" s="368"/>
      <c r="D75" s="368"/>
      <c r="E75" s="571"/>
      <c r="F75" s="406" t="s">
        <v>87</v>
      </c>
      <c r="G75" s="406"/>
      <c r="H75" s="406"/>
      <c r="I75" s="412" t="n">
        <f aca="false">J75+K75+L75+N75</f>
        <v>0</v>
      </c>
      <c r="J75" s="408" t="n">
        <v>0</v>
      </c>
      <c r="K75" s="408" t="n">
        <v>0</v>
      </c>
      <c r="L75" s="409" t="n">
        <v>0</v>
      </c>
      <c r="M75" s="410" t="s">
        <v>87</v>
      </c>
      <c r="N75" s="411"/>
      <c r="O75" s="411"/>
    </row>
    <row collapsed="false" customFormat="false" customHeight="true" hidden="true" ht="19.5" outlineLevel="0" r="76">
      <c r="A76" s="37"/>
      <c r="B76" s="37"/>
      <c r="C76" s="368"/>
      <c r="D76" s="368"/>
      <c r="E76" s="573"/>
      <c r="F76" s="406" t="s">
        <v>88</v>
      </c>
      <c r="G76" s="406"/>
      <c r="H76" s="406"/>
      <c r="I76" s="412" t="n">
        <f aca="false">J76+K76+L76+N76</f>
        <v>3647.779</v>
      </c>
      <c r="J76" s="408" t="n">
        <v>0</v>
      </c>
      <c r="K76" s="408" t="n">
        <v>3113.89</v>
      </c>
      <c r="L76" s="409" t="n">
        <v>0</v>
      </c>
      <c r="M76" s="410" t="s">
        <v>88</v>
      </c>
      <c r="N76" s="581" t="n">
        <v>533.889</v>
      </c>
      <c r="O76" s="581"/>
    </row>
    <row collapsed="false" customFormat="false" customHeight="true" hidden="true" ht="16.5" outlineLevel="0" r="77">
      <c r="A77" s="37"/>
      <c r="B77" s="37"/>
      <c r="C77" s="368" t="n">
        <v>42005</v>
      </c>
      <c r="D77" s="368" t="n">
        <v>42369</v>
      </c>
      <c r="E77" s="265" t="s">
        <v>227</v>
      </c>
      <c r="F77" s="369" t="s">
        <v>434</v>
      </c>
      <c r="G77" s="369"/>
      <c r="H77" s="369"/>
      <c r="I77" s="403" t="n">
        <f aca="false">I78+I79+I80</f>
        <v>57046.93</v>
      </c>
      <c r="J77" s="403" t="n">
        <f aca="false">J78+J79+J80</f>
        <v>0</v>
      </c>
      <c r="K77" s="403" t="n">
        <f aca="false">K78+K79+K80</f>
        <v>4780.39</v>
      </c>
      <c r="L77" s="403" t="n">
        <f aca="false">L78+L79+L80</f>
        <v>0</v>
      </c>
      <c r="M77" s="377"/>
      <c r="N77" s="405" t="n">
        <f aca="false">N78+N79+N80</f>
        <v>52266.54</v>
      </c>
      <c r="O77" s="405"/>
    </row>
    <row collapsed="false" customFormat="false" customHeight="true" hidden="true" ht="19.5" outlineLevel="0" r="78">
      <c r="A78" s="37"/>
      <c r="B78" s="37"/>
      <c r="C78" s="368"/>
      <c r="D78" s="368"/>
      <c r="E78" s="265" t="s">
        <v>226</v>
      </c>
      <c r="F78" s="406" t="s">
        <v>86</v>
      </c>
      <c r="G78" s="406"/>
      <c r="H78" s="406"/>
      <c r="I78" s="412" t="n">
        <f aca="false">J78+K78+N78+L78</f>
        <v>18791</v>
      </c>
      <c r="J78" s="623" t="n">
        <v>0</v>
      </c>
      <c r="K78" s="408" t="n">
        <v>0</v>
      </c>
      <c r="L78" s="409" t="n">
        <v>0</v>
      </c>
      <c r="M78" s="410" t="s">
        <v>86</v>
      </c>
      <c r="N78" s="580" t="n">
        <v>18791</v>
      </c>
      <c r="O78" s="580"/>
    </row>
    <row collapsed="false" customFormat="false" customHeight="true" hidden="true" ht="19.5" outlineLevel="0" r="79">
      <c r="A79" s="37"/>
      <c r="B79" s="37"/>
      <c r="C79" s="368"/>
      <c r="D79" s="368"/>
      <c r="E79" s="571"/>
      <c r="F79" s="406" t="s">
        <v>87</v>
      </c>
      <c r="G79" s="406"/>
      <c r="H79" s="406"/>
      <c r="I79" s="412" t="n">
        <f aca="false">J79+K79+N79+L79</f>
        <v>17977.54</v>
      </c>
      <c r="J79" s="623" t="n">
        <v>0</v>
      </c>
      <c r="K79" s="408" t="n">
        <v>1156.4</v>
      </c>
      <c r="L79" s="409" t="n">
        <v>0</v>
      </c>
      <c r="M79" s="410" t="s">
        <v>87</v>
      </c>
      <c r="N79" s="411" t="n">
        <v>16821.14</v>
      </c>
      <c r="O79" s="411"/>
    </row>
    <row collapsed="false" customFormat="false" customHeight="true" hidden="true" ht="19.5" outlineLevel="0" r="80">
      <c r="A80" s="37"/>
      <c r="B80" s="37"/>
      <c r="C80" s="368"/>
      <c r="D80" s="368"/>
      <c r="E80" s="573"/>
      <c r="F80" s="406" t="s">
        <v>88</v>
      </c>
      <c r="G80" s="406"/>
      <c r="H80" s="406"/>
      <c r="I80" s="412" t="n">
        <f aca="false">J80+K80+N80+L80</f>
        <v>20278.39</v>
      </c>
      <c r="J80" s="623" t="n">
        <v>0</v>
      </c>
      <c r="K80" s="408" t="n">
        <v>3623.99</v>
      </c>
      <c r="L80" s="409" t="n">
        <v>0</v>
      </c>
      <c r="M80" s="410" t="s">
        <v>88</v>
      </c>
      <c r="N80" s="411" t="n">
        <v>16654.4</v>
      </c>
      <c r="O80" s="411"/>
    </row>
    <row collapsed="false" customFormat="false" customHeight="true" hidden="true" ht="16.5" outlineLevel="0" r="81">
      <c r="A81" s="37"/>
      <c r="B81" s="37"/>
      <c r="C81" s="368" t="n">
        <v>42370</v>
      </c>
      <c r="D81" s="368" t="n">
        <v>42735</v>
      </c>
      <c r="E81" s="265" t="s">
        <v>228</v>
      </c>
      <c r="F81" s="369" t="s">
        <v>434</v>
      </c>
      <c r="G81" s="369"/>
      <c r="H81" s="369"/>
      <c r="I81" s="403" t="n">
        <f aca="false">I82+I83+I84</f>
        <v>54641</v>
      </c>
      <c r="J81" s="622" t="n">
        <f aca="false">J82+J83+J84</f>
        <v>0</v>
      </c>
      <c r="K81" s="413" t="n">
        <f aca="false">K82+K83+K84</f>
        <v>0</v>
      </c>
      <c r="L81" s="413" t="n">
        <f aca="false">L82+L83+L84</f>
        <v>0</v>
      </c>
      <c r="M81" s="377"/>
      <c r="N81" s="414" t="n">
        <f aca="false">N82+N83+N84</f>
        <v>54641</v>
      </c>
      <c r="O81" s="414"/>
    </row>
    <row collapsed="false" customFormat="false" customHeight="true" hidden="true" ht="19.5" outlineLevel="0" r="82">
      <c r="A82" s="37"/>
      <c r="B82" s="37"/>
      <c r="C82" s="368"/>
      <c r="D82" s="368"/>
      <c r="E82" s="265" t="s">
        <v>226</v>
      </c>
      <c r="F82" s="406" t="s">
        <v>86</v>
      </c>
      <c r="G82" s="406"/>
      <c r="H82" s="406"/>
      <c r="I82" s="415" t="n">
        <f aca="false">J82+K82+L82+N82</f>
        <v>18488</v>
      </c>
      <c r="J82" s="623" t="n">
        <v>0</v>
      </c>
      <c r="K82" s="408" t="n">
        <v>0</v>
      </c>
      <c r="L82" s="409" t="n">
        <v>0</v>
      </c>
      <c r="M82" s="410" t="s">
        <v>86</v>
      </c>
      <c r="N82" s="411" t="n">
        <v>18488</v>
      </c>
      <c r="O82" s="411"/>
    </row>
    <row collapsed="false" customFormat="false" customHeight="true" hidden="true" ht="19.5" outlineLevel="0" r="83">
      <c r="A83" s="37"/>
      <c r="B83" s="37"/>
      <c r="C83" s="368"/>
      <c r="D83" s="368"/>
      <c r="E83" s="571"/>
      <c r="F83" s="406" t="s">
        <v>87</v>
      </c>
      <c r="G83" s="406"/>
      <c r="H83" s="406"/>
      <c r="I83" s="415" t="n">
        <f aca="false">J83+K83+L83+N83</f>
        <v>17648</v>
      </c>
      <c r="J83" s="623" t="n">
        <v>0</v>
      </c>
      <c r="K83" s="408" t="n">
        <v>0</v>
      </c>
      <c r="L83" s="409" t="n">
        <v>0</v>
      </c>
      <c r="M83" s="410" t="s">
        <v>87</v>
      </c>
      <c r="N83" s="411" t="n">
        <v>17648</v>
      </c>
      <c r="O83" s="411"/>
    </row>
    <row collapsed="false" customFormat="false" customHeight="true" hidden="true" ht="19.5" outlineLevel="0" r="84">
      <c r="A84" s="37"/>
      <c r="B84" s="37"/>
      <c r="C84" s="368"/>
      <c r="D84" s="368"/>
      <c r="E84" s="573"/>
      <c r="F84" s="406" t="s">
        <v>88</v>
      </c>
      <c r="G84" s="406"/>
      <c r="H84" s="406"/>
      <c r="I84" s="412" t="n">
        <f aca="false">J84+K84+L84+N84</f>
        <v>18505</v>
      </c>
      <c r="J84" s="623" t="n">
        <v>0</v>
      </c>
      <c r="K84" s="408" t="n">
        <v>0</v>
      </c>
      <c r="L84" s="409" t="n">
        <v>0</v>
      </c>
      <c r="M84" s="410" t="s">
        <v>88</v>
      </c>
      <c r="N84" s="581" t="n">
        <v>18505</v>
      </c>
      <c r="O84" s="581"/>
    </row>
    <row collapsed="false" customFormat="false" customHeight="true" hidden="true" ht="17.45" outlineLevel="0" r="85">
      <c r="A85" s="41" t="s">
        <v>85</v>
      </c>
      <c r="B85" s="41"/>
      <c r="C85" s="416" t="n">
        <v>41640</v>
      </c>
      <c r="D85" s="416" t="n">
        <v>42735</v>
      </c>
      <c r="E85" s="41"/>
      <c r="F85" s="417"/>
      <c r="G85" s="398"/>
      <c r="H85" s="398"/>
      <c r="I85" s="370" t="n">
        <f aca="false">I81+I77+I73</f>
        <v>130822.859</v>
      </c>
      <c r="J85" s="370" t="n">
        <f aca="false">J81+J77+J73</f>
        <v>0</v>
      </c>
      <c r="K85" s="370" t="n">
        <f aca="false">K81+K77+K73</f>
        <v>21973.43</v>
      </c>
      <c r="L85" s="370" t="n">
        <f aca="false">L81+L77+L73</f>
        <v>0</v>
      </c>
      <c r="M85" s="418"/>
      <c r="N85" s="419" t="n">
        <f aca="false">N81+N77+N73</f>
        <v>108849.429</v>
      </c>
      <c r="O85" s="419"/>
    </row>
    <row collapsed="false" customFormat="false" customHeight="true" hidden="true" ht="249.75" outlineLevel="0" r="86">
      <c r="A86" s="37" t="s">
        <v>54</v>
      </c>
      <c r="B86" s="37" t="s">
        <v>223</v>
      </c>
      <c r="C86" s="368" t="n">
        <v>41640</v>
      </c>
      <c r="D86" s="368" t="n">
        <v>42004</v>
      </c>
      <c r="E86" s="265" t="s">
        <v>225</v>
      </c>
      <c r="F86" s="415" t="n">
        <f aca="false">J86+K86+L86+M86</f>
        <v>113.4</v>
      </c>
      <c r="G86" s="415"/>
      <c r="H86" s="415"/>
      <c r="I86" s="415"/>
      <c r="J86" s="420" t="n">
        <v>0</v>
      </c>
      <c r="K86" s="420" t="n">
        <v>0</v>
      </c>
      <c r="L86" s="420" t="n">
        <v>0</v>
      </c>
      <c r="M86" s="420" t="n">
        <v>113.4</v>
      </c>
      <c r="N86" s="420"/>
      <c r="O86" s="420"/>
    </row>
    <row collapsed="false" customFormat="false" customHeight="false" hidden="true" ht="15.75" outlineLevel="0" r="87">
      <c r="A87" s="37"/>
      <c r="B87" s="37"/>
      <c r="C87" s="368"/>
      <c r="D87" s="368"/>
      <c r="E87" s="41" t="s">
        <v>226</v>
      </c>
      <c r="F87" s="415"/>
      <c r="G87" s="415"/>
      <c r="H87" s="415"/>
      <c r="I87" s="415"/>
      <c r="J87" s="420"/>
      <c r="K87" s="420"/>
      <c r="L87" s="420"/>
      <c r="M87" s="420"/>
      <c r="N87" s="420"/>
      <c r="O87" s="420"/>
    </row>
    <row collapsed="false" customFormat="false" customHeight="false" hidden="true" ht="15.75" outlineLevel="0" r="88">
      <c r="A88" s="37"/>
      <c r="B88" s="37"/>
      <c r="C88" s="368" t="n">
        <v>42005</v>
      </c>
      <c r="D88" s="368" t="n">
        <v>42369</v>
      </c>
      <c r="E88" s="265" t="s">
        <v>227</v>
      </c>
      <c r="F88" s="415" t="n">
        <f aca="false">J88+K88+L88+M88</f>
        <v>1096.49</v>
      </c>
      <c r="G88" s="415"/>
      <c r="H88" s="415"/>
      <c r="I88" s="415"/>
      <c r="J88" s="420" t="n">
        <v>0</v>
      </c>
      <c r="K88" s="420" t="n">
        <v>0</v>
      </c>
      <c r="L88" s="420" t="n">
        <v>0</v>
      </c>
      <c r="M88" s="420" t="n">
        <v>1096.49</v>
      </c>
      <c r="N88" s="420"/>
      <c r="O88" s="420"/>
    </row>
    <row collapsed="false" customFormat="false" customHeight="false" hidden="true" ht="15.75" outlineLevel="0" r="89">
      <c r="A89" s="37"/>
      <c r="B89" s="37"/>
      <c r="C89" s="368"/>
      <c r="D89" s="368"/>
      <c r="E89" s="41" t="s">
        <v>226</v>
      </c>
      <c r="F89" s="415"/>
      <c r="G89" s="415"/>
      <c r="H89" s="415"/>
      <c r="I89" s="415"/>
      <c r="J89" s="420"/>
      <c r="K89" s="420"/>
      <c r="L89" s="420"/>
      <c r="M89" s="420"/>
      <c r="N89" s="420"/>
      <c r="O89" s="420"/>
    </row>
    <row collapsed="false" customFormat="false" customHeight="false" hidden="true" ht="15.75" outlineLevel="0" r="90">
      <c r="A90" s="37"/>
      <c r="B90" s="37"/>
      <c r="C90" s="368" t="n">
        <v>42370</v>
      </c>
      <c r="D90" s="368" t="n">
        <v>42735</v>
      </c>
      <c r="E90" s="265" t="s">
        <v>228</v>
      </c>
      <c r="F90" s="415" t="n">
        <f aca="false">J90+K90+L90+M90</f>
        <v>214</v>
      </c>
      <c r="G90" s="415"/>
      <c r="H90" s="415"/>
      <c r="I90" s="415"/>
      <c r="J90" s="420" t="n">
        <v>0</v>
      </c>
      <c r="K90" s="420" t="n">
        <v>0</v>
      </c>
      <c r="L90" s="420" t="n">
        <v>0</v>
      </c>
      <c r="M90" s="420" t="n">
        <v>214</v>
      </c>
      <c r="N90" s="420"/>
      <c r="O90" s="420"/>
    </row>
    <row collapsed="false" customFormat="false" customHeight="false" hidden="true" ht="15.75" outlineLevel="0" r="91">
      <c r="A91" s="37"/>
      <c r="B91" s="37"/>
      <c r="C91" s="368"/>
      <c r="D91" s="368"/>
      <c r="E91" s="41" t="s">
        <v>226</v>
      </c>
      <c r="F91" s="415"/>
      <c r="G91" s="415"/>
      <c r="H91" s="415"/>
      <c r="I91" s="415"/>
      <c r="J91" s="420"/>
      <c r="K91" s="420"/>
      <c r="L91" s="420"/>
      <c r="M91" s="420"/>
      <c r="N91" s="420"/>
      <c r="O91" s="420"/>
    </row>
    <row collapsed="false" customFormat="false" customHeight="true" hidden="true" ht="18" outlineLevel="0" r="92">
      <c r="A92" s="41" t="s">
        <v>98</v>
      </c>
      <c r="B92" s="41"/>
      <c r="C92" s="416" t="n">
        <v>41640</v>
      </c>
      <c r="D92" s="416" t="n">
        <v>42735</v>
      </c>
      <c r="E92" s="41"/>
      <c r="F92" s="403" t="n">
        <f aca="false">SUM(F86:F91)</f>
        <v>1423.89</v>
      </c>
      <c r="G92" s="403"/>
      <c r="H92" s="403"/>
      <c r="I92" s="403"/>
      <c r="J92" s="404" t="n">
        <f aca="false">SUM(J86:J91)</f>
        <v>0</v>
      </c>
      <c r="K92" s="404" t="n">
        <f aca="false">SUM(K86:K91)</f>
        <v>0</v>
      </c>
      <c r="L92" s="404" t="n">
        <f aca="false">SUM(L86:L91)</f>
        <v>0</v>
      </c>
      <c r="M92" s="403" t="n">
        <f aca="false">SUM(M86:M91)</f>
        <v>1423.89</v>
      </c>
      <c r="N92" s="403"/>
      <c r="O92" s="403"/>
    </row>
    <row collapsed="false" customFormat="false" customHeight="true" hidden="true" ht="36" outlineLevel="0" r="93">
      <c r="A93" s="265" t="s">
        <v>57</v>
      </c>
      <c r="B93" s="37" t="s">
        <v>60</v>
      </c>
      <c r="C93" s="368" t="n">
        <v>41640</v>
      </c>
      <c r="D93" s="368" t="n">
        <v>42004</v>
      </c>
      <c r="E93" s="265" t="s">
        <v>225</v>
      </c>
      <c r="F93" s="403" t="n">
        <f aca="false">J93+K93+L93+M93</f>
        <v>141.8</v>
      </c>
      <c r="G93" s="403"/>
      <c r="H93" s="403"/>
      <c r="I93" s="403"/>
      <c r="J93" s="403" t="n">
        <f aca="false">J106+J113</f>
        <v>0</v>
      </c>
      <c r="K93" s="403" t="n">
        <f aca="false">K106+K113</f>
        <v>0</v>
      </c>
      <c r="L93" s="403" t="n">
        <f aca="false">L106+L113</f>
        <v>0</v>
      </c>
      <c r="M93" s="403" t="n">
        <f aca="false">M106+M113</f>
        <v>141.8</v>
      </c>
      <c r="N93" s="403"/>
      <c r="O93" s="403"/>
    </row>
    <row collapsed="false" customFormat="false" customHeight="true" hidden="true" ht="15.75" outlineLevel="0" r="94">
      <c r="A94" s="359" t="s">
        <v>259</v>
      </c>
      <c r="B94" s="37"/>
      <c r="C94" s="368"/>
      <c r="D94" s="368"/>
      <c r="E94" s="41" t="s">
        <v>226</v>
      </c>
      <c r="F94" s="403"/>
      <c r="G94" s="403"/>
      <c r="H94" s="403"/>
      <c r="I94" s="403"/>
      <c r="J94" s="403"/>
      <c r="K94" s="403"/>
      <c r="L94" s="403"/>
      <c r="M94" s="403"/>
      <c r="N94" s="403"/>
      <c r="O94" s="403"/>
    </row>
    <row collapsed="false" customFormat="false" customHeight="true" hidden="true" ht="35.25" outlineLevel="0" r="95">
      <c r="A95" s="359"/>
      <c r="B95" s="37"/>
      <c r="C95" s="368" t="n">
        <v>41640</v>
      </c>
      <c r="D95" s="368" t="n">
        <v>42004</v>
      </c>
      <c r="E95" s="582" t="s">
        <v>177</v>
      </c>
      <c r="F95" s="421" t="s">
        <v>434</v>
      </c>
      <c r="G95" s="421"/>
      <c r="H95" s="421"/>
      <c r="I95" s="403" t="n">
        <f aca="false">I96+I97+I98+I99</f>
        <v>1833.3</v>
      </c>
      <c r="J95" s="583" t="n">
        <f aca="false">J96+J97+J98+J99</f>
        <v>0</v>
      </c>
      <c r="K95" s="422" t="n">
        <f aca="false">K96+K97+K98+K99</f>
        <v>0</v>
      </c>
      <c r="L95" s="422" t="n">
        <f aca="false">L96+L97+L98+L99</f>
        <v>0</v>
      </c>
      <c r="M95" s="423"/>
      <c r="N95" s="424"/>
      <c r="O95" s="583" t="n">
        <f aca="false">O96+O97+O98+O99</f>
        <v>1833.3</v>
      </c>
    </row>
    <row collapsed="false" customFormat="false" customHeight="true" hidden="true" ht="26.25" outlineLevel="0" r="96">
      <c r="A96" s="359"/>
      <c r="B96" s="37"/>
      <c r="C96" s="368"/>
      <c r="D96" s="368"/>
      <c r="E96" s="582"/>
      <c r="F96" s="387" t="s">
        <v>86</v>
      </c>
      <c r="G96" s="387"/>
      <c r="H96" s="387"/>
      <c r="I96" s="388" t="n">
        <f aca="false">J96+K96+L96+O96</f>
        <v>278.2</v>
      </c>
      <c r="J96" s="388" t="n">
        <f aca="false">J116</f>
        <v>0</v>
      </c>
      <c r="K96" s="388" t="n">
        <f aca="false">K116</f>
        <v>0</v>
      </c>
      <c r="L96" s="388" t="n">
        <f aca="false">L116</f>
        <v>0</v>
      </c>
      <c r="M96" s="425"/>
      <c r="N96" s="426"/>
      <c r="O96" s="584" t="n">
        <f aca="false">O116</f>
        <v>278.2</v>
      </c>
    </row>
    <row collapsed="false" customFormat="false" customHeight="true" hidden="true" ht="26.25" outlineLevel="0" r="97">
      <c r="A97" s="359"/>
      <c r="B97" s="37"/>
      <c r="C97" s="368"/>
      <c r="D97" s="368"/>
      <c r="E97" s="582"/>
      <c r="F97" s="387" t="s">
        <v>87</v>
      </c>
      <c r="G97" s="387"/>
      <c r="H97" s="387"/>
      <c r="I97" s="388" t="n">
        <f aca="false">J97+K97+L97+O97</f>
        <v>993.7</v>
      </c>
      <c r="J97" s="388" t="n">
        <f aca="false">J117</f>
        <v>0</v>
      </c>
      <c r="K97" s="388" t="n">
        <f aca="false">K117</f>
        <v>0</v>
      </c>
      <c r="L97" s="388" t="n">
        <f aca="false">L117</f>
        <v>0</v>
      </c>
      <c r="M97" s="427"/>
      <c r="N97" s="428"/>
      <c r="O97" s="584" t="n">
        <f aca="false">O117</f>
        <v>993.7</v>
      </c>
    </row>
    <row collapsed="false" customFormat="false" customHeight="true" hidden="true" ht="21.75" outlineLevel="0" r="98">
      <c r="A98" s="359"/>
      <c r="B98" s="37"/>
      <c r="C98" s="368"/>
      <c r="D98" s="368"/>
      <c r="E98" s="582"/>
      <c r="F98" s="387" t="s">
        <v>88</v>
      </c>
      <c r="G98" s="387"/>
      <c r="H98" s="387"/>
      <c r="I98" s="388" t="n">
        <f aca="false">J98+K98+L98+O98</f>
        <v>200.9</v>
      </c>
      <c r="J98" s="388" t="n">
        <f aca="false">J118</f>
        <v>0</v>
      </c>
      <c r="K98" s="388" t="n">
        <f aca="false">K118</f>
        <v>0</v>
      </c>
      <c r="L98" s="388" t="n">
        <f aca="false">L118</f>
        <v>0</v>
      </c>
      <c r="M98" s="425"/>
      <c r="N98" s="426"/>
      <c r="O98" s="584" t="n">
        <f aca="false">O118</f>
        <v>200.9</v>
      </c>
    </row>
    <row collapsed="false" customFormat="false" customHeight="true" hidden="true" ht="33" outlineLevel="0" r="99">
      <c r="A99" s="359"/>
      <c r="B99" s="37"/>
      <c r="C99" s="368"/>
      <c r="D99" s="368"/>
      <c r="E99" s="41"/>
      <c r="F99" s="429" t="s">
        <v>55</v>
      </c>
      <c r="G99" s="429"/>
      <c r="H99" s="429"/>
      <c r="I99" s="388" t="n">
        <f aca="false">J99+K99+L99+O99</f>
        <v>360.5</v>
      </c>
      <c r="J99" s="388" t="n">
        <f aca="false">J119</f>
        <v>0</v>
      </c>
      <c r="K99" s="388" t="n">
        <f aca="false">K119</f>
        <v>0</v>
      </c>
      <c r="L99" s="388" t="n">
        <f aca="false">L119</f>
        <v>0</v>
      </c>
      <c r="M99" s="430"/>
      <c r="N99" s="431"/>
      <c r="O99" s="584" t="n">
        <f aca="false">O119+M108</f>
        <v>360.5</v>
      </c>
    </row>
    <row collapsed="false" customFormat="false" customHeight="true" hidden="true" ht="33" outlineLevel="0" r="100">
      <c r="A100" s="359"/>
      <c r="B100" s="37"/>
      <c r="C100" s="432"/>
      <c r="D100" s="432"/>
      <c r="E100" s="582" t="s">
        <v>463</v>
      </c>
      <c r="F100" s="423"/>
      <c r="G100" s="424" t="s">
        <v>434</v>
      </c>
      <c r="H100" s="424"/>
      <c r="I100" s="403" t="n">
        <f aca="false">I101+I102+I103+I104</f>
        <v>1539.3</v>
      </c>
      <c r="J100" s="583" t="n">
        <f aca="false">J101+J102+J103+J104</f>
        <v>0</v>
      </c>
      <c r="K100" s="422" t="n">
        <f aca="false">K101+K102+K103+K104</f>
        <v>0</v>
      </c>
      <c r="L100" s="422" t="n">
        <f aca="false">L101+L102+L103+L104</f>
        <v>0</v>
      </c>
      <c r="M100" s="423"/>
      <c r="N100" s="424"/>
      <c r="O100" s="583" t="n">
        <f aca="false">O101+O102+O103+O104</f>
        <v>1539.3</v>
      </c>
    </row>
    <row collapsed="false" customFormat="false" customHeight="true" hidden="true" ht="33" outlineLevel="0" r="101">
      <c r="A101" s="359"/>
      <c r="B101" s="37"/>
      <c r="C101" s="432"/>
      <c r="D101" s="432"/>
      <c r="E101" s="582"/>
      <c r="F101" s="387" t="s">
        <v>86</v>
      </c>
      <c r="G101" s="387"/>
      <c r="H101" s="387"/>
      <c r="I101" s="388" t="n">
        <f aca="false">J101+K101+L101+O101</f>
        <v>226</v>
      </c>
      <c r="J101" s="388" t="n">
        <f aca="false">J121</f>
        <v>0</v>
      </c>
      <c r="K101" s="388" t="n">
        <f aca="false">K121</f>
        <v>0</v>
      </c>
      <c r="L101" s="388" t="n">
        <f aca="false">L121</f>
        <v>0</v>
      </c>
      <c r="M101" s="425"/>
      <c r="N101" s="426"/>
      <c r="O101" s="584" t="n">
        <f aca="false">O121</f>
        <v>226</v>
      </c>
    </row>
    <row collapsed="false" customFormat="false" customHeight="true" hidden="true" ht="33" outlineLevel="0" r="102">
      <c r="A102" s="359"/>
      <c r="B102" s="37"/>
      <c r="C102" s="432"/>
      <c r="D102" s="432"/>
      <c r="E102" s="582"/>
      <c r="F102" s="387" t="s">
        <v>87</v>
      </c>
      <c r="G102" s="387"/>
      <c r="H102" s="387"/>
      <c r="I102" s="388" t="n">
        <f aca="false">J102+K102+L102+O102</f>
        <v>818</v>
      </c>
      <c r="J102" s="388" t="n">
        <f aca="false">J122</f>
        <v>0</v>
      </c>
      <c r="K102" s="388" t="n">
        <f aca="false">K122</f>
        <v>0</v>
      </c>
      <c r="L102" s="388" t="n">
        <f aca="false">L122</f>
        <v>0</v>
      </c>
      <c r="M102" s="427"/>
      <c r="N102" s="428"/>
      <c r="O102" s="584" t="n">
        <f aca="false">O122</f>
        <v>818</v>
      </c>
    </row>
    <row collapsed="false" customFormat="false" customHeight="true" hidden="true" ht="19.5" outlineLevel="0" r="103">
      <c r="A103" s="359"/>
      <c r="B103" s="37"/>
      <c r="C103" s="368" t="n">
        <v>41640</v>
      </c>
      <c r="D103" s="368" t="n">
        <v>42004</v>
      </c>
      <c r="E103" s="582"/>
      <c r="F103" s="387" t="s">
        <v>88</v>
      </c>
      <c r="G103" s="387"/>
      <c r="H103" s="387"/>
      <c r="I103" s="388" t="n">
        <f aca="false">J103+K103+L103+O103</f>
        <v>213.1</v>
      </c>
      <c r="J103" s="388" t="n">
        <f aca="false">J123</f>
        <v>0</v>
      </c>
      <c r="K103" s="388" t="n">
        <f aca="false">K123</f>
        <v>0</v>
      </c>
      <c r="L103" s="388" t="n">
        <f aca="false">L123</f>
        <v>0</v>
      </c>
      <c r="M103" s="425"/>
      <c r="N103" s="426"/>
      <c r="O103" s="584" t="n">
        <f aca="false">O123</f>
        <v>213.1</v>
      </c>
    </row>
    <row collapsed="false" customFormat="false" customHeight="true" hidden="true" ht="19.5" outlineLevel="0" r="104">
      <c r="A104" s="359"/>
      <c r="B104" s="37"/>
      <c r="C104" s="368"/>
      <c r="D104" s="368"/>
      <c r="E104" s="41"/>
      <c r="F104" s="429" t="s">
        <v>55</v>
      </c>
      <c r="G104" s="429"/>
      <c r="H104" s="429"/>
      <c r="I104" s="388" t="n">
        <f aca="false">J104+K104+L104+O104</f>
        <v>282.2</v>
      </c>
      <c r="J104" s="388" t="n">
        <f aca="false">J124</f>
        <v>0</v>
      </c>
      <c r="K104" s="388" t="n">
        <f aca="false">K124</f>
        <v>0</v>
      </c>
      <c r="L104" s="388" t="n">
        <f aca="false">L124</f>
        <v>0</v>
      </c>
      <c r="M104" s="430"/>
      <c r="N104" s="431"/>
      <c r="O104" s="584" t="n">
        <f aca="false">O124+M110</f>
        <v>282.2</v>
      </c>
    </row>
    <row collapsed="false" customFormat="false" customHeight="true" hidden="true" ht="18" outlineLevel="0" r="105">
      <c r="A105" s="433" t="s">
        <v>98</v>
      </c>
      <c r="B105" s="433"/>
      <c r="C105" s="434" t="n">
        <v>41640</v>
      </c>
      <c r="D105" s="434" t="n">
        <v>42735</v>
      </c>
      <c r="E105" s="433"/>
      <c r="F105" s="403" t="n">
        <f aca="false">I100+I95++++++F93</f>
        <v>3514.4</v>
      </c>
      <c r="G105" s="403"/>
      <c r="H105" s="403"/>
      <c r="I105" s="403"/>
      <c r="J105" s="404" t="n">
        <f aca="false">J100+J95+J93</f>
        <v>0</v>
      </c>
      <c r="K105" s="404" t="n">
        <f aca="false">K100+K95+K93</f>
        <v>0</v>
      </c>
      <c r="L105" s="404" t="n">
        <f aca="false">L100+L95+L93</f>
        <v>0</v>
      </c>
      <c r="M105" s="403" t="n">
        <f aca="false">O100+O95+M93</f>
        <v>3514.4</v>
      </c>
      <c r="N105" s="403"/>
      <c r="O105" s="403"/>
    </row>
    <row collapsed="false" customFormat="false" customHeight="true" hidden="true" ht="15.75" outlineLevel="0" r="106">
      <c r="A106" s="265" t="s">
        <v>257</v>
      </c>
      <c r="B106" s="37" t="s">
        <v>60</v>
      </c>
      <c r="C106" s="368" t="n">
        <v>41640</v>
      </c>
      <c r="D106" s="368" t="n">
        <v>42004</v>
      </c>
      <c r="E106" s="265" t="s">
        <v>225</v>
      </c>
      <c r="F106" s="415" t="n">
        <f aca="false">J106+K106+L106+M106</f>
        <v>141.8</v>
      </c>
      <c r="G106" s="415"/>
      <c r="H106" s="415"/>
      <c r="I106" s="415"/>
      <c r="J106" s="420" t="n">
        <v>0</v>
      </c>
      <c r="K106" s="420" t="n">
        <v>0</v>
      </c>
      <c r="L106" s="420" t="n">
        <v>0</v>
      </c>
      <c r="M106" s="420" t="n">
        <v>141.8</v>
      </c>
      <c r="N106" s="420"/>
      <c r="O106" s="420"/>
    </row>
    <row collapsed="false" customFormat="false" customHeight="false" hidden="true" ht="330.75" outlineLevel="0" r="107">
      <c r="A107" s="265" t="s">
        <v>259</v>
      </c>
      <c r="B107" s="37"/>
      <c r="C107" s="368"/>
      <c r="D107" s="368"/>
      <c r="E107" s="41" t="s">
        <v>226</v>
      </c>
      <c r="F107" s="415"/>
      <c r="G107" s="415"/>
      <c r="H107" s="415"/>
      <c r="I107" s="415"/>
      <c r="J107" s="420"/>
      <c r="K107" s="420"/>
      <c r="L107" s="420"/>
      <c r="M107" s="420"/>
      <c r="N107" s="420"/>
      <c r="O107" s="420"/>
    </row>
    <row collapsed="false" customFormat="false" customHeight="false" hidden="true" ht="15.75" outlineLevel="0" r="108">
      <c r="A108" s="435"/>
      <c r="B108" s="37"/>
      <c r="C108" s="368" t="n">
        <v>41640</v>
      </c>
      <c r="D108" s="368" t="n">
        <v>42004</v>
      </c>
      <c r="E108" s="265" t="s">
        <v>227</v>
      </c>
      <c r="F108" s="415" t="n">
        <f aca="false">J108+K108+L108+M108</f>
        <v>360.5</v>
      </c>
      <c r="G108" s="415"/>
      <c r="H108" s="415"/>
      <c r="I108" s="415"/>
      <c r="J108" s="420" t="n">
        <v>0</v>
      </c>
      <c r="K108" s="420" t="n">
        <v>0</v>
      </c>
      <c r="L108" s="420" t="n">
        <v>0</v>
      </c>
      <c r="M108" s="420" t="n">
        <v>360.5</v>
      </c>
      <c r="N108" s="420"/>
      <c r="O108" s="420"/>
    </row>
    <row collapsed="false" customFormat="false" customHeight="false" hidden="true" ht="15.75" outlineLevel="0" r="109">
      <c r="A109" s="435"/>
      <c r="B109" s="37"/>
      <c r="C109" s="368"/>
      <c r="D109" s="368"/>
      <c r="E109" s="41" t="s">
        <v>226</v>
      </c>
      <c r="F109" s="415"/>
      <c r="G109" s="415"/>
      <c r="H109" s="415"/>
      <c r="I109" s="415"/>
      <c r="J109" s="420"/>
      <c r="K109" s="420"/>
      <c r="L109" s="420"/>
      <c r="M109" s="420"/>
      <c r="N109" s="420"/>
      <c r="O109" s="420"/>
    </row>
    <row collapsed="false" customFormat="false" customHeight="false" hidden="true" ht="15.75" outlineLevel="0" r="110">
      <c r="A110" s="435"/>
      <c r="B110" s="37"/>
      <c r="C110" s="368" t="n">
        <v>41640</v>
      </c>
      <c r="D110" s="368" t="n">
        <v>42004</v>
      </c>
      <c r="E110" s="265" t="s">
        <v>228</v>
      </c>
      <c r="F110" s="415" t="n">
        <f aca="false">J110+K110+L110+M110</f>
        <v>282.2</v>
      </c>
      <c r="G110" s="415"/>
      <c r="H110" s="415"/>
      <c r="I110" s="415"/>
      <c r="J110" s="420" t="n">
        <v>0</v>
      </c>
      <c r="K110" s="420" t="n">
        <v>0</v>
      </c>
      <c r="L110" s="420" t="n">
        <v>0</v>
      </c>
      <c r="M110" s="420" t="n">
        <v>282.2</v>
      </c>
      <c r="N110" s="420"/>
      <c r="O110" s="420"/>
    </row>
    <row collapsed="false" customFormat="false" customHeight="false" hidden="true" ht="15.75" outlineLevel="0" r="111">
      <c r="A111" s="191"/>
      <c r="B111" s="37"/>
      <c r="C111" s="368"/>
      <c r="D111" s="368"/>
      <c r="E111" s="41" t="s">
        <v>226</v>
      </c>
      <c r="F111" s="415"/>
      <c r="G111" s="415"/>
      <c r="H111" s="415"/>
      <c r="I111" s="415"/>
      <c r="J111" s="420"/>
      <c r="K111" s="420"/>
      <c r="L111" s="420"/>
      <c r="M111" s="420"/>
      <c r="N111" s="420"/>
      <c r="O111" s="420"/>
    </row>
    <row collapsed="false" customFormat="false" customHeight="true" hidden="true" ht="18" outlineLevel="0" r="112">
      <c r="A112" s="41" t="s">
        <v>98</v>
      </c>
      <c r="B112" s="41"/>
      <c r="C112" s="416" t="n">
        <v>41640</v>
      </c>
      <c r="D112" s="416" t="n">
        <v>42735</v>
      </c>
      <c r="E112" s="41"/>
      <c r="F112" s="403" t="n">
        <f aca="false">SUM(F106:F111)</f>
        <v>784.5</v>
      </c>
      <c r="G112" s="403"/>
      <c r="H112" s="403"/>
      <c r="I112" s="403"/>
      <c r="J112" s="404" t="n">
        <f aca="false">SUM(J106:J111)</f>
        <v>0</v>
      </c>
      <c r="K112" s="404" t="n">
        <f aca="false">SUM(K106:K111)</f>
        <v>0</v>
      </c>
      <c r="L112" s="404" t="n">
        <f aca="false">SUM(L106:L111)</f>
        <v>0</v>
      </c>
      <c r="M112" s="403" t="n">
        <f aca="false">SUM(M106:M111)</f>
        <v>784.5</v>
      </c>
      <c r="N112" s="403"/>
      <c r="O112" s="403"/>
    </row>
    <row collapsed="false" customFormat="false" customHeight="false" hidden="true" ht="47.25" outlineLevel="0" r="113">
      <c r="A113" s="265" t="s">
        <v>435</v>
      </c>
      <c r="B113" s="37"/>
      <c r="C113" s="368" t="n">
        <v>41640</v>
      </c>
      <c r="D113" s="368" t="n">
        <v>42004</v>
      </c>
      <c r="E113" s="265" t="s">
        <v>225</v>
      </c>
      <c r="F113" s="415" t="n">
        <f aca="false">J113+K113+L113+M113</f>
        <v>0</v>
      </c>
      <c r="G113" s="415"/>
      <c r="H113" s="415"/>
      <c r="I113" s="415"/>
      <c r="J113" s="420" t="n">
        <v>0</v>
      </c>
      <c r="K113" s="420" t="n">
        <v>0</v>
      </c>
      <c r="L113" s="420" t="n">
        <v>0</v>
      </c>
      <c r="M113" s="443" t="n">
        <v>0</v>
      </c>
      <c r="N113" s="443"/>
      <c r="O113" s="443"/>
    </row>
    <row collapsed="false" customFormat="false" customHeight="true" hidden="true" ht="85.5" outlineLevel="0" r="114">
      <c r="A114" s="265" t="s">
        <v>436</v>
      </c>
      <c r="B114" s="37"/>
      <c r="C114" s="368"/>
      <c r="D114" s="368"/>
      <c r="E114" s="41" t="s">
        <v>226</v>
      </c>
      <c r="F114" s="415"/>
      <c r="G114" s="415"/>
      <c r="H114" s="415"/>
      <c r="I114" s="415"/>
      <c r="J114" s="420"/>
      <c r="K114" s="420"/>
      <c r="L114" s="420"/>
      <c r="M114" s="443"/>
      <c r="N114" s="443"/>
      <c r="O114" s="443"/>
    </row>
    <row collapsed="false" customFormat="false" customHeight="true" hidden="true" ht="19.5" outlineLevel="0" r="115">
      <c r="A115" s="435"/>
      <c r="B115" s="37" t="s">
        <v>102</v>
      </c>
      <c r="C115" s="368" t="n">
        <v>41640</v>
      </c>
      <c r="D115" s="368" t="n">
        <v>42004</v>
      </c>
      <c r="E115" s="265" t="s">
        <v>227</v>
      </c>
      <c r="F115" s="423"/>
      <c r="G115" s="424" t="s">
        <v>434</v>
      </c>
      <c r="H115" s="424"/>
      <c r="I115" s="403" t="n">
        <f aca="false">I116+I117+I118+I119</f>
        <v>1472.8</v>
      </c>
      <c r="J115" s="583" t="n">
        <v>0</v>
      </c>
      <c r="K115" s="422" t="n">
        <v>0</v>
      </c>
      <c r="L115" s="423" t="n">
        <v>0</v>
      </c>
      <c r="M115" s="436"/>
      <c r="N115" s="437"/>
      <c r="O115" s="585" t="n">
        <f aca="false">O116+O117+O118+O119</f>
        <v>1472.8</v>
      </c>
    </row>
    <row collapsed="false" customFormat="false" customHeight="true" hidden="true" ht="19.5" outlineLevel="0" r="116">
      <c r="A116" s="435"/>
      <c r="B116" s="37"/>
      <c r="C116" s="368"/>
      <c r="D116" s="368"/>
      <c r="E116" s="265"/>
      <c r="F116" s="406" t="s">
        <v>86</v>
      </c>
      <c r="G116" s="406"/>
      <c r="H116" s="406"/>
      <c r="I116" s="438" t="n">
        <f aca="false">J116+K116++L116+O116</f>
        <v>278.2</v>
      </c>
      <c r="J116" s="420" t="n">
        <v>0</v>
      </c>
      <c r="K116" s="420" t="n">
        <v>0</v>
      </c>
      <c r="L116" s="420" t="n">
        <v>0</v>
      </c>
      <c r="M116" s="439" t="s">
        <v>86</v>
      </c>
      <c r="N116" s="440"/>
      <c r="O116" s="440" t="n">
        <v>278.2</v>
      </c>
    </row>
    <row collapsed="false" customFormat="false" customHeight="true" hidden="true" ht="19.5" outlineLevel="0" r="117">
      <c r="A117" s="435"/>
      <c r="B117" s="37"/>
      <c r="C117" s="368"/>
      <c r="D117" s="368"/>
      <c r="E117" s="265"/>
      <c r="F117" s="406" t="s">
        <v>87</v>
      </c>
      <c r="G117" s="406"/>
      <c r="H117" s="406"/>
      <c r="I117" s="415" t="n">
        <f aca="false">J117+K117++L117+O117</f>
        <v>993.7</v>
      </c>
      <c r="J117" s="420" t="n">
        <v>0</v>
      </c>
      <c r="K117" s="420" t="n">
        <v>0</v>
      </c>
      <c r="L117" s="420" t="n">
        <v>0</v>
      </c>
      <c r="M117" s="441" t="s">
        <v>87</v>
      </c>
      <c r="N117" s="420"/>
      <c r="O117" s="420" t="n">
        <v>993.7</v>
      </c>
    </row>
    <row collapsed="false" customFormat="false" customHeight="true" hidden="true" ht="19.5" outlineLevel="0" r="118">
      <c r="A118" s="435"/>
      <c r="B118" s="37"/>
      <c r="C118" s="368"/>
      <c r="D118" s="368"/>
      <c r="E118" s="265"/>
      <c r="F118" s="406" t="s">
        <v>88</v>
      </c>
      <c r="G118" s="406"/>
      <c r="H118" s="406"/>
      <c r="I118" s="438" t="n">
        <f aca="false">J118+K118++L118+O118</f>
        <v>200.9</v>
      </c>
      <c r="J118" s="420" t="n">
        <v>0</v>
      </c>
      <c r="K118" s="420" t="n">
        <v>0</v>
      </c>
      <c r="L118" s="420" t="n">
        <v>0</v>
      </c>
      <c r="M118" s="441" t="s">
        <v>88</v>
      </c>
      <c r="N118" s="420"/>
      <c r="O118" s="420" t="n">
        <v>200.9</v>
      </c>
    </row>
    <row collapsed="false" customFormat="false" customHeight="true" hidden="true" ht="19.5" outlineLevel="0" r="119">
      <c r="A119" s="435"/>
      <c r="B119" s="37"/>
      <c r="C119" s="368"/>
      <c r="D119" s="368"/>
      <c r="E119" s="41" t="s">
        <v>226</v>
      </c>
      <c r="F119" s="442" t="s">
        <v>55</v>
      </c>
      <c r="G119" s="442"/>
      <c r="H119" s="442"/>
      <c r="I119" s="415" t="n">
        <f aca="false">J119+K119++L119+O119</f>
        <v>0</v>
      </c>
      <c r="J119" s="443" t="n">
        <v>0</v>
      </c>
      <c r="K119" s="443" t="n">
        <v>0</v>
      </c>
      <c r="L119" s="443" t="n">
        <v>0</v>
      </c>
      <c r="M119" s="444" t="s">
        <v>55</v>
      </c>
      <c r="N119" s="443"/>
      <c r="O119" s="443" t="n">
        <v>0</v>
      </c>
    </row>
    <row collapsed="false" customFormat="false" customHeight="true" hidden="true" ht="19.5" outlineLevel="0" r="120">
      <c r="A120" s="435"/>
      <c r="B120" s="37"/>
      <c r="C120" s="432"/>
      <c r="D120" s="432"/>
      <c r="E120" s="172" t="s">
        <v>463</v>
      </c>
      <c r="F120" s="586" t="s">
        <v>434</v>
      </c>
      <c r="G120" s="586"/>
      <c r="H120" s="586"/>
      <c r="I120" s="403" t="n">
        <f aca="false">I121+I122+I123+I124</f>
        <v>1257.1</v>
      </c>
      <c r="J120" s="403" t="n">
        <f aca="false">J121+J122+J123</f>
        <v>0</v>
      </c>
      <c r="K120" s="403" t="n">
        <f aca="false">K121+K122+K123</f>
        <v>0</v>
      </c>
      <c r="L120" s="403" t="n">
        <f aca="false">L121+L122+L123</f>
        <v>0</v>
      </c>
      <c r="M120" s="437"/>
      <c r="N120" s="437"/>
      <c r="O120" s="585" t="n">
        <f aca="false">O121+O122+O123+O124</f>
        <v>1257.1</v>
      </c>
    </row>
    <row collapsed="false" customFormat="false" customHeight="true" hidden="true" ht="19.5" outlineLevel="0" r="121">
      <c r="A121" s="435"/>
      <c r="B121" s="37"/>
      <c r="C121" s="432"/>
      <c r="D121" s="432"/>
      <c r="E121" s="172"/>
      <c r="F121" s="406" t="s">
        <v>86</v>
      </c>
      <c r="G121" s="406"/>
      <c r="H121" s="406"/>
      <c r="I121" s="446" t="n">
        <f aca="false">J121+K121+L121++O121</f>
        <v>226</v>
      </c>
      <c r="J121" s="443" t="n">
        <v>0</v>
      </c>
      <c r="K121" s="443" t="n">
        <v>0</v>
      </c>
      <c r="L121" s="443" t="n">
        <v>0</v>
      </c>
      <c r="M121" s="441" t="s">
        <v>86</v>
      </c>
      <c r="N121" s="420"/>
      <c r="O121" s="420" t="n">
        <v>226</v>
      </c>
    </row>
    <row collapsed="false" customFormat="false" customHeight="true" hidden="true" ht="19.5" outlineLevel="0" r="122">
      <c r="A122" s="435"/>
      <c r="B122" s="37"/>
      <c r="C122" s="432"/>
      <c r="D122" s="432"/>
      <c r="E122" s="172"/>
      <c r="F122" s="406" t="s">
        <v>87</v>
      </c>
      <c r="G122" s="406"/>
      <c r="H122" s="406"/>
      <c r="I122" s="438" t="n">
        <f aca="false">J122+K122+L122++O122</f>
        <v>818</v>
      </c>
      <c r="J122" s="420" t="n">
        <v>0</v>
      </c>
      <c r="K122" s="420" t="n">
        <v>0</v>
      </c>
      <c r="L122" s="420" t="n">
        <v>0</v>
      </c>
      <c r="M122" s="441" t="s">
        <v>87</v>
      </c>
      <c r="N122" s="420"/>
      <c r="O122" s="420" t="n">
        <v>818</v>
      </c>
    </row>
    <row collapsed="false" customFormat="false" customHeight="true" hidden="true" ht="19.5" outlineLevel="0" r="123">
      <c r="A123" s="435"/>
      <c r="B123" s="37"/>
      <c r="C123" s="368" t="n">
        <v>41640</v>
      </c>
      <c r="D123" s="368" t="n">
        <v>42004</v>
      </c>
      <c r="E123" s="172"/>
      <c r="F123" s="406" t="s">
        <v>88</v>
      </c>
      <c r="G123" s="406"/>
      <c r="H123" s="406"/>
      <c r="I123" s="446" t="n">
        <f aca="false">J123+K123+L123++O123</f>
        <v>213.1</v>
      </c>
      <c r="J123" s="420" t="n">
        <v>0</v>
      </c>
      <c r="K123" s="420" t="n">
        <v>0</v>
      </c>
      <c r="L123" s="420" t="n">
        <v>0</v>
      </c>
      <c r="M123" s="441" t="s">
        <v>88</v>
      </c>
      <c r="N123" s="420"/>
      <c r="O123" s="420" t="n">
        <v>213.1</v>
      </c>
    </row>
    <row collapsed="false" customFormat="false" customHeight="true" hidden="true" ht="19.5" outlineLevel="0" r="124">
      <c r="A124" s="435"/>
      <c r="B124" s="37"/>
      <c r="C124" s="368"/>
      <c r="D124" s="368"/>
      <c r="E124" s="172"/>
      <c r="F124" s="442" t="s">
        <v>55</v>
      </c>
      <c r="G124" s="442"/>
      <c r="H124" s="442"/>
      <c r="I124" s="438" t="n">
        <f aca="false">J124+K124+L124++O124</f>
        <v>0</v>
      </c>
      <c r="J124" s="440" t="n">
        <v>0</v>
      </c>
      <c r="K124" s="440" t="n">
        <v>0</v>
      </c>
      <c r="L124" s="440" t="n">
        <v>0</v>
      </c>
      <c r="M124" s="441" t="s">
        <v>55</v>
      </c>
      <c r="N124" s="420"/>
      <c r="O124" s="439" t="n">
        <v>0</v>
      </c>
    </row>
    <row collapsed="false" customFormat="false" customHeight="false" hidden="true" ht="18.75" outlineLevel="0" r="125">
      <c r="A125" s="42" t="s">
        <v>98</v>
      </c>
      <c r="B125" s="41"/>
      <c r="C125" s="416" t="n">
        <v>41640</v>
      </c>
      <c r="D125" s="416" t="n">
        <v>42735</v>
      </c>
      <c r="E125" s="41"/>
      <c r="F125" s="403" t="n">
        <f aca="false">I120+I115+F113</f>
        <v>2729.9</v>
      </c>
      <c r="G125" s="403"/>
      <c r="H125" s="403"/>
      <c r="I125" s="403"/>
      <c r="J125" s="404" t="n">
        <f aca="false">J113+J115+J120</f>
        <v>0</v>
      </c>
      <c r="K125" s="404" t="n">
        <f aca="false">K113+K115+K120</f>
        <v>0</v>
      </c>
      <c r="L125" s="404" t="n">
        <f aca="false">L113+L115+L120</f>
        <v>0</v>
      </c>
      <c r="M125" s="403" t="n">
        <f aca="false">O120+O115+M113</f>
        <v>2729.9</v>
      </c>
      <c r="N125" s="403"/>
      <c r="O125" s="403"/>
    </row>
    <row collapsed="false" customFormat="false" customHeight="true" hidden="true" ht="15.75" outlineLevel="0" r="126">
      <c r="A126" s="265" t="s">
        <v>62</v>
      </c>
      <c r="B126" s="37" t="s">
        <v>437</v>
      </c>
      <c r="C126" s="368" t="n">
        <v>41640</v>
      </c>
      <c r="D126" s="368" t="n">
        <v>42004</v>
      </c>
      <c r="E126" s="265" t="s">
        <v>225</v>
      </c>
      <c r="F126" s="388" t="n">
        <f aca="false">F133</f>
        <v>832.375</v>
      </c>
      <c r="G126" s="388"/>
      <c r="H126" s="388"/>
      <c r="I126" s="388"/>
      <c r="J126" s="388" t="n">
        <f aca="false">J133</f>
        <v>0</v>
      </c>
      <c r="K126" s="388" t="n">
        <f aca="false">K133</f>
        <v>0</v>
      </c>
      <c r="L126" s="388" t="n">
        <f aca="false">L133</f>
        <v>0</v>
      </c>
      <c r="M126" s="587" t="n">
        <f aca="false">M133</f>
        <v>832.375</v>
      </c>
      <c r="N126" s="587"/>
      <c r="O126" s="587"/>
    </row>
    <row collapsed="false" customFormat="false" customHeight="true" hidden="true" ht="79.5" outlineLevel="0" r="127">
      <c r="A127" s="133" t="s">
        <v>64</v>
      </c>
      <c r="B127" s="37"/>
      <c r="C127" s="368"/>
      <c r="D127" s="368"/>
      <c r="E127" s="41" t="s">
        <v>226</v>
      </c>
      <c r="F127" s="388"/>
      <c r="G127" s="388"/>
      <c r="H127" s="388"/>
      <c r="I127" s="388"/>
      <c r="J127" s="388"/>
      <c r="K127" s="388"/>
      <c r="L127" s="388"/>
      <c r="M127" s="587"/>
      <c r="N127" s="587"/>
      <c r="O127" s="587"/>
    </row>
    <row collapsed="false" customFormat="false" customHeight="false" hidden="true" ht="15.75" outlineLevel="0" r="128">
      <c r="A128" s="133"/>
      <c r="B128" s="37"/>
      <c r="C128" s="368" t="n">
        <v>41640</v>
      </c>
      <c r="D128" s="368" t="n">
        <v>42004</v>
      </c>
      <c r="E128" s="265" t="s">
        <v>227</v>
      </c>
      <c r="F128" s="388" t="n">
        <f aca="false">F135</f>
        <v>1057.2</v>
      </c>
      <c r="G128" s="388"/>
      <c r="H128" s="388"/>
      <c r="I128" s="388"/>
      <c r="J128" s="388" t="n">
        <f aca="false">J135</f>
        <v>0</v>
      </c>
      <c r="K128" s="388" t="n">
        <f aca="false">K135</f>
        <v>0</v>
      </c>
      <c r="L128" s="388" t="n">
        <f aca="false">L135</f>
        <v>0</v>
      </c>
      <c r="M128" s="388" t="n">
        <f aca="false">M135</f>
        <v>1057.2</v>
      </c>
      <c r="N128" s="388"/>
      <c r="O128" s="388"/>
    </row>
    <row collapsed="false" customFormat="false" customHeight="false" hidden="true" ht="15.75" outlineLevel="0" r="129">
      <c r="A129" s="133"/>
      <c r="B129" s="37"/>
      <c r="C129" s="368"/>
      <c r="D129" s="368"/>
      <c r="E129" s="41" t="s">
        <v>226</v>
      </c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</row>
    <row collapsed="false" customFormat="false" customHeight="false" hidden="true" ht="15.75" outlineLevel="0" r="130">
      <c r="A130" s="133"/>
      <c r="B130" s="37"/>
      <c r="C130" s="368" t="n">
        <v>41640</v>
      </c>
      <c r="D130" s="368" t="n">
        <v>42004</v>
      </c>
      <c r="E130" s="265" t="s">
        <v>228</v>
      </c>
      <c r="F130" s="388" t="n">
        <f aca="false">F137</f>
        <v>1013.1</v>
      </c>
      <c r="G130" s="388"/>
      <c r="H130" s="388"/>
      <c r="I130" s="388"/>
      <c r="J130" s="388" t="n">
        <f aca="false">J137</f>
        <v>0</v>
      </c>
      <c r="K130" s="388" t="n">
        <f aca="false">K137</f>
        <v>0</v>
      </c>
      <c r="L130" s="388" t="n">
        <f aca="false">L137</f>
        <v>0</v>
      </c>
      <c r="M130" s="388" t="n">
        <f aca="false">M137</f>
        <v>1013.1</v>
      </c>
      <c r="N130" s="388"/>
      <c r="O130" s="388"/>
    </row>
    <row collapsed="false" customFormat="false" customHeight="false" hidden="true" ht="15.75" outlineLevel="0" r="131">
      <c r="A131" s="191"/>
      <c r="B131" s="37"/>
      <c r="C131" s="368"/>
      <c r="D131" s="368"/>
      <c r="E131" s="41" t="s">
        <v>226</v>
      </c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</row>
    <row collapsed="false" customFormat="false" customHeight="true" hidden="true" ht="18" outlineLevel="0" r="132">
      <c r="A132" s="41" t="s">
        <v>85</v>
      </c>
      <c r="B132" s="41"/>
      <c r="C132" s="416" t="n">
        <v>41640</v>
      </c>
      <c r="D132" s="416" t="n">
        <v>42735</v>
      </c>
      <c r="E132" s="41"/>
      <c r="F132" s="403" t="n">
        <f aca="false">SUM(F126:F131)</f>
        <v>2902.675</v>
      </c>
      <c r="G132" s="403"/>
      <c r="H132" s="403"/>
      <c r="I132" s="403"/>
      <c r="J132" s="404" t="n">
        <f aca="false">SUM(J126:J131)</f>
        <v>0</v>
      </c>
      <c r="K132" s="404" t="n">
        <f aca="false">SUM(K126:K131)</f>
        <v>0</v>
      </c>
      <c r="L132" s="404" t="n">
        <f aca="false">SUM(L126:L131)</f>
        <v>0</v>
      </c>
      <c r="M132" s="403" t="n">
        <f aca="false">SUM(M126:M131)</f>
        <v>2902.675</v>
      </c>
      <c r="N132" s="403"/>
      <c r="O132" s="403"/>
    </row>
    <row collapsed="false" customFormat="false" customHeight="true" hidden="true" ht="31.5" outlineLevel="0" r="133">
      <c r="A133" s="265" t="s">
        <v>65</v>
      </c>
      <c r="B133" s="37" t="s">
        <v>437</v>
      </c>
      <c r="C133" s="368" t="n">
        <v>41640</v>
      </c>
      <c r="D133" s="368" t="n">
        <v>42004</v>
      </c>
      <c r="E133" s="265" t="s">
        <v>225</v>
      </c>
      <c r="F133" s="415" t="n">
        <f aca="false">J133+K133+L133+M133</f>
        <v>832.375</v>
      </c>
      <c r="G133" s="415"/>
      <c r="H133" s="415"/>
      <c r="I133" s="415"/>
      <c r="J133" s="447" t="n">
        <v>0</v>
      </c>
      <c r="K133" s="447" t="n">
        <v>0</v>
      </c>
      <c r="L133" s="447" t="n">
        <v>0</v>
      </c>
      <c r="M133" s="420" t="n">
        <v>832.375</v>
      </c>
      <c r="N133" s="420"/>
      <c r="O133" s="420"/>
    </row>
    <row collapsed="false" customFormat="false" customHeight="false" hidden="true" ht="189" outlineLevel="0" r="134">
      <c r="A134" s="265" t="s">
        <v>438</v>
      </c>
      <c r="B134" s="37"/>
      <c r="C134" s="368"/>
      <c r="D134" s="368"/>
      <c r="E134" s="41" t="s">
        <v>226</v>
      </c>
      <c r="F134" s="415"/>
      <c r="G134" s="415"/>
      <c r="H134" s="415"/>
      <c r="I134" s="415"/>
      <c r="J134" s="447"/>
      <c r="K134" s="447"/>
      <c r="L134" s="447"/>
      <c r="M134" s="420"/>
      <c r="N134" s="420"/>
      <c r="O134" s="420"/>
    </row>
    <row collapsed="false" customFormat="false" customHeight="false" hidden="true" ht="15.75" outlineLevel="0" r="135">
      <c r="A135" s="435"/>
      <c r="B135" s="37"/>
      <c r="C135" s="368" t="n">
        <v>41640</v>
      </c>
      <c r="D135" s="368" t="n">
        <v>42004</v>
      </c>
      <c r="E135" s="265" t="s">
        <v>227</v>
      </c>
      <c r="F135" s="415" t="n">
        <f aca="false">J135+K135+L135+M135</f>
        <v>1057.2</v>
      </c>
      <c r="G135" s="415"/>
      <c r="H135" s="415"/>
      <c r="I135" s="415"/>
      <c r="J135" s="447" t="n">
        <v>0</v>
      </c>
      <c r="K135" s="447" t="n">
        <v>0</v>
      </c>
      <c r="L135" s="447" t="n">
        <v>0</v>
      </c>
      <c r="M135" s="420" t="n">
        <v>1057.2</v>
      </c>
      <c r="N135" s="420"/>
      <c r="O135" s="420"/>
    </row>
    <row collapsed="false" customFormat="false" customHeight="false" hidden="true" ht="15.75" outlineLevel="0" r="136">
      <c r="A136" s="435"/>
      <c r="B136" s="37"/>
      <c r="C136" s="368"/>
      <c r="D136" s="368"/>
      <c r="E136" s="41" t="s">
        <v>226</v>
      </c>
      <c r="F136" s="415"/>
      <c r="G136" s="415"/>
      <c r="H136" s="415"/>
      <c r="I136" s="415"/>
      <c r="J136" s="447"/>
      <c r="K136" s="447"/>
      <c r="L136" s="447"/>
      <c r="M136" s="420"/>
      <c r="N136" s="420"/>
      <c r="O136" s="420"/>
    </row>
    <row collapsed="false" customFormat="false" customHeight="false" hidden="true" ht="15.75" outlineLevel="0" r="137">
      <c r="A137" s="435"/>
      <c r="B137" s="37"/>
      <c r="C137" s="368" t="n">
        <v>41640</v>
      </c>
      <c r="D137" s="368" t="n">
        <v>42004</v>
      </c>
      <c r="E137" s="265" t="s">
        <v>228</v>
      </c>
      <c r="F137" s="415" t="n">
        <f aca="false">J137+K137+L137+M137</f>
        <v>1013.1</v>
      </c>
      <c r="G137" s="415"/>
      <c r="H137" s="415"/>
      <c r="I137" s="415"/>
      <c r="J137" s="447" t="n">
        <v>0</v>
      </c>
      <c r="K137" s="447" t="n">
        <v>0</v>
      </c>
      <c r="L137" s="447" t="n">
        <v>0</v>
      </c>
      <c r="M137" s="420" t="n">
        <v>1013.1</v>
      </c>
      <c r="N137" s="420"/>
      <c r="O137" s="420"/>
    </row>
    <row collapsed="false" customFormat="false" customHeight="false" hidden="true" ht="15.75" outlineLevel="0" r="138">
      <c r="A138" s="191"/>
      <c r="B138" s="37"/>
      <c r="C138" s="368"/>
      <c r="D138" s="368"/>
      <c r="E138" s="41" t="s">
        <v>226</v>
      </c>
      <c r="F138" s="415"/>
      <c r="G138" s="415"/>
      <c r="H138" s="415"/>
      <c r="I138" s="415"/>
      <c r="J138" s="447"/>
      <c r="K138" s="447"/>
      <c r="L138" s="447"/>
      <c r="M138" s="420"/>
      <c r="N138" s="420"/>
      <c r="O138" s="420"/>
    </row>
    <row collapsed="false" customFormat="false" customHeight="true" hidden="true" ht="18" outlineLevel="0" r="139">
      <c r="A139" s="41" t="s">
        <v>85</v>
      </c>
      <c r="B139" s="41"/>
      <c r="C139" s="416" t="n">
        <v>41640</v>
      </c>
      <c r="D139" s="416" t="n">
        <v>42735</v>
      </c>
      <c r="E139" s="41"/>
      <c r="F139" s="403" t="n">
        <f aca="false">SUM(F133:F138)</f>
        <v>2902.675</v>
      </c>
      <c r="G139" s="403"/>
      <c r="H139" s="403"/>
      <c r="I139" s="403"/>
      <c r="J139" s="404"/>
      <c r="K139" s="404"/>
      <c r="L139" s="404"/>
      <c r="M139" s="403" t="n">
        <f aca="false">SUM(M133:M138)</f>
        <v>2902.675</v>
      </c>
      <c r="N139" s="403"/>
      <c r="O139" s="403"/>
    </row>
    <row collapsed="false" customFormat="false" customHeight="false" hidden="true" ht="15.75" outlineLevel="0" r="140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collapsed="false" customFormat="false" customHeight="false" hidden="true" ht="15.75" outlineLevel="0" r="141">
      <c r="A141" s="5"/>
    </row>
    <row collapsed="false" customFormat="false" customHeight="false" hidden="true" ht="15.75" outlineLevel="0" r="142">
      <c r="A142" s="3" t="s">
        <v>106</v>
      </c>
      <c r="B142" s="3"/>
      <c r="C142" s="3"/>
      <c r="D142" s="3"/>
      <c r="E142" s="3"/>
      <c r="F142" s="3"/>
      <c r="G142" s="3"/>
    </row>
    <row collapsed="false" customFormat="false" customHeight="false" hidden="true" ht="15.75" outlineLevel="0" r="143">
      <c r="A143" s="3" t="s">
        <v>107</v>
      </c>
      <c r="B143" s="3"/>
      <c r="C143" s="3"/>
      <c r="D143" s="3"/>
      <c r="E143" s="3"/>
      <c r="F143" s="3"/>
      <c r="G143" s="3"/>
    </row>
    <row collapsed="false" customFormat="false" customHeight="false" hidden="true" ht="15.75" outlineLevel="0" r="144">
      <c r="A144" s="3" t="s">
        <v>108</v>
      </c>
      <c r="B144" s="3"/>
      <c r="C144" s="3"/>
      <c r="D144" s="3"/>
      <c r="E144" s="3"/>
      <c r="F144" s="3"/>
      <c r="G144" s="3"/>
      <c r="H144" s="3"/>
      <c r="I144" s="3"/>
    </row>
    <row collapsed="false" customFormat="false" customHeight="false" hidden="true" ht="15" outlineLevel="0" r="145">
      <c r="A145" s="588" t="s">
        <v>109</v>
      </c>
    </row>
    <row collapsed="false" customFormat="false" customHeight="false" hidden="true" ht="15" outlineLevel="0" r="146">
      <c r="A146" s="588" t="s">
        <v>110</v>
      </c>
    </row>
    <row collapsed="false" customFormat="false" customHeight="true" hidden="true" ht="15" outlineLevel="0" r="147">
      <c r="A147" s="127" t="s">
        <v>3</v>
      </c>
      <c r="B147" s="127" t="s">
        <v>111</v>
      </c>
      <c r="C147" s="128" t="s">
        <v>112</v>
      </c>
      <c r="D147" s="128"/>
      <c r="E147" s="128"/>
      <c r="F147" s="128"/>
      <c r="G147" s="128"/>
      <c r="H147" s="128"/>
      <c r="I147" s="128" t="s">
        <v>113</v>
      </c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</row>
    <row collapsed="false" customFormat="false" customHeight="true" hidden="true" ht="15" outlineLevel="0" r="148">
      <c r="A148" s="131" t="s">
        <v>9</v>
      </c>
      <c r="B148" s="131" t="s">
        <v>114</v>
      </c>
      <c r="C148" s="132" t="s">
        <v>115</v>
      </c>
      <c r="D148" s="132"/>
      <c r="E148" s="132"/>
      <c r="F148" s="132"/>
      <c r="G148" s="132"/>
      <c r="H148" s="132"/>
      <c r="I148" s="132" t="s">
        <v>116</v>
      </c>
      <c r="J148" s="132"/>
      <c r="K148" s="132"/>
      <c r="L148" s="132"/>
      <c r="M148" s="132"/>
      <c r="N148" s="132"/>
      <c r="O148" s="132"/>
      <c r="P148" s="132" t="s">
        <v>117</v>
      </c>
      <c r="Q148" s="132"/>
      <c r="R148" s="132"/>
      <c r="S148" s="132"/>
      <c r="T148" s="132"/>
      <c r="U148" s="132"/>
      <c r="V148" s="132"/>
    </row>
    <row collapsed="false" customFormat="false" customHeight="true" hidden="true" ht="15.75" outlineLevel="0" r="149">
      <c r="A149" s="435"/>
      <c r="B149" s="131" t="s">
        <v>118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7" t="s">
        <v>119</v>
      </c>
      <c r="Q149" s="137"/>
      <c r="R149" s="137"/>
      <c r="S149" s="137"/>
      <c r="T149" s="137"/>
      <c r="U149" s="137"/>
      <c r="V149" s="137"/>
    </row>
    <row collapsed="false" customFormat="false" customHeight="true" hidden="true" ht="15" outlineLevel="0" r="150">
      <c r="A150" s="435"/>
      <c r="B150" s="435"/>
      <c r="C150" s="25" t="s">
        <v>120</v>
      </c>
      <c r="D150" s="25"/>
      <c r="E150" s="25"/>
      <c r="F150" s="25"/>
      <c r="G150" s="25"/>
      <c r="H150" s="25"/>
      <c r="I150" s="25" t="s">
        <v>120</v>
      </c>
      <c r="J150" s="25"/>
      <c r="K150" s="25"/>
      <c r="L150" s="25"/>
      <c r="M150" s="25"/>
      <c r="N150" s="25"/>
      <c r="O150" s="25"/>
      <c r="P150" s="128"/>
      <c r="Q150" s="128"/>
      <c r="R150" s="128"/>
      <c r="S150" s="128"/>
      <c r="T150" s="128"/>
      <c r="U150" s="128"/>
      <c r="V150" s="128"/>
    </row>
    <row collapsed="false" customFormat="false" customHeight="true" hidden="true" ht="15.75" outlineLevel="0" r="151">
      <c r="A151" s="435"/>
      <c r="B151" s="43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137" t="s">
        <v>120</v>
      </c>
      <c r="Q151" s="137"/>
      <c r="R151" s="137"/>
      <c r="S151" s="137"/>
      <c r="T151" s="137"/>
      <c r="U151" s="137"/>
      <c r="V151" s="137"/>
    </row>
    <row collapsed="false" customFormat="false" customHeight="true" hidden="true" ht="15" outlineLevel="0" r="152">
      <c r="A152" s="435"/>
      <c r="B152" s="435"/>
      <c r="C152" s="25" t="s">
        <v>121</v>
      </c>
      <c r="D152" s="25" t="s">
        <v>122</v>
      </c>
      <c r="E152" s="25"/>
      <c r="F152" s="25" t="s">
        <v>123</v>
      </c>
      <c r="G152" s="25" t="s">
        <v>124</v>
      </c>
      <c r="H152" s="25" t="s">
        <v>125</v>
      </c>
      <c r="I152" s="25" t="s">
        <v>121</v>
      </c>
      <c r="J152" s="25"/>
      <c r="K152" s="25" t="s">
        <v>122</v>
      </c>
      <c r="L152" s="25" t="s">
        <v>123</v>
      </c>
      <c r="M152" s="25" t="s">
        <v>124</v>
      </c>
      <c r="N152" s="25" t="s">
        <v>125</v>
      </c>
      <c r="O152" s="25"/>
      <c r="P152" s="131"/>
      <c r="Q152" s="25" t="s">
        <v>122</v>
      </c>
      <c r="R152" s="25"/>
      <c r="S152" s="25" t="s">
        <v>123</v>
      </c>
      <c r="T152" s="25" t="s">
        <v>124</v>
      </c>
      <c r="U152" s="25" t="s">
        <v>125</v>
      </c>
      <c r="V152" s="25"/>
    </row>
    <row collapsed="false" customFormat="false" customHeight="false" hidden="true" ht="63.75" outlineLevel="0" r="153">
      <c r="A153" s="435"/>
      <c r="B153" s="43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30" t="s">
        <v>126</v>
      </c>
      <c r="Q153" s="25"/>
      <c r="R153" s="25"/>
      <c r="S153" s="25"/>
      <c r="T153" s="25"/>
      <c r="U153" s="25"/>
      <c r="V153" s="25"/>
    </row>
    <row collapsed="false" customFormat="false" customHeight="false" hidden="true" ht="120" outlineLevel="0" r="154">
      <c r="A154" s="185" t="n">
        <v>1</v>
      </c>
      <c r="B154" s="467" t="s">
        <v>127</v>
      </c>
      <c r="C154" s="141" t="n">
        <f aca="false">J37</f>
        <v>0</v>
      </c>
      <c r="D154" s="142" t="n">
        <f aca="false">K37</f>
        <v>0</v>
      </c>
      <c r="E154" s="142"/>
      <c r="F154" s="141" t="n">
        <f aca="false">L37</f>
        <v>0</v>
      </c>
      <c r="G154" s="149" t="n">
        <f aca="false">O37</f>
        <v>1087.575</v>
      </c>
      <c r="H154" s="589" t="n">
        <v>0</v>
      </c>
      <c r="I154" s="142" t="n">
        <f aca="false">J42</f>
        <v>0</v>
      </c>
      <c r="J154" s="142"/>
      <c r="K154" s="143" t="n">
        <f aca="false">K42</f>
        <v>0</v>
      </c>
      <c r="L154" s="146" t="n">
        <f aca="false">L42</f>
        <v>0</v>
      </c>
      <c r="M154" s="143" t="n">
        <f aca="false">O42</f>
        <v>2514.19</v>
      </c>
      <c r="N154" s="145" t="n">
        <v>0</v>
      </c>
      <c r="O154" s="145"/>
      <c r="P154" s="146" t="n">
        <f aca="false">J47</f>
        <v>0</v>
      </c>
      <c r="Q154" s="147" t="n">
        <f aca="false">K47</f>
        <v>0</v>
      </c>
      <c r="R154" s="147"/>
      <c r="S154" s="141" t="n">
        <f aca="false">L47</f>
        <v>0</v>
      </c>
      <c r="T154" s="143" t="n">
        <f aca="false">O47</f>
        <v>1509.3</v>
      </c>
      <c r="U154" s="145" t="n">
        <v>0</v>
      </c>
      <c r="V154" s="145"/>
    </row>
    <row collapsed="false" customFormat="false" customHeight="true" hidden="true" ht="82.9" outlineLevel="0" r="155">
      <c r="A155" s="32" t="n">
        <v>2</v>
      </c>
      <c r="B155" s="29" t="s">
        <v>128</v>
      </c>
      <c r="C155" s="146" t="n">
        <f aca="false">J34</f>
        <v>0</v>
      </c>
      <c r="D155" s="148" t="n">
        <f aca="false">K34</f>
        <v>14079.15</v>
      </c>
      <c r="E155" s="148"/>
      <c r="F155" s="146" t="n">
        <f aca="false">L34</f>
        <v>0</v>
      </c>
      <c r="G155" s="149" t="n">
        <f aca="false">O34</f>
        <v>1408</v>
      </c>
      <c r="H155" s="589" t="n">
        <v>0</v>
      </c>
      <c r="I155" s="142" t="n">
        <f aca="false">J39</f>
        <v>0</v>
      </c>
      <c r="J155" s="142"/>
      <c r="K155" s="143" t="n">
        <f aca="false">K39</f>
        <v>0</v>
      </c>
      <c r="L155" s="143" t="n">
        <f aca="false">L39</f>
        <v>0</v>
      </c>
      <c r="M155" s="143" t="n">
        <f aca="false">O39</f>
        <v>19069.2</v>
      </c>
      <c r="N155" s="145" t="n">
        <v>0</v>
      </c>
      <c r="O155" s="145"/>
      <c r="P155" s="146" t="n">
        <f aca="false">J44</f>
        <v>0</v>
      </c>
      <c r="Q155" s="150" t="n">
        <f aca="false">K44</f>
        <v>0</v>
      </c>
      <c r="R155" s="150"/>
      <c r="S155" s="146" t="n">
        <f aca="false">L44</f>
        <v>0</v>
      </c>
      <c r="T155" s="143" t="n">
        <f aca="false">O44</f>
        <v>18714</v>
      </c>
      <c r="U155" s="145" t="n">
        <v>0</v>
      </c>
      <c r="V155" s="145"/>
    </row>
    <row collapsed="false" customFormat="false" customHeight="false" hidden="true" ht="90" outlineLevel="0" r="156">
      <c r="A156" s="32" t="n">
        <v>3</v>
      </c>
      <c r="B156" s="29" t="s">
        <v>129</v>
      </c>
      <c r="C156" s="146" t="n">
        <f aca="false">J35</f>
        <v>0</v>
      </c>
      <c r="D156" s="142" t="n">
        <f aca="false">K35</f>
        <v>0</v>
      </c>
      <c r="E156" s="142"/>
      <c r="F156" s="146" t="n">
        <f aca="false">L35</f>
        <v>0</v>
      </c>
      <c r="G156" s="149" t="n">
        <f aca="false">O35</f>
        <v>0</v>
      </c>
      <c r="H156" s="589" t="n">
        <v>0</v>
      </c>
      <c r="I156" s="142" t="n">
        <f aca="false">J40</f>
        <v>0</v>
      </c>
      <c r="J156" s="142"/>
      <c r="K156" s="143" t="n">
        <f aca="false">K40</f>
        <v>1156.4</v>
      </c>
      <c r="L156" s="143" t="n">
        <f aca="false">L40</f>
        <v>0</v>
      </c>
      <c r="M156" s="143" t="n">
        <f aca="false">O40</f>
        <v>17814.84</v>
      </c>
      <c r="N156" s="145" t="n">
        <v>0</v>
      </c>
      <c r="O156" s="145"/>
      <c r="P156" s="146" t="n">
        <f aca="false">J45</f>
        <v>0</v>
      </c>
      <c r="Q156" s="150" t="n">
        <f aca="false">K45</f>
        <v>0</v>
      </c>
      <c r="R156" s="150"/>
      <c r="S156" s="146" t="n">
        <f aca="false">L45</f>
        <v>0</v>
      </c>
      <c r="T156" s="143" t="n">
        <f aca="false">O45</f>
        <v>18466</v>
      </c>
      <c r="U156" s="145" t="n">
        <v>0</v>
      </c>
      <c r="V156" s="145"/>
    </row>
    <row collapsed="false" customFormat="false" customHeight="true" hidden="true" ht="110.45" outlineLevel="0" r="157">
      <c r="A157" s="32" t="n">
        <v>4</v>
      </c>
      <c r="B157" s="29" t="s">
        <v>130</v>
      </c>
      <c r="C157" s="146" t="n">
        <f aca="false">J36</f>
        <v>0</v>
      </c>
      <c r="D157" s="142" t="n">
        <f aca="false">K36</f>
        <v>3113.89</v>
      </c>
      <c r="E157" s="142"/>
      <c r="F157" s="143" t="n">
        <f aca="false">L41</f>
        <v>0</v>
      </c>
      <c r="G157" s="149" t="n">
        <f aca="false">O36</f>
        <v>533.889</v>
      </c>
      <c r="H157" s="589" t="n">
        <v>0</v>
      </c>
      <c r="I157" s="142" t="n">
        <f aca="false">J41</f>
        <v>0</v>
      </c>
      <c r="J157" s="142"/>
      <c r="K157" s="143" t="n">
        <f aca="false">K41</f>
        <v>3623.99</v>
      </c>
      <c r="L157" s="143" t="n">
        <f aca="false">L41</f>
        <v>0</v>
      </c>
      <c r="M157" s="143" t="n">
        <f aca="false">O41</f>
        <v>16855.3</v>
      </c>
      <c r="N157" s="145" t="n">
        <v>0</v>
      </c>
      <c r="O157" s="145"/>
      <c r="P157" s="146" t="n">
        <f aca="false">J46</f>
        <v>0</v>
      </c>
      <c r="Q157" s="150" t="n">
        <f aca="false">K46</f>
        <v>0</v>
      </c>
      <c r="R157" s="150"/>
      <c r="S157" s="146" t="n">
        <f aca="false">L46</f>
        <v>0</v>
      </c>
      <c r="T157" s="143" t="n">
        <f aca="false">O46</f>
        <v>18718.1</v>
      </c>
      <c r="U157" s="145" t="n">
        <v>0</v>
      </c>
      <c r="V157" s="145"/>
    </row>
    <row collapsed="false" customFormat="false" customHeight="true" hidden="true" ht="15.6" outlineLevel="0" r="158">
      <c r="A158" s="41"/>
      <c r="B158" s="41" t="s">
        <v>85</v>
      </c>
      <c r="C158" s="152" t="n">
        <f aca="false">C157+C156+C155+C154</f>
        <v>0</v>
      </c>
      <c r="D158" s="153" t="n">
        <f aca="false">D157+D156+D155+D154</f>
        <v>17193.04</v>
      </c>
      <c r="E158" s="153"/>
      <c r="F158" s="152" t="n">
        <f aca="false">F157+F156+F155+F154</f>
        <v>0</v>
      </c>
      <c r="G158" s="155" t="n">
        <f aca="false">G157+G156+G155+G154</f>
        <v>3029.464</v>
      </c>
      <c r="H158" s="158" t="n">
        <f aca="false">H157+H156+H155+H154</f>
        <v>0</v>
      </c>
      <c r="I158" s="154" t="n">
        <f aca="false">I157+I156+I155+I154</f>
        <v>0</v>
      </c>
      <c r="J158" s="154"/>
      <c r="K158" s="155" t="n">
        <f aca="false">K157+K156+K155+K154</f>
        <v>4780.39</v>
      </c>
      <c r="L158" s="155" t="n">
        <f aca="false">L157+L156+L155+L154</f>
        <v>0</v>
      </c>
      <c r="M158" s="155" t="n">
        <f aca="false">M157+M156+M155+M154</f>
        <v>56253.53</v>
      </c>
      <c r="N158" s="157" t="n">
        <f aca="false">N157+N156+N155+N154</f>
        <v>0</v>
      </c>
      <c r="O158" s="157"/>
      <c r="P158" s="158" t="n">
        <f aca="false">P157+P156+P155+P154</f>
        <v>0</v>
      </c>
      <c r="Q158" s="159" t="n">
        <f aca="false">Q157+Q156+Q155+Q154</f>
        <v>0</v>
      </c>
      <c r="R158" s="159"/>
      <c r="S158" s="160" t="n">
        <f aca="false">S157+S156+S155+S154</f>
        <v>0</v>
      </c>
      <c r="T158" s="155" t="n">
        <f aca="false">T157+T156+T155+T154</f>
        <v>57407.4</v>
      </c>
      <c r="U158" s="157" t="n">
        <f aca="false">U157+U156+U155+U154</f>
        <v>0</v>
      </c>
      <c r="V158" s="157"/>
    </row>
    <row collapsed="false" customFormat="false" customHeight="true" hidden="true" ht="15.6" outlineLevel="0" r="159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23"/>
    </row>
    <row collapsed="false" customFormat="false" customHeight="true" hidden="true" ht="16.5" outlineLevel="0" r="160">
      <c r="A160" s="165" t="s">
        <v>131</v>
      </c>
      <c r="B160" s="165"/>
      <c r="C160" s="165"/>
      <c r="D160" s="123"/>
      <c r="E160" s="166"/>
      <c r="F160" s="166"/>
      <c r="G160" s="166"/>
      <c r="H160" s="165"/>
      <c r="I160" s="165"/>
      <c r="J160" s="166"/>
      <c r="K160" s="166"/>
      <c r="L160" s="166"/>
      <c r="M160" s="165"/>
      <c r="N160" s="165"/>
      <c r="O160" s="166"/>
      <c r="P160" s="166"/>
      <c r="Q160" s="166"/>
      <c r="R160" s="166"/>
      <c r="S160" s="166"/>
      <c r="T160" s="166"/>
      <c r="U160" s="166"/>
      <c r="V160" s="123"/>
    </row>
    <row collapsed="false" customFormat="false" customHeight="true" hidden="true" ht="15.75" outlineLevel="0" r="161">
      <c r="A161" s="165"/>
      <c r="B161" s="165"/>
      <c r="C161" s="165"/>
      <c r="D161" s="123"/>
      <c r="E161" s="168" t="s">
        <v>132</v>
      </c>
      <c r="F161" s="168"/>
      <c r="G161" s="168"/>
      <c r="H161" s="165"/>
      <c r="I161" s="165"/>
      <c r="J161" s="168" t="s">
        <v>133</v>
      </c>
      <c r="K161" s="168"/>
      <c r="L161" s="168"/>
      <c r="M161" s="165"/>
      <c r="N161" s="165"/>
      <c r="O161" s="168"/>
      <c r="P161" s="168"/>
      <c r="Q161" s="168"/>
      <c r="R161" s="168" t="s">
        <v>134</v>
      </c>
      <c r="S161" s="168"/>
      <c r="T161" s="168"/>
      <c r="U161" s="168"/>
      <c r="V161" s="123"/>
    </row>
    <row collapsed="false" customFormat="false" customHeight="false" hidden="true" ht="15.75" outlineLevel="0" r="162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</row>
    <row collapsed="false" customFormat="false" customHeight="false" hidden="true" ht="15.75" outlineLevel="0" r="163">
      <c r="A163" s="461"/>
    </row>
    <row collapsed="false" customFormat="false" customHeight="false" hidden="true" ht="15.75" outlineLevel="0" r="164">
      <c r="A164" s="3" t="s">
        <v>135</v>
      </c>
      <c r="B164" s="3"/>
      <c r="C164" s="3"/>
      <c r="D164" s="3"/>
      <c r="E164" s="3"/>
      <c r="F164" s="3"/>
      <c r="G164" s="3"/>
    </row>
    <row collapsed="false" customFormat="false" customHeight="false" hidden="true" ht="15.75" outlineLevel="0" r="165">
      <c r="A165" s="461"/>
    </row>
    <row collapsed="false" customFormat="false" customHeight="false" hidden="true" ht="15.75" outlineLevel="0" r="166">
      <c r="A166" s="366"/>
    </row>
    <row collapsed="false" customFormat="false" customHeight="false" hidden="true" ht="15.75" outlineLevel="0" r="167">
      <c r="A167" s="3" t="s">
        <v>1</v>
      </c>
      <c r="B167" s="3"/>
      <c r="C167" s="3"/>
      <c r="D167" s="3"/>
      <c r="E167" s="3"/>
      <c r="F167" s="3"/>
      <c r="G167" s="3"/>
    </row>
    <row collapsed="false" customFormat="false" customHeight="false" hidden="true" ht="15.75" outlineLevel="0" r="168">
      <c r="A168" s="3" t="s">
        <v>136</v>
      </c>
      <c r="B168" s="3"/>
      <c r="C168" s="3"/>
      <c r="D168" s="3"/>
      <c r="E168" s="3"/>
      <c r="F168" s="3"/>
      <c r="G168" s="3"/>
    </row>
    <row collapsed="false" customFormat="false" customHeight="false" hidden="true" ht="15.75" outlineLevel="0" r="169">
      <c r="A169" s="366"/>
    </row>
    <row collapsed="false" customFormat="false" customHeight="true" hidden="true" ht="31.5" outlineLevel="0" r="170">
      <c r="A170" s="462" t="s">
        <v>137</v>
      </c>
      <c r="B170" s="462"/>
      <c r="C170" s="462"/>
      <c r="D170" s="462"/>
      <c r="E170" s="462"/>
      <c r="F170" s="462"/>
      <c r="G170" s="462"/>
      <c r="H170" s="462"/>
      <c r="I170" s="123"/>
      <c r="J170" s="123"/>
    </row>
    <row collapsed="false" customFormat="false" customHeight="true" hidden="true" ht="15.6" outlineLevel="0" r="171">
      <c r="A171" s="168"/>
      <c r="B171" s="168"/>
      <c r="C171" s="168"/>
      <c r="D171" s="168"/>
      <c r="E171" s="168"/>
      <c r="F171" s="168"/>
      <c r="G171" s="168"/>
      <c r="H171" s="168"/>
      <c r="I171" s="123"/>
      <c r="J171" s="123"/>
    </row>
    <row collapsed="false" customFormat="false" customHeight="true" hidden="true" ht="16.5" outlineLevel="0" r="172">
      <c r="A172" s="463" t="s">
        <v>138</v>
      </c>
      <c r="B172" s="463"/>
      <c r="C172" s="463"/>
      <c r="D172" s="463"/>
      <c r="E172" s="463"/>
      <c r="F172" s="463"/>
      <c r="G172" s="463"/>
      <c r="H172" s="463"/>
      <c r="I172" s="123"/>
      <c r="J172" s="123"/>
    </row>
    <row collapsed="false" customFormat="false" customHeight="true" hidden="true" ht="119.25" outlineLevel="0" r="173">
      <c r="A173" s="26" t="s">
        <v>139</v>
      </c>
      <c r="B173" s="26" t="s">
        <v>140</v>
      </c>
      <c r="C173" s="26" t="s">
        <v>141</v>
      </c>
      <c r="D173" s="26" t="s">
        <v>142</v>
      </c>
      <c r="E173" s="26" t="s">
        <v>143</v>
      </c>
      <c r="F173" s="26"/>
      <c r="G173" s="26" t="s">
        <v>448</v>
      </c>
      <c r="H173" s="26"/>
      <c r="I173" s="26"/>
      <c r="J173" s="26"/>
    </row>
    <row collapsed="false" customFormat="false" customHeight="true" hidden="true" ht="45.75" outlineLevel="0" r="174">
      <c r="A174" s="26"/>
      <c r="B174" s="26"/>
      <c r="C174" s="26"/>
      <c r="D174" s="26"/>
      <c r="E174" s="32" t="s">
        <v>144</v>
      </c>
      <c r="F174" s="185" t="s">
        <v>145</v>
      </c>
      <c r="G174" s="32" t="s">
        <v>144</v>
      </c>
      <c r="H174" s="26" t="s">
        <v>449</v>
      </c>
      <c r="I174" s="26"/>
      <c r="J174" s="26"/>
    </row>
    <row collapsed="false" customFormat="false" customHeight="false" hidden="true" ht="15" outlineLevel="0" r="175">
      <c r="A175" s="175" t="n">
        <v>1</v>
      </c>
      <c r="B175" s="175" t="n">
        <v>2</v>
      </c>
      <c r="C175" s="175" t="n">
        <v>3</v>
      </c>
      <c r="D175" s="175" t="n">
        <v>4</v>
      </c>
      <c r="E175" s="176" t="n">
        <v>5</v>
      </c>
      <c r="F175" s="176" t="n">
        <v>6</v>
      </c>
      <c r="G175" s="176" t="n">
        <v>7</v>
      </c>
      <c r="H175" s="360" t="n">
        <v>8</v>
      </c>
      <c r="I175" s="360"/>
      <c r="J175" s="360"/>
    </row>
    <row collapsed="false" customFormat="false" customHeight="false" hidden="true" ht="150" outlineLevel="0" r="176">
      <c r="A176" s="29" t="s">
        <v>146</v>
      </c>
      <c r="B176" s="29" t="n">
        <v>2014</v>
      </c>
      <c r="C176" s="179" t="s">
        <v>147</v>
      </c>
      <c r="D176" s="29" t="s">
        <v>148</v>
      </c>
      <c r="E176" s="29" t="n">
        <v>28158.3</v>
      </c>
      <c r="F176" s="29" t="n">
        <v>28158.3</v>
      </c>
      <c r="G176" s="29" t="n">
        <v>28158.3</v>
      </c>
      <c r="H176" s="35" t="n">
        <v>28158.3</v>
      </c>
      <c r="I176" s="35"/>
      <c r="J176" s="35"/>
    </row>
    <row collapsed="false" customFormat="false" customHeight="true" hidden="true" ht="224.25" outlineLevel="0" r="177">
      <c r="A177" s="35" t="s">
        <v>149</v>
      </c>
      <c r="B177" s="29" t="n">
        <v>2014</v>
      </c>
      <c r="C177" s="181" t="s">
        <v>150</v>
      </c>
      <c r="D177" s="35" t="s">
        <v>148</v>
      </c>
      <c r="E177" s="29" t="n">
        <v>6227.78</v>
      </c>
      <c r="F177" s="29" t="n">
        <v>6227.78</v>
      </c>
      <c r="G177" s="29" t="n">
        <v>6227.78</v>
      </c>
      <c r="H177" s="35" t="n">
        <v>6227.78</v>
      </c>
      <c r="I177" s="35"/>
      <c r="J177" s="35"/>
    </row>
    <row collapsed="false" customFormat="false" customHeight="false" hidden="true" ht="15" outlineLevel="0" r="178">
      <c r="A178" s="35"/>
      <c r="B178" s="29" t="n">
        <v>2015</v>
      </c>
      <c r="C178" s="181"/>
      <c r="D178" s="35"/>
      <c r="E178" s="29" t="n">
        <v>775.54</v>
      </c>
      <c r="F178" s="29" t="n">
        <v>775.54</v>
      </c>
      <c r="G178" s="29" t="n">
        <v>775.54</v>
      </c>
      <c r="H178" s="35" t="n">
        <v>775.54</v>
      </c>
      <c r="I178" s="35"/>
      <c r="J178" s="35"/>
    </row>
    <row collapsed="false" customFormat="false" customHeight="false" hidden="true" ht="210" outlineLevel="0" r="179">
      <c r="A179" s="29" t="s">
        <v>151</v>
      </c>
      <c r="B179" s="29" t="n">
        <v>2015</v>
      </c>
      <c r="C179" s="29" t="s">
        <v>152</v>
      </c>
      <c r="D179" s="29" t="s">
        <v>148</v>
      </c>
      <c r="E179" s="29" t="n">
        <v>2312.8</v>
      </c>
      <c r="F179" s="29" t="n">
        <v>2312.8</v>
      </c>
      <c r="G179" s="29" t="n">
        <v>2312.8</v>
      </c>
      <c r="H179" s="35" t="n">
        <v>2312.8</v>
      </c>
      <c r="I179" s="35"/>
      <c r="J179" s="35"/>
    </row>
    <row collapsed="false" customFormat="false" customHeight="false" hidden="true" ht="15.75" outlineLevel="0" r="180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</row>
    <row collapsed="false" customFormat="false" customHeight="false" hidden="true" ht="15.75" outlineLevel="0" r="181">
      <c r="A181" s="357"/>
    </row>
    <row collapsed="false" customFormat="false" customHeight="false" hidden="true" ht="15.75" outlineLevel="0" r="182">
      <c r="A182" s="3" t="s">
        <v>153</v>
      </c>
      <c r="B182" s="3"/>
      <c r="C182" s="3"/>
      <c r="D182" s="3"/>
      <c r="E182" s="3"/>
      <c r="F182" s="3"/>
      <c r="G182" s="3"/>
    </row>
    <row collapsed="false" customFormat="false" customHeight="false" hidden="true" ht="15.75" outlineLevel="0" r="183">
      <c r="A183" s="461"/>
    </row>
    <row collapsed="false" customFormat="false" customHeight="false" hidden="true" ht="15.75" outlineLevel="0" r="184">
      <c r="A184" s="3" t="s">
        <v>154</v>
      </c>
      <c r="B184" s="3"/>
      <c r="C184" s="3"/>
      <c r="D184" s="3"/>
      <c r="E184" s="3"/>
      <c r="F184" s="3"/>
      <c r="G184" s="3"/>
    </row>
    <row collapsed="false" customFormat="false" customHeight="false" hidden="true" ht="15.75" outlineLevel="0" r="185">
      <c r="A185" s="3" t="s">
        <v>155</v>
      </c>
      <c r="B185" s="3"/>
      <c r="C185" s="3"/>
      <c r="D185" s="3"/>
      <c r="E185" s="3"/>
      <c r="F185" s="3"/>
      <c r="G185" s="3"/>
    </row>
    <row collapsed="false" customFormat="false" customHeight="false" hidden="true" ht="15.75" outlineLevel="0" r="186">
      <c r="A186" s="366"/>
    </row>
    <row collapsed="false" customFormat="false" customHeight="true" hidden="true" ht="31.5" outlineLevel="0" r="187">
      <c r="A187" s="462" t="s">
        <v>137</v>
      </c>
      <c r="B187" s="462"/>
      <c r="C187" s="462"/>
      <c r="D187" s="462"/>
      <c r="E187" s="462"/>
      <c r="F187" s="462"/>
      <c r="G187" s="462"/>
      <c r="H187" s="462"/>
      <c r="I187" s="123"/>
      <c r="J187" s="123"/>
    </row>
    <row collapsed="false" customFormat="false" customHeight="false" hidden="true" ht="15.75" outlineLevel="0" r="188">
      <c r="A188" s="168"/>
      <c r="B188" s="168"/>
      <c r="C188" s="168"/>
      <c r="D188" s="168"/>
      <c r="E188" s="168"/>
      <c r="F188" s="168"/>
      <c r="G188" s="168"/>
      <c r="H188" s="168"/>
      <c r="I188" s="123"/>
      <c r="J188" s="123"/>
    </row>
    <row collapsed="false" customFormat="false" customHeight="false" hidden="true" ht="15.75" outlineLevel="0" r="189">
      <c r="A189" s="166"/>
      <c r="B189" s="166"/>
      <c r="C189" s="166"/>
      <c r="D189" s="166"/>
      <c r="E189" s="166"/>
      <c r="F189" s="166"/>
      <c r="G189" s="166"/>
      <c r="H189" s="166"/>
      <c r="I189" s="123"/>
      <c r="J189" s="123"/>
    </row>
    <row collapsed="false" customFormat="false" customHeight="true" hidden="true" ht="88.5" outlineLevel="0" r="190">
      <c r="A190" s="26" t="s">
        <v>156</v>
      </c>
      <c r="B190" s="26" t="s">
        <v>157</v>
      </c>
      <c r="C190" s="183" t="s">
        <v>158</v>
      </c>
      <c r="D190" s="183"/>
      <c r="E190" s="183"/>
      <c r="F190" s="183"/>
      <c r="G190" s="183"/>
      <c r="H190" s="26" t="s">
        <v>450</v>
      </c>
      <c r="I190" s="26"/>
      <c r="J190" s="26"/>
    </row>
    <row collapsed="false" customFormat="false" customHeight="true" hidden="true" ht="30" outlineLevel="0" r="191">
      <c r="A191" s="26"/>
      <c r="B191" s="26"/>
      <c r="C191" s="184" t="s">
        <v>159</v>
      </c>
      <c r="D191" s="184"/>
      <c r="E191" s="184"/>
      <c r="F191" s="184"/>
      <c r="G191" s="184"/>
      <c r="H191" s="26"/>
      <c r="I191" s="26"/>
      <c r="J191" s="26"/>
    </row>
    <row collapsed="false" customFormat="false" customHeight="false" hidden="true" ht="30" outlineLevel="0" r="192">
      <c r="A192" s="26"/>
      <c r="B192" s="26"/>
      <c r="C192" s="32" t="s">
        <v>160</v>
      </c>
      <c r="D192" s="185" t="s">
        <v>161</v>
      </c>
      <c r="E192" s="185" t="s">
        <v>162</v>
      </c>
      <c r="F192" s="185" t="s">
        <v>163</v>
      </c>
      <c r="G192" s="185" t="s">
        <v>446</v>
      </c>
      <c r="H192" s="26"/>
      <c r="I192" s="26"/>
      <c r="J192" s="26"/>
    </row>
    <row collapsed="false" customFormat="false" customHeight="false" hidden="true" ht="15" outlineLevel="0" r="193">
      <c r="A193" s="185" t="n">
        <v>1</v>
      </c>
      <c r="B193" s="185" t="n">
        <v>2</v>
      </c>
      <c r="C193" s="32" t="n">
        <v>3</v>
      </c>
      <c r="D193" s="32"/>
      <c r="E193" s="32" t="n">
        <v>4</v>
      </c>
      <c r="F193" s="32" t="n">
        <v>5</v>
      </c>
      <c r="G193" s="32" t="n">
        <v>6</v>
      </c>
      <c r="H193" s="26" t="n">
        <v>7</v>
      </c>
      <c r="I193" s="26"/>
      <c r="J193" s="26"/>
    </row>
    <row collapsed="false" customFormat="false" customHeight="true" hidden="true" ht="45.75" outlineLevel="0" r="194">
      <c r="A194" s="29" t="s">
        <v>164</v>
      </c>
      <c r="B194" s="29" t="n">
        <v>2014</v>
      </c>
      <c r="C194" s="29" t="s">
        <v>165</v>
      </c>
      <c r="D194" s="187" t="n">
        <v>14079.15</v>
      </c>
      <c r="E194" s="29" t="s">
        <v>165</v>
      </c>
      <c r="F194" s="187" t="n">
        <v>1408</v>
      </c>
      <c r="G194" s="29" t="s">
        <v>165</v>
      </c>
      <c r="H194" s="35" t="s">
        <v>451</v>
      </c>
      <c r="I194" s="35"/>
      <c r="J194" s="35"/>
    </row>
    <row collapsed="false" customFormat="false" customHeight="true" hidden="true" ht="224.25" outlineLevel="0" r="195">
      <c r="A195" s="35" t="s">
        <v>149</v>
      </c>
      <c r="B195" s="29" t="n">
        <v>2014</v>
      </c>
      <c r="C195" s="29" t="s">
        <v>165</v>
      </c>
      <c r="D195" s="187" t="n">
        <v>3113.89</v>
      </c>
      <c r="E195" s="29" t="s">
        <v>165</v>
      </c>
      <c r="F195" s="187" t="n">
        <v>311.389</v>
      </c>
      <c r="G195" s="29" t="s">
        <v>165</v>
      </c>
      <c r="H195" s="35" t="s">
        <v>451</v>
      </c>
      <c r="I195" s="35"/>
      <c r="J195" s="35"/>
    </row>
    <row collapsed="false" customFormat="false" customHeight="false" hidden="true" ht="15" outlineLevel="0" r="196">
      <c r="A196" s="35"/>
      <c r="B196" s="29" t="n">
        <v>2015</v>
      </c>
      <c r="C196" s="29" t="s">
        <v>165</v>
      </c>
      <c r="D196" s="187" t="n">
        <v>3623.99</v>
      </c>
      <c r="E196" s="29" t="s">
        <v>165</v>
      </c>
      <c r="F196" s="187" t="n">
        <v>362.4</v>
      </c>
      <c r="G196" s="29" t="s">
        <v>165</v>
      </c>
      <c r="H196" s="35"/>
      <c r="I196" s="35"/>
      <c r="J196" s="35"/>
    </row>
    <row collapsed="false" customFormat="false" customHeight="true" hidden="true" ht="60.75" outlineLevel="0" r="197">
      <c r="A197" s="29" t="s">
        <v>151</v>
      </c>
      <c r="B197" s="29" t="n">
        <v>2015</v>
      </c>
      <c r="C197" s="29" t="s">
        <v>165</v>
      </c>
      <c r="D197" s="187" t="n">
        <v>1156.4</v>
      </c>
      <c r="E197" s="29" t="s">
        <v>165</v>
      </c>
      <c r="F197" s="187" t="n">
        <v>115.64</v>
      </c>
      <c r="G197" s="29" t="s">
        <v>165</v>
      </c>
      <c r="H197" s="35" t="s">
        <v>451</v>
      </c>
      <c r="I197" s="35"/>
      <c r="J197" s="35"/>
    </row>
    <row collapsed="false" customFormat="false" customHeight="false" hidden="true" ht="15.75" outlineLevel="0" r="198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</row>
    <row collapsed="false" customFormat="false" customHeight="false" hidden="true" ht="15.75" outlineLevel="0" r="199">
      <c r="A199" s="461"/>
    </row>
    <row collapsed="false" customFormat="false" customHeight="false" hidden="true" ht="15.75" outlineLevel="0" r="200">
      <c r="A200" s="357"/>
    </row>
    <row collapsed="false" customFormat="false" customHeight="false" hidden="true" ht="15.75" outlineLevel="0" r="201">
      <c r="A201" s="3" t="s">
        <v>166</v>
      </c>
      <c r="B201" s="3"/>
      <c r="C201" s="3"/>
      <c r="D201" s="3"/>
      <c r="E201" s="3"/>
      <c r="F201" s="3"/>
    </row>
    <row collapsed="false" customFormat="false" customHeight="false" hidden="true" ht="15.75" outlineLevel="0" r="202">
      <c r="A202" s="461"/>
    </row>
    <row collapsed="false" customFormat="false" customHeight="false" hidden="true" ht="15.75" outlineLevel="0" r="203">
      <c r="A203" s="3" t="s">
        <v>168</v>
      </c>
      <c r="B203" s="3"/>
      <c r="C203" s="3"/>
      <c r="D203" s="3"/>
      <c r="E203" s="3"/>
      <c r="F203" s="3"/>
    </row>
    <row collapsed="false" customFormat="false" customHeight="false" hidden="true" ht="15.75" outlineLevel="0" r="204">
      <c r="A204" s="3" t="s">
        <v>169</v>
      </c>
      <c r="B204" s="3"/>
      <c r="C204" s="3"/>
      <c r="D204" s="3"/>
      <c r="E204" s="3"/>
      <c r="F204" s="3"/>
    </row>
    <row collapsed="false" customFormat="false" customHeight="false" hidden="true" ht="15.75" outlineLevel="0" r="205">
      <c r="A205" s="3" t="s">
        <v>170</v>
      </c>
      <c r="B205" s="3"/>
      <c r="C205" s="3"/>
      <c r="D205" s="3"/>
      <c r="E205" s="3"/>
      <c r="F205" s="3"/>
    </row>
    <row collapsed="false" customFormat="false" customHeight="false" hidden="true" ht="15.75" outlineLevel="0" r="206">
      <c r="A206" s="5"/>
    </row>
    <row collapsed="false" customFormat="false" customHeight="true" hidden="true" ht="18" outlineLevel="0" r="207">
      <c r="A207" s="353" t="s">
        <v>171</v>
      </c>
      <c r="B207" s="26" t="s">
        <v>172</v>
      </c>
      <c r="C207" s="26" t="s">
        <v>173</v>
      </c>
      <c r="D207" s="26" t="s">
        <v>174</v>
      </c>
      <c r="E207" s="26"/>
      <c r="F207" s="26"/>
      <c r="G207" s="26"/>
    </row>
    <row collapsed="false" customFormat="false" customHeight="false" hidden="true" ht="30" outlineLevel="0" r="208">
      <c r="A208" s="189" t="s">
        <v>9</v>
      </c>
      <c r="B208" s="26"/>
      <c r="C208" s="26"/>
      <c r="D208" s="189" t="s">
        <v>175</v>
      </c>
      <c r="E208" s="189" t="s">
        <v>176</v>
      </c>
      <c r="F208" s="189" t="s">
        <v>177</v>
      </c>
      <c r="G208" s="464"/>
    </row>
    <row collapsed="false" customFormat="false" customHeight="false" hidden="true" ht="30" outlineLevel="0" r="209">
      <c r="A209" s="435"/>
      <c r="B209" s="26"/>
      <c r="C209" s="26"/>
      <c r="D209" s="189" t="s">
        <v>178</v>
      </c>
      <c r="E209" s="189" t="s">
        <v>115</v>
      </c>
      <c r="F209" s="189" t="s">
        <v>179</v>
      </c>
      <c r="G209" s="464" t="s">
        <v>452</v>
      </c>
    </row>
    <row collapsed="false" customFormat="false" customHeight="false" hidden="true" ht="15" outlineLevel="0" r="210">
      <c r="A210" s="191"/>
      <c r="B210" s="26"/>
      <c r="C210" s="26"/>
      <c r="D210" s="191"/>
      <c r="E210" s="191"/>
      <c r="F210" s="191"/>
      <c r="G210" s="184" t="s">
        <v>453</v>
      </c>
    </row>
    <row collapsed="false" customFormat="false" customHeight="true" hidden="true" ht="42.75" outlineLevel="0" r="211">
      <c r="A211" s="465" t="s">
        <v>180</v>
      </c>
      <c r="B211" s="465"/>
      <c r="C211" s="465"/>
      <c r="D211" s="465"/>
      <c r="E211" s="465"/>
      <c r="F211" s="465"/>
      <c r="G211" s="465"/>
    </row>
    <row collapsed="false" customFormat="false" customHeight="true" hidden="true" ht="30" outlineLevel="0" r="212">
      <c r="A212" s="466" t="s">
        <v>181</v>
      </c>
      <c r="B212" s="466"/>
      <c r="C212" s="466"/>
      <c r="D212" s="466"/>
      <c r="E212" s="466"/>
      <c r="F212" s="466"/>
      <c r="G212" s="466"/>
    </row>
    <row collapsed="false" customFormat="false" customHeight="true" hidden="true" ht="30" outlineLevel="0" r="213">
      <c r="A213" s="466" t="s">
        <v>182</v>
      </c>
      <c r="B213" s="466"/>
      <c r="C213" s="466"/>
      <c r="D213" s="466"/>
      <c r="E213" s="466"/>
      <c r="F213" s="466"/>
      <c r="G213" s="466"/>
    </row>
    <row collapsed="false" customFormat="false" customHeight="false" hidden="true" ht="105" outlineLevel="0" r="214">
      <c r="A214" s="32" t="n">
        <v>1</v>
      </c>
      <c r="B214" s="194" t="s">
        <v>183</v>
      </c>
      <c r="C214" s="194" t="s">
        <v>184</v>
      </c>
      <c r="D214" s="194" t="n">
        <v>73.5</v>
      </c>
      <c r="E214" s="194" t="n">
        <v>73.6</v>
      </c>
      <c r="F214" s="194" t="n">
        <v>73.7</v>
      </c>
      <c r="G214" s="276" t="n">
        <v>73.8</v>
      </c>
    </row>
    <row collapsed="false" customFormat="false" customHeight="false" hidden="true" ht="150" outlineLevel="0" r="215">
      <c r="A215" s="32" t="n">
        <v>2</v>
      </c>
      <c r="B215" s="194" t="s">
        <v>185</v>
      </c>
      <c r="C215" s="194" t="s">
        <v>186</v>
      </c>
      <c r="D215" s="194" t="n">
        <v>1.7</v>
      </c>
      <c r="E215" s="194" t="n">
        <v>1.7</v>
      </c>
      <c r="F215" s="194" t="n">
        <v>1.7</v>
      </c>
      <c r="G215" s="276" t="n">
        <v>1.7</v>
      </c>
    </row>
    <row collapsed="false" customFormat="false" customHeight="false" hidden="true" ht="195" outlineLevel="0" r="216">
      <c r="A216" s="32" t="n">
        <v>3</v>
      </c>
      <c r="B216" s="194" t="s">
        <v>187</v>
      </c>
      <c r="C216" s="194" t="s">
        <v>186</v>
      </c>
      <c r="D216" s="194" t="n">
        <v>10</v>
      </c>
      <c r="E216" s="194" t="n">
        <v>10</v>
      </c>
      <c r="F216" s="194" t="n">
        <v>10</v>
      </c>
      <c r="G216" s="276" t="n">
        <v>10</v>
      </c>
    </row>
    <row collapsed="false" customFormat="false" customHeight="false" hidden="true" ht="75" outlineLevel="0" r="217">
      <c r="A217" s="32" t="n">
        <v>4</v>
      </c>
      <c r="B217" s="194" t="s">
        <v>188</v>
      </c>
      <c r="C217" s="194" t="s">
        <v>184</v>
      </c>
      <c r="D217" s="194" t="n">
        <v>91</v>
      </c>
      <c r="E217" s="194" t="n">
        <v>91.1</v>
      </c>
      <c r="F217" s="194" t="n">
        <v>91.2</v>
      </c>
      <c r="G217" s="276" t="n">
        <v>91.3</v>
      </c>
    </row>
    <row collapsed="false" customFormat="false" customHeight="false" hidden="true" ht="150" outlineLevel="0" r="218">
      <c r="A218" s="32" t="n">
        <v>5</v>
      </c>
      <c r="B218" s="194" t="s">
        <v>189</v>
      </c>
      <c r="C218" s="194" t="s">
        <v>190</v>
      </c>
      <c r="D218" s="194" t="n">
        <v>13.4</v>
      </c>
      <c r="E218" s="194" t="n">
        <v>14.7</v>
      </c>
      <c r="F218" s="194" t="n">
        <v>15.7</v>
      </c>
      <c r="G218" s="276" t="n">
        <v>17.1</v>
      </c>
    </row>
    <row collapsed="false" customFormat="false" customHeight="false" hidden="true" ht="180" outlineLevel="0" r="219">
      <c r="A219" s="32" t="n">
        <v>6</v>
      </c>
      <c r="B219" s="194" t="s">
        <v>191</v>
      </c>
      <c r="C219" s="194" t="s">
        <v>186</v>
      </c>
      <c r="D219" s="194" t="n">
        <v>100</v>
      </c>
      <c r="E219" s="194" t="n">
        <v>100</v>
      </c>
      <c r="F219" s="194" t="n">
        <v>100</v>
      </c>
      <c r="G219" s="276" t="n">
        <v>100</v>
      </c>
    </row>
    <row collapsed="false" customFormat="false" customHeight="false" hidden="true" ht="180" outlineLevel="0" r="220">
      <c r="A220" s="32" t="n">
        <v>7</v>
      </c>
      <c r="B220" s="194" t="s">
        <v>192</v>
      </c>
      <c r="C220" s="194" t="s">
        <v>186</v>
      </c>
      <c r="D220" s="194" t="n">
        <v>100</v>
      </c>
      <c r="E220" s="194" t="n">
        <v>100</v>
      </c>
      <c r="F220" s="194" t="n">
        <v>100</v>
      </c>
      <c r="G220" s="276" t="n">
        <v>100</v>
      </c>
    </row>
    <row collapsed="false" customFormat="false" customHeight="false" hidden="true" ht="90" outlineLevel="0" r="221">
      <c r="A221" s="32" t="n">
        <v>8</v>
      </c>
      <c r="B221" s="194" t="s">
        <v>193</v>
      </c>
      <c r="C221" s="194" t="s">
        <v>194</v>
      </c>
      <c r="D221" s="194" t="n">
        <v>17</v>
      </c>
      <c r="E221" s="194" t="n">
        <v>18</v>
      </c>
      <c r="F221" s="194" t="n">
        <v>18</v>
      </c>
      <c r="G221" s="276" t="n">
        <v>19</v>
      </c>
    </row>
    <row collapsed="false" customFormat="false" customHeight="false" hidden="true" ht="150" outlineLevel="0" r="222">
      <c r="A222" s="32" t="n">
        <v>9</v>
      </c>
      <c r="B222" s="194" t="s">
        <v>195</v>
      </c>
      <c r="C222" s="194" t="s">
        <v>194</v>
      </c>
      <c r="D222" s="194" t="n">
        <v>1</v>
      </c>
      <c r="E222" s="194" t="n">
        <v>2</v>
      </c>
      <c r="F222" s="194" t="n">
        <v>3</v>
      </c>
      <c r="G222" s="276" t="n">
        <v>1</v>
      </c>
    </row>
    <row collapsed="false" customFormat="false" customHeight="false" hidden="true" ht="195" outlineLevel="0" r="223">
      <c r="A223" s="32" t="n">
        <v>10</v>
      </c>
      <c r="B223" s="194" t="s">
        <v>196</v>
      </c>
      <c r="C223" s="194" t="s">
        <v>186</v>
      </c>
      <c r="D223" s="194" t="n">
        <v>55.7</v>
      </c>
      <c r="E223" s="194" t="n">
        <v>74</v>
      </c>
      <c r="F223" s="194" t="n">
        <v>84</v>
      </c>
      <c r="G223" s="276" t="n">
        <v>90</v>
      </c>
    </row>
    <row collapsed="false" customFormat="false" customHeight="false" hidden="true" ht="60" outlineLevel="0" r="224">
      <c r="A224" s="32" t="n">
        <v>11</v>
      </c>
      <c r="B224" s="194" t="s">
        <v>197</v>
      </c>
      <c r="C224" s="194" t="s">
        <v>186</v>
      </c>
      <c r="D224" s="194" t="n">
        <v>29.6</v>
      </c>
      <c r="E224" s="194" t="n">
        <v>20</v>
      </c>
      <c r="F224" s="194" t="n">
        <v>25</v>
      </c>
      <c r="G224" s="276" t="n">
        <v>20</v>
      </c>
    </row>
    <row collapsed="false" customFormat="false" customHeight="true" hidden="true" ht="30" outlineLevel="0" r="225">
      <c r="A225" s="466" t="s">
        <v>198</v>
      </c>
      <c r="B225" s="466"/>
      <c r="C225" s="466"/>
      <c r="D225" s="466"/>
      <c r="E225" s="466"/>
      <c r="F225" s="466"/>
      <c r="G225" s="466"/>
    </row>
    <row collapsed="false" customFormat="false" customHeight="false" hidden="true" ht="120" outlineLevel="0" r="226">
      <c r="A226" s="32" t="n">
        <v>12</v>
      </c>
      <c r="B226" s="194" t="s">
        <v>199</v>
      </c>
      <c r="C226" s="194" t="s">
        <v>200</v>
      </c>
      <c r="D226" s="194" t="n">
        <v>165</v>
      </c>
      <c r="E226" s="194" t="n">
        <v>190.64</v>
      </c>
      <c r="F226" s="194" t="n">
        <v>202</v>
      </c>
      <c r="G226" s="276" t="n">
        <v>214</v>
      </c>
    </row>
    <row collapsed="false" customFormat="false" customHeight="true" hidden="true" ht="30" outlineLevel="0" r="227">
      <c r="A227" s="466" t="s">
        <v>201</v>
      </c>
      <c r="B227" s="466"/>
      <c r="C227" s="466"/>
      <c r="D227" s="466"/>
      <c r="E227" s="466"/>
      <c r="F227" s="466"/>
      <c r="G227" s="466"/>
    </row>
    <row collapsed="false" customFormat="false" customHeight="true" hidden="true" ht="45" outlineLevel="0" r="228">
      <c r="A228" s="466" t="s">
        <v>202</v>
      </c>
      <c r="B228" s="466"/>
      <c r="C228" s="466"/>
      <c r="D228" s="466"/>
      <c r="E228" s="466"/>
      <c r="F228" s="466"/>
      <c r="G228" s="466"/>
    </row>
    <row collapsed="false" customFormat="false" customHeight="false" hidden="true" ht="195" outlineLevel="0" r="229">
      <c r="A229" s="32" t="n">
        <v>13</v>
      </c>
      <c r="B229" s="29" t="s">
        <v>203</v>
      </c>
      <c r="C229" s="29" t="s">
        <v>186</v>
      </c>
      <c r="D229" s="29" t="n">
        <v>12.4</v>
      </c>
      <c r="E229" s="29" t="n">
        <v>13</v>
      </c>
      <c r="F229" s="29" t="n">
        <v>13</v>
      </c>
      <c r="G229" s="276" t="n">
        <v>14</v>
      </c>
    </row>
    <row collapsed="false" customFormat="false" customHeight="false" hidden="true" ht="90" outlineLevel="0" r="230">
      <c r="A230" s="32" t="n">
        <v>14</v>
      </c>
      <c r="B230" s="29" t="s">
        <v>204</v>
      </c>
      <c r="C230" s="29" t="s">
        <v>205</v>
      </c>
      <c r="D230" s="29" t="n">
        <v>800</v>
      </c>
      <c r="E230" s="29" t="n">
        <v>950</v>
      </c>
      <c r="F230" s="29" t="n">
        <v>1050</v>
      </c>
      <c r="G230" s="253" t="n">
        <v>1200</v>
      </c>
    </row>
    <row collapsed="false" customFormat="false" customHeight="true" hidden="true" ht="45" outlineLevel="0" r="231">
      <c r="A231" s="466" t="s">
        <v>206</v>
      </c>
      <c r="B231" s="466"/>
      <c r="C231" s="466"/>
      <c r="D231" s="466"/>
      <c r="E231" s="466"/>
      <c r="F231" s="466"/>
      <c r="G231" s="466"/>
    </row>
    <row collapsed="false" customFormat="false" customHeight="false" hidden="true" ht="120" outlineLevel="0" r="232">
      <c r="A232" s="185" t="n">
        <v>15</v>
      </c>
      <c r="B232" s="467" t="s">
        <v>207</v>
      </c>
      <c r="C232" s="35" t="s">
        <v>205</v>
      </c>
      <c r="D232" s="195" t="s">
        <v>208</v>
      </c>
      <c r="E232" s="196" t="s">
        <v>208</v>
      </c>
      <c r="F232" s="196" t="s">
        <v>208</v>
      </c>
      <c r="G232" s="205" t="s">
        <v>208</v>
      </c>
    </row>
    <row collapsed="false" customFormat="false" customHeight="true" hidden="true" ht="30" outlineLevel="0" r="233">
      <c r="A233" s="466" t="s">
        <v>209</v>
      </c>
      <c r="B233" s="466"/>
      <c r="C233" s="466"/>
      <c r="D233" s="466"/>
      <c r="E233" s="466"/>
      <c r="F233" s="466"/>
      <c r="G233" s="466"/>
    </row>
    <row collapsed="false" customFormat="false" customHeight="true" hidden="true" ht="30" outlineLevel="0" r="234">
      <c r="A234" s="466" t="s">
        <v>210</v>
      </c>
      <c r="B234" s="466"/>
      <c r="C234" s="466"/>
      <c r="D234" s="466"/>
      <c r="E234" s="466"/>
      <c r="F234" s="466"/>
      <c r="G234" s="466"/>
    </row>
    <row collapsed="false" customFormat="false" customHeight="false" hidden="true" ht="90" outlineLevel="0" r="235">
      <c r="A235" s="194" t="n">
        <v>16</v>
      </c>
      <c r="B235" s="194" t="s">
        <v>211</v>
      </c>
      <c r="C235" s="194" t="s">
        <v>205</v>
      </c>
      <c r="D235" s="194" t="n">
        <v>3890</v>
      </c>
      <c r="E235" s="194" t="n">
        <v>3940</v>
      </c>
      <c r="F235" s="194" t="n">
        <v>4000</v>
      </c>
      <c r="G235" s="276" t="n">
        <v>4050</v>
      </c>
    </row>
    <row collapsed="false" customFormat="false" customHeight="false" hidden="true" ht="120" outlineLevel="0" r="236">
      <c r="A236" s="194" t="n">
        <v>17</v>
      </c>
      <c r="B236" s="194" t="s">
        <v>212</v>
      </c>
      <c r="C236" s="194" t="s">
        <v>186</v>
      </c>
      <c r="D236" s="194" t="n">
        <v>7.7</v>
      </c>
      <c r="E236" s="194" t="n">
        <v>7.7</v>
      </c>
      <c r="F236" s="194" t="n">
        <v>7.7</v>
      </c>
      <c r="G236" s="276" t="n">
        <v>7.7</v>
      </c>
    </row>
    <row collapsed="false" customFormat="false" customHeight="false" hidden="true" ht="15.75" outlineLevel="0" r="237">
      <c r="A237" s="366"/>
    </row>
    <row collapsed="false" customFormat="false" customHeight="false" hidden="true" ht="47.25" outlineLevel="0" r="238">
      <c r="A238" s="5" t="s">
        <v>67</v>
      </c>
    </row>
    <row collapsed="false" customFormat="false" customHeight="false" hidden="true" ht="15.75" outlineLevel="0" r="239">
      <c r="A239" s="468" t="s">
        <v>213</v>
      </c>
      <c r="B239" s="468"/>
      <c r="C239" s="468"/>
      <c r="D239" s="468"/>
      <c r="E239" s="468"/>
      <c r="F239" s="468"/>
      <c r="G239" s="468"/>
    </row>
    <row collapsed="false" customFormat="false" customHeight="false" hidden="true" ht="15.75" outlineLevel="0" r="240">
      <c r="A240" s="468" t="s">
        <v>214</v>
      </c>
      <c r="B240" s="468"/>
      <c r="C240" s="468"/>
      <c r="D240" s="468"/>
      <c r="E240" s="468"/>
      <c r="F240" s="468"/>
      <c r="G240" s="468"/>
    </row>
    <row collapsed="false" customFormat="false" customHeight="false" hidden="true" ht="15.75" outlineLevel="0" r="241">
      <c r="A241" s="3" t="s">
        <v>215</v>
      </c>
      <c r="B241" s="3"/>
      <c r="C241" s="3"/>
      <c r="D241" s="3"/>
      <c r="E241" s="3"/>
      <c r="F241" s="3"/>
      <c r="G241" s="3"/>
      <c r="H241" s="3"/>
      <c r="I241" s="3"/>
    </row>
    <row collapsed="false" customFormat="false" customHeight="false" hidden="true" ht="15.75" outlineLevel="0" r="242">
      <c r="A242" s="3" t="s">
        <v>69</v>
      </c>
      <c r="B242" s="3"/>
      <c r="C242" s="3"/>
      <c r="D242" s="3"/>
      <c r="E242" s="3"/>
      <c r="F242" s="3"/>
      <c r="G242" s="3"/>
      <c r="H242" s="3"/>
    </row>
    <row collapsed="false" customFormat="false" customHeight="false" hidden="true" ht="15.75" outlineLevel="0" r="243">
      <c r="A243" s="3" t="s">
        <v>216</v>
      </c>
      <c r="B243" s="3"/>
      <c r="C243" s="3"/>
      <c r="D243" s="3"/>
      <c r="E243" s="3"/>
      <c r="F243" s="3"/>
      <c r="G243" s="3"/>
      <c r="H243" s="3"/>
    </row>
    <row collapsed="false" customFormat="false" customHeight="false" hidden="true" ht="15.75" outlineLevel="0" r="244">
      <c r="A244" s="3" t="s">
        <v>90</v>
      </c>
      <c r="B244" s="3"/>
      <c r="C244" s="3"/>
      <c r="D244" s="3"/>
      <c r="E244" s="3"/>
      <c r="F244" s="3"/>
      <c r="G244" s="3"/>
    </row>
    <row collapsed="false" customFormat="false" customHeight="false" hidden="true" ht="15.75" outlineLevel="0" r="245">
      <c r="A245" s="469"/>
    </row>
    <row collapsed="false" customFormat="false" customHeight="true" hidden="true" ht="164.25" outlineLevel="0" r="246">
      <c r="A246" s="26" t="s">
        <v>171</v>
      </c>
      <c r="B246" s="26" t="s">
        <v>217</v>
      </c>
      <c r="C246" s="26" t="s">
        <v>72</v>
      </c>
      <c r="D246" s="26" t="s">
        <v>218</v>
      </c>
      <c r="E246" s="26" t="s">
        <v>74</v>
      </c>
      <c r="F246" s="26" t="s">
        <v>219</v>
      </c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</row>
    <row collapsed="false" customFormat="false" customHeight="true" hidden="true" ht="45.75" outlineLevel="0" r="247">
      <c r="A247" s="26"/>
      <c r="B247" s="26"/>
      <c r="C247" s="26"/>
      <c r="D247" s="26"/>
      <c r="E247" s="26"/>
      <c r="F247" s="26" t="s">
        <v>78</v>
      </c>
      <c r="G247" s="26"/>
      <c r="H247" s="26"/>
      <c r="I247" s="470" t="s">
        <v>220</v>
      </c>
      <c r="J247" s="26" t="s">
        <v>80</v>
      </c>
      <c r="K247" s="26"/>
      <c r="L247" s="26" t="s">
        <v>221</v>
      </c>
      <c r="M247" s="26"/>
      <c r="N247" s="26"/>
      <c r="O247" s="26"/>
      <c r="P247" s="26"/>
      <c r="Q247" s="26"/>
      <c r="R247" s="201" t="s">
        <v>222</v>
      </c>
    </row>
    <row collapsed="false" customFormat="false" customHeight="false" hidden="true" ht="15" outlineLevel="0" r="248">
      <c r="A248" s="176" t="n">
        <v>1</v>
      </c>
      <c r="B248" s="176" t="n">
        <v>2</v>
      </c>
      <c r="C248" s="176" t="n">
        <v>3</v>
      </c>
      <c r="D248" s="176" t="n">
        <v>4</v>
      </c>
      <c r="E248" s="176" t="n">
        <v>5</v>
      </c>
      <c r="F248" s="360" t="n">
        <v>6</v>
      </c>
      <c r="G248" s="360"/>
      <c r="H248" s="360"/>
      <c r="I248" s="176" t="n">
        <v>7</v>
      </c>
      <c r="J248" s="360" t="n">
        <v>8</v>
      </c>
      <c r="K248" s="360"/>
      <c r="L248" s="360" t="n">
        <v>9</v>
      </c>
      <c r="M248" s="360"/>
      <c r="N248" s="360"/>
      <c r="O248" s="360"/>
      <c r="P248" s="360"/>
      <c r="Q248" s="360"/>
      <c r="R248" s="201" t="n">
        <v>10</v>
      </c>
    </row>
    <row collapsed="false" customFormat="false" customHeight="true" hidden="true" ht="74.25" outlineLevel="0" r="249">
      <c r="A249" s="35" t="n">
        <v>1</v>
      </c>
      <c r="B249" s="35" t="s">
        <v>90</v>
      </c>
      <c r="C249" s="205" t="s">
        <v>223</v>
      </c>
      <c r="D249" s="205" t="s">
        <v>224</v>
      </c>
      <c r="E249" s="206" t="s">
        <v>225</v>
      </c>
      <c r="F249" s="467"/>
      <c r="G249" s="310"/>
      <c r="H249" s="471" t="n">
        <f aca="false">H250+++H251+H252+H253</f>
        <v>19248.329</v>
      </c>
      <c r="I249" s="210" t="n">
        <f aca="false">I250+I251+I252+I253</f>
        <v>0</v>
      </c>
      <c r="J249" s="145" t="n">
        <v>19418.04</v>
      </c>
      <c r="K249" s="145"/>
      <c r="L249" s="467"/>
      <c r="M249" s="310"/>
      <c r="N249" s="310"/>
      <c r="O249" s="310"/>
      <c r="P249" s="209" t="n">
        <f aca="false">P250+P251+P252+P253</f>
        <v>2055.289</v>
      </c>
      <c r="Q249" s="209"/>
      <c r="R249" s="210" t="n">
        <f aca="false">R250+R251+R252+R253</f>
        <v>0</v>
      </c>
    </row>
    <row collapsed="false" customFormat="false" customHeight="true" hidden="true" ht="16.5" outlineLevel="0" r="250">
      <c r="A250" s="35"/>
      <c r="B250" s="35"/>
      <c r="C250" s="205"/>
      <c r="D250" s="205"/>
      <c r="E250" s="206" t="s">
        <v>226</v>
      </c>
      <c r="F250" s="194" t="s">
        <v>86</v>
      </c>
      <c r="G250" s="467"/>
      <c r="H250" s="471" t="n">
        <f aca="false">I250+J250++P250+R250</f>
        <v>15487.15</v>
      </c>
      <c r="I250" s="213" t="n">
        <f aca="false">I270</f>
        <v>0</v>
      </c>
      <c r="J250" s="142" t="n">
        <f aca="false">J270</f>
        <v>14079.15</v>
      </c>
      <c r="K250" s="142"/>
      <c r="L250" s="205" t="s">
        <v>86</v>
      </c>
      <c r="M250" s="205"/>
      <c r="N250" s="205"/>
      <c r="O250" s="205"/>
      <c r="P250" s="212" t="n">
        <f aca="false">P270</f>
        <v>1408</v>
      </c>
      <c r="Q250" s="212"/>
      <c r="R250" s="213" t="n">
        <f aca="false">R270</f>
        <v>0</v>
      </c>
    </row>
    <row collapsed="false" customFormat="false" customHeight="true" hidden="true" ht="16.5" outlineLevel="0" r="251">
      <c r="A251" s="35"/>
      <c r="B251" s="35"/>
      <c r="C251" s="205"/>
      <c r="D251" s="205"/>
      <c r="E251" s="571"/>
      <c r="F251" s="194" t="s">
        <v>87</v>
      </c>
      <c r="G251" s="467"/>
      <c r="H251" s="472" t="n">
        <f aca="false">I251+J251++P251+R251</f>
        <v>0</v>
      </c>
      <c r="I251" s="213" t="n">
        <f aca="false">I271</f>
        <v>0</v>
      </c>
      <c r="J251" s="142" t="n">
        <f aca="false">J271</f>
        <v>0</v>
      </c>
      <c r="K251" s="142"/>
      <c r="L251" s="205" t="s">
        <v>87</v>
      </c>
      <c r="M251" s="205"/>
      <c r="N251" s="205"/>
      <c r="O251" s="205"/>
      <c r="P251" s="212" t="n">
        <f aca="false">P271</f>
        <v>0</v>
      </c>
      <c r="Q251" s="212"/>
      <c r="R251" s="213" t="n">
        <f aca="false">R271</f>
        <v>0</v>
      </c>
    </row>
    <row collapsed="false" customFormat="false" customHeight="true" hidden="true" ht="16.5" outlineLevel="0" r="252">
      <c r="A252" s="35"/>
      <c r="B252" s="35"/>
      <c r="C252" s="205"/>
      <c r="D252" s="205"/>
      <c r="E252" s="571"/>
      <c r="F252" s="194" t="s">
        <v>88</v>
      </c>
      <c r="G252" s="467"/>
      <c r="H252" s="471" t="n">
        <f aca="false">I252+J252++P252+R252</f>
        <v>3647.779</v>
      </c>
      <c r="I252" s="213" t="n">
        <f aca="false">I272</f>
        <v>0</v>
      </c>
      <c r="J252" s="142" t="n">
        <f aca="false">J272</f>
        <v>3113.89</v>
      </c>
      <c r="K252" s="142"/>
      <c r="L252" s="205" t="s">
        <v>88</v>
      </c>
      <c r="M252" s="205"/>
      <c r="N252" s="205"/>
      <c r="O252" s="205"/>
      <c r="P252" s="212" t="n">
        <f aca="false">P272</f>
        <v>533.889</v>
      </c>
      <c r="Q252" s="212"/>
      <c r="R252" s="213" t="n">
        <f aca="false">R272</f>
        <v>0</v>
      </c>
    </row>
    <row collapsed="false" customFormat="false" customHeight="true" hidden="true" ht="16.5" outlineLevel="0" r="253">
      <c r="A253" s="35"/>
      <c r="B253" s="35"/>
      <c r="C253" s="205"/>
      <c r="D253" s="205"/>
      <c r="E253" s="573"/>
      <c r="F253" s="194" t="s">
        <v>55</v>
      </c>
      <c r="G253" s="467"/>
      <c r="H253" s="472" t="n">
        <f aca="false">I253+J253++P253+R253</f>
        <v>113.4</v>
      </c>
      <c r="I253" s="218" t="n">
        <f aca="false">I328</f>
        <v>0</v>
      </c>
      <c r="J253" s="145" t="n">
        <f aca="false">J328</f>
        <v>0</v>
      </c>
      <c r="K253" s="145"/>
      <c r="L253" s="205" t="s">
        <v>55</v>
      </c>
      <c r="M253" s="205"/>
      <c r="N253" s="205"/>
      <c r="O253" s="205"/>
      <c r="P253" s="217" t="n">
        <f aca="false">L328</f>
        <v>113.4</v>
      </c>
      <c r="Q253" s="217"/>
      <c r="R253" s="218" t="n">
        <f aca="false">R328</f>
        <v>0</v>
      </c>
    </row>
    <row collapsed="false" customFormat="false" customHeight="true" hidden="true" ht="16.5" outlineLevel="0" r="254">
      <c r="A254" s="35"/>
      <c r="B254" s="35"/>
      <c r="C254" s="205"/>
      <c r="D254" s="205"/>
      <c r="E254" s="206" t="s">
        <v>227</v>
      </c>
      <c r="F254" s="467"/>
      <c r="G254" s="310"/>
      <c r="H254" s="471" t="n">
        <f aca="false">H255+H256+H257+H258</f>
        <v>58143.42</v>
      </c>
      <c r="I254" s="210" t="n">
        <f aca="false">I255+I256++I257+I258</f>
        <v>0</v>
      </c>
      <c r="J254" s="142" t="n">
        <f aca="false">J255+J256++J258</f>
        <v>1156.4</v>
      </c>
      <c r="K254" s="142"/>
      <c r="L254" s="185"/>
      <c r="M254" s="185"/>
      <c r="N254" s="185"/>
      <c r="O254" s="185"/>
      <c r="P254" s="219" t="n">
        <f aca="false">P255+P256+P257+P258</f>
        <v>53363.03</v>
      </c>
      <c r="Q254" s="219"/>
      <c r="R254" s="210" t="n">
        <f aca="false">R255+R256+R257+R258</f>
        <v>0</v>
      </c>
    </row>
    <row collapsed="false" customFormat="false" customHeight="true" hidden="true" ht="16.5" outlineLevel="0" r="255">
      <c r="A255" s="35"/>
      <c r="B255" s="35"/>
      <c r="C255" s="205"/>
      <c r="D255" s="205"/>
      <c r="E255" s="206" t="s">
        <v>226</v>
      </c>
      <c r="F255" s="194" t="s">
        <v>86</v>
      </c>
      <c r="G255" s="467"/>
      <c r="H255" s="472" t="n">
        <f aca="false">I255+J255+P255+R255</f>
        <v>18791</v>
      </c>
      <c r="I255" s="213" t="n">
        <f aca="false">I274</f>
        <v>0</v>
      </c>
      <c r="J255" s="145" t="n">
        <f aca="false">J274</f>
        <v>0</v>
      </c>
      <c r="K255" s="145"/>
      <c r="L255" s="205" t="s">
        <v>86</v>
      </c>
      <c r="M255" s="205"/>
      <c r="N255" s="205"/>
      <c r="O255" s="205"/>
      <c r="P255" s="217" t="n">
        <f aca="false">P274</f>
        <v>18791</v>
      </c>
      <c r="Q255" s="217"/>
      <c r="R255" s="213" t="n">
        <f aca="false">R274</f>
        <v>0</v>
      </c>
    </row>
    <row collapsed="false" customFormat="false" customHeight="true" hidden="true" ht="16.5" outlineLevel="0" r="256">
      <c r="A256" s="35"/>
      <c r="B256" s="35"/>
      <c r="C256" s="205"/>
      <c r="D256" s="205"/>
      <c r="E256" s="571"/>
      <c r="F256" s="194" t="s">
        <v>87</v>
      </c>
      <c r="G256" s="467"/>
      <c r="H256" s="471" t="n">
        <f aca="false">I256+J256+P256+R256</f>
        <v>17977.54</v>
      </c>
      <c r="I256" s="213" t="n">
        <f aca="false">I275</f>
        <v>0</v>
      </c>
      <c r="J256" s="142" t="n">
        <f aca="false">J275</f>
        <v>1156.4</v>
      </c>
      <c r="K256" s="142"/>
      <c r="L256" s="205" t="s">
        <v>87</v>
      </c>
      <c r="M256" s="205"/>
      <c r="N256" s="205"/>
      <c r="O256" s="205"/>
      <c r="P256" s="217" t="n">
        <f aca="false">P275</f>
        <v>16821.14</v>
      </c>
      <c r="Q256" s="217"/>
      <c r="R256" s="213" t="n">
        <f aca="false">R275</f>
        <v>0</v>
      </c>
    </row>
    <row collapsed="false" customFormat="false" customHeight="true" hidden="true" ht="16.5" outlineLevel="0" r="257">
      <c r="A257" s="35"/>
      <c r="B257" s="35"/>
      <c r="C257" s="205"/>
      <c r="D257" s="205"/>
      <c r="E257" s="571"/>
      <c r="F257" s="194" t="s">
        <v>88</v>
      </c>
      <c r="G257" s="467"/>
      <c r="H257" s="472" t="n">
        <f aca="false">I257+J257+P257+R257</f>
        <v>20278.39</v>
      </c>
      <c r="I257" s="213" t="n">
        <f aca="false">I276</f>
        <v>0</v>
      </c>
      <c r="J257" s="142" t="n">
        <f aca="false">J276</f>
        <v>3623.99</v>
      </c>
      <c r="K257" s="142"/>
      <c r="L257" s="205" t="s">
        <v>88</v>
      </c>
      <c r="M257" s="205"/>
      <c r="N257" s="205"/>
      <c r="O257" s="205"/>
      <c r="P257" s="217" t="n">
        <f aca="false">P276</f>
        <v>16654.4</v>
      </c>
      <c r="Q257" s="217"/>
      <c r="R257" s="213" t="n">
        <f aca="false">R276</f>
        <v>0</v>
      </c>
    </row>
    <row collapsed="false" customFormat="false" customHeight="true" hidden="true" ht="16.5" outlineLevel="0" r="258">
      <c r="A258" s="35"/>
      <c r="B258" s="35"/>
      <c r="C258" s="205"/>
      <c r="D258" s="205"/>
      <c r="E258" s="573"/>
      <c r="F258" s="194" t="s">
        <v>55</v>
      </c>
      <c r="G258" s="467"/>
      <c r="H258" s="472" t="n">
        <f aca="false">I258+J258+P258+R258</f>
        <v>1096.49</v>
      </c>
      <c r="I258" s="218" t="n">
        <f aca="false">I330</f>
        <v>0</v>
      </c>
      <c r="J258" s="145" t="n">
        <f aca="false">J330</f>
        <v>0</v>
      </c>
      <c r="K258" s="145"/>
      <c r="L258" s="205" t="s">
        <v>55</v>
      </c>
      <c r="M258" s="205"/>
      <c r="N258" s="205"/>
      <c r="O258" s="205"/>
      <c r="P258" s="217" t="n">
        <f aca="false">L330</f>
        <v>1096.49</v>
      </c>
      <c r="Q258" s="217"/>
      <c r="R258" s="218" t="n">
        <f aca="false">R330</f>
        <v>0</v>
      </c>
    </row>
    <row collapsed="false" customFormat="false" customHeight="true" hidden="true" ht="15.75" outlineLevel="0" r="259">
      <c r="A259" s="35"/>
      <c r="B259" s="35"/>
      <c r="C259" s="205"/>
      <c r="D259" s="205"/>
      <c r="E259" s="206" t="s">
        <v>228</v>
      </c>
      <c r="F259" s="185"/>
      <c r="G259" s="185"/>
      <c r="H259" s="472" t="n">
        <f aca="false">H260+H261+H262+H263</f>
        <v>54855</v>
      </c>
      <c r="I259" s="210" t="n">
        <f aca="false">I260+I261+I262+I263</f>
        <v>0</v>
      </c>
      <c r="J259" s="220"/>
      <c r="K259" s="221" t="n">
        <f aca="false">K260+K261+K262+K263</f>
        <v>0</v>
      </c>
      <c r="L259" s="185"/>
      <c r="M259" s="185"/>
      <c r="N259" s="185"/>
      <c r="O259" s="185"/>
      <c r="P259" s="219" t="n">
        <f aca="false">P260+P261+P262+P263</f>
        <v>54855</v>
      </c>
      <c r="Q259" s="219"/>
      <c r="R259" s="210" t="n">
        <f aca="false">R260+R261+R262+R263</f>
        <v>0</v>
      </c>
    </row>
    <row collapsed="false" customFormat="false" customHeight="true" hidden="true" ht="15.75" outlineLevel="0" r="260">
      <c r="A260" s="35"/>
      <c r="B260" s="35"/>
      <c r="C260" s="205"/>
      <c r="D260" s="205"/>
      <c r="E260" s="206" t="s">
        <v>226</v>
      </c>
      <c r="F260" s="194" t="s">
        <v>86</v>
      </c>
      <c r="G260" s="467"/>
      <c r="H260" s="472" t="n">
        <f aca="false">I260+K260+P260+++R260</f>
        <v>18488</v>
      </c>
      <c r="I260" s="213" t="n">
        <f aca="false">I278</f>
        <v>0</v>
      </c>
      <c r="J260" s="222"/>
      <c r="K260" s="223" t="n">
        <f aca="false">K278</f>
        <v>0</v>
      </c>
      <c r="L260" s="205" t="s">
        <v>86</v>
      </c>
      <c r="M260" s="205"/>
      <c r="N260" s="205"/>
      <c r="O260" s="205"/>
      <c r="P260" s="217" t="n">
        <f aca="false">P278</f>
        <v>18488</v>
      </c>
      <c r="Q260" s="217"/>
      <c r="R260" s="213" t="n">
        <f aca="false">R278</f>
        <v>0</v>
      </c>
    </row>
    <row collapsed="false" customFormat="false" customHeight="true" hidden="true" ht="15.75" outlineLevel="0" r="261">
      <c r="A261" s="35"/>
      <c r="B261" s="35"/>
      <c r="C261" s="205"/>
      <c r="D261" s="205"/>
      <c r="E261" s="571"/>
      <c r="F261" s="194" t="s">
        <v>87</v>
      </c>
      <c r="G261" s="467"/>
      <c r="H261" s="472" t="n">
        <f aca="false">I261+K261+P261+++R261</f>
        <v>17648</v>
      </c>
      <c r="I261" s="213" t="n">
        <f aca="false">I279</f>
        <v>0</v>
      </c>
      <c r="J261" s="222"/>
      <c r="K261" s="223" t="n">
        <f aca="false">K279</f>
        <v>0</v>
      </c>
      <c r="L261" s="205" t="s">
        <v>87</v>
      </c>
      <c r="M261" s="205"/>
      <c r="N261" s="205"/>
      <c r="O261" s="205"/>
      <c r="P261" s="217" t="n">
        <f aca="false">P279</f>
        <v>17648</v>
      </c>
      <c r="Q261" s="217"/>
      <c r="R261" s="213" t="n">
        <f aca="false">R279</f>
        <v>0</v>
      </c>
    </row>
    <row collapsed="false" customFormat="false" customHeight="true" hidden="true" ht="15.75" outlineLevel="0" r="262">
      <c r="A262" s="35"/>
      <c r="B262" s="35"/>
      <c r="C262" s="205"/>
      <c r="D262" s="205"/>
      <c r="E262" s="571"/>
      <c r="F262" s="194" t="s">
        <v>88</v>
      </c>
      <c r="G262" s="467"/>
      <c r="H262" s="472" t="n">
        <f aca="false">I262+K262+P262+++R262</f>
        <v>18505</v>
      </c>
      <c r="I262" s="213" t="n">
        <f aca="false">I280</f>
        <v>0</v>
      </c>
      <c r="J262" s="222"/>
      <c r="K262" s="223" t="n">
        <f aca="false">K280</f>
        <v>0</v>
      </c>
      <c r="L262" s="205" t="s">
        <v>88</v>
      </c>
      <c r="M262" s="205"/>
      <c r="N262" s="205"/>
      <c r="O262" s="205"/>
      <c r="P262" s="217" t="n">
        <f aca="false">P280</f>
        <v>18505</v>
      </c>
      <c r="Q262" s="217"/>
      <c r="R262" s="213" t="n">
        <f aca="false">R280</f>
        <v>0</v>
      </c>
    </row>
    <row collapsed="false" customFormat="false" customHeight="true" hidden="true" ht="30" outlineLevel="0" r="263">
      <c r="A263" s="35"/>
      <c r="B263" s="35"/>
      <c r="C263" s="205"/>
      <c r="D263" s="205"/>
      <c r="E263" s="573"/>
      <c r="F263" s="194" t="s">
        <v>55</v>
      </c>
      <c r="G263" s="467"/>
      <c r="H263" s="472" t="n">
        <f aca="false">I263+K263+P263+++R263</f>
        <v>214</v>
      </c>
      <c r="I263" s="218" t="n">
        <f aca="false">I332</f>
        <v>0</v>
      </c>
      <c r="J263" s="224"/>
      <c r="K263" s="225" t="n">
        <f aca="false">J332</f>
        <v>0</v>
      </c>
      <c r="L263" s="205" t="s">
        <v>55</v>
      </c>
      <c r="M263" s="205"/>
      <c r="N263" s="205"/>
      <c r="O263" s="205"/>
      <c r="P263" s="217" t="n">
        <f aca="false">L332</f>
        <v>214</v>
      </c>
      <c r="Q263" s="217"/>
      <c r="R263" s="218" t="n">
        <f aca="false">R332</f>
        <v>0</v>
      </c>
    </row>
    <row collapsed="false" customFormat="false" customHeight="true" hidden="true" ht="16.5" outlineLevel="0" r="264">
      <c r="A264" s="35"/>
      <c r="B264" s="473" t="s">
        <v>85</v>
      </c>
      <c r="C264" s="217"/>
      <c r="D264" s="217"/>
      <c r="E264" s="632"/>
      <c r="F264" s="474"/>
      <c r="G264" s="475"/>
      <c r="H264" s="476" t="n">
        <f aca="false">H265+H266+H267+H268</f>
        <v>132246.749</v>
      </c>
      <c r="I264" s="232" t="n">
        <f aca="false">I265+I266+I267+I268</f>
        <v>0</v>
      </c>
      <c r="J264" s="229" t="n">
        <f aca="false">J265+J266+J267+J268</f>
        <v>21973.43</v>
      </c>
      <c r="K264" s="229"/>
      <c r="L264" s="477"/>
      <c r="M264" s="477"/>
      <c r="N264" s="477"/>
      <c r="O264" s="477"/>
      <c r="P264" s="231" t="n">
        <f aca="false">P265+P266+P267+P268</f>
        <v>110273.319</v>
      </c>
      <c r="Q264" s="231"/>
      <c r="R264" s="232" t="n">
        <f aca="false">R265+R266+R267+R268</f>
        <v>0</v>
      </c>
    </row>
    <row collapsed="false" customFormat="false" customHeight="true" hidden="true" ht="16.5" outlineLevel="0" r="265">
      <c r="A265" s="35"/>
      <c r="B265" s="473"/>
      <c r="C265" s="217"/>
      <c r="D265" s="217"/>
      <c r="E265" s="217"/>
      <c r="F265" s="478" t="s">
        <v>86</v>
      </c>
      <c r="G265" s="474"/>
      <c r="H265" s="476" t="n">
        <f aca="false">I265++++J265+P265+R265</f>
        <v>52766.15</v>
      </c>
      <c r="I265" s="237" t="n">
        <f aca="false">I250+I255+I260</f>
        <v>0</v>
      </c>
      <c r="J265" s="229" t="n">
        <f aca="false">J250+J255+K260</f>
        <v>14079.15</v>
      </c>
      <c r="K265" s="229"/>
      <c r="L265" s="217" t="s">
        <v>86</v>
      </c>
      <c r="M265" s="217"/>
      <c r="N265" s="217"/>
      <c r="O265" s="217"/>
      <c r="P265" s="236" t="n">
        <f aca="false">P250+P255+P260</f>
        <v>38687</v>
      </c>
      <c r="Q265" s="236"/>
      <c r="R265" s="237" t="n">
        <f aca="false">R250+R255+R260</f>
        <v>0</v>
      </c>
    </row>
    <row collapsed="false" customFormat="false" customHeight="true" hidden="true" ht="16.5" outlineLevel="0" r="266">
      <c r="A266" s="35"/>
      <c r="B266" s="473"/>
      <c r="C266" s="217"/>
      <c r="D266" s="217"/>
      <c r="E266" s="217"/>
      <c r="F266" s="478" t="s">
        <v>87</v>
      </c>
      <c r="G266" s="474"/>
      <c r="H266" s="476" t="n">
        <f aca="false">I266++++J266+P266+R266</f>
        <v>35625.54</v>
      </c>
      <c r="I266" s="237" t="n">
        <f aca="false">I251+I256+I261</f>
        <v>0</v>
      </c>
      <c r="J266" s="229" t="n">
        <f aca="false">J251+J256+K261</f>
        <v>1156.4</v>
      </c>
      <c r="K266" s="229"/>
      <c r="L266" s="217" t="s">
        <v>87</v>
      </c>
      <c r="M266" s="217"/>
      <c r="N266" s="217"/>
      <c r="O266" s="217"/>
      <c r="P266" s="236" t="n">
        <f aca="false">P251+P256+P261</f>
        <v>34469.14</v>
      </c>
      <c r="Q266" s="236"/>
      <c r="R266" s="237" t="n">
        <f aca="false">R251+R256+R261</f>
        <v>0</v>
      </c>
    </row>
    <row collapsed="false" customFormat="false" customHeight="true" hidden="true" ht="16.5" outlineLevel="0" r="267">
      <c r="A267" s="35"/>
      <c r="B267" s="473"/>
      <c r="C267" s="217"/>
      <c r="D267" s="217"/>
      <c r="E267" s="217"/>
      <c r="F267" s="478" t="s">
        <v>88</v>
      </c>
      <c r="G267" s="474"/>
      <c r="H267" s="476" t="n">
        <f aca="false">I267++++J267+P267+R267</f>
        <v>42431.169</v>
      </c>
      <c r="I267" s="237" t="n">
        <f aca="false">I252+I257+I262</f>
        <v>0</v>
      </c>
      <c r="J267" s="229" t="n">
        <f aca="false">J252+J257+K262</f>
        <v>6737.88</v>
      </c>
      <c r="K267" s="229"/>
      <c r="L267" s="217" t="s">
        <v>88</v>
      </c>
      <c r="M267" s="217"/>
      <c r="N267" s="217"/>
      <c r="O267" s="217"/>
      <c r="P267" s="236" t="n">
        <f aca="false">P252+P257+P262</f>
        <v>35693.289</v>
      </c>
      <c r="Q267" s="236"/>
      <c r="R267" s="237" t="n">
        <f aca="false">R252+R257+R262</f>
        <v>0</v>
      </c>
    </row>
    <row collapsed="false" customFormat="false" customHeight="true" hidden="true" ht="16.5" outlineLevel="0" r="268">
      <c r="A268" s="35"/>
      <c r="B268" s="473"/>
      <c r="C268" s="217"/>
      <c r="D268" s="217"/>
      <c r="E268" s="632"/>
      <c r="F268" s="478" t="s">
        <v>55</v>
      </c>
      <c r="G268" s="474"/>
      <c r="H268" s="476" t="n">
        <f aca="false">I268++++J268+P268+R268</f>
        <v>1423.89</v>
      </c>
      <c r="I268" s="237" t="n">
        <f aca="false">I253+I258+I263</f>
        <v>0</v>
      </c>
      <c r="J268" s="229" t="n">
        <f aca="false">J253+J258+K263</f>
        <v>0</v>
      </c>
      <c r="K268" s="229"/>
      <c r="L268" s="217" t="s">
        <v>55</v>
      </c>
      <c r="M268" s="217"/>
      <c r="N268" s="217"/>
      <c r="O268" s="217"/>
      <c r="P268" s="236" t="n">
        <f aca="false">P253+P258+P263</f>
        <v>1423.89</v>
      </c>
      <c r="Q268" s="236"/>
      <c r="R268" s="237" t="n">
        <f aca="false">R253+R258+R263</f>
        <v>0</v>
      </c>
    </row>
    <row collapsed="false" customFormat="false" customHeight="true" hidden="true" ht="16.5" outlineLevel="0" r="269">
      <c r="A269" s="479" t="s">
        <v>15</v>
      </c>
      <c r="B269" s="35" t="s">
        <v>51</v>
      </c>
      <c r="C269" s="205" t="s">
        <v>52</v>
      </c>
      <c r="D269" s="196" t="s">
        <v>229</v>
      </c>
      <c r="E269" s="183" t="s">
        <v>225</v>
      </c>
      <c r="F269" s="480"/>
      <c r="G269" s="481"/>
      <c r="H269" s="482" t="n">
        <f aca="false">H270+H271+H272</f>
        <v>19134.929</v>
      </c>
      <c r="I269" s="244"/>
      <c r="J269" s="241" t="n">
        <f aca="false">J270+J271+J272</f>
        <v>17193.04</v>
      </c>
      <c r="K269" s="241"/>
      <c r="L269" s="483"/>
      <c r="M269" s="483"/>
      <c r="N269" s="483"/>
      <c r="O269" s="483"/>
      <c r="P269" s="243" t="n">
        <f aca="false">P270+P271+P272</f>
        <v>1941.889</v>
      </c>
      <c r="Q269" s="243"/>
      <c r="R269" s="244"/>
    </row>
    <row collapsed="false" customFormat="false" customHeight="true" hidden="true" ht="16.5" outlineLevel="0" r="270">
      <c r="A270" s="479"/>
      <c r="B270" s="35"/>
      <c r="C270" s="205"/>
      <c r="D270" s="196"/>
      <c r="E270" s="183"/>
      <c r="F270" s="484" t="s">
        <v>86</v>
      </c>
      <c r="G270" s="485"/>
      <c r="H270" s="486" t="n">
        <f aca="false">I270+J270++P270+R270</f>
        <v>15487.15</v>
      </c>
      <c r="I270" s="250"/>
      <c r="J270" s="247" t="n">
        <f aca="false">K306</f>
        <v>14079.15</v>
      </c>
      <c r="K270" s="247"/>
      <c r="L270" s="257" t="s">
        <v>86</v>
      </c>
      <c r="M270" s="257"/>
      <c r="N270" s="257"/>
      <c r="O270" s="257"/>
      <c r="P270" s="249" t="n">
        <f aca="false">N306</f>
        <v>1408</v>
      </c>
      <c r="Q270" s="249"/>
      <c r="R270" s="250"/>
    </row>
    <row collapsed="false" customFormat="false" customHeight="true" hidden="true" ht="16.5" outlineLevel="0" r="271">
      <c r="A271" s="479"/>
      <c r="B271" s="35"/>
      <c r="C271" s="205"/>
      <c r="D271" s="196"/>
      <c r="E271" s="183"/>
      <c r="F271" s="484" t="s">
        <v>87</v>
      </c>
      <c r="G271" s="485"/>
      <c r="H271" s="486" t="n">
        <f aca="false">I271+J271++P271+R271</f>
        <v>0</v>
      </c>
      <c r="I271" s="250"/>
      <c r="J271" s="251" t="n">
        <v>0</v>
      </c>
      <c r="K271" s="251"/>
      <c r="L271" s="257" t="s">
        <v>87</v>
      </c>
      <c r="M271" s="257"/>
      <c r="N271" s="257"/>
      <c r="O271" s="257"/>
      <c r="P271" s="252"/>
      <c r="Q271" s="252"/>
      <c r="R271" s="250"/>
    </row>
    <row collapsed="false" customFormat="false" customHeight="true" hidden="true" ht="16.5" outlineLevel="0" r="272">
      <c r="A272" s="479"/>
      <c r="B272" s="35"/>
      <c r="C272" s="205"/>
      <c r="D272" s="196"/>
      <c r="E272" s="183"/>
      <c r="F272" s="484" t="s">
        <v>88</v>
      </c>
      <c r="G272" s="485"/>
      <c r="H272" s="486" t="n">
        <f aca="false">I272+J272++P272+R272</f>
        <v>3647.779</v>
      </c>
      <c r="I272" s="253"/>
      <c r="J272" s="247" t="n">
        <f aca="false">K307+J293</f>
        <v>3113.89</v>
      </c>
      <c r="K272" s="247"/>
      <c r="L272" s="487" t="s">
        <v>88</v>
      </c>
      <c r="M272" s="487"/>
      <c r="N272" s="487"/>
      <c r="O272" s="487"/>
      <c r="P272" s="249" t="n">
        <f aca="false">N294+N307</f>
        <v>533.889</v>
      </c>
      <c r="Q272" s="249"/>
      <c r="R272" s="253"/>
    </row>
    <row collapsed="false" customFormat="false" customHeight="true" hidden="true" ht="27.75" outlineLevel="0" r="273">
      <c r="A273" s="479"/>
      <c r="B273" s="35"/>
      <c r="C273" s="205"/>
      <c r="D273" s="205"/>
      <c r="E273" s="206" t="s">
        <v>227</v>
      </c>
      <c r="F273" s="480"/>
      <c r="G273" s="481"/>
      <c r="H273" s="482" t="n">
        <f aca="false">H274+H275+H276</f>
        <v>57046.93</v>
      </c>
      <c r="I273" s="482" t="n">
        <f aca="false">I274+I275+I276</f>
        <v>0</v>
      </c>
      <c r="J273" s="241" t="n">
        <f aca="false">J274+J275+J276</f>
        <v>4780.39</v>
      </c>
      <c r="K273" s="241"/>
      <c r="L273" s="483"/>
      <c r="M273" s="483"/>
      <c r="N273" s="483"/>
      <c r="O273" s="483"/>
      <c r="P273" s="243" t="n">
        <f aca="false">P274+P275+P276</f>
        <v>52266.54</v>
      </c>
      <c r="Q273" s="243"/>
      <c r="R273" s="244" t="n">
        <f aca="false">R274+R275+R276</f>
        <v>0</v>
      </c>
    </row>
    <row collapsed="false" customFormat="false" customHeight="true" hidden="true" ht="16.5" outlineLevel="0" r="274">
      <c r="A274" s="479"/>
      <c r="B274" s="35"/>
      <c r="C274" s="205"/>
      <c r="D274" s="205"/>
      <c r="E274" s="206" t="s">
        <v>226</v>
      </c>
      <c r="F274" s="488" t="s">
        <v>86</v>
      </c>
      <c r="G274" s="485"/>
      <c r="H274" s="489" t="n">
        <f aca="false">I274+J274+P274+R274</f>
        <v>18791</v>
      </c>
      <c r="I274" s="258" t="n">
        <f aca="false">I285+I296+I317</f>
        <v>0</v>
      </c>
      <c r="J274" s="251" t="n">
        <f aca="false">J285+K296+K317</f>
        <v>0</v>
      </c>
      <c r="K274" s="251"/>
      <c r="L274" s="257" t="s">
        <v>86</v>
      </c>
      <c r="M274" s="257"/>
      <c r="N274" s="257"/>
      <c r="O274" s="257"/>
      <c r="P274" s="257" t="n">
        <f aca="false">N285+N296+Q317</f>
        <v>18791</v>
      </c>
      <c r="Q274" s="257"/>
      <c r="R274" s="258" t="n">
        <f aca="false">R285+R296+R317</f>
        <v>0</v>
      </c>
    </row>
    <row collapsed="false" customFormat="false" customHeight="true" hidden="true" ht="16.5" outlineLevel="0" r="275">
      <c r="A275" s="479"/>
      <c r="B275" s="35"/>
      <c r="C275" s="205"/>
      <c r="D275" s="205"/>
      <c r="E275" s="571"/>
      <c r="F275" s="488" t="s">
        <v>87</v>
      </c>
      <c r="G275" s="485"/>
      <c r="H275" s="489" t="n">
        <f aca="false">I275+J275+P275+R275</f>
        <v>17977.54</v>
      </c>
      <c r="I275" s="258" t="n">
        <f aca="false">I286+I297+I318+I309</f>
        <v>0</v>
      </c>
      <c r="J275" s="247" t="n">
        <f aca="false">J286+K297+K309+K318</f>
        <v>1156.4</v>
      </c>
      <c r="K275" s="247"/>
      <c r="L275" s="257" t="s">
        <v>87</v>
      </c>
      <c r="M275" s="257"/>
      <c r="N275" s="257"/>
      <c r="O275" s="257"/>
      <c r="P275" s="259" t="n">
        <f aca="false">N286+N297+M309+Q318</f>
        <v>16821.14</v>
      </c>
      <c r="Q275" s="259"/>
      <c r="R275" s="258" t="n">
        <f aca="false">R286+R297+R318+R309</f>
        <v>0</v>
      </c>
    </row>
    <row collapsed="false" customFormat="false" customHeight="true" hidden="true" ht="16.5" outlineLevel="0" r="276">
      <c r="A276" s="479"/>
      <c r="B276" s="35"/>
      <c r="C276" s="205"/>
      <c r="D276" s="205"/>
      <c r="E276" s="573"/>
      <c r="F276" s="488" t="s">
        <v>88</v>
      </c>
      <c r="G276" s="485"/>
      <c r="H276" s="489" t="n">
        <f aca="false">I276+J276+P276+R276</f>
        <v>20278.39</v>
      </c>
      <c r="I276" s="258" t="n">
        <f aca="false">I287+I298+I319+I310</f>
        <v>0</v>
      </c>
      <c r="J276" s="247" t="n">
        <f aca="false">J287+K298+K310+K319</f>
        <v>3623.99</v>
      </c>
      <c r="K276" s="247"/>
      <c r="L276" s="257" t="s">
        <v>88</v>
      </c>
      <c r="M276" s="257"/>
      <c r="N276" s="257"/>
      <c r="O276" s="257"/>
      <c r="P276" s="260" t="n">
        <f aca="false">N287+N298+M310+Q319</f>
        <v>16654.4</v>
      </c>
      <c r="Q276" s="260"/>
      <c r="R276" s="258" t="n">
        <f aca="false">R287+R298+R319+R310</f>
        <v>0</v>
      </c>
    </row>
    <row collapsed="false" customFormat="false" customHeight="true" hidden="true" ht="15.75" outlineLevel="0" r="277">
      <c r="A277" s="479"/>
      <c r="B277" s="35"/>
      <c r="C277" s="205"/>
      <c r="D277" s="205"/>
      <c r="E277" s="206" t="s">
        <v>228</v>
      </c>
      <c r="F277" s="480"/>
      <c r="G277" s="481"/>
      <c r="H277" s="490" t="n">
        <f aca="false">H278+H279+H280</f>
        <v>54641</v>
      </c>
      <c r="I277" s="491" t="n">
        <f aca="false">I278+I279+I280</f>
        <v>0</v>
      </c>
      <c r="J277" s="262"/>
      <c r="K277" s="263" t="n">
        <f aca="false">K278+K279+K280</f>
        <v>0</v>
      </c>
      <c r="L277" s="483"/>
      <c r="M277" s="483"/>
      <c r="N277" s="483"/>
      <c r="O277" s="483"/>
      <c r="P277" s="264" t="n">
        <f aca="false">P278+P279+P280</f>
        <v>54641</v>
      </c>
      <c r="Q277" s="264"/>
      <c r="R277" s="244" t="n">
        <f aca="false">R278+R279+R280</f>
        <v>0</v>
      </c>
    </row>
    <row collapsed="false" customFormat="false" customHeight="true" hidden="true" ht="15.75" outlineLevel="0" r="278">
      <c r="A278" s="479"/>
      <c r="B278" s="35"/>
      <c r="C278" s="205"/>
      <c r="D278" s="205"/>
      <c r="E278" s="206" t="s">
        <v>226</v>
      </c>
      <c r="F278" s="488" t="s">
        <v>86</v>
      </c>
      <c r="G278" s="485"/>
      <c r="H278" s="489" t="n">
        <f aca="false">I278+K278+P278+R278</f>
        <v>18488</v>
      </c>
      <c r="I278" s="258" t="n">
        <f aca="false">I289+I300+I321</f>
        <v>0</v>
      </c>
      <c r="J278" s="265"/>
      <c r="K278" s="266" t="n">
        <f aca="false">J289+K300+K321</f>
        <v>0</v>
      </c>
      <c r="L278" s="257" t="s">
        <v>86</v>
      </c>
      <c r="M278" s="257"/>
      <c r="N278" s="257"/>
      <c r="O278" s="257"/>
      <c r="P278" s="257" t="n">
        <f aca="false">N289+N300+Q321</f>
        <v>18488</v>
      </c>
      <c r="Q278" s="257"/>
      <c r="R278" s="258" t="n">
        <f aca="false">R289+R300+R321</f>
        <v>0</v>
      </c>
    </row>
    <row collapsed="false" customFormat="false" customHeight="true" hidden="true" ht="15.75" outlineLevel="0" r="279">
      <c r="A279" s="479"/>
      <c r="B279" s="35"/>
      <c r="C279" s="205"/>
      <c r="D279" s="205"/>
      <c r="E279" s="571"/>
      <c r="F279" s="488" t="s">
        <v>87</v>
      </c>
      <c r="G279" s="485"/>
      <c r="H279" s="489" t="n">
        <f aca="false">I279+K279+P279+R279</f>
        <v>17648</v>
      </c>
      <c r="I279" s="258" t="n">
        <f aca="false">I290+I301+I322</f>
        <v>0</v>
      </c>
      <c r="J279" s="265"/>
      <c r="K279" s="266" t="n">
        <f aca="false">J290+K301+K322</f>
        <v>0</v>
      </c>
      <c r="L279" s="257" t="s">
        <v>87</v>
      </c>
      <c r="M279" s="257"/>
      <c r="N279" s="257"/>
      <c r="O279" s="257"/>
      <c r="P279" s="257" t="n">
        <f aca="false">N290+N301+Q322</f>
        <v>17648</v>
      </c>
      <c r="Q279" s="257"/>
      <c r="R279" s="258" t="n">
        <f aca="false">R290+R301+R322</f>
        <v>0</v>
      </c>
    </row>
    <row collapsed="false" customFormat="false" customHeight="true" hidden="true" ht="15.75" outlineLevel="0" r="280">
      <c r="A280" s="479"/>
      <c r="B280" s="35"/>
      <c r="C280" s="205"/>
      <c r="D280" s="205"/>
      <c r="E280" s="573"/>
      <c r="F280" s="488" t="s">
        <v>88</v>
      </c>
      <c r="G280" s="485"/>
      <c r="H280" s="489" t="n">
        <f aca="false">I280+K280+P280+R280</f>
        <v>18505</v>
      </c>
      <c r="I280" s="258" t="n">
        <f aca="false">I291+I302+I323</f>
        <v>0</v>
      </c>
      <c r="J280" s="41"/>
      <c r="K280" s="266" t="n">
        <f aca="false">J291+K302+K323</f>
        <v>0</v>
      </c>
      <c r="L280" s="487" t="s">
        <v>88</v>
      </c>
      <c r="M280" s="487"/>
      <c r="N280" s="487"/>
      <c r="O280" s="487"/>
      <c r="P280" s="257" t="n">
        <f aca="false">N291+N302+Q323</f>
        <v>18505</v>
      </c>
      <c r="Q280" s="257"/>
      <c r="R280" s="258" t="n">
        <f aca="false">R291+R302+R323</f>
        <v>0</v>
      </c>
    </row>
    <row collapsed="false" customFormat="false" customHeight="false" hidden="true" ht="15.75" outlineLevel="0" r="281">
      <c r="A281" s="29"/>
      <c r="B281" s="331" t="s">
        <v>85</v>
      </c>
      <c r="C281" s="268"/>
      <c r="D281" s="268"/>
      <c r="E281" s="268"/>
      <c r="F281" s="492"/>
      <c r="G281" s="323"/>
      <c r="H281" s="493" t="n">
        <f aca="false">H277+H273+H269</f>
        <v>130822.859</v>
      </c>
      <c r="I281" s="494" t="n">
        <f aca="false">I269+I273+I277</f>
        <v>0</v>
      </c>
      <c r="J281" s="495" t="n">
        <f aca="false">K277+J273+J269</f>
        <v>21973.43</v>
      </c>
      <c r="K281" s="495"/>
      <c r="L281" s="496"/>
      <c r="M281" s="496"/>
      <c r="N281" s="496"/>
      <c r="O281" s="496"/>
      <c r="P281" s="497" t="n">
        <f aca="false">P277+P273+P269</f>
        <v>108849.429</v>
      </c>
      <c r="Q281" s="497"/>
      <c r="R281" s="273" t="n">
        <f aca="false">R277+R273+R269</f>
        <v>0</v>
      </c>
    </row>
    <row collapsed="false" customFormat="false" customHeight="true" hidden="true" ht="15" outlineLevel="0" r="282">
      <c r="A282" s="479" t="s">
        <v>230</v>
      </c>
      <c r="B282" s="498" t="s">
        <v>231</v>
      </c>
      <c r="C282" s="205" t="s">
        <v>52</v>
      </c>
      <c r="D282" s="205" t="s">
        <v>229</v>
      </c>
      <c r="E282" s="206" t="s">
        <v>225</v>
      </c>
      <c r="F282" s="499"/>
      <c r="G282" s="499"/>
      <c r="H282" s="499"/>
      <c r="I282" s="205"/>
      <c r="J282" s="205"/>
      <c r="K282" s="205"/>
      <c r="L282" s="288"/>
      <c r="M282" s="288"/>
      <c r="N282" s="288"/>
      <c r="O282" s="288"/>
      <c r="P282" s="288"/>
      <c r="Q282" s="288"/>
      <c r="R282" s="205"/>
    </row>
    <row collapsed="false" customFormat="false" customHeight="false" hidden="true" ht="90" outlineLevel="0" r="283">
      <c r="A283" s="479"/>
      <c r="B283" s="498" t="s">
        <v>232</v>
      </c>
      <c r="C283" s="205"/>
      <c r="D283" s="205"/>
      <c r="E283" s="194" t="s">
        <v>226</v>
      </c>
      <c r="F283" s="499"/>
      <c r="G283" s="499"/>
      <c r="H283" s="499"/>
      <c r="I283" s="205"/>
      <c r="J283" s="205"/>
      <c r="K283" s="205"/>
      <c r="L283" s="288"/>
      <c r="M283" s="288"/>
      <c r="N283" s="288"/>
      <c r="O283" s="288"/>
      <c r="P283" s="288"/>
      <c r="Q283" s="288"/>
      <c r="R283" s="205"/>
    </row>
    <row collapsed="false" customFormat="false" customHeight="false" hidden="true" ht="15" outlineLevel="0" r="284">
      <c r="A284" s="479"/>
      <c r="B284" s="435"/>
      <c r="C284" s="205"/>
      <c r="D284" s="205"/>
      <c r="E284" s="206" t="s">
        <v>227</v>
      </c>
      <c r="F284" s="500"/>
      <c r="G284" s="500"/>
      <c r="H284" s="489" t="n">
        <f aca="false">H285+H286+H287</f>
        <v>13331</v>
      </c>
      <c r="I284" s="488" t="n">
        <f aca="false">I285+I286+I287</f>
        <v>0</v>
      </c>
      <c r="J284" s="501" t="n">
        <f aca="false">J285+J286+J287</f>
        <v>0</v>
      </c>
      <c r="K284" s="501"/>
      <c r="L284" s="500"/>
      <c r="M284" s="500"/>
      <c r="N284" s="502" t="n">
        <f aca="false">N285+N286+N287</f>
        <v>13331</v>
      </c>
      <c r="O284" s="502"/>
      <c r="P284" s="502"/>
      <c r="Q284" s="502"/>
      <c r="R284" s="275" t="n">
        <f aca="false">R285+R286+R287</f>
        <v>0</v>
      </c>
    </row>
    <row collapsed="false" customFormat="false" customHeight="true" hidden="true" ht="15.75" outlineLevel="0" r="285">
      <c r="A285" s="479"/>
      <c r="B285" s="435"/>
      <c r="C285" s="205"/>
      <c r="D285" s="205"/>
      <c r="E285" s="206" t="s">
        <v>226</v>
      </c>
      <c r="F285" s="275" t="s">
        <v>86</v>
      </c>
      <c r="G285" s="275"/>
      <c r="H285" s="488" t="n">
        <f aca="false">I285+J285+N285+R285</f>
        <v>5005</v>
      </c>
      <c r="I285" s="194"/>
      <c r="J285" s="205"/>
      <c r="K285" s="205"/>
      <c r="L285" s="276" t="s">
        <v>86</v>
      </c>
      <c r="M285" s="276"/>
      <c r="N285" s="205" t="n">
        <v>5005</v>
      </c>
      <c r="O285" s="205"/>
      <c r="P285" s="205"/>
      <c r="Q285" s="205"/>
      <c r="R285" s="276"/>
    </row>
    <row collapsed="false" customFormat="false" customHeight="true" hidden="true" ht="15.75" outlineLevel="0" r="286">
      <c r="A286" s="479"/>
      <c r="B286" s="435"/>
      <c r="C286" s="205"/>
      <c r="D286" s="205"/>
      <c r="E286" s="571"/>
      <c r="F286" s="257" t="s">
        <v>87</v>
      </c>
      <c r="G286" s="257"/>
      <c r="H286" s="488" t="n">
        <f aca="false">I286+J286+N286+R286</f>
        <v>4747</v>
      </c>
      <c r="I286" s="194"/>
      <c r="J286" s="205"/>
      <c r="K286" s="205"/>
      <c r="L286" s="205" t="s">
        <v>87</v>
      </c>
      <c r="M286" s="205"/>
      <c r="N286" s="205" t="n">
        <v>4747</v>
      </c>
      <c r="O286" s="205"/>
      <c r="P286" s="205"/>
      <c r="Q286" s="205"/>
      <c r="R286" s="276"/>
    </row>
    <row collapsed="false" customFormat="false" customHeight="true" hidden="true" ht="15.75" outlineLevel="0" r="287">
      <c r="A287" s="479"/>
      <c r="B287" s="435"/>
      <c r="C287" s="205"/>
      <c r="D287" s="205"/>
      <c r="E287" s="573"/>
      <c r="F287" s="257" t="s">
        <v>88</v>
      </c>
      <c r="G287" s="257"/>
      <c r="H287" s="488" t="n">
        <f aca="false">I287+J287+N287+R287</f>
        <v>3579</v>
      </c>
      <c r="I287" s="194"/>
      <c r="J287" s="205"/>
      <c r="K287" s="205"/>
      <c r="L287" s="205" t="s">
        <v>88</v>
      </c>
      <c r="M287" s="205"/>
      <c r="N287" s="205" t="n">
        <v>3579</v>
      </c>
      <c r="O287" s="205"/>
      <c r="P287" s="205"/>
      <c r="Q287" s="205"/>
      <c r="R287" s="276"/>
    </row>
    <row collapsed="false" customFormat="false" customHeight="false" hidden="true" ht="15" outlineLevel="0" r="288">
      <c r="A288" s="479"/>
      <c r="B288" s="435"/>
      <c r="C288" s="205"/>
      <c r="D288" s="205"/>
      <c r="E288" s="206" t="s">
        <v>228</v>
      </c>
      <c r="F288" s="485"/>
      <c r="G288" s="503"/>
      <c r="H288" s="489" t="n">
        <f aca="false">H289+H290+H291</f>
        <v>14134.7</v>
      </c>
      <c r="I288" s="488" t="n">
        <f aca="false">I289+I290+I291</f>
        <v>0</v>
      </c>
      <c r="J288" s="257" t="n">
        <f aca="false">J289+J290+J291</f>
        <v>0</v>
      </c>
      <c r="K288" s="257"/>
      <c r="L288" s="257" t="n">
        <f aca="false">N289+N290+N291</f>
        <v>14134.7</v>
      </c>
      <c r="M288" s="257"/>
      <c r="N288" s="257"/>
      <c r="O288" s="257"/>
      <c r="P288" s="257"/>
      <c r="Q288" s="257"/>
      <c r="R288" s="275" t="n">
        <f aca="false">R289+R290+R291</f>
        <v>0</v>
      </c>
    </row>
    <row collapsed="false" customFormat="false" customHeight="true" hidden="true" ht="15.75" outlineLevel="0" r="289">
      <c r="A289" s="479"/>
      <c r="B289" s="435"/>
      <c r="C289" s="205"/>
      <c r="D289" s="205"/>
      <c r="E289" s="206" t="s">
        <v>226</v>
      </c>
      <c r="F289" s="257" t="s">
        <v>86</v>
      </c>
      <c r="G289" s="257"/>
      <c r="H289" s="488" t="n">
        <f aca="false">I289+J289+N289+R289</f>
        <v>5305</v>
      </c>
      <c r="I289" s="194"/>
      <c r="J289" s="205"/>
      <c r="K289" s="205"/>
      <c r="L289" s="205" t="s">
        <v>86</v>
      </c>
      <c r="M289" s="205"/>
      <c r="N289" s="205" t="n">
        <v>5305</v>
      </c>
      <c r="O289" s="205"/>
      <c r="P289" s="205"/>
      <c r="Q289" s="205"/>
      <c r="R289" s="276"/>
    </row>
    <row collapsed="false" customFormat="false" customHeight="true" hidden="true" ht="15.75" outlineLevel="0" r="290">
      <c r="A290" s="479"/>
      <c r="B290" s="435"/>
      <c r="C290" s="205"/>
      <c r="D290" s="205"/>
      <c r="E290" s="571"/>
      <c r="F290" s="257" t="s">
        <v>87</v>
      </c>
      <c r="G290" s="257"/>
      <c r="H290" s="488" t="n">
        <f aca="false">I290+J290+N290+R290</f>
        <v>5032</v>
      </c>
      <c r="I290" s="194"/>
      <c r="J290" s="205"/>
      <c r="K290" s="205"/>
      <c r="L290" s="205" t="s">
        <v>87</v>
      </c>
      <c r="M290" s="205"/>
      <c r="N290" s="205" t="n">
        <v>5032</v>
      </c>
      <c r="O290" s="205"/>
      <c r="P290" s="205"/>
      <c r="Q290" s="205"/>
      <c r="R290" s="276"/>
    </row>
    <row collapsed="false" customFormat="false" customHeight="true" hidden="true" ht="15.75" outlineLevel="0" r="291">
      <c r="A291" s="479"/>
      <c r="B291" s="191"/>
      <c r="C291" s="205"/>
      <c r="D291" s="205"/>
      <c r="E291" s="573"/>
      <c r="F291" s="257" t="s">
        <v>88</v>
      </c>
      <c r="G291" s="257"/>
      <c r="H291" s="488" t="n">
        <f aca="false">I291+J291+N291+R291</f>
        <v>3797.7</v>
      </c>
      <c r="I291" s="194"/>
      <c r="J291" s="205"/>
      <c r="K291" s="205"/>
      <c r="L291" s="205" t="s">
        <v>88</v>
      </c>
      <c r="M291" s="205"/>
      <c r="N291" s="205" t="n">
        <v>3797.7</v>
      </c>
      <c r="O291" s="205"/>
      <c r="P291" s="205"/>
      <c r="Q291" s="205"/>
      <c r="R291" s="276"/>
    </row>
    <row collapsed="false" customFormat="false" customHeight="false" hidden="true" ht="15" outlineLevel="0" r="292">
      <c r="A292" s="29"/>
      <c r="B292" s="331" t="s">
        <v>85</v>
      </c>
      <c r="C292" s="268"/>
      <c r="D292" s="268"/>
      <c r="E292" s="268"/>
      <c r="F292" s="504" t="n">
        <f aca="false">I292+J292+L292+R292</f>
        <v>27465.7</v>
      </c>
      <c r="G292" s="504"/>
      <c r="H292" s="504"/>
      <c r="I292" s="317" t="n">
        <f aca="false">I284+I288+I282</f>
        <v>0</v>
      </c>
      <c r="J292" s="505" t="n">
        <f aca="false">J288+J284+J282</f>
        <v>0</v>
      </c>
      <c r="K292" s="505"/>
      <c r="L292" s="505" t="n">
        <f aca="false">N284+L288+L282</f>
        <v>27465.7</v>
      </c>
      <c r="M292" s="505"/>
      <c r="N292" s="505"/>
      <c r="O292" s="505"/>
      <c r="P292" s="505"/>
      <c r="Q292" s="505"/>
      <c r="R292" s="280"/>
    </row>
    <row collapsed="false" customFormat="false" customHeight="true" hidden="true" ht="15.75" outlineLevel="0" r="293">
      <c r="A293" s="506" t="s">
        <v>233</v>
      </c>
      <c r="B293" s="206" t="s">
        <v>234</v>
      </c>
      <c r="C293" s="205" t="s">
        <v>52</v>
      </c>
      <c r="D293" s="205" t="s">
        <v>235</v>
      </c>
      <c r="E293" s="206" t="s">
        <v>225</v>
      </c>
      <c r="F293" s="282"/>
      <c r="G293" s="507"/>
      <c r="H293" s="508" t="n">
        <f aca="false">H294</f>
        <v>222.5</v>
      </c>
      <c r="I293" s="488" t="n">
        <f aca="false">I294</f>
        <v>0</v>
      </c>
      <c r="J293" s="257" t="n">
        <f aca="false">J294</f>
        <v>0</v>
      </c>
      <c r="K293" s="257"/>
      <c r="L293" s="501" t="n">
        <f aca="false">N294</f>
        <v>222.5</v>
      </c>
      <c r="M293" s="501"/>
      <c r="N293" s="501"/>
      <c r="O293" s="501"/>
      <c r="P293" s="501"/>
      <c r="Q293" s="501"/>
      <c r="R293" s="282" t="n">
        <f aca="false">R288+R284+R282</f>
        <v>0</v>
      </c>
    </row>
    <row collapsed="false" customFormat="false" customHeight="true" hidden="true" ht="45.75" outlineLevel="0" r="294">
      <c r="A294" s="506"/>
      <c r="B294" s="206" t="s">
        <v>236</v>
      </c>
      <c r="C294" s="205"/>
      <c r="D294" s="205"/>
      <c r="E294" s="194" t="s">
        <v>226</v>
      </c>
      <c r="F294" s="488" t="s">
        <v>88</v>
      </c>
      <c r="G294" s="282"/>
      <c r="H294" s="489" t="n">
        <f aca="false">I294+J294+N294+R294</f>
        <v>222.5</v>
      </c>
      <c r="I294" s="41"/>
      <c r="J294" s="37"/>
      <c r="K294" s="37"/>
      <c r="L294" s="205" t="s">
        <v>88</v>
      </c>
      <c r="M294" s="205"/>
      <c r="N294" s="205" t="n">
        <v>222.5</v>
      </c>
      <c r="O294" s="205"/>
      <c r="P294" s="205"/>
      <c r="Q294" s="205"/>
      <c r="R294" s="253"/>
    </row>
    <row collapsed="false" customFormat="false" customHeight="true" hidden="true" ht="147.75" outlineLevel="0" r="295">
      <c r="A295" s="506"/>
      <c r="B295" s="435"/>
      <c r="C295" s="205"/>
      <c r="D295" s="205" t="s">
        <v>237</v>
      </c>
      <c r="E295" s="206" t="s">
        <v>227</v>
      </c>
      <c r="F295" s="485"/>
      <c r="G295" s="509"/>
      <c r="H295" s="489" t="n">
        <f aca="false">I295+J295+N295+R295</f>
        <v>3793</v>
      </c>
      <c r="I295" s="488" t="n">
        <f aca="false">I296+I297+I298</f>
        <v>0</v>
      </c>
      <c r="J295" s="487" t="n">
        <f aca="false">K296+K297+K298</f>
        <v>0</v>
      </c>
      <c r="K295" s="487"/>
      <c r="L295" s="510"/>
      <c r="M295" s="510"/>
      <c r="N295" s="502" t="n">
        <f aca="false">N296+N297+N298</f>
        <v>3793</v>
      </c>
      <c r="O295" s="502"/>
      <c r="P295" s="502"/>
      <c r="Q295" s="502"/>
      <c r="R295" s="275" t="n">
        <f aca="false">R296+R297+R298</f>
        <v>0</v>
      </c>
    </row>
    <row collapsed="false" customFormat="false" customHeight="true" hidden="true" ht="15.75" outlineLevel="0" r="296">
      <c r="A296" s="506"/>
      <c r="B296" s="435"/>
      <c r="C296" s="205"/>
      <c r="D296" s="205"/>
      <c r="E296" s="206" t="s">
        <v>226</v>
      </c>
      <c r="F296" s="488" t="s">
        <v>86</v>
      </c>
      <c r="G296" s="485"/>
      <c r="H296" s="489" t="n">
        <f aca="false">I296+K296+N296+R296</f>
        <v>2293</v>
      </c>
      <c r="I296" s="194"/>
      <c r="J296" s="35"/>
      <c r="K296" s="511"/>
      <c r="L296" s="205" t="s">
        <v>86</v>
      </c>
      <c r="M296" s="205"/>
      <c r="N296" s="205" t="n">
        <v>2293</v>
      </c>
      <c r="O296" s="205"/>
      <c r="P296" s="205"/>
      <c r="Q296" s="205"/>
      <c r="R296" s="276"/>
    </row>
    <row collapsed="false" customFormat="false" customHeight="true" hidden="true" ht="15.75" outlineLevel="0" r="297">
      <c r="A297" s="506"/>
      <c r="B297" s="435"/>
      <c r="C297" s="205"/>
      <c r="D297" s="205"/>
      <c r="E297" s="571"/>
      <c r="F297" s="488" t="s">
        <v>87</v>
      </c>
      <c r="G297" s="485"/>
      <c r="H297" s="489" t="n">
        <f aca="false">I297+K297+N297+R297</f>
        <v>1000</v>
      </c>
      <c r="I297" s="194"/>
      <c r="J297" s="35"/>
      <c r="K297" s="511"/>
      <c r="L297" s="205" t="s">
        <v>87</v>
      </c>
      <c r="M297" s="205"/>
      <c r="N297" s="205" t="n">
        <v>1000</v>
      </c>
      <c r="O297" s="205"/>
      <c r="P297" s="205"/>
      <c r="Q297" s="205"/>
      <c r="R297" s="276"/>
    </row>
    <row collapsed="false" customFormat="false" customHeight="true" hidden="true" ht="15.75" outlineLevel="0" r="298">
      <c r="A298" s="506"/>
      <c r="B298" s="435"/>
      <c r="C298" s="205"/>
      <c r="D298" s="205"/>
      <c r="E298" s="573"/>
      <c r="F298" s="512" t="s">
        <v>88</v>
      </c>
      <c r="G298" s="513"/>
      <c r="H298" s="489" t="n">
        <f aca="false">I298+K298+N298+R298</f>
        <v>500</v>
      </c>
      <c r="I298" s="194"/>
      <c r="J298" s="35"/>
      <c r="K298" s="306"/>
      <c r="L298" s="499" t="s">
        <v>88</v>
      </c>
      <c r="M298" s="499"/>
      <c r="N298" s="499" t="n">
        <v>500</v>
      </c>
      <c r="O298" s="499"/>
      <c r="P298" s="499"/>
      <c r="Q298" s="499"/>
      <c r="R298" s="288"/>
    </row>
    <row collapsed="false" customFormat="false" customHeight="true" hidden="true" ht="192.75" outlineLevel="0" r="299">
      <c r="A299" s="506"/>
      <c r="B299" s="435"/>
      <c r="C299" s="205"/>
      <c r="D299" s="205" t="s">
        <v>238</v>
      </c>
      <c r="E299" s="206" t="s">
        <v>228</v>
      </c>
      <c r="F299" s="500"/>
      <c r="G299" s="500"/>
      <c r="H299" s="489" t="n">
        <f aca="false">I299+K299+N299+R299</f>
        <v>3761.5</v>
      </c>
      <c r="I299" s="491" t="n">
        <f aca="false">I300+I301+I302</f>
        <v>0</v>
      </c>
      <c r="J299" s="633"/>
      <c r="K299" s="282" t="n">
        <f aca="false">K300+K301+K302</f>
        <v>0</v>
      </c>
      <c r="L299" s="510"/>
      <c r="M299" s="510"/>
      <c r="N299" s="500" t="n">
        <f aca="false">N300+N301+N302</f>
        <v>3761.5</v>
      </c>
      <c r="O299" s="500"/>
      <c r="P299" s="500"/>
      <c r="Q299" s="500"/>
      <c r="R299" s="282" t="n">
        <f aca="false">R300+R301+R302</f>
        <v>0</v>
      </c>
    </row>
    <row collapsed="false" customFormat="false" customHeight="true" hidden="true" ht="15.75" outlineLevel="0" r="300">
      <c r="A300" s="506"/>
      <c r="B300" s="435"/>
      <c r="C300" s="205"/>
      <c r="D300" s="205"/>
      <c r="E300" s="206" t="s">
        <v>226</v>
      </c>
      <c r="F300" s="488" t="s">
        <v>86</v>
      </c>
      <c r="G300" s="514"/>
      <c r="H300" s="503" t="n">
        <f aca="false">I300+K300+N300++++R300</f>
        <v>1000</v>
      </c>
      <c r="I300" s="35"/>
      <c r="J300" s="194" t="s">
        <v>86</v>
      </c>
      <c r="K300" s="35"/>
      <c r="L300" s="515" t="s">
        <v>86</v>
      </c>
      <c r="M300" s="515"/>
      <c r="N300" s="276" t="n">
        <v>1000</v>
      </c>
      <c r="O300" s="276"/>
      <c r="P300" s="276"/>
      <c r="Q300" s="276"/>
      <c r="R300" s="250"/>
    </row>
    <row collapsed="false" customFormat="false" customHeight="true" hidden="true" ht="15.75" outlineLevel="0" r="301">
      <c r="A301" s="506"/>
      <c r="B301" s="435"/>
      <c r="C301" s="205"/>
      <c r="D301" s="205"/>
      <c r="E301" s="571"/>
      <c r="F301" s="488" t="s">
        <v>87</v>
      </c>
      <c r="G301" s="282"/>
      <c r="H301" s="503" t="n">
        <f aca="false">I301+K301+N301++++R301</f>
        <v>1000</v>
      </c>
      <c r="I301" s="250"/>
      <c r="J301" s="194" t="s">
        <v>87</v>
      </c>
      <c r="K301" s="35"/>
      <c r="L301" s="516" t="s">
        <v>87</v>
      </c>
      <c r="M301" s="516"/>
      <c r="N301" s="196" t="n">
        <v>1000</v>
      </c>
      <c r="O301" s="196"/>
      <c r="P301" s="196"/>
      <c r="Q301" s="196"/>
      <c r="R301" s="35"/>
    </row>
    <row collapsed="false" customFormat="false" customHeight="true" hidden="true" ht="15.75" outlineLevel="0" r="302">
      <c r="A302" s="506"/>
      <c r="B302" s="191"/>
      <c r="C302" s="205"/>
      <c r="D302" s="205"/>
      <c r="E302" s="573"/>
      <c r="F302" s="488" t="s">
        <v>88</v>
      </c>
      <c r="G302" s="282"/>
      <c r="H302" s="503" t="n">
        <f aca="false">I302+K302+N302++++R302</f>
        <v>1761.5</v>
      </c>
      <c r="I302" s="35"/>
      <c r="J302" s="194" t="s">
        <v>88</v>
      </c>
      <c r="K302" s="35"/>
      <c r="L302" s="516" t="s">
        <v>88</v>
      </c>
      <c r="M302" s="516"/>
      <c r="N302" s="205" t="n">
        <v>1761.5</v>
      </c>
      <c r="O302" s="205"/>
      <c r="P302" s="205"/>
      <c r="Q302" s="205"/>
      <c r="R302" s="253"/>
    </row>
    <row collapsed="false" customFormat="false" customHeight="true" hidden="true" ht="15" outlineLevel="0" r="303">
      <c r="A303" s="35"/>
      <c r="B303" s="517" t="s">
        <v>85</v>
      </c>
      <c r="C303" s="291"/>
      <c r="D303" s="291"/>
      <c r="E303" s="291"/>
      <c r="F303" s="518" t="n">
        <f aca="false">J303+L303+R303+I303</f>
        <v>7777</v>
      </c>
      <c r="G303" s="518"/>
      <c r="H303" s="518"/>
      <c r="I303" s="273" t="n">
        <f aca="false">I299+I295+I293</f>
        <v>0</v>
      </c>
      <c r="J303" s="505" t="n">
        <f aca="false">J293+J295+K299</f>
        <v>0</v>
      </c>
      <c r="K303" s="505"/>
      <c r="L303" s="505" t="n">
        <f aca="false">L293+N295+N299</f>
        <v>7777</v>
      </c>
      <c r="M303" s="505"/>
      <c r="N303" s="505"/>
      <c r="O303" s="505"/>
      <c r="P303" s="505"/>
      <c r="Q303" s="505"/>
      <c r="R303" s="291" t="n">
        <f aca="false">R299+R295+R293</f>
        <v>0</v>
      </c>
    </row>
    <row collapsed="false" customFormat="false" customHeight="false" hidden="true" ht="15" outlineLevel="0" r="304">
      <c r="A304" s="35"/>
      <c r="B304" s="517"/>
      <c r="C304" s="291"/>
      <c r="D304" s="291"/>
      <c r="E304" s="291"/>
      <c r="F304" s="518"/>
      <c r="G304" s="518"/>
      <c r="H304" s="518"/>
      <c r="I304" s="273"/>
      <c r="J304" s="505"/>
      <c r="K304" s="505"/>
      <c r="L304" s="505"/>
      <c r="M304" s="505"/>
      <c r="N304" s="505"/>
      <c r="O304" s="505"/>
      <c r="P304" s="505"/>
      <c r="Q304" s="505"/>
      <c r="R304" s="291"/>
    </row>
    <row collapsed="false" customFormat="false" customHeight="true" hidden="true" ht="58.5" outlineLevel="0" r="305">
      <c r="A305" s="479" t="s">
        <v>239</v>
      </c>
      <c r="B305" s="498" t="s">
        <v>240</v>
      </c>
      <c r="C305" s="205" t="s">
        <v>52</v>
      </c>
      <c r="D305" s="205" t="s">
        <v>241</v>
      </c>
      <c r="E305" s="206" t="s">
        <v>225</v>
      </c>
      <c r="F305" s="500"/>
      <c r="G305" s="500"/>
      <c r="H305" s="519" t="n">
        <f aca="false">J305+L305</f>
        <v>18912.429</v>
      </c>
      <c r="I305" s="488" t="n">
        <f aca="false">I306+I307</f>
        <v>0</v>
      </c>
      <c r="J305" s="259" t="n">
        <f aca="false">K306+K307</f>
        <v>17193.04</v>
      </c>
      <c r="K305" s="259"/>
      <c r="L305" s="259" t="n">
        <f aca="false">N306+N307</f>
        <v>1719.389</v>
      </c>
      <c r="M305" s="259"/>
      <c r="N305" s="259"/>
      <c r="O305" s="259"/>
      <c r="P305" s="259"/>
      <c r="Q305" s="259"/>
      <c r="R305" s="275" t="n">
        <f aca="false">R306+R307</f>
        <v>0</v>
      </c>
    </row>
    <row collapsed="false" customFormat="false" customHeight="true" hidden="true" ht="45.75" outlineLevel="0" r="306">
      <c r="A306" s="479"/>
      <c r="B306" s="498" t="s">
        <v>242</v>
      </c>
      <c r="C306" s="205"/>
      <c r="D306" s="205"/>
      <c r="E306" s="206" t="s">
        <v>226</v>
      </c>
      <c r="F306" s="500" t="s">
        <v>86</v>
      </c>
      <c r="G306" s="500"/>
      <c r="H306" s="520" t="n">
        <f aca="false">K306+N306+I306+R306</f>
        <v>15487.15</v>
      </c>
      <c r="I306" s="521"/>
      <c r="J306" s="634" t="s">
        <v>86</v>
      </c>
      <c r="K306" s="522" t="n">
        <v>14079.15</v>
      </c>
      <c r="L306" s="205" t="s">
        <v>86</v>
      </c>
      <c r="M306" s="205"/>
      <c r="N306" s="523" t="n">
        <v>1408</v>
      </c>
      <c r="O306" s="523"/>
      <c r="P306" s="523"/>
      <c r="Q306" s="523"/>
      <c r="R306" s="276"/>
    </row>
    <row collapsed="false" customFormat="false" customHeight="true" hidden="true" ht="15.75" outlineLevel="0" r="307">
      <c r="A307" s="479"/>
      <c r="B307" s="435"/>
      <c r="C307" s="205"/>
      <c r="D307" s="205"/>
      <c r="E307" s="573"/>
      <c r="F307" s="500" t="s">
        <v>88</v>
      </c>
      <c r="G307" s="500"/>
      <c r="H307" s="520" t="n">
        <f aca="false">I307+K307+N307+++R307</f>
        <v>3425.279</v>
      </c>
      <c r="I307" s="521"/>
      <c r="J307" s="634" t="s">
        <v>88</v>
      </c>
      <c r="K307" s="522" t="n">
        <v>3113.89</v>
      </c>
      <c r="L307" s="205" t="s">
        <v>88</v>
      </c>
      <c r="M307" s="205"/>
      <c r="N307" s="523" t="n">
        <v>311.389</v>
      </c>
      <c r="O307" s="523"/>
      <c r="P307" s="523"/>
      <c r="Q307" s="523"/>
      <c r="R307" s="276"/>
    </row>
    <row collapsed="false" customFormat="false" customHeight="true" hidden="true" ht="87.75" outlineLevel="0" r="308">
      <c r="A308" s="479"/>
      <c r="B308" s="435"/>
      <c r="C308" s="205"/>
      <c r="D308" s="205" t="s">
        <v>243</v>
      </c>
      <c r="E308" s="206" t="s">
        <v>227</v>
      </c>
      <c r="F308" s="510"/>
      <c r="G308" s="510"/>
      <c r="H308" s="524" t="n">
        <f aca="false">K308+M308</f>
        <v>5258.43</v>
      </c>
      <c r="I308" s="488" t="n">
        <f aca="false">I309+I310</f>
        <v>0</v>
      </c>
      <c r="J308" s="467"/>
      <c r="K308" s="486" t="n">
        <f aca="false">K309+K310</f>
        <v>4780.39</v>
      </c>
      <c r="L308" s="467"/>
      <c r="M308" s="525" t="n">
        <f aca="false">M309+M310</f>
        <v>478.04</v>
      </c>
      <c r="N308" s="525"/>
      <c r="O308" s="525"/>
      <c r="P308" s="525"/>
      <c r="Q308" s="525"/>
      <c r="R308" s="275" t="n">
        <f aca="false">R309+R310</f>
        <v>0</v>
      </c>
    </row>
    <row collapsed="false" customFormat="false" customHeight="true" hidden="true" ht="16.5" outlineLevel="0" r="309">
      <c r="A309" s="479"/>
      <c r="B309" s="435"/>
      <c r="C309" s="205"/>
      <c r="D309" s="205"/>
      <c r="E309" s="206" t="s">
        <v>226</v>
      </c>
      <c r="F309" s="510" t="s">
        <v>87</v>
      </c>
      <c r="G309" s="510"/>
      <c r="H309" s="486" t="n">
        <f aca="false">K309+M309</f>
        <v>1272.04</v>
      </c>
      <c r="I309" s="194"/>
      <c r="J309" s="48" t="s">
        <v>87</v>
      </c>
      <c r="K309" s="526" t="n">
        <v>1156.4</v>
      </c>
      <c r="L309" s="48" t="s">
        <v>87</v>
      </c>
      <c r="M309" s="523" t="n">
        <v>115.64</v>
      </c>
      <c r="N309" s="523"/>
      <c r="O309" s="523"/>
      <c r="P309" s="523"/>
      <c r="Q309" s="523"/>
      <c r="R309" s="136"/>
    </row>
    <row collapsed="false" customFormat="false" customHeight="true" hidden="true" ht="16.5" outlineLevel="0" r="310">
      <c r="A310" s="479"/>
      <c r="B310" s="435"/>
      <c r="C310" s="205"/>
      <c r="D310" s="205"/>
      <c r="E310" s="573"/>
      <c r="F310" s="510" t="s">
        <v>88</v>
      </c>
      <c r="G310" s="510"/>
      <c r="H310" s="486" t="n">
        <f aca="false">K310+M310</f>
        <v>3986.39</v>
      </c>
      <c r="I310" s="194"/>
      <c r="J310" s="48" t="s">
        <v>88</v>
      </c>
      <c r="K310" s="526" t="n">
        <v>3623.99</v>
      </c>
      <c r="L310" s="48" t="s">
        <v>88</v>
      </c>
      <c r="M310" s="523" t="n">
        <v>362.4</v>
      </c>
      <c r="N310" s="523"/>
      <c r="O310" s="523"/>
      <c r="P310" s="523"/>
      <c r="Q310" s="523"/>
      <c r="R310" s="136"/>
    </row>
    <row collapsed="false" customFormat="false" customHeight="true" hidden="true" ht="15" outlineLevel="0" r="311">
      <c r="A311" s="479"/>
      <c r="B311" s="435"/>
      <c r="C311" s="205"/>
      <c r="D311" s="205"/>
      <c r="E311" s="206" t="s">
        <v>228</v>
      </c>
      <c r="F311" s="205" t="s">
        <v>165</v>
      </c>
      <c r="G311" s="205"/>
      <c r="H311" s="205"/>
      <c r="I311" s="205" t="n">
        <v>0</v>
      </c>
      <c r="J311" s="205"/>
      <c r="K311" s="205"/>
      <c r="L311" s="205"/>
      <c r="M311" s="205"/>
      <c r="N311" s="205"/>
      <c r="O311" s="205"/>
      <c r="P311" s="205"/>
      <c r="Q311" s="205"/>
      <c r="R311" s="205" t="n">
        <v>0</v>
      </c>
    </row>
    <row collapsed="false" customFormat="false" customHeight="false" hidden="true" ht="15" outlineLevel="0" r="312">
      <c r="A312" s="479"/>
      <c r="B312" s="191"/>
      <c r="C312" s="205"/>
      <c r="D312" s="205"/>
      <c r="E312" s="194" t="s">
        <v>226</v>
      </c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</row>
    <row collapsed="false" customFormat="false" customHeight="true" hidden="true" ht="14.45" outlineLevel="0" r="313">
      <c r="A313" s="527"/>
      <c r="B313" s="331" t="s">
        <v>85</v>
      </c>
      <c r="C313" s="268"/>
      <c r="D313" s="268"/>
      <c r="E313" s="268"/>
      <c r="F313" s="528" t="n">
        <f aca="false">H305+H308</f>
        <v>24170.859</v>
      </c>
      <c r="G313" s="528"/>
      <c r="H313" s="528"/>
      <c r="I313" s="317" t="n">
        <f aca="false">I311+I308+I305</f>
        <v>0</v>
      </c>
      <c r="J313" s="528" t="n">
        <f aca="false">K308+J305</f>
        <v>21973.43</v>
      </c>
      <c r="K313" s="528"/>
      <c r="L313" s="528" t="n">
        <f aca="false">M308+L305</f>
        <v>2197.429</v>
      </c>
      <c r="M313" s="528"/>
      <c r="N313" s="528"/>
      <c r="O313" s="528"/>
      <c r="P313" s="528"/>
      <c r="Q313" s="528"/>
      <c r="R313" s="273" t="n">
        <f aca="false">R308+R305</f>
        <v>0</v>
      </c>
    </row>
    <row collapsed="false" customFormat="false" customHeight="true" hidden="true" ht="15" outlineLevel="0" r="314">
      <c r="A314" s="529" t="s">
        <v>244</v>
      </c>
      <c r="B314" s="498" t="s">
        <v>245</v>
      </c>
      <c r="C314" s="205" t="s">
        <v>52</v>
      </c>
      <c r="D314" s="205"/>
      <c r="E314" s="206" t="s">
        <v>225</v>
      </c>
      <c r="F314" s="499"/>
      <c r="G314" s="499"/>
      <c r="H314" s="499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</row>
    <row collapsed="false" customFormat="false" customHeight="false" hidden="true" ht="120" outlineLevel="0" r="315">
      <c r="A315" s="529"/>
      <c r="B315" s="498" t="s">
        <v>246</v>
      </c>
      <c r="C315" s="205"/>
      <c r="D315" s="205"/>
      <c r="E315" s="194" t="s">
        <v>226</v>
      </c>
      <c r="F315" s="499"/>
      <c r="G315" s="499"/>
      <c r="H315" s="499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</row>
    <row collapsed="false" customFormat="false" customHeight="true" hidden="true" ht="42.75" outlineLevel="0" r="316">
      <c r="A316" s="529"/>
      <c r="B316" s="435"/>
      <c r="C316" s="205"/>
      <c r="D316" s="205" t="s">
        <v>247</v>
      </c>
      <c r="E316" s="206" t="s">
        <v>227</v>
      </c>
      <c r="F316" s="530"/>
      <c r="G316" s="530"/>
      <c r="H316" s="531" t="n">
        <f aca="false">H317+H318+H319</f>
        <v>34664.5</v>
      </c>
      <c r="I316" s="308" t="n">
        <f aca="false">I317+I318+I319</f>
        <v>0</v>
      </c>
      <c r="J316" s="635"/>
      <c r="K316" s="35" t="n">
        <f aca="false">K317+K318+K319</f>
        <v>0</v>
      </c>
      <c r="L316" s="532"/>
      <c r="M316" s="532"/>
      <c r="N316" s="532"/>
      <c r="O316" s="532"/>
      <c r="P316" s="532"/>
      <c r="Q316" s="35" t="n">
        <f aca="false">Q317+Q318+Q319</f>
        <v>34664.5</v>
      </c>
      <c r="R316" s="306" t="n">
        <f aca="false">R317+R318+R319</f>
        <v>0</v>
      </c>
    </row>
    <row collapsed="false" customFormat="false" customHeight="true" hidden="true" ht="15.75" outlineLevel="0" r="317">
      <c r="A317" s="529"/>
      <c r="B317" s="435"/>
      <c r="C317" s="205"/>
      <c r="D317" s="205"/>
      <c r="E317" s="206" t="s">
        <v>226</v>
      </c>
      <c r="F317" s="530" t="s">
        <v>86</v>
      </c>
      <c r="G317" s="530"/>
      <c r="H317" s="533" t="n">
        <f aca="false">I317+K317+Q317+R317</f>
        <v>11493</v>
      </c>
      <c r="I317" s="35"/>
      <c r="J317" s="636" t="s">
        <v>248</v>
      </c>
      <c r="K317" s="308"/>
      <c r="L317" s="26" t="s">
        <v>86</v>
      </c>
      <c r="M317" s="26"/>
      <c r="N317" s="26"/>
      <c r="O317" s="26"/>
      <c r="P317" s="26"/>
      <c r="Q317" s="164" t="n">
        <v>11493</v>
      </c>
      <c r="R317" s="308"/>
    </row>
    <row collapsed="false" customFormat="false" customHeight="true" hidden="true" ht="15.75" outlineLevel="0" r="318">
      <c r="A318" s="529"/>
      <c r="B318" s="435"/>
      <c r="C318" s="205"/>
      <c r="D318" s="205"/>
      <c r="E318" s="571"/>
      <c r="F318" s="530" t="s">
        <v>87</v>
      </c>
      <c r="G318" s="530"/>
      <c r="H318" s="533" t="n">
        <f aca="false">I318+K318+Q318+R318</f>
        <v>10958.5</v>
      </c>
      <c r="I318" s="35"/>
      <c r="J318" s="637" t="s">
        <v>87</v>
      </c>
      <c r="K318" s="35"/>
      <c r="L318" s="26" t="s">
        <v>87</v>
      </c>
      <c r="M318" s="26"/>
      <c r="N318" s="26"/>
      <c r="O318" s="26"/>
      <c r="P318" s="26"/>
      <c r="Q318" s="310" t="n">
        <v>10958.5</v>
      </c>
      <c r="R318" s="35"/>
    </row>
    <row collapsed="false" customFormat="false" customHeight="true" hidden="true" ht="15.75" outlineLevel="0" r="319">
      <c r="A319" s="529"/>
      <c r="B319" s="435"/>
      <c r="C319" s="205"/>
      <c r="D319" s="205"/>
      <c r="E319" s="573"/>
      <c r="F319" s="530" t="s">
        <v>88</v>
      </c>
      <c r="G319" s="530"/>
      <c r="H319" s="531" t="n">
        <f aca="false">I319+K319+Q319+R319</f>
        <v>12213</v>
      </c>
      <c r="I319" s="253"/>
      <c r="J319" s="638" t="s">
        <v>88</v>
      </c>
      <c r="K319" s="253"/>
      <c r="L319" s="26" t="s">
        <v>88</v>
      </c>
      <c r="M319" s="26"/>
      <c r="N319" s="26"/>
      <c r="O319" s="26"/>
      <c r="P319" s="26"/>
      <c r="Q319" s="310" t="n">
        <v>12213</v>
      </c>
      <c r="R319" s="253"/>
    </row>
    <row collapsed="false" customFormat="false" customHeight="true" hidden="true" ht="42.75" outlineLevel="0" r="320">
      <c r="A320" s="529"/>
      <c r="B320" s="435"/>
      <c r="C320" s="205"/>
      <c r="D320" s="205" t="s">
        <v>247</v>
      </c>
      <c r="E320" s="206" t="s">
        <v>228</v>
      </c>
      <c r="F320" s="534"/>
      <c r="G320" s="535"/>
      <c r="H320" s="531" t="n">
        <f aca="false">I320+K320+++R320+Q320</f>
        <v>36744.8</v>
      </c>
      <c r="I320" s="308" t="n">
        <f aca="false">I321+I322+I323</f>
        <v>0</v>
      </c>
      <c r="J320" s="635"/>
      <c r="K320" s="536" t="n">
        <f aca="false">K321+K322+K323</f>
        <v>0</v>
      </c>
      <c r="L320" s="26"/>
      <c r="M320" s="26"/>
      <c r="N320" s="26"/>
      <c r="O320" s="26"/>
      <c r="P320" s="26"/>
      <c r="Q320" s="310" t="n">
        <f aca="false">Q321+Q322+Q323</f>
        <v>36744.8</v>
      </c>
      <c r="R320" s="308" t="n">
        <f aca="false">R321+R322+R323</f>
        <v>0</v>
      </c>
    </row>
    <row collapsed="false" customFormat="false" customHeight="true" hidden="true" ht="15.75" outlineLevel="0" r="321">
      <c r="A321" s="529"/>
      <c r="B321" s="435"/>
      <c r="C321" s="205"/>
      <c r="D321" s="205"/>
      <c r="E321" s="206" t="s">
        <v>226</v>
      </c>
      <c r="F321" s="530" t="s">
        <v>86</v>
      </c>
      <c r="G321" s="530"/>
      <c r="H321" s="533" t="n">
        <f aca="false">I321+K321++R321+Q321</f>
        <v>12183</v>
      </c>
      <c r="I321" s="35" t="n">
        <v>0</v>
      </c>
      <c r="J321" s="636" t="s">
        <v>248</v>
      </c>
      <c r="K321" s="308" t="n">
        <v>0</v>
      </c>
      <c r="L321" s="537" t="s">
        <v>86</v>
      </c>
      <c r="M321" s="537"/>
      <c r="N321" s="537"/>
      <c r="O321" s="537"/>
      <c r="P321" s="537"/>
      <c r="Q321" s="310" t="n">
        <v>12183</v>
      </c>
      <c r="R321" s="35" t="n">
        <v>0</v>
      </c>
    </row>
    <row collapsed="false" customFormat="false" customHeight="true" hidden="true" ht="15.75" outlineLevel="0" r="322">
      <c r="A322" s="529"/>
      <c r="B322" s="435"/>
      <c r="C322" s="205"/>
      <c r="D322" s="205"/>
      <c r="E322" s="571"/>
      <c r="F322" s="530" t="s">
        <v>87</v>
      </c>
      <c r="G322" s="530"/>
      <c r="H322" s="533" t="n">
        <f aca="false">I322+K322++R322+Q322</f>
        <v>11616</v>
      </c>
      <c r="I322" s="35" t="n">
        <v>0</v>
      </c>
      <c r="J322" s="637" t="s">
        <v>87</v>
      </c>
      <c r="K322" s="35" t="n">
        <v>0</v>
      </c>
      <c r="L322" s="537" t="s">
        <v>87</v>
      </c>
      <c r="M322" s="537"/>
      <c r="N322" s="537"/>
      <c r="O322" s="537"/>
      <c r="P322" s="537"/>
      <c r="Q322" s="310" t="n">
        <v>11616</v>
      </c>
      <c r="R322" s="35" t="n">
        <v>0</v>
      </c>
    </row>
    <row collapsed="false" customFormat="false" customHeight="true" hidden="true" ht="15.75" outlineLevel="0" r="323">
      <c r="A323" s="529"/>
      <c r="B323" s="191"/>
      <c r="C323" s="205"/>
      <c r="D323" s="205"/>
      <c r="E323" s="573"/>
      <c r="F323" s="530" t="s">
        <v>88</v>
      </c>
      <c r="G323" s="530"/>
      <c r="H323" s="531" t="n">
        <f aca="false">I323+K323++R323+Q323</f>
        <v>12945.8</v>
      </c>
      <c r="I323" s="253" t="n">
        <v>0</v>
      </c>
      <c r="J323" s="638" t="s">
        <v>88</v>
      </c>
      <c r="K323" s="253" t="n">
        <v>0</v>
      </c>
      <c r="L323" s="537" t="s">
        <v>88</v>
      </c>
      <c r="M323" s="537"/>
      <c r="N323" s="537"/>
      <c r="O323" s="537"/>
      <c r="P323" s="537"/>
      <c r="Q323" s="310" t="n">
        <v>12945.8</v>
      </c>
      <c r="R323" s="35" t="n">
        <v>0</v>
      </c>
    </row>
    <row collapsed="false" customFormat="false" customHeight="true" hidden="true" ht="24" outlineLevel="0" r="324">
      <c r="A324" s="35"/>
      <c r="B324" s="517" t="s">
        <v>85</v>
      </c>
      <c r="C324" s="291"/>
      <c r="D324" s="291"/>
      <c r="E324" s="291"/>
      <c r="F324" s="538"/>
      <c r="G324" s="539"/>
      <c r="H324" s="323" t="n">
        <f aca="false">Q324+I324+K324+R324</f>
        <v>71409.3</v>
      </c>
      <c r="I324" s="540" t="n">
        <f aca="false">I325+I326+I327</f>
        <v>0</v>
      </c>
      <c r="J324" s="492"/>
      <c r="K324" s="540" t="n">
        <f aca="false">K325+K326+K327</f>
        <v>0</v>
      </c>
      <c r="L324" s="541"/>
      <c r="M324" s="541"/>
      <c r="N324" s="541"/>
      <c r="O324" s="541"/>
      <c r="P324" s="541"/>
      <c r="Q324" s="314" t="n">
        <f aca="false">Q325+Q326+Q327</f>
        <v>71409.3</v>
      </c>
      <c r="R324" s="315" t="n">
        <f aca="false">R325+R326+R327</f>
        <v>0</v>
      </c>
    </row>
    <row collapsed="false" customFormat="false" customHeight="true" hidden="true" ht="15.75" outlineLevel="0" r="325">
      <c r="A325" s="35"/>
      <c r="B325" s="517"/>
      <c r="C325" s="291"/>
      <c r="D325" s="291"/>
      <c r="E325" s="291"/>
      <c r="F325" s="542" t="s">
        <v>86</v>
      </c>
      <c r="G325" s="542"/>
      <c r="H325" s="323" t="n">
        <f aca="false">Q325+I325+K325+R325</f>
        <v>23676</v>
      </c>
      <c r="I325" s="540" t="n">
        <f aca="false">I317+I321</f>
        <v>0</v>
      </c>
      <c r="J325" s="492" t="s">
        <v>248</v>
      </c>
      <c r="K325" s="540" t="n">
        <f aca="false">K321+K317</f>
        <v>0</v>
      </c>
      <c r="L325" s="543" t="s">
        <v>86</v>
      </c>
      <c r="M325" s="543"/>
      <c r="N325" s="543"/>
      <c r="O325" s="543"/>
      <c r="P325" s="543"/>
      <c r="Q325" s="317" t="n">
        <f aca="false">Q317+Q321</f>
        <v>23676</v>
      </c>
      <c r="R325" s="315" t="n">
        <f aca="false">R317+R321</f>
        <v>0</v>
      </c>
    </row>
    <row collapsed="false" customFormat="false" customHeight="true" hidden="true" ht="15.75" outlineLevel="0" r="326">
      <c r="A326" s="35"/>
      <c r="B326" s="517"/>
      <c r="C326" s="291"/>
      <c r="D326" s="291"/>
      <c r="E326" s="291"/>
      <c r="F326" s="542" t="s">
        <v>87</v>
      </c>
      <c r="G326" s="542"/>
      <c r="H326" s="323" t="n">
        <f aca="false">Q326+I326+K326+R326</f>
        <v>22574.5</v>
      </c>
      <c r="I326" s="540" t="n">
        <f aca="false">I318+I322</f>
        <v>0</v>
      </c>
      <c r="J326" s="317" t="s">
        <v>87</v>
      </c>
      <c r="K326" s="540" t="n">
        <f aca="false">K322+K318</f>
        <v>0</v>
      </c>
      <c r="L326" s="544" t="s">
        <v>87</v>
      </c>
      <c r="M326" s="544"/>
      <c r="N326" s="544"/>
      <c r="O326" s="544"/>
      <c r="P326" s="544"/>
      <c r="Q326" s="317" t="n">
        <f aca="false">Q318+Q322</f>
        <v>22574.5</v>
      </c>
      <c r="R326" s="315" t="n">
        <f aca="false">R318+R322</f>
        <v>0</v>
      </c>
    </row>
    <row collapsed="false" customFormat="false" customHeight="true" hidden="true" ht="15.75" outlineLevel="0" r="327">
      <c r="A327" s="35"/>
      <c r="B327" s="517"/>
      <c r="C327" s="291"/>
      <c r="D327" s="291"/>
      <c r="E327" s="291"/>
      <c r="F327" s="542" t="s">
        <v>88</v>
      </c>
      <c r="G327" s="542"/>
      <c r="H327" s="323" t="n">
        <f aca="false">Q327+I327+K327+R327</f>
        <v>25158.8</v>
      </c>
      <c r="I327" s="540" t="n">
        <f aca="false">I319+I323</f>
        <v>0</v>
      </c>
      <c r="J327" s="317" t="s">
        <v>88</v>
      </c>
      <c r="K327" s="540" t="n">
        <f aca="false">K323+K319</f>
        <v>0</v>
      </c>
      <c r="L327" s="544" t="s">
        <v>88</v>
      </c>
      <c r="M327" s="544"/>
      <c r="N327" s="544"/>
      <c r="O327" s="544"/>
      <c r="P327" s="544"/>
      <c r="Q327" s="317" t="n">
        <f aca="false">Q323+Q319</f>
        <v>25158.8</v>
      </c>
      <c r="R327" s="315" t="n">
        <f aca="false">R319+R323</f>
        <v>0</v>
      </c>
    </row>
    <row collapsed="false" customFormat="false" customHeight="true" hidden="true" ht="42" outlineLevel="0" r="328">
      <c r="A328" s="479" t="s">
        <v>20</v>
      </c>
      <c r="B328" s="35" t="s">
        <v>54</v>
      </c>
      <c r="C328" s="205" t="s">
        <v>223</v>
      </c>
      <c r="D328" s="205" t="s">
        <v>249</v>
      </c>
      <c r="E328" s="206" t="s">
        <v>225</v>
      </c>
      <c r="F328" s="534"/>
      <c r="G328" s="535"/>
      <c r="H328" s="545" t="n">
        <f aca="false">I328+J328+L328+R328</f>
        <v>113.4</v>
      </c>
      <c r="I328" s="276"/>
      <c r="J328" s="276"/>
      <c r="K328" s="276"/>
      <c r="L328" s="26" t="n">
        <v>113.4</v>
      </c>
      <c r="M328" s="26"/>
      <c r="N328" s="26"/>
      <c r="O328" s="26"/>
      <c r="P328" s="26"/>
      <c r="Q328" s="26"/>
      <c r="R328" s="276"/>
    </row>
    <row collapsed="false" customFormat="false" customHeight="false" hidden="true" ht="15" outlineLevel="0" r="329">
      <c r="A329" s="479"/>
      <c r="B329" s="35"/>
      <c r="C329" s="205"/>
      <c r="D329" s="205"/>
      <c r="E329" s="194" t="s">
        <v>226</v>
      </c>
      <c r="F329" s="546"/>
      <c r="G329" s="547"/>
      <c r="H329" s="548"/>
      <c r="I329" s="276"/>
      <c r="J329" s="276"/>
      <c r="K329" s="276"/>
      <c r="L329" s="26"/>
      <c r="M329" s="26"/>
      <c r="N329" s="26"/>
      <c r="O329" s="26"/>
      <c r="P329" s="26"/>
      <c r="Q329" s="26"/>
      <c r="R329" s="276"/>
    </row>
    <row collapsed="false" customFormat="false" customHeight="true" hidden="true" ht="29.25" outlineLevel="0" r="330">
      <c r="A330" s="479"/>
      <c r="B330" s="35"/>
      <c r="C330" s="205"/>
      <c r="D330" s="205" t="s">
        <v>249</v>
      </c>
      <c r="E330" s="206" t="s">
        <v>227</v>
      </c>
      <c r="F330" s="549"/>
      <c r="G330" s="550"/>
      <c r="H330" s="545" t="n">
        <f aca="false">I330+J330+L330+R330</f>
        <v>1096.49</v>
      </c>
      <c r="I330" s="205"/>
      <c r="J330" s="205"/>
      <c r="K330" s="205"/>
      <c r="L330" s="26" t="n">
        <v>1096.49</v>
      </c>
      <c r="M330" s="26"/>
      <c r="N330" s="26"/>
      <c r="O330" s="26"/>
      <c r="P330" s="26"/>
      <c r="Q330" s="26"/>
      <c r="R330" s="205"/>
    </row>
    <row collapsed="false" customFormat="false" customHeight="false" hidden="true" ht="15" outlineLevel="0" r="331">
      <c r="A331" s="479"/>
      <c r="B331" s="35"/>
      <c r="C331" s="205"/>
      <c r="D331" s="205"/>
      <c r="E331" s="194" t="s">
        <v>226</v>
      </c>
      <c r="F331" s="546"/>
      <c r="G331" s="547"/>
      <c r="H331" s="548"/>
      <c r="I331" s="205"/>
      <c r="J331" s="205"/>
      <c r="K331" s="205"/>
      <c r="L331" s="26"/>
      <c r="M331" s="26"/>
      <c r="N331" s="26"/>
      <c r="O331" s="26"/>
      <c r="P331" s="26"/>
      <c r="Q331" s="26"/>
      <c r="R331" s="205"/>
    </row>
    <row collapsed="false" customFormat="false" customHeight="true" hidden="true" ht="15" outlineLevel="0" r="332">
      <c r="A332" s="479"/>
      <c r="B332" s="35"/>
      <c r="C332" s="205"/>
      <c r="D332" s="205" t="s">
        <v>249</v>
      </c>
      <c r="E332" s="206" t="s">
        <v>228</v>
      </c>
      <c r="F332" s="549"/>
      <c r="G332" s="550"/>
      <c r="H332" s="545" t="n">
        <f aca="false">I332+J332+L332+R332</f>
        <v>214</v>
      </c>
      <c r="I332" s="205"/>
      <c r="J332" s="205"/>
      <c r="K332" s="205"/>
      <c r="L332" s="26" t="n">
        <v>214</v>
      </c>
      <c r="M332" s="26"/>
      <c r="N332" s="26"/>
      <c r="O332" s="26"/>
      <c r="P332" s="26"/>
      <c r="Q332" s="26"/>
      <c r="R332" s="205"/>
    </row>
    <row collapsed="false" customFormat="false" customHeight="false" hidden="true" ht="15" outlineLevel="0" r="333">
      <c r="A333" s="479"/>
      <c r="B333" s="35"/>
      <c r="C333" s="205"/>
      <c r="D333" s="205"/>
      <c r="E333" s="206" t="s">
        <v>226</v>
      </c>
      <c r="F333" s="534"/>
      <c r="G333" s="535"/>
      <c r="H333" s="551"/>
      <c r="I333" s="205"/>
      <c r="J333" s="205"/>
      <c r="K333" s="205"/>
      <c r="L333" s="26"/>
      <c r="M333" s="26"/>
      <c r="N333" s="26"/>
      <c r="O333" s="26"/>
      <c r="P333" s="26"/>
      <c r="Q333" s="26"/>
      <c r="R333" s="205"/>
    </row>
    <row collapsed="false" customFormat="false" customHeight="false" hidden="true" ht="15" outlineLevel="0" r="334">
      <c r="A334" s="479"/>
      <c r="B334" s="35"/>
      <c r="C334" s="205"/>
      <c r="D334" s="205"/>
      <c r="E334" s="206"/>
      <c r="F334" s="534"/>
      <c r="G334" s="535"/>
      <c r="H334" s="551"/>
      <c r="I334" s="205"/>
      <c r="J334" s="205"/>
      <c r="K334" s="205"/>
      <c r="L334" s="26"/>
      <c r="M334" s="26"/>
      <c r="N334" s="26"/>
      <c r="O334" s="26"/>
      <c r="P334" s="26"/>
      <c r="Q334" s="26"/>
      <c r="R334" s="205"/>
    </row>
    <row collapsed="false" customFormat="false" customHeight="false" hidden="true" ht="15" outlineLevel="0" r="335">
      <c r="A335" s="479"/>
      <c r="B335" s="35"/>
      <c r="C335" s="205"/>
      <c r="D335" s="205"/>
      <c r="E335" s="206"/>
      <c r="F335" s="534"/>
      <c r="G335" s="535"/>
      <c r="H335" s="551"/>
      <c r="I335" s="205"/>
      <c r="J335" s="205"/>
      <c r="K335" s="205"/>
      <c r="L335" s="26"/>
      <c r="M335" s="26"/>
      <c r="N335" s="26"/>
      <c r="O335" s="26"/>
      <c r="P335" s="26"/>
      <c r="Q335" s="26"/>
      <c r="R335" s="205"/>
    </row>
    <row collapsed="false" customFormat="false" customHeight="false" hidden="true" ht="15" outlineLevel="0" r="336">
      <c r="A336" s="479"/>
      <c r="B336" s="35"/>
      <c r="C336" s="205"/>
      <c r="D336" s="205"/>
      <c r="E336" s="206"/>
      <c r="F336" s="534"/>
      <c r="G336" s="535"/>
      <c r="H336" s="551"/>
      <c r="I336" s="205"/>
      <c r="J336" s="205"/>
      <c r="K336" s="205"/>
      <c r="L336" s="26"/>
      <c r="M336" s="26"/>
      <c r="N336" s="26"/>
      <c r="O336" s="26"/>
      <c r="P336" s="26"/>
      <c r="Q336" s="26"/>
      <c r="R336" s="205"/>
    </row>
    <row collapsed="false" customFormat="false" customHeight="false" hidden="true" ht="15" outlineLevel="0" r="337">
      <c r="A337" s="479"/>
      <c r="B337" s="35"/>
      <c r="C337" s="205"/>
      <c r="D337" s="205"/>
      <c r="E337" s="206"/>
      <c r="F337" s="534"/>
      <c r="G337" s="535"/>
      <c r="H337" s="551"/>
      <c r="I337" s="205"/>
      <c r="J337" s="205"/>
      <c r="K337" s="205"/>
      <c r="L337" s="26"/>
      <c r="M337" s="26"/>
      <c r="N337" s="26"/>
      <c r="O337" s="26"/>
      <c r="P337" s="26"/>
      <c r="Q337" s="26"/>
      <c r="R337" s="205"/>
    </row>
    <row collapsed="false" customFormat="false" customHeight="false" hidden="true" ht="15" outlineLevel="0" r="338">
      <c r="A338" s="479"/>
      <c r="B338" s="35"/>
      <c r="C338" s="205"/>
      <c r="D338" s="205"/>
      <c r="E338" s="206"/>
      <c r="F338" s="534"/>
      <c r="G338" s="535"/>
      <c r="H338" s="551"/>
      <c r="I338" s="205"/>
      <c r="J338" s="205"/>
      <c r="K338" s="205"/>
      <c r="L338" s="26"/>
      <c r="M338" s="26"/>
      <c r="N338" s="26"/>
      <c r="O338" s="26"/>
      <c r="P338" s="26"/>
      <c r="Q338" s="26"/>
      <c r="R338" s="205"/>
    </row>
    <row collapsed="false" customFormat="false" customHeight="false" hidden="true" ht="15" outlineLevel="0" r="339">
      <c r="A339" s="479"/>
      <c r="B339" s="35"/>
      <c r="C339" s="205"/>
      <c r="D339" s="205"/>
      <c r="E339" s="206"/>
      <c r="F339" s="534"/>
      <c r="G339" s="535"/>
      <c r="H339" s="551"/>
      <c r="I339" s="205"/>
      <c r="J339" s="205"/>
      <c r="K339" s="205"/>
      <c r="L339" s="26"/>
      <c r="M339" s="26"/>
      <c r="N339" s="26"/>
      <c r="O339" s="26"/>
      <c r="P339" s="26"/>
      <c r="Q339" s="26"/>
      <c r="R339" s="205"/>
    </row>
    <row collapsed="false" customFormat="false" customHeight="false" hidden="true" ht="15" outlineLevel="0" r="340">
      <c r="A340" s="479"/>
      <c r="B340" s="35"/>
      <c r="C340" s="205"/>
      <c r="D340" s="205"/>
      <c r="E340" s="206"/>
      <c r="F340" s="534"/>
      <c r="G340" s="535"/>
      <c r="H340" s="551"/>
      <c r="I340" s="205"/>
      <c r="J340" s="205"/>
      <c r="K340" s="205"/>
      <c r="L340" s="26"/>
      <c r="M340" s="26"/>
      <c r="N340" s="26"/>
      <c r="O340" s="26"/>
      <c r="P340" s="26"/>
      <c r="Q340" s="26"/>
      <c r="R340" s="205"/>
    </row>
    <row collapsed="false" customFormat="false" customHeight="true" hidden="true" ht="8.25" outlineLevel="0" r="341">
      <c r="A341" s="479"/>
      <c r="B341" s="35"/>
      <c r="C341" s="205"/>
      <c r="D341" s="205"/>
      <c r="E341" s="194"/>
      <c r="F341" s="29"/>
      <c r="G341" s="164"/>
      <c r="H341" s="340"/>
      <c r="I341" s="205"/>
      <c r="J341" s="205"/>
      <c r="K341" s="205"/>
      <c r="L341" s="26"/>
      <c r="M341" s="26"/>
      <c r="N341" s="26"/>
      <c r="O341" s="26"/>
      <c r="P341" s="26"/>
      <c r="Q341" s="26"/>
      <c r="R341" s="205"/>
    </row>
    <row collapsed="false" customFormat="true" customHeight="true" hidden="true" ht="14.45" outlineLevel="0" r="342" s="325">
      <c r="A342" s="331"/>
      <c r="B342" s="331" t="s">
        <v>85</v>
      </c>
      <c r="C342" s="268"/>
      <c r="D342" s="268"/>
      <c r="E342" s="268"/>
      <c r="F342" s="492"/>
      <c r="G342" s="323"/>
      <c r="H342" s="324" t="n">
        <f aca="false">H332+H330+H328</f>
        <v>1423.89</v>
      </c>
      <c r="I342" s="317"/>
      <c r="J342" s="505"/>
      <c r="K342" s="505"/>
      <c r="L342" s="492" t="n">
        <v>599.2</v>
      </c>
      <c r="M342" s="323"/>
      <c r="N342" s="323"/>
      <c r="O342" s="323"/>
      <c r="P342" s="323"/>
      <c r="Q342" s="324" t="n">
        <f aca="false">L332+L330+L328</f>
        <v>1423.89</v>
      </c>
      <c r="R342" s="273" t="s">
        <v>165</v>
      </c>
    </row>
    <row collapsed="false" customFormat="false" customHeight="false" hidden="true" ht="15.75" outlineLevel="0" r="343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</row>
    <row collapsed="false" customFormat="false" customHeight="false" hidden="true" ht="15.75" outlineLevel="0" r="344">
      <c r="A344" s="366"/>
    </row>
    <row collapsed="false" customFormat="false" customHeight="false" hidden="true" ht="15.75" outlineLevel="0" r="345">
      <c r="A345" s="358"/>
    </row>
    <row collapsed="false" customFormat="false" customHeight="false" hidden="true" ht="15.75" outlineLevel="0" r="346">
      <c r="A346" s="357" t="s">
        <v>250</v>
      </c>
    </row>
    <row collapsed="false" customFormat="false" customHeight="false" hidden="true" ht="15.75" outlineLevel="0" r="347">
      <c r="A347" s="3" t="s">
        <v>251</v>
      </c>
      <c r="B347" s="3"/>
      <c r="C347" s="3"/>
      <c r="D347" s="3"/>
      <c r="E347" s="3"/>
      <c r="F347" s="3"/>
      <c r="G347" s="3"/>
    </row>
    <row collapsed="false" customFormat="false" customHeight="false" hidden="true" ht="15.75" outlineLevel="0" r="348">
      <c r="A348" s="358"/>
    </row>
    <row collapsed="false" customFormat="false" customHeight="true" hidden="true" ht="164.25" outlineLevel="0" r="349">
      <c r="A349" s="26" t="s">
        <v>171</v>
      </c>
      <c r="B349" s="26" t="s">
        <v>217</v>
      </c>
      <c r="C349" s="26" t="s">
        <v>72</v>
      </c>
      <c r="D349" s="26" t="s">
        <v>218</v>
      </c>
      <c r="E349" s="26" t="s">
        <v>74</v>
      </c>
      <c r="F349" s="26" t="s">
        <v>219</v>
      </c>
      <c r="G349" s="26"/>
      <c r="H349" s="26"/>
      <c r="I349" s="26"/>
      <c r="J349" s="26"/>
    </row>
    <row collapsed="false" customFormat="false" customHeight="false" hidden="true" ht="45" outlineLevel="0" r="350">
      <c r="A350" s="26"/>
      <c r="B350" s="26"/>
      <c r="C350" s="26"/>
      <c r="D350" s="26"/>
      <c r="E350" s="26"/>
      <c r="F350" s="32" t="s">
        <v>78</v>
      </c>
      <c r="G350" s="32" t="s">
        <v>79</v>
      </c>
      <c r="H350" s="32" t="s">
        <v>80</v>
      </c>
      <c r="I350" s="32" t="s">
        <v>221</v>
      </c>
      <c r="J350" s="201" t="s">
        <v>222</v>
      </c>
    </row>
    <row collapsed="false" customFormat="false" customHeight="false" hidden="true" ht="15" outlineLevel="0" r="351">
      <c r="A351" s="176" t="n">
        <v>1</v>
      </c>
      <c r="B351" s="176" t="n">
        <v>2</v>
      </c>
      <c r="C351" s="176" t="n">
        <v>3</v>
      </c>
      <c r="D351" s="176" t="n">
        <v>4</v>
      </c>
      <c r="E351" s="176" t="n">
        <v>5</v>
      </c>
      <c r="F351" s="176" t="n">
        <v>6</v>
      </c>
      <c r="G351" s="176" t="n">
        <v>7</v>
      </c>
      <c r="H351" s="176" t="n">
        <v>8</v>
      </c>
      <c r="I351" s="176" t="n">
        <v>9</v>
      </c>
      <c r="J351" s="201" t="n">
        <v>10</v>
      </c>
    </row>
    <row collapsed="false" customFormat="false" customHeight="true" hidden="true" ht="15" outlineLevel="0" r="352">
      <c r="A352" s="35" t="n">
        <v>2</v>
      </c>
      <c r="B352" s="498" t="s">
        <v>252</v>
      </c>
      <c r="C352" s="205" t="s">
        <v>253</v>
      </c>
      <c r="D352" s="35" t="s">
        <v>254</v>
      </c>
      <c r="E352" s="206" t="s">
        <v>225</v>
      </c>
      <c r="F352" s="291" t="n">
        <f aca="false">G352++H352+I352+J352</f>
        <v>141.8</v>
      </c>
      <c r="G352" s="291" t="n">
        <f aca="false">G365+G373</f>
        <v>0</v>
      </c>
      <c r="H352" s="291" t="n">
        <f aca="false">H365+H373</f>
        <v>0</v>
      </c>
      <c r="I352" s="291" t="n">
        <f aca="false">I365+I373</f>
        <v>141.8</v>
      </c>
      <c r="J352" s="291" t="n">
        <f aca="false">J365+J373</f>
        <v>0</v>
      </c>
    </row>
    <row collapsed="false" customFormat="false" customHeight="true" hidden="true" ht="60.75" outlineLevel="0" r="353">
      <c r="A353" s="35"/>
      <c r="B353" s="464" t="s">
        <v>58</v>
      </c>
      <c r="C353" s="205"/>
      <c r="D353" s="35"/>
      <c r="E353" s="194" t="s">
        <v>226</v>
      </c>
      <c r="F353" s="291"/>
      <c r="G353" s="291"/>
      <c r="H353" s="291"/>
      <c r="I353" s="291"/>
      <c r="J353" s="291"/>
    </row>
    <row collapsed="false" customFormat="false" customHeight="true" hidden="true" ht="58.5" outlineLevel="0" r="354">
      <c r="A354" s="35"/>
      <c r="B354" s="464"/>
      <c r="C354" s="328" t="s">
        <v>86</v>
      </c>
      <c r="D354" s="35"/>
      <c r="E354" s="183" t="s">
        <v>227</v>
      </c>
      <c r="F354" s="210" t="n">
        <f aca="false">G354++H354+I354+J354</f>
        <v>278.2</v>
      </c>
      <c r="G354" s="210" t="n">
        <f aca="false">G376</f>
        <v>0</v>
      </c>
      <c r="H354" s="210" t="n">
        <f aca="false">H376</f>
        <v>0</v>
      </c>
      <c r="I354" s="210" t="n">
        <f aca="false">I376</f>
        <v>278.2</v>
      </c>
      <c r="J354" s="210" t="n">
        <f aca="false">J376</f>
        <v>0</v>
      </c>
    </row>
    <row collapsed="false" customFormat="false" customHeight="true" hidden="true" ht="58.5" outlineLevel="0" r="355">
      <c r="A355" s="35"/>
      <c r="B355" s="464"/>
      <c r="C355" s="328" t="s">
        <v>87</v>
      </c>
      <c r="D355" s="35"/>
      <c r="E355" s="183"/>
      <c r="F355" s="210" t="n">
        <f aca="false">G355++H355+I355+J355</f>
        <v>993.7</v>
      </c>
      <c r="G355" s="210" t="n">
        <f aca="false">G377</f>
        <v>0</v>
      </c>
      <c r="H355" s="210" t="n">
        <f aca="false">H377</f>
        <v>0</v>
      </c>
      <c r="I355" s="210" t="n">
        <f aca="false">I377</f>
        <v>993.7</v>
      </c>
      <c r="J355" s="210" t="n">
        <f aca="false">J377</f>
        <v>0</v>
      </c>
    </row>
    <row collapsed="false" customFormat="false" customHeight="true" hidden="true" ht="58.5" outlineLevel="0" r="356">
      <c r="A356" s="35"/>
      <c r="B356" s="464"/>
      <c r="C356" s="328" t="s">
        <v>88</v>
      </c>
      <c r="D356" s="35"/>
      <c r="E356" s="183"/>
      <c r="F356" s="210" t="n">
        <f aca="false">G356++H356+I356+J356</f>
        <v>200.9</v>
      </c>
      <c r="G356" s="210" t="n">
        <f aca="false">G378</f>
        <v>0</v>
      </c>
      <c r="H356" s="210" t="n">
        <f aca="false">H378</f>
        <v>0</v>
      </c>
      <c r="I356" s="210" t="n">
        <f aca="false">I378</f>
        <v>200.9</v>
      </c>
      <c r="J356" s="210" t="n">
        <f aca="false">J378</f>
        <v>0</v>
      </c>
    </row>
    <row collapsed="false" customFormat="false" customHeight="true" hidden="true" ht="58.5" outlineLevel="0" r="357">
      <c r="A357" s="35"/>
      <c r="B357" s="189"/>
      <c r="C357" s="328" t="s">
        <v>255</v>
      </c>
      <c r="D357" s="35"/>
      <c r="E357" s="189"/>
      <c r="F357" s="210" t="n">
        <f aca="false">G357++H357+I357+J357</f>
        <v>360.5</v>
      </c>
      <c r="G357" s="213" t="n">
        <f aca="false">G367</f>
        <v>0</v>
      </c>
      <c r="H357" s="213" t="n">
        <f aca="false">H367</f>
        <v>0</v>
      </c>
      <c r="I357" s="213" t="n">
        <f aca="false">I367</f>
        <v>360.5</v>
      </c>
      <c r="J357" s="213" t="n">
        <f aca="false">J367</f>
        <v>0</v>
      </c>
    </row>
    <row collapsed="false" customFormat="false" customHeight="false" hidden="true" ht="15" outlineLevel="0" r="358">
      <c r="A358" s="35"/>
      <c r="B358" s="435"/>
      <c r="C358" s="250"/>
      <c r="D358" s="35"/>
      <c r="E358" s="268" t="s">
        <v>226</v>
      </c>
      <c r="F358" s="552" t="n">
        <f aca="false">F356+F355+F354+F357</f>
        <v>1833.3</v>
      </c>
      <c r="G358" s="552" t="n">
        <f aca="false">G356+G355+G354+G357</f>
        <v>0</v>
      </c>
      <c r="H358" s="552" t="n">
        <f aca="false">H356+H355+H354+H357</f>
        <v>0</v>
      </c>
      <c r="I358" s="552" t="n">
        <f aca="false">I356+I355+I354+I357</f>
        <v>1833.3</v>
      </c>
      <c r="J358" s="552" t="n">
        <f aca="false">J356+J355+J354+J357</f>
        <v>0</v>
      </c>
    </row>
    <row collapsed="false" customFormat="false" customHeight="false" hidden="true" ht="15" outlineLevel="0" r="359">
      <c r="A359" s="35"/>
      <c r="B359" s="435"/>
      <c r="C359" s="328" t="s">
        <v>86</v>
      </c>
      <c r="D359" s="35"/>
      <c r="E359" s="206" t="s">
        <v>228</v>
      </c>
      <c r="F359" s="210" t="n">
        <f aca="false">G359++H359+I359+J359</f>
        <v>226</v>
      </c>
      <c r="G359" s="210" t="n">
        <f aca="false">G381</f>
        <v>0</v>
      </c>
      <c r="H359" s="210" t="n">
        <f aca="false">H381</f>
        <v>0</v>
      </c>
      <c r="I359" s="210" t="n">
        <f aca="false">I381</f>
        <v>226</v>
      </c>
      <c r="J359" s="210" t="n">
        <f aca="false">J381</f>
        <v>0</v>
      </c>
    </row>
    <row collapsed="false" customFormat="false" customHeight="false" hidden="true" ht="15" outlineLevel="0" r="360">
      <c r="A360" s="35"/>
      <c r="B360" s="435"/>
      <c r="C360" s="328" t="s">
        <v>87</v>
      </c>
      <c r="D360" s="35"/>
      <c r="E360" s="206"/>
      <c r="F360" s="210" t="n">
        <f aca="false">G360++H360+I360+J360</f>
        <v>818</v>
      </c>
      <c r="G360" s="210" t="n">
        <f aca="false">G382</f>
        <v>0</v>
      </c>
      <c r="H360" s="210" t="n">
        <f aca="false">H382</f>
        <v>0</v>
      </c>
      <c r="I360" s="210" t="n">
        <f aca="false">I382</f>
        <v>818</v>
      </c>
      <c r="J360" s="210" t="n">
        <f aca="false">J382</f>
        <v>0</v>
      </c>
    </row>
    <row collapsed="false" customFormat="false" customHeight="false" hidden="true" ht="15" outlineLevel="0" r="361">
      <c r="A361" s="35"/>
      <c r="B361" s="435"/>
      <c r="C361" s="328" t="s">
        <v>88</v>
      </c>
      <c r="D361" s="35"/>
      <c r="E361" s="206"/>
      <c r="F361" s="210" t="n">
        <f aca="false">G361++H361+I361+J361</f>
        <v>213.1</v>
      </c>
      <c r="G361" s="210" t="n">
        <f aca="false">G383</f>
        <v>0</v>
      </c>
      <c r="H361" s="210" t="n">
        <f aca="false">H383</f>
        <v>0</v>
      </c>
      <c r="I361" s="210" t="n">
        <f aca="false">I383</f>
        <v>213.1</v>
      </c>
      <c r="J361" s="210" t="n">
        <f aca="false">J383</f>
        <v>0</v>
      </c>
    </row>
    <row collapsed="false" customFormat="false" customHeight="false" hidden="true" ht="15" outlineLevel="0" r="362">
      <c r="A362" s="35"/>
      <c r="B362" s="435"/>
      <c r="C362" s="328" t="s">
        <v>255</v>
      </c>
      <c r="D362" s="35"/>
      <c r="E362" s="206"/>
      <c r="F362" s="210" t="n">
        <f aca="false">G362++H362+I362+J362</f>
        <v>282.2</v>
      </c>
      <c r="G362" s="553" t="n">
        <f aca="false">G369</f>
        <v>0</v>
      </c>
      <c r="H362" s="210" t="n">
        <f aca="false">H369</f>
        <v>0</v>
      </c>
      <c r="I362" s="210" t="n">
        <f aca="false">I369</f>
        <v>282.2</v>
      </c>
      <c r="J362" s="210" t="n">
        <f aca="false">J369</f>
        <v>0</v>
      </c>
    </row>
    <row collapsed="false" customFormat="false" customHeight="false" hidden="true" ht="15" outlineLevel="0" r="363">
      <c r="A363" s="35"/>
      <c r="B363" s="191"/>
      <c r="C363" s="253"/>
      <c r="D363" s="35"/>
      <c r="E363" s="194" t="s">
        <v>226</v>
      </c>
      <c r="F363" s="554" t="n">
        <f aca="false">F361+F360+F359+F362</f>
        <v>1539.3</v>
      </c>
      <c r="G363" s="244" t="n">
        <f aca="false">G361+G360+G359+G362</f>
        <v>0</v>
      </c>
      <c r="H363" s="244" t="n">
        <f aca="false">H361+H360+H359+H362</f>
        <v>0</v>
      </c>
      <c r="I363" s="244" t="n">
        <f aca="false">I361+I360+I359+I362</f>
        <v>1539.3</v>
      </c>
      <c r="J363" s="244" t="n">
        <f aca="false">J361+J360+J359+J362</f>
        <v>0</v>
      </c>
    </row>
    <row collapsed="false" customFormat="false" customHeight="false" hidden="true" ht="15" outlineLevel="0" r="364">
      <c r="A364" s="331"/>
      <c r="B364" s="331" t="s">
        <v>85</v>
      </c>
      <c r="C364" s="331"/>
      <c r="D364" s="268"/>
      <c r="E364" s="268"/>
      <c r="F364" s="555" t="n">
        <f aca="false">F363+F358+F352</f>
        <v>3514.4</v>
      </c>
      <c r="G364" s="555" t="n">
        <f aca="false">G363+G358+G352</f>
        <v>0</v>
      </c>
      <c r="H364" s="555" t="n">
        <f aca="false">H363+H358+H352</f>
        <v>0</v>
      </c>
      <c r="I364" s="555" t="n">
        <f aca="false">I363+I358+I352</f>
        <v>3514.4</v>
      </c>
      <c r="J364" s="505" t="n">
        <f aca="false">J363+J358+J352</f>
        <v>0</v>
      </c>
    </row>
    <row collapsed="false" customFormat="false" customHeight="true" hidden="true" ht="15.75" outlineLevel="0" r="365">
      <c r="A365" s="556" t="s">
        <v>256</v>
      </c>
      <c r="B365" s="190" t="s">
        <v>257</v>
      </c>
      <c r="C365" s="205" t="s">
        <v>253</v>
      </c>
      <c r="D365" s="35" t="s">
        <v>258</v>
      </c>
      <c r="E365" s="206" t="s">
        <v>225</v>
      </c>
      <c r="F365" s="275" t="n">
        <f aca="false">G365+H365+I365+J365</f>
        <v>141.8</v>
      </c>
      <c r="G365" s="359" t="n">
        <v>0</v>
      </c>
      <c r="H365" s="359" t="n">
        <v>0</v>
      </c>
      <c r="I365" s="276" t="n">
        <v>141.8</v>
      </c>
      <c r="J365" s="359" t="n">
        <v>0</v>
      </c>
    </row>
    <row collapsed="false" customFormat="false" customHeight="false" hidden="true" ht="120" outlineLevel="0" r="366">
      <c r="A366" s="556"/>
      <c r="B366" s="189" t="s">
        <v>259</v>
      </c>
      <c r="C366" s="205"/>
      <c r="D366" s="35"/>
      <c r="E366" s="194" t="s">
        <v>226</v>
      </c>
      <c r="F366" s="275"/>
      <c r="G366" s="359"/>
      <c r="H366" s="359"/>
      <c r="I366" s="276"/>
      <c r="J366" s="359"/>
    </row>
    <row collapsed="false" customFormat="false" customHeight="false" hidden="true" ht="15" outlineLevel="0" r="367">
      <c r="A367" s="556"/>
      <c r="B367" s="435"/>
      <c r="C367" s="205"/>
      <c r="D367" s="35"/>
      <c r="E367" s="206" t="s">
        <v>227</v>
      </c>
      <c r="F367" s="257" t="n">
        <f aca="false">G367+H367+I367+J367</f>
        <v>360.5</v>
      </c>
      <c r="G367" s="27" t="n">
        <v>0</v>
      </c>
      <c r="H367" s="27" t="n">
        <v>0</v>
      </c>
      <c r="I367" s="205" t="n">
        <v>360.5</v>
      </c>
      <c r="J367" s="27" t="n">
        <v>0</v>
      </c>
    </row>
    <row collapsed="false" customFormat="false" customHeight="false" hidden="true" ht="15" outlineLevel="0" r="368">
      <c r="A368" s="556"/>
      <c r="B368" s="435"/>
      <c r="C368" s="205"/>
      <c r="D368" s="35"/>
      <c r="E368" s="194" t="s">
        <v>226</v>
      </c>
      <c r="F368" s="257"/>
      <c r="G368" s="27"/>
      <c r="H368" s="27"/>
      <c r="I368" s="205"/>
      <c r="J368" s="27"/>
    </row>
    <row collapsed="false" customFormat="false" customHeight="false" hidden="true" ht="15" outlineLevel="0" r="369">
      <c r="A369" s="556"/>
      <c r="B369" s="435"/>
      <c r="C369" s="205"/>
      <c r="D369" s="35"/>
      <c r="E369" s="206" t="s">
        <v>228</v>
      </c>
      <c r="F369" s="257" t="n">
        <f aca="false">G369+H369+I369+J369</f>
        <v>282.2</v>
      </c>
      <c r="G369" s="27" t="n">
        <v>0</v>
      </c>
      <c r="H369" s="27" t="n">
        <v>0</v>
      </c>
      <c r="I369" s="205" t="n">
        <v>282.2</v>
      </c>
      <c r="J369" s="27" t="n">
        <v>0</v>
      </c>
    </row>
    <row collapsed="false" customFormat="false" customHeight="false" hidden="true" ht="15" outlineLevel="0" r="370">
      <c r="A370" s="556"/>
      <c r="B370" s="191"/>
      <c r="C370" s="205"/>
      <c r="D370" s="35"/>
      <c r="E370" s="194" t="s">
        <v>226</v>
      </c>
      <c r="F370" s="257"/>
      <c r="G370" s="27"/>
      <c r="H370" s="27"/>
      <c r="I370" s="205"/>
      <c r="J370" s="27"/>
    </row>
    <row collapsed="false" customFormat="false" customHeight="false" hidden="true" ht="15.75" outlineLevel="0" r="371">
      <c r="A371" s="331"/>
      <c r="B371" s="331" t="s">
        <v>85</v>
      </c>
      <c r="C371" s="331"/>
      <c r="D371" s="334"/>
      <c r="E371" s="334"/>
      <c r="F371" s="336" t="n">
        <f aca="false">F369+F367+F365</f>
        <v>784.5</v>
      </c>
      <c r="G371" s="336" t="n">
        <f aca="false">G369+G367+G365</f>
        <v>0</v>
      </c>
      <c r="H371" s="336" t="n">
        <f aca="false">H369+H367+H365</f>
        <v>0</v>
      </c>
      <c r="I371" s="336" t="n">
        <f aca="false">I369+I367+I365</f>
        <v>784.5</v>
      </c>
      <c r="J371" s="336" t="n">
        <f aca="false">J369+J367+J365</f>
        <v>0</v>
      </c>
    </row>
    <row collapsed="false" customFormat="false" customHeight="false" hidden="true" ht="15.75" outlineLevel="0" r="372">
      <c r="A372" s="366"/>
    </row>
    <row collapsed="false" customFormat="false" customHeight="true" hidden="true" ht="15.75" outlineLevel="0" r="373">
      <c r="A373" s="557" t="s">
        <v>32</v>
      </c>
      <c r="B373" s="27" t="s">
        <v>260</v>
      </c>
      <c r="C373" s="35"/>
      <c r="D373" s="35"/>
      <c r="E373" s="337" t="s">
        <v>225</v>
      </c>
      <c r="F373" s="26" t="n">
        <v>0</v>
      </c>
      <c r="G373" s="27" t="n">
        <v>0</v>
      </c>
      <c r="H373" s="27" t="n">
        <v>0</v>
      </c>
      <c r="I373" s="26" t="n">
        <v>0</v>
      </c>
      <c r="J373" s="27" t="n">
        <v>0</v>
      </c>
    </row>
    <row collapsed="false" customFormat="false" customHeight="true" hidden="true" ht="60.75" outlineLevel="0" r="374">
      <c r="A374" s="557"/>
      <c r="B374" s="27"/>
      <c r="C374" s="35"/>
      <c r="D374" s="35"/>
      <c r="E374" s="194" t="s">
        <v>226</v>
      </c>
      <c r="F374" s="26"/>
      <c r="G374" s="27"/>
      <c r="H374" s="27"/>
      <c r="I374" s="26"/>
      <c r="J374" s="27"/>
    </row>
    <row collapsed="false" customFormat="false" customHeight="true" hidden="true" ht="47.25" outlineLevel="0" r="375">
      <c r="A375" s="557"/>
      <c r="B375" s="27"/>
      <c r="C375" s="308"/>
      <c r="D375" s="183" t="s">
        <v>261</v>
      </c>
      <c r="E375" s="183" t="s">
        <v>227</v>
      </c>
      <c r="F375" s="244" t="n">
        <f aca="false">F376+F377+F378</f>
        <v>1472.8</v>
      </c>
      <c r="G375" s="240" t="n">
        <f aca="false">G376+G377+G378</f>
        <v>0</v>
      </c>
      <c r="H375" s="240" t="n">
        <f aca="false">H376+H377+H378</f>
        <v>0</v>
      </c>
      <c r="I375" s="240" t="n">
        <f aca="false">I376+I377+I378</f>
        <v>1472.8</v>
      </c>
      <c r="J375" s="240" t="n">
        <f aca="false">J376+J377+J378</f>
        <v>0</v>
      </c>
    </row>
    <row collapsed="false" customFormat="false" customHeight="true" hidden="true" ht="30" outlineLevel="0" r="376">
      <c r="A376" s="557"/>
      <c r="B376" s="27"/>
      <c r="C376" s="328" t="s">
        <v>86</v>
      </c>
      <c r="D376" s="183"/>
      <c r="E376" s="183"/>
      <c r="F376" s="258" t="n">
        <f aca="false">G376+H376+I376+J376</f>
        <v>278.2</v>
      </c>
      <c r="G376" s="246" t="n">
        <v>0</v>
      </c>
      <c r="H376" s="246" t="n">
        <v>0</v>
      </c>
      <c r="I376" s="250" t="n">
        <v>278.2</v>
      </c>
      <c r="J376" s="246" t="n">
        <v>0</v>
      </c>
    </row>
    <row collapsed="false" customFormat="false" customHeight="true" hidden="true" ht="30" outlineLevel="0" r="377">
      <c r="A377" s="557"/>
      <c r="B377" s="27"/>
      <c r="C377" s="328" t="s">
        <v>87</v>
      </c>
      <c r="D377" s="183"/>
      <c r="E377" s="183"/>
      <c r="F377" s="258" t="n">
        <f aca="false">G377+H377+I377+J377</f>
        <v>993.7</v>
      </c>
      <c r="G377" s="246" t="n">
        <v>0</v>
      </c>
      <c r="H377" s="246" t="n">
        <v>0</v>
      </c>
      <c r="I377" s="250" t="n">
        <v>993.7</v>
      </c>
      <c r="J377" s="246" t="n">
        <v>0</v>
      </c>
    </row>
    <row collapsed="false" customFormat="false" customHeight="true" hidden="true" ht="25.5" outlineLevel="0" r="378">
      <c r="A378" s="557"/>
      <c r="B378" s="27"/>
      <c r="C378" s="328" t="s">
        <v>88</v>
      </c>
      <c r="D378" s="183"/>
      <c r="E378" s="183"/>
      <c r="F378" s="258" t="n">
        <f aca="false">G378+H378+I378+J378</f>
        <v>200.9</v>
      </c>
      <c r="G378" s="246" t="n">
        <v>0</v>
      </c>
      <c r="H378" s="246" t="n">
        <v>0</v>
      </c>
      <c r="I378" s="250" t="n">
        <v>200.9</v>
      </c>
      <c r="J378" s="246" t="n">
        <v>0</v>
      </c>
    </row>
    <row collapsed="false" customFormat="false" customHeight="true" hidden="true" ht="15.75" outlineLevel="0" r="379">
      <c r="A379" s="557"/>
      <c r="B379" s="27"/>
      <c r="C379" s="250"/>
      <c r="D379" s="183"/>
      <c r="E379" s="194" t="s">
        <v>226</v>
      </c>
      <c r="F379" s="253"/>
      <c r="G379" s="136"/>
      <c r="H379" s="136"/>
      <c r="I379" s="253"/>
      <c r="J379" s="136"/>
    </row>
    <row collapsed="false" customFormat="false" customHeight="true" hidden="true" ht="15" outlineLevel="0" r="380">
      <c r="A380" s="557"/>
      <c r="B380" s="27"/>
      <c r="C380" s="308"/>
      <c r="D380" s="338"/>
      <c r="E380" s="206" t="s">
        <v>228</v>
      </c>
      <c r="F380" s="244" t="n">
        <f aca="false">G380+H380+I380+J380</f>
        <v>1257.1</v>
      </c>
      <c r="G380" s="240" t="n">
        <f aca="false">G381+G382+G383</f>
        <v>0</v>
      </c>
      <c r="H380" s="240" t="n">
        <f aca="false">H381+H382+H383</f>
        <v>0</v>
      </c>
      <c r="I380" s="240" t="n">
        <f aca="false">I381+I382+I383</f>
        <v>1257.1</v>
      </c>
      <c r="J380" s="240" t="n">
        <f aca="false">J381+J382+J383</f>
        <v>0</v>
      </c>
    </row>
    <row collapsed="false" customFormat="false" customHeight="true" hidden="true" ht="15" outlineLevel="0" r="381">
      <c r="A381" s="557"/>
      <c r="B381" s="27"/>
      <c r="C381" s="328" t="s">
        <v>86</v>
      </c>
      <c r="D381" s="338"/>
      <c r="E381" s="206"/>
      <c r="F381" s="258" t="n">
        <f aca="false">G381+H381+I381+J381</f>
        <v>226</v>
      </c>
      <c r="G381" s="246" t="n">
        <v>0</v>
      </c>
      <c r="H381" s="246" t="n">
        <v>0</v>
      </c>
      <c r="I381" s="250" t="n">
        <v>226</v>
      </c>
      <c r="J381" s="246" t="n">
        <v>0</v>
      </c>
    </row>
    <row collapsed="false" customFormat="false" customHeight="true" hidden="true" ht="15" outlineLevel="0" r="382">
      <c r="A382" s="557"/>
      <c r="B382" s="27"/>
      <c r="C382" s="328" t="s">
        <v>87</v>
      </c>
      <c r="D382" s="338"/>
      <c r="E382" s="206"/>
      <c r="F382" s="258" t="n">
        <f aca="false">G382+H382+I382+J382</f>
        <v>818</v>
      </c>
      <c r="G382" s="246" t="n">
        <v>0</v>
      </c>
      <c r="H382" s="246" t="n">
        <v>0</v>
      </c>
      <c r="I382" s="250" t="n">
        <v>818</v>
      </c>
      <c r="J382" s="246" t="n">
        <v>0</v>
      </c>
    </row>
    <row collapsed="false" customFormat="false" customHeight="true" hidden="true" ht="15.75" outlineLevel="0" r="383">
      <c r="A383" s="557"/>
      <c r="B383" s="27"/>
      <c r="C383" s="339" t="s">
        <v>88</v>
      </c>
      <c r="D383" s="340"/>
      <c r="E383" s="194" t="s">
        <v>226</v>
      </c>
      <c r="F383" s="258" t="n">
        <f aca="false">G383+H383+I383+J383</f>
        <v>213.1</v>
      </c>
      <c r="G383" s="136" t="n">
        <v>0</v>
      </c>
      <c r="H383" s="136" t="n">
        <v>0</v>
      </c>
      <c r="I383" s="253" t="n">
        <v>213.1</v>
      </c>
      <c r="J383" s="136" t="n">
        <v>0</v>
      </c>
    </row>
    <row collapsed="false" customFormat="false" customHeight="false" hidden="true" ht="15.75" outlineLevel="0" r="384">
      <c r="A384" s="334"/>
      <c r="B384" s="334" t="s">
        <v>98</v>
      </c>
      <c r="C384" s="334"/>
      <c r="D384" s="334"/>
      <c r="E384" s="334"/>
      <c r="F384" s="271" t="n">
        <f aca="false">F380+F375+F373</f>
        <v>2729.9</v>
      </c>
      <c r="G384" s="558" t="n">
        <f aca="false">G380+G375+G373</f>
        <v>0</v>
      </c>
      <c r="H384" s="336" t="n">
        <f aca="false">H380+H375+H373</f>
        <v>0</v>
      </c>
      <c r="I384" s="336" t="n">
        <f aca="false">I380+I375+I373</f>
        <v>2729.9</v>
      </c>
      <c r="J384" s="336" t="n">
        <f aca="false">J380+J375+J373</f>
        <v>0</v>
      </c>
    </row>
    <row collapsed="false" customFormat="false" customHeight="false" hidden="true" ht="15.75" outlineLevel="0" r="385">
      <c r="A385" s="357"/>
    </row>
    <row collapsed="false" customFormat="false" customHeight="false" hidden="true" ht="15.75" outlineLevel="0" r="386">
      <c r="A386" s="357"/>
    </row>
    <row collapsed="false" customFormat="false" customHeight="false" hidden="true" ht="15.75" outlineLevel="0" r="387">
      <c r="A387" s="357"/>
    </row>
    <row collapsed="false" customFormat="false" customHeight="false" hidden="true" ht="15.75" outlineLevel="0" r="388">
      <c r="A388" s="357"/>
    </row>
    <row collapsed="false" customFormat="false" customHeight="false" hidden="false" ht="15.75" outlineLevel="0" r="389">
      <c r="A389" s="357"/>
    </row>
    <row collapsed="false" customFormat="true" customHeight="false" hidden="false" ht="15.75" outlineLevel="0" r="390" s="53">
      <c r="A390" s="2" t="s">
        <v>68</v>
      </c>
      <c r="B390" s="2"/>
      <c r="C390" s="2"/>
      <c r="D390" s="2"/>
      <c r="E390" s="2"/>
      <c r="F390" s="2"/>
      <c r="G390" s="2"/>
      <c r="H390" s="2"/>
      <c r="I390" s="2"/>
      <c r="J390" s="2"/>
    </row>
    <row collapsed="false" customFormat="false" customHeight="false" hidden="false" ht="15.75" outlineLevel="0" r="391">
      <c r="A391" s="358"/>
    </row>
    <row collapsed="false" customFormat="false" customHeight="true" hidden="false" ht="15.65" outlineLevel="0" r="392">
      <c r="A392" s="4" t="s">
        <v>505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collapsed="false" customFormat="false" customHeight="false" hidden="false" ht="15.75" outlineLevel="0" r="393">
      <c r="A393" s="358"/>
    </row>
    <row collapsed="false" customFormat="false" customHeight="true" hidden="false" ht="76.2" outlineLevel="0" r="394">
      <c r="A394" s="450" t="s">
        <v>171</v>
      </c>
      <c r="B394" s="450" t="s">
        <v>217</v>
      </c>
      <c r="C394" s="450" t="s">
        <v>72</v>
      </c>
      <c r="D394" s="450" t="s">
        <v>218</v>
      </c>
      <c r="E394" s="450" t="s">
        <v>74</v>
      </c>
      <c r="F394" s="450" t="s">
        <v>219</v>
      </c>
      <c r="G394" s="450"/>
      <c r="H394" s="450"/>
      <c r="I394" s="450"/>
      <c r="J394" s="450"/>
      <c r="K394" s="450"/>
    </row>
    <row collapsed="false" customFormat="false" customHeight="true" hidden="false" ht="42.2" outlineLevel="0" r="395">
      <c r="A395" s="450"/>
      <c r="B395" s="450"/>
      <c r="C395" s="450"/>
      <c r="D395" s="450"/>
      <c r="E395" s="450"/>
      <c r="F395" s="450" t="s">
        <v>78</v>
      </c>
      <c r="G395" s="450"/>
      <c r="H395" s="450" t="s">
        <v>79</v>
      </c>
      <c r="I395" s="450" t="s">
        <v>80</v>
      </c>
      <c r="J395" s="450" t="s">
        <v>81</v>
      </c>
      <c r="K395" s="450" t="s">
        <v>82</v>
      </c>
    </row>
    <row collapsed="false" customFormat="false" customHeight="true" hidden="false" ht="14.1" outlineLevel="0" r="396">
      <c r="A396" s="640" t="n">
        <v>1</v>
      </c>
      <c r="B396" s="640" t="n">
        <v>2</v>
      </c>
      <c r="C396" s="640" t="n">
        <v>3</v>
      </c>
      <c r="D396" s="640" t="n">
        <v>4</v>
      </c>
      <c r="E396" s="640" t="n">
        <v>5</v>
      </c>
      <c r="F396" s="640" t="n">
        <v>6</v>
      </c>
      <c r="G396" s="640"/>
      <c r="H396" s="640" t="n">
        <v>7</v>
      </c>
      <c r="I396" s="640" t="n">
        <v>8</v>
      </c>
      <c r="J396" s="640" t="n">
        <v>9</v>
      </c>
      <c r="K396" s="640" t="n">
        <v>10</v>
      </c>
    </row>
    <row collapsed="false" customFormat="false" customHeight="true" hidden="false" ht="15" outlineLevel="0" r="397">
      <c r="A397" s="639" t="s">
        <v>12</v>
      </c>
      <c r="B397" s="450" t="s">
        <v>36</v>
      </c>
      <c r="C397" s="450" t="s">
        <v>506</v>
      </c>
      <c r="D397" s="450" t="s">
        <v>265</v>
      </c>
      <c r="E397" s="450" t="s">
        <v>176</v>
      </c>
      <c r="F397" s="450"/>
      <c r="G397" s="645" t="n">
        <f aca="false">H397+I397+J397+K397</f>
        <v>914.7</v>
      </c>
      <c r="H397" s="450" t="n">
        <v>0</v>
      </c>
      <c r="I397" s="450" t="n">
        <v>0</v>
      </c>
      <c r="J397" s="450" t="n">
        <v>0</v>
      </c>
      <c r="K397" s="645" t="n">
        <f aca="false">K409</f>
        <v>914.7</v>
      </c>
    </row>
    <row collapsed="false" customFormat="false" customHeight="true" hidden="false" ht="32.25" outlineLevel="0" r="398">
      <c r="A398" s="639"/>
      <c r="B398" s="450"/>
      <c r="C398" s="450"/>
      <c r="D398" s="450"/>
      <c r="E398" s="450"/>
      <c r="F398" s="450"/>
      <c r="G398" s="450"/>
      <c r="H398" s="450"/>
      <c r="I398" s="450"/>
      <c r="J398" s="450"/>
      <c r="K398" s="450"/>
    </row>
    <row collapsed="false" customFormat="false" customHeight="true" hidden="false" ht="11.15" outlineLevel="0" r="399">
      <c r="A399" s="639"/>
      <c r="B399" s="450"/>
      <c r="C399" s="450"/>
      <c r="D399" s="450"/>
      <c r="E399" s="450"/>
      <c r="F399" s="450"/>
      <c r="G399" s="645"/>
      <c r="H399" s="450"/>
      <c r="I399" s="450"/>
      <c r="J399" s="450"/>
      <c r="K399" s="645"/>
    </row>
    <row collapsed="false" customFormat="false" customHeight="true" hidden="true" ht="24.75" outlineLevel="0" r="400">
      <c r="A400" s="639"/>
      <c r="B400" s="450"/>
      <c r="C400" s="450"/>
      <c r="D400" s="450"/>
      <c r="E400" s="450"/>
      <c r="F400" s="450"/>
      <c r="G400" s="645"/>
      <c r="H400" s="450"/>
      <c r="I400" s="450"/>
      <c r="J400" s="450"/>
      <c r="K400" s="645"/>
    </row>
    <row collapsed="false" customFormat="false" customHeight="true" hidden="false" ht="24.75" outlineLevel="0" r="401">
      <c r="A401" s="639"/>
      <c r="B401" s="450"/>
      <c r="C401" s="450"/>
      <c r="D401" s="450"/>
      <c r="E401" s="450" t="s">
        <v>177</v>
      </c>
      <c r="F401" s="450"/>
      <c r="G401" s="645" t="n">
        <f aca="false">H401+I401+J401+K401</f>
        <v>963.2</v>
      </c>
      <c r="H401" s="715" t="n">
        <v>0</v>
      </c>
      <c r="I401" s="721" t="n">
        <v>0</v>
      </c>
      <c r="J401" s="715" t="n">
        <v>0</v>
      </c>
      <c r="K401" s="645" t="n">
        <f aca="false">K412</f>
        <v>963.2</v>
      </c>
    </row>
    <row collapsed="false" customFormat="false" customHeight="true" hidden="false" ht="18.65" outlineLevel="0" r="402">
      <c r="A402" s="639"/>
      <c r="B402" s="450"/>
      <c r="C402" s="450"/>
      <c r="D402" s="450"/>
      <c r="E402" s="450"/>
      <c r="F402" s="450"/>
      <c r="G402" s="645"/>
      <c r="H402" s="715"/>
      <c r="I402" s="721"/>
      <c r="J402" s="715"/>
      <c r="K402" s="645"/>
    </row>
    <row collapsed="false" customFormat="false" customHeight="true" hidden="false" ht="14.1" outlineLevel="0" r="403">
      <c r="A403" s="639"/>
      <c r="B403" s="450"/>
      <c r="C403" s="450"/>
      <c r="D403" s="450"/>
      <c r="E403" s="450" t="s">
        <v>463</v>
      </c>
      <c r="F403" s="450"/>
      <c r="G403" s="645" t="n">
        <f aca="false">H403+I403+J403+K403</f>
        <v>1013.3</v>
      </c>
      <c r="H403" s="715" t="n">
        <v>0</v>
      </c>
      <c r="I403" s="721" t="n">
        <v>0</v>
      </c>
      <c r="J403" s="715" t="n">
        <v>0</v>
      </c>
      <c r="K403" s="645" t="n">
        <f aca="false">K414</f>
        <v>1013.3</v>
      </c>
    </row>
    <row collapsed="false" customFormat="false" customHeight="true" hidden="false" ht="15" outlineLevel="0" r="404">
      <c r="A404" s="639"/>
      <c r="B404" s="450"/>
      <c r="C404" s="450"/>
      <c r="D404" s="450"/>
      <c r="E404" s="450"/>
      <c r="F404" s="450"/>
      <c r="G404" s="645"/>
      <c r="H404" s="715"/>
      <c r="I404" s="721"/>
      <c r="J404" s="715"/>
      <c r="K404" s="645"/>
    </row>
    <row collapsed="false" customFormat="false" customHeight="true" hidden="false" ht="18.75" outlineLevel="0" r="405">
      <c r="A405" s="594"/>
      <c r="B405" s="594" t="s">
        <v>85</v>
      </c>
      <c r="C405" s="594"/>
      <c r="D405" s="641"/>
      <c r="E405" s="450"/>
      <c r="F405" s="450"/>
      <c r="G405" s="711" t="n">
        <f aca="false">G397+G401+G403</f>
        <v>2891.2</v>
      </c>
      <c r="H405" s="713" t="n">
        <f aca="false">H403+H401+H399</f>
        <v>0</v>
      </c>
      <c r="I405" s="713" t="n">
        <f aca="false">I403+I401+I399</f>
        <v>0</v>
      </c>
      <c r="J405" s="713" t="n">
        <f aca="false">J403+J401+J399</f>
        <v>0</v>
      </c>
      <c r="K405" s="711" t="n">
        <f aca="false">K397+K401+K403</f>
        <v>2891.2</v>
      </c>
    </row>
    <row collapsed="false" customFormat="false" customHeight="true" hidden="false" ht="14.1" outlineLevel="0" r="406">
      <c r="A406" s="450" t="s">
        <v>26</v>
      </c>
      <c r="B406" s="594" t="s">
        <v>39</v>
      </c>
      <c r="C406" s="594" t="s">
        <v>507</v>
      </c>
      <c r="D406" s="641" t="s">
        <v>267</v>
      </c>
      <c r="E406" s="450"/>
      <c r="F406" s="450"/>
      <c r="G406" s="711"/>
      <c r="H406" s="713"/>
      <c r="I406" s="713"/>
      <c r="J406" s="713"/>
      <c r="K406" s="711"/>
    </row>
    <row collapsed="false" customFormat="false" customHeight="false" hidden="false" ht="12.85" outlineLevel="0" r="407">
      <c r="A407" s="450"/>
      <c r="B407" s="594"/>
      <c r="C407" s="594"/>
      <c r="D407" s="641"/>
      <c r="E407" s="450"/>
      <c r="F407" s="450"/>
      <c r="G407" s="711"/>
      <c r="H407" s="713"/>
      <c r="I407" s="713"/>
      <c r="J407" s="713"/>
      <c r="K407" s="711"/>
    </row>
    <row collapsed="false" customFormat="false" customHeight="false" hidden="false" ht="12.85" outlineLevel="0" r="408">
      <c r="A408" s="450"/>
      <c r="B408" s="594"/>
      <c r="C408" s="594"/>
      <c r="D408" s="641"/>
      <c r="E408" s="450"/>
      <c r="F408" s="450"/>
      <c r="G408" s="711"/>
      <c r="H408" s="713"/>
      <c r="I408" s="713"/>
      <c r="J408" s="713"/>
      <c r="K408" s="711"/>
    </row>
    <row collapsed="false" customFormat="false" customHeight="true" hidden="false" ht="14.1" outlineLevel="0" r="409">
      <c r="A409" s="450"/>
      <c r="B409" s="594"/>
      <c r="C409" s="594"/>
      <c r="D409" s="594"/>
      <c r="E409" s="450" t="s">
        <v>176</v>
      </c>
      <c r="F409" s="450"/>
      <c r="G409" s="645" t="n">
        <f aca="false">H409+I409+J409+K409</f>
        <v>914.7</v>
      </c>
      <c r="H409" s="715" t="n">
        <v>0</v>
      </c>
      <c r="I409" s="715" t="n">
        <v>0</v>
      </c>
      <c r="J409" s="715" t="n">
        <v>0</v>
      </c>
      <c r="K409" s="645" t="n">
        <v>914.7</v>
      </c>
    </row>
    <row collapsed="false" customFormat="false" customHeight="true" hidden="false" ht="14.1" outlineLevel="0" r="410">
      <c r="A410" s="450"/>
      <c r="B410" s="594"/>
      <c r="C410" s="594"/>
      <c r="D410" s="594"/>
      <c r="E410" s="450"/>
      <c r="F410" s="450"/>
      <c r="G410" s="645"/>
      <c r="H410" s="715"/>
      <c r="I410" s="715"/>
      <c r="J410" s="715"/>
      <c r="K410" s="645"/>
    </row>
    <row collapsed="false" customFormat="false" customHeight="false" hidden="false" ht="12.85" outlineLevel="0" r="411">
      <c r="A411" s="450"/>
      <c r="B411" s="594"/>
      <c r="C411" s="594"/>
      <c r="D411" s="594"/>
      <c r="E411" s="450"/>
      <c r="F411" s="450"/>
      <c r="G411" s="645"/>
      <c r="H411" s="715"/>
      <c r="I411" s="715"/>
      <c r="J411" s="715"/>
      <c r="K411" s="645"/>
    </row>
    <row collapsed="false" customFormat="false" customHeight="true" hidden="false" ht="14.1" outlineLevel="0" r="412">
      <c r="A412" s="450"/>
      <c r="B412" s="594"/>
      <c r="C412" s="594"/>
      <c r="D412" s="594"/>
      <c r="E412" s="450" t="s">
        <v>177</v>
      </c>
      <c r="F412" s="450"/>
      <c r="G412" s="645" t="n">
        <f aca="false">H412+I412+J412+K412</f>
        <v>963.2</v>
      </c>
      <c r="H412" s="715" t="n">
        <v>0</v>
      </c>
      <c r="I412" s="721" t="n">
        <v>0</v>
      </c>
      <c r="J412" s="715" t="n">
        <v>0</v>
      </c>
      <c r="K412" s="645" t="n">
        <v>963.2</v>
      </c>
    </row>
    <row collapsed="false" customFormat="false" customHeight="false" hidden="false" ht="12.85" outlineLevel="0" r="413">
      <c r="A413" s="450"/>
      <c r="B413" s="594"/>
      <c r="C413" s="594"/>
      <c r="D413" s="594"/>
      <c r="E413" s="450"/>
      <c r="F413" s="450"/>
      <c r="G413" s="645"/>
      <c r="H413" s="715"/>
      <c r="I413" s="721"/>
      <c r="J413" s="715"/>
      <c r="K413" s="645"/>
    </row>
    <row collapsed="false" customFormat="false" customHeight="true" hidden="false" ht="14.1" outlineLevel="0" r="414">
      <c r="A414" s="450"/>
      <c r="B414" s="594"/>
      <c r="C414" s="594"/>
      <c r="D414" s="594"/>
      <c r="E414" s="450" t="s">
        <v>463</v>
      </c>
      <c r="F414" s="450"/>
      <c r="G414" s="645" t="n">
        <f aca="false">H414+I414+J414+K414</f>
        <v>1013.3</v>
      </c>
      <c r="H414" s="715" t="n">
        <v>0</v>
      </c>
      <c r="I414" s="715" t="n">
        <v>0</v>
      </c>
      <c r="J414" s="715" t="n">
        <v>0</v>
      </c>
      <c r="K414" s="645" t="n">
        <v>1013.3</v>
      </c>
    </row>
    <row collapsed="false" customFormat="false" customHeight="false" hidden="false" ht="12.85" outlineLevel="0" r="415">
      <c r="A415" s="450"/>
      <c r="B415" s="594"/>
      <c r="C415" s="594"/>
      <c r="D415" s="594"/>
      <c r="E415" s="450"/>
      <c r="F415" s="450"/>
      <c r="G415" s="645"/>
      <c r="H415" s="715"/>
      <c r="I415" s="715"/>
      <c r="J415" s="715"/>
      <c r="K415" s="645"/>
    </row>
    <row collapsed="false" customFormat="false" customHeight="true" hidden="false" ht="21.95" outlineLevel="0" r="416">
      <c r="A416" s="722"/>
      <c r="B416" s="594" t="s">
        <v>85</v>
      </c>
      <c r="C416" s="594"/>
      <c r="D416" s="641"/>
      <c r="E416" s="594"/>
      <c r="F416" s="594"/>
      <c r="G416" s="711" t="n">
        <f aca="false">G409+G412+G414</f>
        <v>2891.2</v>
      </c>
      <c r="H416" s="713" t="n">
        <f aca="false">H409+H412+H414</f>
        <v>0</v>
      </c>
      <c r="I416" s="713" t="n">
        <f aca="false">I409+I412+I414</f>
        <v>0</v>
      </c>
      <c r="J416" s="713" t="n">
        <f aca="false">J409+J412+J414</f>
        <v>0</v>
      </c>
      <c r="K416" s="711" t="n">
        <f aca="false">K409+K412+K414</f>
        <v>2891.2</v>
      </c>
    </row>
    <row collapsed="false" customFormat="false" customHeight="false" hidden="true" ht="15.75" outlineLevel="0" r="417">
      <c r="A417" s="357" t="s">
        <v>268</v>
      </c>
    </row>
    <row collapsed="false" customFormat="false" customHeight="false" hidden="true" ht="15.75" outlineLevel="0" r="418">
      <c r="A418" s="3" t="s">
        <v>168</v>
      </c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collapsed="false" customFormat="false" customHeight="false" hidden="true" ht="15.75" outlineLevel="0" r="419">
      <c r="A419" s="3" t="s">
        <v>269</v>
      </c>
      <c r="B419" s="3"/>
      <c r="C419" s="3"/>
      <c r="D419" s="3"/>
      <c r="E419" s="3"/>
      <c r="F419" s="3"/>
      <c r="G419" s="3"/>
    </row>
    <row collapsed="false" customFormat="false" customHeight="false" hidden="true" ht="15.75" outlineLevel="0" r="420">
      <c r="A420" s="3" t="s">
        <v>270</v>
      </c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collapsed="false" customFormat="false" customHeight="false" hidden="true" ht="15.75" outlineLevel="0" r="421">
      <c r="A421" s="5"/>
    </row>
    <row collapsed="false" customFormat="false" customHeight="true" hidden="true" ht="131.25" outlineLevel="0" r="422">
      <c r="A422" s="127" t="s">
        <v>171</v>
      </c>
      <c r="B422" s="25" t="s">
        <v>271</v>
      </c>
      <c r="C422" s="25" t="s">
        <v>272</v>
      </c>
      <c r="D422" s="25" t="s">
        <v>273</v>
      </c>
      <c r="E422" s="25" t="s">
        <v>274</v>
      </c>
      <c r="F422" s="25" t="s">
        <v>275</v>
      </c>
      <c r="G422" s="25" t="s">
        <v>454</v>
      </c>
      <c r="H422" s="25" t="s">
        <v>455</v>
      </c>
      <c r="I422" s="25"/>
      <c r="J422" s="25" t="s">
        <v>276</v>
      </c>
      <c r="K422" s="25" t="s">
        <v>277</v>
      </c>
    </row>
    <row collapsed="false" customFormat="false" customHeight="false" hidden="true" ht="15" outlineLevel="0" r="423">
      <c r="A423" s="30" t="s">
        <v>9</v>
      </c>
      <c r="B423" s="25"/>
      <c r="C423" s="25"/>
      <c r="D423" s="25"/>
      <c r="E423" s="25"/>
      <c r="F423" s="25"/>
      <c r="G423" s="25"/>
      <c r="H423" s="25"/>
      <c r="I423" s="25"/>
      <c r="J423" s="25"/>
      <c r="K423" s="25"/>
    </row>
    <row collapsed="false" customFormat="false" customHeight="false" hidden="true" ht="15" outlineLevel="0" r="424">
      <c r="A424" s="203" t="n">
        <v>1</v>
      </c>
      <c r="B424" s="203" t="n">
        <v>2</v>
      </c>
      <c r="C424" s="203" t="n">
        <v>3</v>
      </c>
      <c r="D424" s="203" t="n">
        <v>4</v>
      </c>
      <c r="E424" s="203" t="n">
        <v>5</v>
      </c>
      <c r="F424" s="203" t="n">
        <v>6</v>
      </c>
      <c r="G424" s="203" t="n">
        <v>7</v>
      </c>
      <c r="H424" s="564" t="n">
        <v>8</v>
      </c>
      <c r="I424" s="564"/>
      <c r="J424" s="203" t="n">
        <v>9</v>
      </c>
      <c r="K424" s="350" t="n">
        <v>10</v>
      </c>
    </row>
    <row collapsed="false" customFormat="false" customHeight="true" hidden="true" ht="120.75" outlineLevel="0" r="425">
      <c r="A425" s="32" t="n">
        <v>1</v>
      </c>
      <c r="B425" s="194" t="s">
        <v>278</v>
      </c>
      <c r="C425" s="29" t="s">
        <v>184</v>
      </c>
      <c r="D425" s="29" t="s">
        <v>279</v>
      </c>
      <c r="E425" s="29" t="s">
        <v>280</v>
      </c>
      <c r="F425" s="32" t="s">
        <v>165</v>
      </c>
      <c r="G425" s="194" t="n">
        <v>73.5</v>
      </c>
      <c r="H425" s="35" t="s">
        <v>456</v>
      </c>
      <c r="I425" s="35"/>
      <c r="J425" s="29" t="s">
        <v>281</v>
      </c>
      <c r="K425" s="253" t="s">
        <v>282</v>
      </c>
    </row>
    <row collapsed="false" customFormat="false" customHeight="true" hidden="true" ht="15" outlineLevel="0" r="426">
      <c r="A426" s="26" t="n">
        <v>2</v>
      </c>
      <c r="B426" s="205" t="s">
        <v>283</v>
      </c>
      <c r="C426" s="35" t="s">
        <v>186</v>
      </c>
      <c r="D426" s="35" t="s">
        <v>284</v>
      </c>
      <c r="E426" s="35" t="s">
        <v>280</v>
      </c>
      <c r="F426" s="189" t="s">
        <v>285</v>
      </c>
      <c r="G426" s="205" t="n">
        <v>1.2</v>
      </c>
      <c r="H426" s="35" t="s">
        <v>456</v>
      </c>
      <c r="I426" s="35"/>
      <c r="J426" s="35" t="s">
        <v>281</v>
      </c>
      <c r="K426" s="35" t="s">
        <v>282</v>
      </c>
    </row>
    <row collapsed="false" customFormat="false" customHeight="false" hidden="true" ht="165" outlineLevel="0" r="427">
      <c r="A427" s="26"/>
      <c r="B427" s="205"/>
      <c r="C427" s="35"/>
      <c r="D427" s="35"/>
      <c r="E427" s="35"/>
      <c r="F427" s="32" t="s">
        <v>286</v>
      </c>
      <c r="G427" s="205"/>
      <c r="H427" s="35"/>
      <c r="I427" s="35"/>
      <c r="J427" s="35"/>
      <c r="K427" s="35"/>
    </row>
    <row collapsed="false" customFormat="false" customHeight="true" hidden="true" ht="135.75" outlineLevel="0" r="428">
      <c r="A428" s="32" t="n">
        <v>3</v>
      </c>
      <c r="B428" s="194" t="s">
        <v>287</v>
      </c>
      <c r="C428" s="29" t="s">
        <v>186</v>
      </c>
      <c r="D428" s="29" t="s">
        <v>288</v>
      </c>
      <c r="E428" s="29" t="s">
        <v>280</v>
      </c>
      <c r="F428" s="32" t="s">
        <v>289</v>
      </c>
      <c r="G428" s="194" t="n">
        <v>10</v>
      </c>
      <c r="H428" s="35" t="s">
        <v>456</v>
      </c>
      <c r="I428" s="35"/>
      <c r="J428" s="29" t="s">
        <v>102</v>
      </c>
      <c r="K428" s="253" t="s">
        <v>282</v>
      </c>
    </row>
    <row collapsed="false" customFormat="false" customHeight="true" hidden="true" ht="120.75" outlineLevel="0" r="429">
      <c r="A429" s="32" t="n">
        <v>4</v>
      </c>
      <c r="B429" s="194" t="s">
        <v>290</v>
      </c>
      <c r="C429" s="29" t="s">
        <v>184</v>
      </c>
      <c r="D429" s="29" t="s">
        <v>291</v>
      </c>
      <c r="E429" s="29" t="s">
        <v>280</v>
      </c>
      <c r="F429" s="29" t="s">
        <v>165</v>
      </c>
      <c r="G429" s="194" t="n">
        <v>91</v>
      </c>
      <c r="H429" s="35" t="s">
        <v>456</v>
      </c>
      <c r="I429" s="35"/>
      <c r="J429" s="29" t="s">
        <v>292</v>
      </c>
      <c r="K429" s="253" t="s">
        <v>282</v>
      </c>
    </row>
    <row collapsed="false" customFormat="false" customHeight="true" hidden="true" ht="150.75" outlineLevel="0" r="430">
      <c r="A430" s="32" t="n">
        <v>5</v>
      </c>
      <c r="B430" s="194" t="s">
        <v>293</v>
      </c>
      <c r="C430" s="29" t="s">
        <v>294</v>
      </c>
      <c r="D430" s="194" t="s">
        <v>295</v>
      </c>
      <c r="E430" s="29" t="s">
        <v>280</v>
      </c>
      <c r="F430" s="29" t="s">
        <v>165</v>
      </c>
      <c r="G430" s="194" t="n">
        <v>165</v>
      </c>
      <c r="H430" s="35" t="s">
        <v>457</v>
      </c>
      <c r="I430" s="35"/>
      <c r="J430" s="29" t="s">
        <v>55</v>
      </c>
      <c r="K430" s="253" t="s">
        <v>282</v>
      </c>
    </row>
    <row collapsed="false" customFormat="false" customHeight="true" hidden="true" ht="150.75" outlineLevel="0" r="431">
      <c r="A431" s="32" t="n">
        <v>6</v>
      </c>
      <c r="B431" s="194" t="s">
        <v>296</v>
      </c>
      <c r="C431" s="29" t="s">
        <v>190</v>
      </c>
      <c r="D431" s="29" t="s">
        <v>297</v>
      </c>
      <c r="E431" s="29" t="s">
        <v>280</v>
      </c>
      <c r="F431" s="29" t="s">
        <v>165</v>
      </c>
      <c r="G431" s="194" t="n">
        <v>13.4</v>
      </c>
      <c r="H431" s="35" t="s">
        <v>456</v>
      </c>
      <c r="I431" s="35"/>
      <c r="J431" s="29" t="s">
        <v>292</v>
      </c>
      <c r="K431" s="253" t="s">
        <v>282</v>
      </c>
    </row>
    <row collapsed="false" customFormat="false" customHeight="true" hidden="true" ht="15" outlineLevel="0" r="432">
      <c r="A432" s="26" t="n">
        <v>7</v>
      </c>
      <c r="B432" s="205" t="s">
        <v>298</v>
      </c>
      <c r="C432" s="35" t="s">
        <v>186</v>
      </c>
      <c r="D432" s="35" t="s">
        <v>299</v>
      </c>
      <c r="E432" s="35" t="s">
        <v>280</v>
      </c>
      <c r="F432" s="189" t="s">
        <v>300</v>
      </c>
      <c r="G432" s="205" t="n">
        <v>100</v>
      </c>
      <c r="H432" s="35" t="s">
        <v>456</v>
      </c>
      <c r="I432" s="35"/>
      <c r="J432" s="35" t="s">
        <v>102</v>
      </c>
      <c r="K432" s="35" t="s">
        <v>282</v>
      </c>
    </row>
    <row collapsed="false" customFormat="false" customHeight="false" hidden="true" ht="15" outlineLevel="0" r="433">
      <c r="A433" s="26"/>
      <c r="B433" s="205"/>
      <c r="C433" s="35"/>
      <c r="D433" s="35"/>
      <c r="E433" s="35"/>
      <c r="F433" s="189"/>
      <c r="G433" s="205"/>
      <c r="H433" s="35"/>
      <c r="I433" s="35"/>
      <c r="J433" s="35"/>
      <c r="K433" s="35"/>
    </row>
    <row collapsed="false" customFormat="false" customHeight="false" hidden="true" ht="165" outlineLevel="0" r="434">
      <c r="A434" s="26"/>
      <c r="B434" s="205"/>
      <c r="C434" s="35"/>
      <c r="D434" s="35"/>
      <c r="E434" s="35"/>
      <c r="F434" s="32" t="s">
        <v>301</v>
      </c>
      <c r="G434" s="205"/>
      <c r="H434" s="35"/>
      <c r="I434" s="35"/>
      <c r="J434" s="35"/>
      <c r="K434" s="35"/>
    </row>
    <row collapsed="false" customFormat="false" customHeight="true" hidden="true" ht="15" outlineLevel="0" r="435">
      <c r="A435" s="26" t="n">
        <v>8</v>
      </c>
      <c r="B435" s="35" t="s">
        <v>302</v>
      </c>
      <c r="C435" s="35" t="s">
        <v>186</v>
      </c>
      <c r="D435" s="35" t="s">
        <v>303</v>
      </c>
      <c r="E435" s="35" t="s">
        <v>280</v>
      </c>
      <c r="F435" s="189" t="s">
        <v>304</v>
      </c>
      <c r="G435" s="205" t="n">
        <v>100</v>
      </c>
      <c r="H435" s="35" t="s">
        <v>456</v>
      </c>
      <c r="I435" s="35"/>
      <c r="J435" s="35" t="s">
        <v>102</v>
      </c>
      <c r="K435" s="35" t="s">
        <v>282</v>
      </c>
    </row>
    <row collapsed="false" customFormat="false" customHeight="false" hidden="true" ht="15" outlineLevel="0" r="436">
      <c r="A436" s="26"/>
      <c r="B436" s="35"/>
      <c r="C436" s="35"/>
      <c r="D436" s="35"/>
      <c r="E436" s="35"/>
      <c r="F436" s="189"/>
      <c r="G436" s="205"/>
      <c r="H436" s="35"/>
      <c r="I436" s="35"/>
      <c r="J436" s="35"/>
      <c r="K436" s="35"/>
    </row>
    <row collapsed="false" customFormat="false" customHeight="false" hidden="true" ht="165" outlineLevel="0" r="437">
      <c r="A437" s="26"/>
      <c r="B437" s="35"/>
      <c r="C437" s="35"/>
      <c r="D437" s="35"/>
      <c r="E437" s="35"/>
      <c r="F437" s="32" t="s">
        <v>305</v>
      </c>
      <c r="G437" s="205"/>
      <c r="H437" s="35"/>
      <c r="I437" s="35"/>
      <c r="J437" s="35"/>
      <c r="K437" s="35"/>
    </row>
    <row collapsed="false" customFormat="false" customHeight="true" hidden="true" ht="105.75" outlineLevel="0" r="438">
      <c r="A438" s="32" t="n">
        <v>9</v>
      </c>
      <c r="B438" s="29" t="s">
        <v>306</v>
      </c>
      <c r="C438" s="29" t="s">
        <v>194</v>
      </c>
      <c r="D438" s="29" t="s">
        <v>307</v>
      </c>
      <c r="E438" s="29" t="s">
        <v>280</v>
      </c>
      <c r="F438" s="29" t="s">
        <v>165</v>
      </c>
      <c r="G438" s="194" t="n">
        <v>17</v>
      </c>
      <c r="H438" s="35" t="s">
        <v>456</v>
      </c>
      <c r="I438" s="35"/>
      <c r="J438" s="29" t="s">
        <v>308</v>
      </c>
      <c r="K438" s="253" t="s">
        <v>282</v>
      </c>
    </row>
    <row collapsed="false" customFormat="false" customHeight="true" hidden="true" ht="135.75" outlineLevel="0" r="439">
      <c r="A439" s="32" t="n">
        <v>10</v>
      </c>
      <c r="B439" s="194" t="s">
        <v>309</v>
      </c>
      <c r="C439" s="29" t="s">
        <v>194</v>
      </c>
      <c r="D439" s="194" t="s">
        <v>310</v>
      </c>
      <c r="E439" s="29" t="s">
        <v>280</v>
      </c>
      <c r="F439" s="29" t="s">
        <v>165</v>
      </c>
      <c r="G439" s="29" t="n">
        <v>1</v>
      </c>
      <c r="H439" s="35" t="s">
        <v>456</v>
      </c>
      <c r="I439" s="35"/>
      <c r="J439" s="29" t="s">
        <v>102</v>
      </c>
      <c r="K439" s="253" t="s">
        <v>282</v>
      </c>
    </row>
    <row collapsed="false" customFormat="false" customHeight="true" hidden="true" ht="150.75" outlineLevel="0" r="440">
      <c r="A440" s="32" t="n">
        <v>11</v>
      </c>
      <c r="B440" s="194" t="s">
        <v>311</v>
      </c>
      <c r="C440" s="29" t="s">
        <v>186</v>
      </c>
      <c r="D440" s="29" t="s">
        <v>312</v>
      </c>
      <c r="E440" s="29" t="s">
        <v>313</v>
      </c>
      <c r="F440" s="32" t="s">
        <v>314</v>
      </c>
      <c r="G440" s="29" t="s">
        <v>165</v>
      </c>
      <c r="H440" s="35" t="s">
        <v>456</v>
      </c>
      <c r="I440" s="35"/>
      <c r="J440" s="29" t="s">
        <v>102</v>
      </c>
      <c r="K440" s="253" t="s">
        <v>282</v>
      </c>
    </row>
    <row collapsed="false" customFormat="false" customHeight="true" hidden="true" ht="15" outlineLevel="0" r="441">
      <c r="A441" s="26" t="n">
        <v>12</v>
      </c>
      <c r="B441" s="205" t="s">
        <v>315</v>
      </c>
      <c r="C441" s="35" t="s">
        <v>186</v>
      </c>
      <c r="D441" s="35" t="s">
        <v>316</v>
      </c>
      <c r="E441" s="35" t="s">
        <v>280</v>
      </c>
      <c r="F441" s="189" t="s">
        <v>317</v>
      </c>
      <c r="G441" s="35" t="s">
        <v>165</v>
      </c>
      <c r="H441" s="35" t="s">
        <v>456</v>
      </c>
      <c r="I441" s="35"/>
      <c r="J441" s="35" t="s">
        <v>102</v>
      </c>
      <c r="K441" s="35" t="s">
        <v>282</v>
      </c>
    </row>
    <row collapsed="false" customFormat="false" customHeight="false" hidden="true" ht="210" outlineLevel="0" r="442">
      <c r="A442" s="26"/>
      <c r="B442" s="205"/>
      <c r="C442" s="35"/>
      <c r="D442" s="35"/>
      <c r="E442" s="35"/>
      <c r="F442" s="32" t="s">
        <v>318</v>
      </c>
      <c r="G442" s="35"/>
      <c r="H442" s="35"/>
      <c r="I442" s="35"/>
      <c r="J442" s="35"/>
      <c r="K442" s="35"/>
    </row>
    <row collapsed="false" customFormat="false" customHeight="true" hidden="true" ht="15" outlineLevel="0" r="443">
      <c r="A443" s="26" t="n">
        <v>13</v>
      </c>
      <c r="B443" s="35" t="s">
        <v>319</v>
      </c>
      <c r="C443" s="35" t="s">
        <v>186</v>
      </c>
      <c r="D443" s="35" t="s">
        <v>320</v>
      </c>
      <c r="E443" s="35" t="s">
        <v>321</v>
      </c>
      <c r="F443" s="189" t="s">
        <v>322</v>
      </c>
      <c r="G443" s="35" t="n">
        <v>13</v>
      </c>
      <c r="H443" s="35" t="s">
        <v>456</v>
      </c>
      <c r="I443" s="35" t="s">
        <v>323</v>
      </c>
      <c r="J443" s="35"/>
      <c r="K443" s="35" t="s">
        <v>282</v>
      </c>
    </row>
    <row collapsed="false" customFormat="false" customHeight="false" hidden="true" ht="195" outlineLevel="0" r="444">
      <c r="A444" s="26"/>
      <c r="B444" s="35"/>
      <c r="C444" s="35"/>
      <c r="D444" s="35"/>
      <c r="E444" s="35"/>
      <c r="F444" s="32" t="s">
        <v>324</v>
      </c>
      <c r="G444" s="35"/>
      <c r="H444" s="35"/>
      <c r="I444" s="35"/>
      <c r="J444" s="35"/>
      <c r="K444" s="35"/>
    </row>
    <row collapsed="false" customFormat="false" customHeight="true" hidden="true" ht="120.75" outlineLevel="0" r="445">
      <c r="A445" s="32" t="n">
        <v>14</v>
      </c>
      <c r="B445" s="29" t="s">
        <v>325</v>
      </c>
      <c r="C445" s="29" t="s">
        <v>205</v>
      </c>
      <c r="D445" s="29" t="s">
        <v>326</v>
      </c>
      <c r="E445" s="29" t="s">
        <v>321</v>
      </c>
      <c r="F445" s="29" t="s">
        <v>165</v>
      </c>
      <c r="G445" s="29" t="n">
        <v>950</v>
      </c>
      <c r="H445" s="29" t="s">
        <v>456</v>
      </c>
      <c r="I445" s="35" t="s">
        <v>327</v>
      </c>
      <c r="J445" s="35"/>
      <c r="K445" s="253" t="s">
        <v>282</v>
      </c>
    </row>
    <row collapsed="false" customFormat="false" customHeight="true" hidden="true" ht="120.75" outlineLevel="0" r="446">
      <c r="A446" s="32" t="n">
        <v>15</v>
      </c>
      <c r="B446" s="29" t="s">
        <v>328</v>
      </c>
      <c r="C446" s="29" t="s">
        <v>205</v>
      </c>
      <c r="D446" s="29" t="s">
        <v>329</v>
      </c>
      <c r="E446" s="29" t="s">
        <v>321</v>
      </c>
      <c r="F446" s="29" t="s">
        <v>165</v>
      </c>
      <c r="G446" s="29" t="n">
        <v>95</v>
      </c>
      <c r="H446" s="29" t="s">
        <v>456</v>
      </c>
      <c r="I446" s="35" t="s">
        <v>330</v>
      </c>
      <c r="J446" s="35"/>
      <c r="K446" s="253" t="s">
        <v>282</v>
      </c>
    </row>
    <row collapsed="false" customFormat="false" customHeight="true" hidden="true" ht="15" outlineLevel="0" r="447">
      <c r="A447" s="26" t="n">
        <v>16</v>
      </c>
      <c r="B447" s="205" t="s">
        <v>331</v>
      </c>
      <c r="C447" s="35" t="s">
        <v>186</v>
      </c>
      <c r="D447" s="205" t="s">
        <v>332</v>
      </c>
      <c r="E447" s="35" t="s">
        <v>321</v>
      </c>
      <c r="F447" s="189" t="s">
        <v>285</v>
      </c>
      <c r="G447" s="35" t="n">
        <v>7.7</v>
      </c>
      <c r="H447" s="35" t="s">
        <v>456</v>
      </c>
      <c r="I447" s="35" t="s">
        <v>55</v>
      </c>
      <c r="J447" s="35"/>
      <c r="K447" s="35" t="s">
        <v>282</v>
      </c>
    </row>
    <row collapsed="false" customFormat="false" customHeight="false" hidden="true" ht="150" outlineLevel="0" r="448">
      <c r="A448" s="26"/>
      <c r="B448" s="205"/>
      <c r="C448" s="35"/>
      <c r="D448" s="205"/>
      <c r="E448" s="35"/>
      <c r="F448" s="32" t="s">
        <v>333</v>
      </c>
      <c r="G448" s="35"/>
      <c r="H448" s="35"/>
      <c r="I448" s="35"/>
      <c r="J448" s="35"/>
      <c r="K448" s="35"/>
    </row>
    <row collapsed="false" customFormat="false" customHeight="true" hidden="true" ht="105.75" outlineLevel="0" r="449">
      <c r="A449" s="32" t="n">
        <v>17</v>
      </c>
      <c r="B449" s="194" t="s">
        <v>334</v>
      </c>
      <c r="C449" s="29" t="s">
        <v>205</v>
      </c>
      <c r="D449" s="29" t="s">
        <v>335</v>
      </c>
      <c r="E449" s="29" t="s">
        <v>321</v>
      </c>
      <c r="F449" s="29" t="s">
        <v>165</v>
      </c>
      <c r="G449" s="194" t="n">
        <v>3890</v>
      </c>
      <c r="H449" s="29" t="s">
        <v>456</v>
      </c>
      <c r="I449" s="35" t="s">
        <v>55</v>
      </c>
      <c r="J449" s="35"/>
      <c r="K449" s="253" t="s">
        <v>282</v>
      </c>
    </row>
    <row collapsed="false" customFormat="false" customHeight="false" hidden="true" ht="15.75" outlineLevel="0" r="450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</row>
    <row collapsed="false" customFormat="false" customHeight="false" hidden="true" ht="15.75" outlineLevel="0" r="451">
      <c r="A451" s="5"/>
    </row>
    <row collapsed="false" customFormat="false" customHeight="false" hidden="true" ht="45" outlineLevel="0" r="452">
      <c r="A452" s="565" t="s">
        <v>67</v>
      </c>
    </row>
    <row collapsed="false" customFormat="false" customHeight="false" hidden="true" ht="15" outlineLevel="0" r="453">
      <c r="A453" s="566" t="s">
        <v>336</v>
      </c>
    </row>
    <row collapsed="false" customFormat="false" customHeight="false" hidden="true" ht="15" outlineLevel="0" r="454">
      <c r="A454" s="566" t="s">
        <v>337</v>
      </c>
    </row>
    <row collapsed="false" customFormat="false" customHeight="false" hidden="true" ht="15" outlineLevel="0" r="455">
      <c r="A455" s="566" t="s">
        <v>338</v>
      </c>
    </row>
    <row collapsed="false" customFormat="false" customHeight="false" hidden="true" ht="15" outlineLevel="0" r="456">
      <c r="A456" s="566" t="s">
        <v>339</v>
      </c>
    </row>
    <row collapsed="false" customFormat="false" customHeight="false" hidden="true" ht="15" outlineLevel="0" r="457">
      <c r="A457" s="566" t="s">
        <v>340</v>
      </c>
    </row>
    <row collapsed="false" customFormat="false" customHeight="false" hidden="true" ht="15" outlineLevel="0" r="458">
      <c r="A458" s="566" t="s">
        <v>341</v>
      </c>
    </row>
    <row collapsed="false" customFormat="false" customHeight="false" hidden="true" ht="15.75" outlineLevel="0" r="459">
      <c r="A459" s="357"/>
    </row>
    <row collapsed="false" customFormat="false" customHeight="false" hidden="true" ht="15.75" outlineLevel="0" r="460">
      <c r="A460" s="357" t="s">
        <v>342</v>
      </c>
    </row>
    <row collapsed="false" customFormat="false" customHeight="false" hidden="true" ht="15.75" outlineLevel="0" r="461">
      <c r="A461" s="461"/>
    </row>
    <row collapsed="false" customFormat="false" customHeight="false" hidden="true" ht="15.75" outlineLevel="0" r="462">
      <c r="A462" s="367"/>
    </row>
    <row collapsed="false" customFormat="false" customHeight="false" hidden="true" ht="15.75" outlineLevel="0" r="463">
      <c r="A463" s="3" t="s">
        <v>343</v>
      </c>
      <c r="B463" s="3"/>
      <c r="C463" s="3"/>
      <c r="D463" s="3"/>
      <c r="E463" s="3"/>
      <c r="F463" s="3"/>
    </row>
    <row collapsed="false" customFormat="false" customHeight="false" hidden="true" ht="22.5" outlineLevel="0" r="464">
      <c r="A464" s="3" t="s">
        <v>344</v>
      </c>
      <c r="B464" s="3"/>
      <c r="C464" s="3"/>
      <c r="D464" s="3"/>
      <c r="E464" s="3"/>
      <c r="F464" s="3"/>
      <c r="G464" s="3"/>
      <c r="H464" s="3"/>
    </row>
    <row collapsed="false" customFormat="false" customHeight="false" hidden="true" ht="15.75" outlineLevel="0" r="465">
      <c r="A465" s="5"/>
    </row>
    <row collapsed="false" customFormat="false" customHeight="false" hidden="true" ht="15.75" outlineLevel="0" r="466">
      <c r="A466" s="366" t="s">
        <v>345</v>
      </c>
    </row>
    <row collapsed="false" customFormat="false" customHeight="false" hidden="true" ht="15.75" outlineLevel="0" r="467">
      <c r="A467" s="366" t="s">
        <v>346</v>
      </c>
    </row>
    <row collapsed="false" customFormat="false" customHeight="false" hidden="true" ht="15.75" outlineLevel="0" r="468">
      <c r="A468" s="366"/>
    </row>
    <row collapsed="false" customFormat="false" customHeight="true" hidden="true" ht="177.75" outlineLevel="0" r="469">
      <c r="A469" s="25" t="s">
        <v>347</v>
      </c>
      <c r="B469" s="25" t="s">
        <v>348</v>
      </c>
      <c r="C469" s="25" t="s">
        <v>349</v>
      </c>
      <c r="D469" s="25" t="s">
        <v>350</v>
      </c>
      <c r="E469" s="25" t="s">
        <v>351</v>
      </c>
      <c r="F469" s="25" t="s">
        <v>352</v>
      </c>
      <c r="G469" s="25"/>
      <c r="H469" s="25"/>
      <c r="I469" s="25"/>
      <c r="J469" s="25" t="s">
        <v>353</v>
      </c>
      <c r="K469" s="25"/>
      <c r="L469" s="25"/>
      <c r="M469" s="25"/>
      <c r="N469" s="25" t="s">
        <v>458</v>
      </c>
      <c r="O469" s="25"/>
      <c r="P469" s="25"/>
      <c r="Q469" s="25"/>
    </row>
    <row collapsed="false" customFormat="false" customHeight="false" hidden="true" ht="38.25" outlineLevel="0" r="470">
      <c r="A470" s="25"/>
      <c r="B470" s="25"/>
      <c r="C470" s="25"/>
      <c r="D470" s="25"/>
      <c r="E470" s="25"/>
      <c r="F470" s="30" t="s">
        <v>79</v>
      </c>
      <c r="G470" s="30" t="s">
        <v>80</v>
      </c>
      <c r="H470" s="30" t="s">
        <v>355</v>
      </c>
      <c r="I470" s="30" t="s">
        <v>354</v>
      </c>
      <c r="J470" s="30" t="s">
        <v>79</v>
      </c>
      <c r="K470" s="30" t="s">
        <v>80</v>
      </c>
      <c r="L470" s="30" t="s">
        <v>355</v>
      </c>
      <c r="M470" s="30" t="s">
        <v>354</v>
      </c>
      <c r="N470" s="30" t="s">
        <v>79</v>
      </c>
      <c r="O470" s="30" t="s">
        <v>80</v>
      </c>
      <c r="P470" s="30" t="s">
        <v>355</v>
      </c>
      <c r="Q470" s="137" t="s">
        <v>354</v>
      </c>
    </row>
    <row collapsed="false" customFormat="false" customHeight="false" hidden="true" ht="15" outlineLevel="0" r="471">
      <c r="A471" s="203" t="n">
        <v>1</v>
      </c>
      <c r="B471" s="203" t="n">
        <v>2</v>
      </c>
      <c r="C471" s="203" t="n">
        <v>3</v>
      </c>
      <c r="D471" s="203" t="n">
        <v>4</v>
      </c>
      <c r="E471" s="203" t="n">
        <v>5</v>
      </c>
      <c r="F471" s="203" t="n">
        <v>6</v>
      </c>
      <c r="G471" s="203" t="n">
        <v>7</v>
      </c>
      <c r="H471" s="203" t="n">
        <v>8</v>
      </c>
      <c r="I471" s="203" t="n">
        <v>9</v>
      </c>
      <c r="J471" s="203" t="n">
        <v>10</v>
      </c>
      <c r="K471" s="203" t="n">
        <v>11</v>
      </c>
      <c r="L471" s="203" t="n">
        <v>12</v>
      </c>
      <c r="M471" s="203" t="n">
        <v>13</v>
      </c>
      <c r="N471" s="203" t="n">
        <v>14</v>
      </c>
      <c r="O471" s="203" t="n">
        <v>15</v>
      </c>
      <c r="P471" s="203" t="n">
        <v>16</v>
      </c>
      <c r="Q471" s="350" t="n">
        <v>17</v>
      </c>
    </row>
    <row collapsed="false" customFormat="false" customHeight="true" hidden="true" ht="15.75" outlineLevel="0" r="472">
      <c r="A472" s="32" t="n">
        <v>1</v>
      </c>
      <c r="B472" s="466" t="s">
        <v>356</v>
      </c>
      <c r="C472" s="466"/>
      <c r="D472" s="466"/>
      <c r="E472" s="466"/>
      <c r="F472" s="466"/>
      <c r="G472" s="466"/>
      <c r="H472" s="466"/>
      <c r="I472" s="466"/>
      <c r="J472" s="466"/>
      <c r="K472" s="466"/>
      <c r="L472" s="466"/>
      <c r="M472" s="466"/>
      <c r="N472" s="466"/>
      <c r="O472" s="466"/>
      <c r="P472" s="466"/>
      <c r="Q472" s="466"/>
    </row>
    <row collapsed="false" customFormat="false" customHeight="false" hidden="true" ht="105" outlineLevel="0" r="473">
      <c r="A473" s="567" t="s">
        <v>15</v>
      </c>
      <c r="B473" s="29" t="s">
        <v>51</v>
      </c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52"/>
    </row>
    <row collapsed="false" customFormat="false" customHeight="false" hidden="true" ht="90" outlineLevel="0" r="474">
      <c r="A474" s="567" t="s">
        <v>20</v>
      </c>
      <c r="B474" s="29" t="s">
        <v>54</v>
      </c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52"/>
    </row>
    <row collapsed="false" customFormat="false" customHeight="true" hidden="true" ht="15.75" outlineLevel="0" r="475">
      <c r="A475" s="32" t="n">
        <v>2</v>
      </c>
      <c r="B475" s="466" t="s">
        <v>95</v>
      </c>
      <c r="C475" s="466"/>
      <c r="D475" s="466"/>
      <c r="E475" s="466"/>
      <c r="F475" s="466"/>
      <c r="G475" s="466"/>
      <c r="H475" s="466"/>
      <c r="I475" s="466"/>
      <c r="J475" s="466"/>
      <c r="K475" s="466"/>
      <c r="L475" s="466"/>
      <c r="M475" s="466"/>
      <c r="N475" s="466"/>
      <c r="O475" s="466"/>
      <c r="P475" s="466"/>
      <c r="Q475" s="466"/>
    </row>
    <row collapsed="false" customFormat="false" customHeight="false" hidden="true" ht="150" outlineLevel="0" r="476">
      <c r="A476" s="567" t="s">
        <v>256</v>
      </c>
      <c r="B476" s="29" t="s">
        <v>202</v>
      </c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52"/>
    </row>
    <row collapsed="false" customFormat="false" customHeight="false" hidden="true" ht="135" outlineLevel="0" r="477">
      <c r="A477" s="567" t="s">
        <v>32</v>
      </c>
      <c r="B477" s="29" t="s">
        <v>206</v>
      </c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52"/>
    </row>
    <row collapsed="false" customFormat="false" customHeight="true" hidden="true" ht="15.75" outlineLevel="0" r="478">
      <c r="A478" s="567" t="n">
        <v>3</v>
      </c>
      <c r="B478" s="351" t="s">
        <v>357</v>
      </c>
      <c r="C478" s="351"/>
      <c r="D478" s="351"/>
      <c r="E478" s="351"/>
      <c r="F478" s="351"/>
      <c r="G478" s="351"/>
      <c r="H478" s="351"/>
      <c r="I478" s="351"/>
      <c r="J478" s="351"/>
      <c r="K478" s="351"/>
      <c r="L478" s="351"/>
      <c r="M478" s="351"/>
      <c r="N478" s="351"/>
      <c r="O478" s="351"/>
      <c r="P478" s="351"/>
      <c r="Q478" s="351"/>
    </row>
    <row collapsed="false" customFormat="false" customHeight="false" hidden="true" ht="100.5" outlineLevel="0" r="479">
      <c r="A479" s="567" t="s">
        <v>38</v>
      </c>
      <c r="B479" s="38" t="s">
        <v>358</v>
      </c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52"/>
    </row>
    <row collapsed="false" customFormat="false" customHeight="false" hidden="true" ht="15.75" outlineLevel="0" r="480">
      <c r="A480" s="366"/>
    </row>
    <row collapsed="false" customFormat="false" customHeight="false" hidden="true" ht="47.25" outlineLevel="0" r="481">
      <c r="A481" s="5" t="s">
        <v>67</v>
      </c>
    </row>
    <row collapsed="false" customFormat="false" customHeight="false" hidden="true" ht="15.75" outlineLevel="0" r="482">
      <c r="A482" s="468" t="s">
        <v>359</v>
      </c>
      <c r="B482" s="468"/>
      <c r="C482" s="468"/>
      <c r="D482" s="468"/>
      <c r="E482" s="468"/>
      <c r="F482" s="468"/>
      <c r="G482" s="468"/>
      <c r="H482" s="468"/>
      <c r="I482" s="468"/>
      <c r="J482" s="468"/>
      <c r="K482" s="468"/>
      <c r="L482" s="468"/>
      <c r="M482" s="468"/>
      <c r="N482" s="468"/>
      <c r="O482" s="468"/>
      <c r="P482" s="468"/>
      <c r="Q482" s="468"/>
    </row>
    <row collapsed="false" customFormat="false" customHeight="false" hidden="true" ht="15.75" outlineLevel="0" r="483">
      <c r="A483" s="5"/>
    </row>
    <row collapsed="false" customFormat="false" customHeight="false" hidden="true" ht="15.75" outlineLevel="0" r="484">
      <c r="A484" s="461"/>
    </row>
    <row collapsed="false" customFormat="false" customHeight="false" hidden="true" ht="15.75" outlineLevel="0" r="485">
      <c r="A485" s="357" t="s">
        <v>360</v>
      </c>
    </row>
    <row collapsed="false" customFormat="false" customHeight="false" hidden="true" ht="15.75" outlineLevel="0" r="486">
      <c r="A486" s="461"/>
    </row>
    <row collapsed="false" customFormat="false" customHeight="false" hidden="true" ht="15.75" outlineLevel="0" r="487">
      <c r="A487" s="3" t="s">
        <v>168</v>
      </c>
      <c r="B487" s="3"/>
      <c r="C487" s="3"/>
      <c r="D487" s="3"/>
      <c r="E487" s="3"/>
      <c r="F487" s="3"/>
    </row>
    <row collapsed="false" customFormat="false" customHeight="false" hidden="true" ht="15.75" outlineLevel="0" r="488">
      <c r="A488" s="3" t="s">
        <v>361</v>
      </c>
      <c r="B488" s="3"/>
      <c r="C488" s="3"/>
      <c r="D488" s="3"/>
      <c r="E488" s="3"/>
      <c r="F488" s="3"/>
    </row>
    <row collapsed="false" customFormat="false" customHeight="false" hidden="true" ht="15.75" outlineLevel="0" r="489">
      <c r="A489" s="21" t="s">
        <v>362</v>
      </c>
      <c r="B489" s="21"/>
      <c r="C489" s="21"/>
      <c r="D489" s="21"/>
      <c r="E489" s="21"/>
      <c r="F489" s="21"/>
    </row>
    <row collapsed="false" customFormat="false" customHeight="false" hidden="true" ht="15.75" outlineLevel="0" r="490">
      <c r="A490" s="358"/>
    </row>
    <row collapsed="false" customFormat="false" customHeight="true" hidden="true" ht="90" outlineLevel="0" r="491">
      <c r="A491" s="26" t="s">
        <v>347</v>
      </c>
      <c r="B491" s="26" t="s">
        <v>111</v>
      </c>
      <c r="C491" s="353" t="s">
        <v>363</v>
      </c>
      <c r="D491" s="26" t="s">
        <v>364</v>
      </c>
      <c r="E491" s="26"/>
      <c r="F491" s="26"/>
      <c r="G491" s="183" t="s">
        <v>459</v>
      </c>
    </row>
    <row collapsed="false" customFormat="false" customHeight="true" hidden="true" ht="15.75" outlineLevel="0" r="492">
      <c r="A492" s="26"/>
      <c r="B492" s="26"/>
      <c r="C492" s="189" t="s">
        <v>365</v>
      </c>
      <c r="D492" s="26" t="s">
        <v>366</v>
      </c>
      <c r="E492" s="26" t="s">
        <v>367</v>
      </c>
      <c r="F492" s="26"/>
      <c r="G492" s="464" t="s">
        <v>460</v>
      </c>
    </row>
    <row collapsed="false" customFormat="false" customHeight="false" hidden="true" ht="15" outlineLevel="0" r="493">
      <c r="A493" s="26"/>
      <c r="B493" s="26"/>
      <c r="C493" s="191"/>
      <c r="D493" s="26"/>
      <c r="E493" s="32" t="s">
        <v>69</v>
      </c>
      <c r="F493" s="32" t="s">
        <v>368</v>
      </c>
      <c r="G493" s="135"/>
    </row>
    <row collapsed="false" customFormat="false" customHeight="false" hidden="true" ht="15" outlineLevel="0" r="494">
      <c r="A494" s="176" t="n">
        <v>1</v>
      </c>
      <c r="B494" s="176" t="n">
        <v>2</v>
      </c>
      <c r="C494" s="176" t="n">
        <v>3</v>
      </c>
      <c r="D494" s="176" t="n">
        <v>4</v>
      </c>
      <c r="E494" s="176" t="n">
        <v>5</v>
      </c>
      <c r="F494" s="176" t="n">
        <v>6</v>
      </c>
      <c r="G494" s="201" t="n">
        <v>7</v>
      </c>
    </row>
    <row collapsed="false" customFormat="false" customHeight="true" hidden="true" ht="31.5" outlineLevel="0" r="495">
      <c r="A495" s="32" t="n">
        <v>1</v>
      </c>
      <c r="B495" s="26" t="s">
        <v>369</v>
      </c>
      <c r="C495" s="26"/>
      <c r="D495" s="26"/>
      <c r="E495" s="26"/>
      <c r="F495" s="26"/>
      <c r="G495" s="26"/>
    </row>
    <row collapsed="false" customFormat="false" customHeight="false" hidden="true" ht="105" outlineLevel="0" r="496">
      <c r="A496" s="362" t="s">
        <v>15</v>
      </c>
      <c r="B496" s="29" t="s">
        <v>370</v>
      </c>
      <c r="C496" s="29" t="s">
        <v>184</v>
      </c>
      <c r="D496" s="29" t="n">
        <v>73.5</v>
      </c>
      <c r="E496" s="29"/>
      <c r="F496" s="29"/>
      <c r="G496" s="253"/>
    </row>
    <row collapsed="false" customFormat="false" customHeight="false" hidden="true" ht="150" outlineLevel="0" r="497">
      <c r="A497" s="362" t="s">
        <v>20</v>
      </c>
      <c r="B497" s="29" t="s">
        <v>371</v>
      </c>
      <c r="C497" s="29" t="s">
        <v>186</v>
      </c>
      <c r="D497" s="29" t="n">
        <v>1.7</v>
      </c>
      <c r="E497" s="29"/>
      <c r="F497" s="29"/>
      <c r="G497" s="253"/>
    </row>
    <row collapsed="false" customFormat="false" customHeight="false" hidden="true" ht="195" outlineLevel="0" r="498">
      <c r="A498" s="362" t="s">
        <v>23</v>
      </c>
      <c r="B498" s="194" t="s">
        <v>372</v>
      </c>
      <c r="C498" s="29" t="s">
        <v>186</v>
      </c>
      <c r="D498" s="29" t="n">
        <v>10</v>
      </c>
      <c r="E498" s="29"/>
      <c r="F498" s="29"/>
      <c r="G498" s="253"/>
    </row>
    <row collapsed="false" customFormat="false" customHeight="false" hidden="true" ht="75" outlineLevel="0" r="499">
      <c r="A499" s="362" t="s">
        <v>373</v>
      </c>
      <c r="B499" s="29" t="s">
        <v>374</v>
      </c>
      <c r="C499" s="29" t="s">
        <v>184</v>
      </c>
      <c r="D499" s="29" t="n">
        <v>91</v>
      </c>
      <c r="E499" s="29"/>
      <c r="F499" s="29"/>
      <c r="G499" s="253"/>
    </row>
    <row collapsed="false" customFormat="false" customHeight="false" hidden="true" ht="120" outlineLevel="0" r="500">
      <c r="A500" s="362" t="s">
        <v>375</v>
      </c>
      <c r="B500" s="29" t="s">
        <v>376</v>
      </c>
      <c r="C500" s="29" t="s">
        <v>294</v>
      </c>
      <c r="D500" s="29" t="n">
        <v>165</v>
      </c>
      <c r="E500" s="29"/>
      <c r="F500" s="29"/>
      <c r="G500" s="253"/>
    </row>
    <row collapsed="false" customFormat="false" customHeight="false" hidden="true" ht="150" outlineLevel="0" r="501">
      <c r="A501" s="362" t="s">
        <v>377</v>
      </c>
      <c r="B501" s="29" t="s">
        <v>378</v>
      </c>
      <c r="C501" s="29" t="s">
        <v>190</v>
      </c>
      <c r="D501" s="29" t="n">
        <v>13.4</v>
      </c>
      <c r="E501" s="29"/>
      <c r="F501" s="29"/>
      <c r="G501" s="253"/>
    </row>
    <row collapsed="false" customFormat="false" customHeight="false" hidden="true" ht="180" outlineLevel="0" r="502">
      <c r="A502" s="362" t="s">
        <v>379</v>
      </c>
      <c r="B502" s="29" t="s">
        <v>380</v>
      </c>
      <c r="C502" s="29" t="s">
        <v>186</v>
      </c>
      <c r="D502" s="29" t="n">
        <v>100</v>
      </c>
      <c r="E502" s="29"/>
      <c r="F502" s="29"/>
      <c r="G502" s="253"/>
    </row>
    <row collapsed="false" customFormat="false" customHeight="false" hidden="true" ht="180" outlineLevel="0" r="503">
      <c r="A503" s="362" t="s">
        <v>381</v>
      </c>
      <c r="B503" s="29" t="s">
        <v>382</v>
      </c>
      <c r="C503" s="29" t="s">
        <v>186</v>
      </c>
      <c r="D503" s="29" t="n">
        <v>100</v>
      </c>
      <c r="E503" s="29"/>
      <c r="F503" s="29"/>
      <c r="G503" s="253"/>
    </row>
    <row collapsed="false" customFormat="false" customHeight="false" hidden="true" ht="90" outlineLevel="0" r="504">
      <c r="A504" s="362" t="s">
        <v>383</v>
      </c>
      <c r="B504" s="29" t="s">
        <v>384</v>
      </c>
      <c r="C504" s="29" t="s">
        <v>194</v>
      </c>
      <c r="D504" s="29" t="n">
        <v>17</v>
      </c>
      <c r="E504" s="29"/>
      <c r="F504" s="29"/>
      <c r="G504" s="253"/>
    </row>
    <row collapsed="false" customFormat="false" customHeight="false" hidden="true" ht="150" outlineLevel="0" r="505">
      <c r="A505" s="362" t="s">
        <v>385</v>
      </c>
      <c r="B505" s="29" t="s">
        <v>386</v>
      </c>
      <c r="C505" s="29" t="s">
        <v>194</v>
      </c>
      <c r="D505" s="29" t="n">
        <v>1</v>
      </c>
      <c r="E505" s="29"/>
      <c r="F505" s="29"/>
      <c r="G505" s="253"/>
    </row>
    <row collapsed="false" customFormat="false" customHeight="false" hidden="true" ht="240" outlineLevel="0" r="506">
      <c r="A506" s="362" t="s">
        <v>387</v>
      </c>
      <c r="B506" s="29" t="s">
        <v>388</v>
      </c>
      <c r="C506" s="29" t="s">
        <v>186</v>
      </c>
      <c r="D506" s="29" t="n">
        <v>55.7</v>
      </c>
      <c r="E506" s="29"/>
      <c r="F506" s="29"/>
      <c r="G506" s="253"/>
    </row>
    <row collapsed="false" customFormat="false" customHeight="false" hidden="true" ht="60" outlineLevel="0" r="507">
      <c r="A507" s="362" t="s">
        <v>389</v>
      </c>
      <c r="B507" s="29" t="s">
        <v>390</v>
      </c>
      <c r="C507" s="29" t="s">
        <v>186</v>
      </c>
      <c r="D507" s="29" t="n">
        <v>29.6</v>
      </c>
      <c r="E507" s="29"/>
      <c r="F507" s="29"/>
      <c r="G507" s="253"/>
    </row>
    <row collapsed="false" customFormat="false" customHeight="true" hidden="true" ht="30" outlineLevel="0" r="508">
      <c r="A508" s="32" t="n">
        <v>2</v>
      </c>
      <c r="B508" s="466" t="s">
        <v>95</v>
      </c>
      <c r="C508" s="466"/>
      <c r="D508" s="466"/>
      <c r="E508" s="466"/>
      <c r="F508" s="466"/>
      <c r="G508" s="466"/>
    </row>
    <row collapsed="false" customFormat="false" customHeight="false" hidden="true" ht="195" outlineLevel="0" r="509">
      <c r="A509" s="362" t="s">
        <v>256</v>
      </c>
      <c r="B509" s="29" t="s">
        <v>391</v>
      </c>
      <c r="C509" s="29" t="s">
        <v>186</v>
      </c>
      <c r="D509" s="29" t="n">
        <v>12.4</v>
      </c>
      <c r="E509" s="29"/>
      <c r="F509" s="29"/>
      <c r="G509" s="253"/>
    </row>
    <row collapsed="false" customFormat="false" customHeight="false" hidden="true" ht="90" outlineLevel="0" r="510">
      <c r="A510" s="362" t="s">
        <v>32</v>
      </c>
      <c r="B510" s="29" t="s">
        <v>392</v>
      </c>
      <c r="C510" s="29" t="s">
        <v>205</v>
      </c>
      <c r="D510" s="29" t="n">
        <v>850</v>
      </c>
      <c r="E510" s="29"/>
      <c r="F510" s="29"/>
      <c r="G510" s="253"/>
    </row>
    <row collapsed="false" customFormat="false" customHeight="false" hidden="true" ht="120" outlineLevel="0" r="511">
      <c r="A511" s="362" t="s">
        <v>393</v>
      </c>
      <c r="B511" s="29" t="s">
        <v>394</v>
      </c>
      <c r="C511" s="29" t="s">
        <v>205</v>
      </c>
      <c r="D511" s="29" t="n">
        <v>95</v>
      </c>
      <c r="E511" s="29"/>
      <c r="F511" s="29"/>
      <c r="G511" s="253"/>
    </row>
    <row collapsed="false" customFormat="false" customHeight="true" hidden="true" ht="45" outlineLevel="0" r="512">
      <c r="A512" s="32" t="n">
        <v>3</v>
      </c>
      <c r="B512" s="466" t="s">
        <v>36</v>
      </c>
      <c r="C512" s="466"/>
      <c r="D512" s="466"/>
      <c r="E512" s="466"/>
      <c r="F512" s="466"/>
      <c r="G512" s="466"/>
    </row>
    <row collapsed="false" customFormat="false" customHeight="true" hidden="true" ht="31.5" outlineLevel="0" r="513">
      <c r="A513" s="556" t="s">
        <v>38</v>
      </c>
      <c r="B513" s="568" t="s">
        <v>395</v>
      </c>
      <c r="C513" s="35" t="s">
        <v>186</v>
      </c>
      <c r="D513" s="35" t="n">
        <v>7.7</v>
      </c>
      <c r="E513" s="35"/>
      <c r="F513" s="35"/>
      <c r="G513" s="35"/>
    </row>
    <row collapsed="false" customFormat="false" customHeight="false" hidden="true" ht="94.5" outlineLevel="0" r="514">
      <c r="A514" s="556"/>
      <c r="B514" s="45" t="s">
        <v>396</v>
      </c>
      <c r="C514" s="35"/>
      <c r="D514" s="35"/>
      <c r="E514" s="35"/>
      <c r="F514" s="35"/>
      <c r="G514" s="35"/>
    </row>
    <row collapsed="false" customFormat="false" customHeight="true" hidden="true" ht="31.5" outlineLevel="0" r="515">
      <c r="A515" s="556" t="s">
        <v>397</v>
      </c>
      <c r="B515" s="568" t="s">
        <v>398</v>
      </c>
      <c r="C515" s="35" t="s">
        <v>205</v>
      </c>
      <c r="D515" s="35" t="n">
        <v>3890</v>
      </c>
      <c r="E515" s="35"/>
      <c r="F515" s="35"/>
      <c r="G515" s="35"/>
    </row>
    <row collapsed="false" customFormat="false" customHeight="false" hidden="true" ht="63" outlineLevel="0" r="516">
      <c r="A516" s="556"/>
      <c r="B516" s="45" t="s">
        <v>334</v>
      </c>
      <c r="C516" s="35"/>
      <c r="D516" s="35"/>
      <c r="E516" s="35"/>
      <c r="F516" s="35"/>
      <c r="G516" s="35"/>
    </row>
    <row collapsed="false" customFormat="false" customHeight="false" hidden="true" ht="15.75" outlineLevel="0" r="517">
      <c r="A517" s="366"/>
    </row>
    <row collapsed="false" customFormat="false" customHeight="true" hidden="false" ht="22.9" outlineLevel="0" r="518">
      <c r="A518" s="565"/>
    </row>
    <row collapsed="false" customFormat="false" customHeight="true" hidden="false" ht="23.65" outlineLevel="0" r="519">
      <c r="A519" s="468"/>
      <c r="B519" s="468"/>
      <c r="C519" s="468"/>
      <c r="D519" s="468"/>
      <c r="E519" s="468"/>
      <c r="F519" s="468"/>
      <c r="G519" s="468"/>
    </row>
    <row collapsed="false" customFormat="false" customHeight="false" hidden="false" ht="12.85" outlineLevel="0" r="520"/>
    <row collapsed="false" customFormat="false" customHeight="false" hidden="true" ht="15.75" outlineLevel="0" r="521">
      <c r="A521" s="357" t="s">
        <v>400</v>
      </c>
    </row>
    <row collapsed="false" customFormat="false" customHeight="false" hidden="true" ht="15.75" outlineLevel="0" r="522">
      <c r="A522" s="3" t="s">
        <v>343</v>
      </c>
      <c r="B522" s="3"/>
      <c r="C522" s="3"/>
      <c r="D522" s="3"/>
      <c r="E522" s="3"/>
      <c r="F522" s="3"/>
      <c r="G522" s="3"/>
    </row>
    <row collapsed="false" customFormat="false" customHeight="false" hidden="true" ht="15.75" outlineLevel="0" r="523">
      <c r="A523" s="3" t="s">
        <v>401</v>
      </c>
      <c r="B523" s="3"/>
      <c r="C523" s="3"/>
      <c r="D523" s="3"/>
      <c r="E523" s="3"/>
      <c r="F523" s="3"/>
      <c r="G523" s="3"/>
    </row>
    <row collapsed="false" customFormat="false" customHeight="false" hidden="true" ht="15.75" outlineLevel="0" r="524">
      <c r="A524" s="3" t="s">
        <v>402</v>
      </c>
      <c r="B524" s="3"/>
      <c r="C524" s="3"/>
      <c r="D524" s="3"/>
      <c r="E524" s="3"/>
      <c r="F524" s="3"/>
      <c r="G524" s="3"/>
    </row>
    <row collapsed="false" customFormat="false" customHeight="false" hidden="true" ht="15.75" outlineLevel="0" r="525">
      <c r="A525" s="461"/>
    </row>
    <row collapsed="false" customFormat="false" customHeight="false" hidden="true" ht="15.75" outlineLevel="0" r="526">
      <c r="A526" s="461"/>
    </row>
    <row collapsed="false" customFormat="false" customHeight="true" hidden="true" ht="16.5" outlineLevel="0" r="527">
      <c r="A527" s="27" t="s">
        <v>403</v>
      </c>
      <c r="B527" s="27"/>
      <c r="C527" s="27"/>
      <c r="D527" s="27" t="s">
        <v>404</v>
      </c>
      <c r="E527" s="27"/>
      <c r="F527" s="27"/>
      <c r="G527" s="172" t="s">
        <v>461</v>
      </c>
      <c r="H527" s="27" t="s">
        <v>462</v>
      </c>
      <c r="I527" s="27"/>
      <c r="J527" s="27"/>
      <c r="K527" s="27" t="s">
        <v>405</v>
      </c>
      <c r="L527" s="27"/>
    </row>
    <row collapsed="false" customFormat="false" customHeight="true" hidden="true" ht="15.6" outlineLevel="0" r="528">
      <c r="A528" s="178" t="n">
        <v>1</v>
      </c>
      <c r="B528" s="178"/>
      <c r="C528" s="178"/>
      <c r="D528" s="178" t="n">
        <v>2</v>
      </c>
      <c r="E528" s="178"/>
      <c r="F528" s="178"/>
      <c r="G528" s="177" t="n">
        <v>3</v>
      </c>
      <c r="H528" s="178" t="n">
        <v>4</v>
      </c>
      <c r="I528" s="178"/>
      <c r="J528" s="178"/>
      <c r="K528" s="178" t="n">
        <v>5</v>
      </c>
      <c r="L528" s="178"/>
    </row>
    <row collapsed="false" customFormat="false" customHeight="true" hidden="true" ht="60" outlineLevel="0" r="529">
      <c r="A529" s="35" t="s">
        <v>406</v>
      </c>
      <c r="B529" s="35"/>
      <c r="C529" s="35"/>
      <c r="D529" s="37"/>
      <c r="E529" s="37"/>
      <c r="F529" s="37"/>
      <c r="G529" s="41"/>
      <c r="H529" s="37"/>
      <c r="I529" s="37"/>
      <c r="J529" s="37"/>
      <c r="K529" s="37"/>
      <c r="L529" s="37"/>
    </row>
    <row collapsed="false" customFormat="false" customHeight="true" hidden="true" ht="90" outlineLevel="0" r="530">
      <c r="A530" s="35" t="s">
        <v>407</v>
      </c>
      <c r="B530" s="35"/>
      <c r="C530" s="35"/>
      <c r="D530" s="37"/>
      <c r="E530" s="37"/>
      <c r="F530" s="37"/>
      <c r="G530" s="41"/>
      <c r="H530" s="37"/>
      <c r="I530" s="37"/>
      <c r="J530" s="37"/>
      <c r="K530" s="37"/>
      <c r="L530" s="37"/>
    </row>
    <row collapsed="false" customFormat="false" customHeight="true" hidden="true" ht="105" outlineLevel="0" r="531">
      <c r="A531" s="205" t="s">
        <v>408</v>
      </c>
      <c r="B531" s="205"/>
      <c r="C531" s="205"/>
      <c r="D531" s="37"/>
      <c r="E531" s="37"/>
      <c r="F531" s="37"/>
      <c r="G531" s="41"/>
      <c r="H531" s="37"/>
      <c r="I531" s="37"/>
      <c r="J531" s="37"/>
      <c r="K531" s="37"/>
      <c r="L531" s="37"/>
    </row>
    <row collapsed="false" customFormat="false" customHeight="true" hidden="true" ht="45" outlineLevel="0" r="532">
      <c r="A532" s="35" t="s">
        <v>409</v>
      </c>
      <c r="B532" s="35"/>
      <c r="C532" s="35"/>
      <c r="D532" s="37"/>
      <c r="E532" s="37"/>
      <c r="F532" s="37"/>
      <c r="G532" s="41"/>
      <c r="H532" s="37"/>
      <c r="I532" s="37"/>
      <c r="J532" s="37"/>
      <c r="K532" s="37"/>
      <c r="L532" s="37"/>
    </row>
    <row collapsed="false" customFormat="false" customHeight="true" hidden="true" ht="60" outlineLevel="0" r="533">
      <c r="A533" s="35" t="s">
        <v>410</v>
      </c>
      <c r="B533" s="35"/>
      <c r="C533" s="35"/>
      <c r="D533" s="37"/>
      <c r="E533" s="37"/>
      <c r="F533" s="37"/>
      <c r="G533" s="41"/>
      <c r="H533" s="37"/>
      <c r="I533" s="37"/>
      <c r="J533" s="37"/>
      <c r="K533" s="37"/>
      <c r="L533" s="37"/>
    </row>
    <row collapsed="false" customFormat="false" customHeight="true" hidden="true" ht="75" outlineLevel="0" r="534">
      <c r="A534" s="35" t="s">
        <v>411</v>
      </c>
      <c r="B534" s="35"/>
      <c r="C534" s="35"/>
      <c r="D534" s="37"/>
      <c r="E534" s="37"/>
      <c r="F534" s="37"/>
      <c r="G534" s="41"/>
      <c r="H534" s="37"/>
      <c r="I534" s="37"/>
      <c r="J534" s="37"/>
      <c r="K534" s="37"/>
      <c r="L534" s="37"/>
    </row>
    <row collapsed="false" customFormat="false" customHeight="true" hidden="true" ht="105" outlineLevel="0" r="535">
      <c r="A535" s="35" t="s">
        <v>412</v>
      </c>
      <c r="B535" s="35"/>
      <c r="C535" s="35"/>
      <c r="D535" s="37"/>
      <c r="E535" s="37"/>
      <c r="F535" s="37"/>
      <c r="G535" s="41"/>
      <c r="H535" s="37"/>
      <c r="I535" s="37"/>
      <c r="J535" s="37"/>
      <c r="K535" s="37"/>
      <c r="L535" s="37"/>
    </row>
    <row collapsed="false" customFormat="false" customHeight="true" hidden="true" ht="105" outlineLevel="0" r="536">
      <c r="A536" s="35" t="s">
        <v>413</v>
      </c>
      <c r="B536" s="35"/>
      <c r="C536" s="35"/>
      <c r="D536" s="37"/>
      <c r="E536" s="37"/>
      <c r="F536" s="37"/>
      <c r="G536" s="41"/>
      <c r="H536" s="37"/>
      <c r="I536" s="37"/>
      <c r="J536" s="37"/>
      <c r="K536" s="37"/>
      <c r="L536" s="37"/>
    </row>
    <row collapsed="false" customFormat="false" customHeight="true" hidden="true" ht="60" outlineLevel="0" r="537">
      <c r="A537" s="35" t="s">
        <v>414</v>
      </c>
      <c r="B537" s="35"/>
      <c r="C537" s="35"/>
      <c r="D537" s="37"/>
      <c r="E537" s="37"/>
      <c r="F537" s="37"/>
      <c r="G537" s="41"/>
      <c r="H537" s="37"/>
      <c r="I537" s="37"/>
      <c r="J537" s="37"/>
      <c r="K537" s="37"/>
      <c r="L537" s="37"/>
    </row>
    <row collapsed="false" customFormat="false" customHeight="true" hidden="true" ht="75" outlineLevel="0" r="538">
      <c r="A538" s="35" t="s">
        <v>415</v>
      </c>
      <c r="B538" s="35"/>
      <c r="C538" s="35"/>
      <c r="D538" s="37"/>
      <c r="E538" s="37"/>
      <c r="F538" s="37"/>
      <c r="G538" s="41"/>
      <c r="H538" s="37"/>
      <c r="I538" s="37"/>
      <c r="J538" s="37"/>
      <c r="K538" s="37"/>
      <c r="L538" s="37"/>
    </row>
    <row collapsed="false" customFormat="false" customHeight="true" hidden="true" ht="120" outlineLevel="0" r="539">
      <c r="A539" s="35" t="s">
        <v>416</v>
      </c>
      <c r="B539" s="35"/>
      <c r="C539" s="35"/>
      <c r="D539" s="37"/>
      <c r="E539" s="37"/>
      <c r="F539" s="37"/>
      <c r="G539" s="41"/>
      <c r="H539" s="37"/>
      <c r="I539" s="37"/>
      <c r="J539" s="37"/>
      <c r="K539" s="37"/>
      <c r="L539" s="37"/>
    </row>
    <row collapsed="false" customFormat="false" customHeight="true" hidden="true" ht="30" outlineLevel="0" r="540">
      <c r="A540" s="35" t="s">
        <v>417</v>
      </c>
      <c r="B540" s="35"/>
      <c r="C540" s="35"/>
      <c r="D540" s="37"/>
      <c r="E540" s="37"/>
      <c r="F540" s="37"/>
      <c r="G540" s="41"/>
      <c r="H540" s="37"/>
      <c r="I540" s="37"/>
      <c r="J540" s="37"/>
      <c r="K540" s="37"/>
      <c r="L540" s="37"/>
    </row>
    <row collapsed="false" customFormat="false" customHeight="true" hidden="true" ht="135" outlineLevel="0" r="541">
      <c r="A541" s="35" t="s">
        <v>418</v>
      </c>
      <c r="B541" s="35"/>
      <c r="C541" s="35"/>
      <c r="D541" s="37"/>
      <c r="E541" s="37"/>
      <c r="F541" s="37"/>
      <c r="G541" s="41"/>
      <c r="H541" s="37"/>
      <c r="I541" s="37"/>
      <c r="J541" s="37"/>
      <c r="K541" s="37"/>
      <c r="L541" s="37"/>
    </row>
    <row collapsed="false" customFormat="false" customHeight="true" hidden="true" ht="45" outlineLevel="0" r="542">
      <c r="A542" s="35" t="s">
        <v>419</v>
      </c>
      <c r="B542" s="35"/>
      <c r="C542" s="35"/>
      <c r="D542" s="37"/>
      <c r="E542" s="37"/>
      <c r="F542" s="37"/>
      <c r="G542" s="41"/>
      <c r="H542" s="37"/>
      <c r="I542" s="37"/>
      <c r="J542" s="37"/>
      <c r="K542" s="37"/>
      <c r="L542" s="37"/>
    </row>
    <row collapsed="false" customFormat="false" customHeight="true" hidden="true" ht="75" outlineLevel="0" r="543">
      <c r="A543" s="35" t="s">
        <v>420</v>
      </c>
      <c r="B543" s="35"/>
      <c r="C543" s="35"/>
      <c r="D543" s="37"/>
      <c r="E543" s="37"/>
      <c r="F543" s="37"/>
      <c r="G543" s="41"/>
      <c r="H543" s="37"/>
      <c r="I543" s="37"/>
      <c r="J543" s="37"/>
      <c r="K543" s="37"/>
      <c r="L543" s="37"/>
    </row>
    <row collapsed="false" customFormat="false" customHeight="true" hidden="true" ht="75" outlineLevel="0" r="544">
      <c r="A544" s="205" t="s">
        <v>421</v>
      </c>
      <c r="B544" s="205"/>
      <c r="C544" s="205"/>
      <c r="D544" s="37"/>
      <c r="E544" s="37"/>
      <c r="F544" s="37"/>
      <c r="G544" s="41"/>
      <c r="H544" s="37"/>
      <c r="I544" s="37"/>
      <c r="J544" s="37"/>
      <c r="K544" s="37"/>
      <c r="L544" s="37"/>
    </row>
    <row collapsed="false" customFormat="false" customHeight="true" hidden="true" ht="45" outlineLevel="0" r="545">
      <c r="A545" s="205" t="s">
        <v>422</v>
      </c>
      <c r="B545" s="205"/>
      <c r="C545" s="205"/>
      <c r="D545" s="37"/>
      <c r="E545" s="37"/>
      <c r="F545" s="37"/>
      <c r="G545" s="41"/>
      <c r="H545" s="37"/>
      <c r="I545" s="37"/>
      <c r="J545" s="37"/>
      <c r="K545" s="37"/>
      <c r="L545" s="37"/>
    </row>
    <row collapsed="false" customFormat="false" customHeight="false" hidden="true" ht="15.75" outlineLevel="0" r="546">
      <c r="A546" s="123"/>
      <c r="B546" s="162"/>
      <c r="C546" s="208"/>
      <c r="D546" s="208"/>
      <c r="E546" s="162"/>
      <c r="F546" s="208"/>
      <c r="G546" s="208"/>
      <c r="H546" s="208"/>
      <c r="I546" s="162"/>
      <c r="J546" s="208"/>
      <c r="K546" s="208"/>
      <c r="L546" s="162"/>
    </row>
    <row collapsed="false" customFormat="false" customHeight="false" hidden="true" ht="15.75" outlineLevel="0" r="547">
      <c r="A547" s="123"/>
      <c r="B547" s="162"/>
      <c r="C547" s="162"/>
      <c r="D547" s="208"/>
      <c r="E547" s="162"/>
      <c r="F547" s="162"/>
      <c r="G547" s="208"/>
      <c r="H547" s="208"/>
      <c r="I547" s="162"/>
      <c r="J547" s="162"/>
      <c r="K547" s="208"/>
      <c r="L547" s="162"/>
    </row>
    <row collapsed="false" customFormat="false" customHeight="false" hidden="true" ht="63" outlineLevel="0" r="548">
      <c r="A548" s="123" t="s">
        <v>131</v>
      </c>
      <c r="B548" s="162"/>
      <c r="C548" s="208"/>
      <c r="D548" s="208"/>
      <c r="E548" s="162"/>
      <c r="F548" s="208"/>
      <c r="G548" s="208"/>
      <c r="H548" s="208"/>
      <c r="I548" s="162"/>
      <c r="J548" s="208"/>
      <c r="K548" s="208"/>
      <c r="L548" s="162"/>
    </row>
    <row collapsed="false" customFormat="false" customHeight="true" hidden="true" ht="31.5" outlineLevel="0" r="549">
      <c r="A549" s="123"/>
      <c r="B549" s="123"/>
      <c r="C549" s="168" t="s">
        <v>423</v>
      </c>
      <c r="D549" s="168"/>
      <c r="E549" s="123"/>
      <c r="F549" s="168" t="s">
        <v>133</v>
      </c>
      <c r="G549" s="168"/>
      <c r="H549" s="168"/>
      <c r="I549" s="123"/>
      <c r="J549" s="168" t="s">
        <v>134</v>
      </c>
      <c r="K549" s="168"/>
      <c r="L549" s="123"/>
    </row>
    <row collapsed="false" customFormat="false" customHeight="false" hidden="false" ht="12.85" outlineLevel="0" r="550"/>
    <row collapsed="false" customFormat="false" customHeight="false" hidden="false" ht="12.85" outlineLevel="0" r="553"/>
  </sheetData>
  <mergeCells count="1054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0:J390"/>
    <mergeCell ref="A392:K392"/>
    <mergeCell ref="A394:A395"/>
    <mergeCell ref="B394:B395"/>
    <mergeCell ref="C394:C395"/>
    <mergeCell ref="D394:D395"/>
    <mergeCell ref="E394:E395"/>
    <mergeCell ref="F394:K394"/>
    <mergeCell ref="F395:G395"/>
    <mergeCell ref="F396:G396"/>
    <mergeCell ref="A397:A404"/>
    <mergeCell ref="B397:B404"/>
    <mergeCell ref="C397:C404"/>
    <mergeCell ref="D397:D404"/>
    <mergeCell ref="E397:E400"/>
    <mergeCell ref="F397:F400"/>
    <mergeCell ref="G397:G400"/>
    <mergeCell ref="H397:H400"/>
    <mergeCell ref="I397:I400"/>
    <mergeCell ref="J397:J400"/>
    <mergeCell ref="K397:K400"/>
    <mergeCell ref="E401:E402"/>
    <mergeCell ref="F401:F402"/>
    <mergeCell ref="G401:G402"/>
    <mergeCell ref="H401:H402"/>
    <mergeCell ref="I401:I402"/>
    <mergeCell ref="J401:J402"/>
    <mergeCell ref="K401:K402"/>
    <mergeCell ref="E403:E404"/>
    <mergeCell ref="F403:F404"/>
    <mergeCell ref="G403:G404"/>
    <mergeCell ref="H403:H404"/>
    <mergeCell ref="I403:I404"/>
    <mergeCell ref="J403:J404"/>
    <mergeCell ref="K403:K404"/>
    <mergeCell ref="A406:A415"/>
    <mergeCell ref="B406:B415"/>
    <mergeCell ref="C406:C415"/>
    <mergeCell ref="D406:D415"/>
    <mergeCell ref="E406:E408"/>
    <mergeCell ref="F406:F408"/>
    <mergeCell ref="G406:G408"/>
    <mergeCell ref="H406:H408"/>
    <mergeCell ref="I406:I408"/>
    <mergeCell ref="J406:J408"/>
    <mergeCell ref="K406:K408"/>
    <mergeCell ref="E409:E411"/>
    <mergeCell ref="F409:F411"/>
    <mergeCell ref="G409:G411"/>
    <mergeCell ref="H409:H411"/>
    <mergeCell ref="I409:I411"/>
    <mergeCell ref="J409:J411"/>
    <mergeCell ref="K409:K411"/>
    <mergeCell ref="E412:E413"/>
    <mergeCell ref="F412:F413"/>
    <mergeCell ref="G412:G413"/>
    <mergeCell ref="H412:H413"/>
    <mergeCell ref="I412:I413"/>
    <mergeCell ref="J412:J413"/>
    <mergeCell ref="K412:K413"/>
    <mergeCell ref="E414:E415"/>
    <mergeCell ref="F414:F415"/>
    <mergeCell ref="G414:G415"/>
    <mergeCell ref="H414:H415"/>
    <mergeCell ref="I414:I415"/>
    <mergeCell ref="J414:J415"/>
    <mergeCell ref="K414:K415"/>
    <mergeCell ref="A418:K418"/>
    <mergeCell ref="A419:G419"/>
    <mergeCell ref="A420:K420"/>
    <mergeCell ref="B422:B423"/>
    <mergeCell ref="C422:C423"/>
    <mergeCell ref="D422:D423"/>
    <mergeCell ref="E422:E423"/>
    <mergeCell ref="F422:F423"/>
    <mergeCell ref="G422:G423"/>
    <mergeCell ref="H422:I423"/>
    <mergeCell ref="J422:J423"/>
    <mergeCell ref="K422:K423"/>
    <mergeCell ref="H424:I424"/>
    <mergeCell ref="H425:I425"/>
    <mergeCell ref="A426:A427"/>
    <mergeCell ref="B426:B427"/>
    <mergeCell ref="C426:C427"/>
    <mergeCell ref="D426:D427"/>
    <mergeCell ref="E426:E427"/>
    <mergeCell ref="G426:G427"/>
    <mergeCell ref="H426:I427"/>
    <mergeCell ref="J426:J427"/>
    <mergeCell ref="K426:K427"/>
    <mergeCell ref="H428:I428"/>
    <mergeCell ref="H429:I429"/>
    <mergeCell ref="H430:I430"/>
    <mergeCell ref="H431:I431"/>
    <mergeCell ref="A432:A434"/>
    <mergeCell ref="B432:B434"/>
    <mergeCell ref="C432:C434"/>
    <mergeCell ref="D432:D434"/>
    <mergeCell ref="E432:E434"/>
    <mergeCell ref="G432:G434"/>
    <mergeCell ref="H432:I434"/>
    <mergeCell ref="J432:J434"/>
    <mergeCell ref="K432:K434"/>
    <mergeCell ref="A435:A437"/>
    <mergeCell ref="B435:B437"/>
    <mergeCell ref="C435:C437"/>
    <mergeCell ref="D435:D437"/>
    <mergeCell ref="E435:E437"/>
    <mergeCell ref="G435:G437"/>
    <mergeCell ref="H435:I437"/>
    <mergeCell ref="J435:J437"/>
    <mergeCell ref="K435:K437"/>
    <mergeCell ref="H438:I438"/>
    <mergeCell ref="H439:I439"/>
    <mergeCell ref="H440:I440"/>
    <mergeCell ref="A441:A442"/>
    <mergeCell ref="B441:B442"/>
    <mergeCell ref="C441:C442"/>
    <mergeCell ref="D441:D442"/>
    <mergeCell ref="E441:E442"/>
    <mergeCell ref="G441:G442"/>
    <mergeCell ref="H441:I442"/>
    <mergeCell ref="J441:J442"/>
    <mergeCell ref="K441:K442"/>
    <mergeCell ref="A443:A444"/>
    <mergeCell ref="B443:B444"/>
    <mergeCell ref="C443:C444"/>
    <mergeCell ref="D443:D444"/>
    <mergeCell ref="E443:E444"/>
    <mergeCell ref="G443:G444"/>
    <mergeCell ref="H443:H444"/>
    <mergeCell ref="I443:J444"/>
    <mergeCell ref="K443:K444"/>
    <mergeCell ref="I445:J445"/>
    <mergeCell ref="I446:J446"/>
    <mergeCell ref="A447:A448"/>
    <mergeCell ref="B447:B448"/>
    <mergeCell ref="C447:C448"/>
    <mergeCell ref="D447:D448"/>
    <mergeCell ref="E447:E448"/>
    <mergeCell ref="G447:G448"/>
    <mergeCell ref="H447:H448"/>
    <mergeCell ref="I447:J448"/>
    <mergeCell ref="K447:K448"/>
    <mergeCell ref="I449:J449"/>
    <mergeCell ref="A463:F463"/>
    <mergeCell ref="A464:H464"/>
    <mergeCell ref="A469:A470"/>
    <mergeCell ref="B469:B470"/>
    <mergeCell ref="C469:C470"/>
    <mergeCell ref="D469:D470"/>
    <mergeCell ref="E469:E470"/>
    <mergeCell ref="F469:I469"/>
    <mergeCell ref="J469:M469"/>
    <mergeCell ref="N469:Q469"/>
    <mergeCell ref="B472:Q472"/>
    <mergeCell ref="B475:Q475"/>
    <mergeCell ref="B478:Q478"/>
    <mergeCell ref="A482:Q482"/>
    <mergeCell ref="A487:F487"/>
    <mergeCell ref="A488:F488"/>
    <mergeCell ref="A491:A493"/>
    <mergeCell ref="B491:B493"/>
    <mergeCell ref="D491:F491"/>
    <mergeCell ref="D492:D493"/>
    <mergeCell ref="E492:F492"/>
    <mergeCell ref="B495:G495"/>
    <mergeCell ref="B508:G508"/>
    <mergeCell ref="B512:G512"/>
    <mergeCell ref="A513:A514"/>
    <mergeCell ref="C513:C514"/>
    <mergeCell ref="D513:D514"/>
    <mergeCell ref="E513:E514"/>
    <mergeCell ref="F513:F514"/>
    <mergeCell ref="G513:G514"/>
    <mergeCell ref="A515:A516"/>
    <mergeCell ref="C515:C516"/>
    <mergeCell ref="D515:D516"/>
    <mergeCell ref="E515:E516"/>
    <mergeCell ref="F515:F516"/>
    <mergeCell ref="G515:G516"/>
    <mergeCell ref="A519:G519"/>
    <mergeCell ref="A522:G522"/>
    <mergeCell ref="A523:G523"/>
    <mergeCell ref="A524:G524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A543:C543"/>
    <mergeCell ref="D543:F543"/>
    <mergeCell ref="H543:J543"/>
    <mergeCell ref="K543:L543"/>
    <mergeCell ref="A544:C544"/>
    <mergeCell ref="D544:F544"/>
    <mergeCell ref="H544:J544"/>
    <mergeCell ref="K544:L544"/>
    <mergeCell ref="A545:C545"/>
    <mergeCell ref="D545:F545"/>
    <mergeCell ref="H545:J545"/>
    <mergeCell ref="K545:L545"/>
    <mergeCell ref="B546:B548"/>
    <mergeCell ref="C546:D548"/>
    <mergeCell ref="E546:E548"/>
    <mergeCell ref="F546:H548"/>
    <mergeCell ref="I546:I548"/>
    <mergeCell ref="J546:K548"/>
    <mergeCell ref="L546:L548"/>
    <mergeCell ref="C549:D549"/>
    <mergeCell ref="F549:H549"/>
    <mergeCell ref="J549:K549"/>
  </mergeCells>
  <printOptions headings="false" gridLines="false" gridLinesSet="true" horizontalCentered="true" verticalCentered="false"/>
  <pageMargins left="0.7875" right="0.590277777777778" top="0.590277777777778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6" man="true" max="16383" min="0"/>
    <brk id="459" man="true" max="16383" min="0"/>
    <brk id="48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2016-10-10T07:51:03Z</dcterms:created>
  <dc:creator>IK1</dc:creator>
  <cp:lastModifiedBy>1</cp:lastModifiedBy>
  <cp:lastPrinted>2017-04-25T16:44:55Z</cp:lastPrinted>
  <dcterms:modified xsi:type="dcterms:W3CDTF">2016-10-27T11:50:29Z</dcterms:modified>
  <cp:revision>0</cp:revision>
</cp:coreProperties>
</file>