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2" firstSheet="0" activeTab="5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.1" sheetId="7" state="visible" r:id="rId8"/>
    <sheet name="7.2" sheetId="8" state="visible" r:id="rId9"/>
    <sheet name="7.3" sheetId="9" state="visible" r:id="rId10"/>
    <sheet name="8" sheetId="10" state="visible" r:id="rId11"/>
    <sheet name="9" sheetId="11" state="visible" r:id="rId12"/>
    <sheet name="10" sheetId="12" state="visible" r:id="rId13"/>
    <sheet name="11" sheetId="13" state="visible" r:id="rId14"/>
  </sheets>
  <definedNames>
    <definedName function="false" hidden="false" localSheetId="0" name="_xlnm.Print_Area" vbProcedure="false">'1'!$A$1:$G$19</definedName>
    <definedName function="false" hidden="false" localSheetId="11" name="_xlnm.Print_Area" vbProcedure="false">'10'!$A$480:$G$510</definedName>
    <definedName function="false" hidden="false" localSheetId="12" name="_xlnm.Print_Area" vbProcedure="false">'11'!$A$516:$E$542</definedName>
    <definedName function="false" hidden="false" localSheetId="1" name="_xlnm.Print_Area" vbProcedure="false">'2'!$A$1:$K$195</definedName>
    <definedName function="false" hidden="false" localSheetId="2" name="_xlnm.Print_Area" vbProcedure="false">'3'!$A$145:$Q$163</definedName>
    <definedName function="false" hidden="false" localSheetId="3" name="_xlnm.Print_Area" vbProcedure="false">'4'!$A$167:$H$543</definedName>
    <definedName function="false" hidden="false" localSheetId="4" name="_xlnm.Print_Area" vbProcedure="false">'5'!$A$185:$J$518</definedName>
    <definedName function="false" hidden="false" localSheetId="5" name="_xlnm.Print_Area" vbProcedure="false">'6'!$A$201:$G$240</definedName>
    <definedName function="false" hidden="false" localSheetId="6" name="_xlnm.Print_Area" vbProcedure="false">'7.1'!$A$241:$K$454</definedName>
    <definedName function="false" hidden="false" localSheetId="7" name="_xlnm.Print_Area" vbProcedure="false">'7.2'!$A$345:$K$397</definedName>
    <definedName function="false" hidden="false" localSheetId="8" name="_xlnm.Print_Area" vbProcedure="false">'7.3'!$A$389:$K$433</definedName>
    <definedName function="false" hidden="false" localSheetId="9" name="_xlnm.Print_Area" vbProcedure="false">'8'!$A$413:$K$435</definedName>
    <definedName function="false" hidden="false" localSheetId="10" name="_xlnm.Print_Area" vbProcedure="false">'9'!$A$456:$Q$482</definedName>
    <definedName function="false" hidden="false" localSheetId="0" name="Print_Area_0" vbProcedure="false">"#ссыл!!$A$1:$G$20"</definedName>
    <definedName function="false" hidden="false" localSheetId="0" name="Print_Area_0_0" vbProcedure="false">"#ссыл!!$A$1:$G$20"</definedName>
    <definedName function="false" hidden="false" localSheetId="0" name="Print_Area_0_0_0" vbProcedure="false">"#ссыл!!$A$1:$G$20"</definedName>
    <definedName function="false" hidden="false" localSheetId="0" name="Print_Area_0_0_0_0" vbProcedure="false">"#ссыл!!$A$1:$G$20"</definedName>
    <definedName function="false" hidden="false" localSheetId="0" name="Print_Area_0_0_0_0_0" vbProcedure="false">"#ссыл!!$A$1:$G$20"</definedName>
    <definedName function="false" hidden="false" localSheetId="0" name="Print_Area_0_0_0_0_0_0" vbProcedure="false">"#ссыл!!$A$1:$G$20"</definedName>
    <definedName function="false" hidden="false" localSheetId="0" name="Print_Area_0_0_0_0_0_0_0" vbProcedure="false">"#ссыл!!$A$1:$G$20"</definedName>
    <definedName function="false" hidden="false" localSheetId="0" name="Print_Area_0_0_0_0_0_0_0_0" vbProcedure="false">"#ссыл!!$A$1:$G$20"</definedName>
    <definedName function="false" hidden="false" localSheetId="0" name="Print_Area_0_0_0_0_0_0_0_0_0" vbProcedure="false">"#ссыл!!$A$1:$G$20"</definedName>
    <definedName function="false" hidden="false" localSheetId="0" name="Print_Area_0_0_0_0_0_0_0_0_0_0" vbProcedure="false">"#ссыл!!$A$1:$G$20"</definedName>
    <definedName function="false" hidden="false" localSheetId="0" name="Print_Area_0_0_0_0_0_0_0_0_0_0_0" vbProcedure="false">"#ссыл!!$A$1:$G$20"</definedName>
    <definedName function="false" hidden="false" localSheetId="0" name="Print_Area_0_0_0_0_0_0_0_0_0_0_0_0" vbProcedure="false">"#ссыл!!$A$1:$G$20"</definedName>
    <definedName function="false" hidden="false" localSheetId="0" name="_xlnm.Print_Area" vbProcedure="false">'1'!$A$1:$G$19</definedName>
    <definedName function="false" hidden="false" localSheetId="0" name="_xlnm.Print_Area_0" vbProcedure="false">'1'!$A$1:$G$19</definedName>
    <definedName function="false" hidden="false" localSheetId="0" name="_xlnm.Print_Area_0_0" vbProcedure="false">'1'!$A$1:$G$19</definedName>
    <definedName function="false" hidden="false" localSheetId="0" name="_xlnm.Print_Area_0_0_0" vbProcedure="false">'1'!$A$1:$G$19</definedName>
    <definedName function="false" hidden="false" localSheetId="0" name="_xlnm.Print_Area_0_0_0_0" vbProcedure="false">'1'!$A$1:$G$19</definedName>
    <definedName function="false" hidden="false" localSheetId="0" name="_xlnm.Print_Area_0_0_0_0_0" vbProcedure="false">'1'!$A$1:$G$19</definedName>
    <definedName function="false" hidden="false" localSheetId="0" name="_xlnm.Print_Area_0_0_0_0_0_0" vbProcedure="false">'1'!$A$1:$G$19</definedName>
    <definedName function="false" hidden="false" localSheetId="0" name="_xlnm.Print_Area_0_0_0_0_0_0_0" vbProcedure="false">'1'!$A$1:$G$19</definedName>
    <definedName function="false" hidden="false" localSheetId="0" name="_xlnm.Print_Area_0_0_0_0_0_0_0_0" vbProcedure="false">'1'!$A$1:$G$19</definedName>
    <definedName function="false" hidden="false" localSheetId="0" name="_xlnm.Print_Area_0_0_0_0_0_0_0_0_0" vbProcedure="false">'1'!$A$1:$G$19</definedName>
    <definedName function="false" hidden="false" localSheetId="0" name="_xlnm.Print_Area_0_0_0_0_0_0_0_0_0_0" vbProcedure="false">'1'!$A$1:$G$19</definedName>
    <definedName function="false" hidden="false" localSheetId="0" name="_xlnm.Print_Area_0_0_0_0_0_0_0_0_0_0_0" vbProcedure="false">'1'!$A$1:$G$19</definedName>
    <definedName function="false" hidden="false" localSheetId="0" name="_xlnm.Print_Area_0_0_0_0_0_0_0_0_0_0_0_0" vbProcedure="false">'1'!$A$1:$G$19</definedName>
    <definedName function="false" hidden="false" localSheetId="0" name="_xlnm.Print_Area_0_0_0_0_0_0_0_0_0_0_0_0_0" vbProcedure="false">'1'!$A$1:$G$19</definedName>
    <definedName function="false" hidden="false" localSheetId="0" name="_xlnm.Print_Area_0_0_0_0_0_0_0_0_0_0_0_0_0_0" vbProcedure="false">'1'!$A$1:$G$19</definedName>
    <definedName function="false" hidden="false" localSheetId="0" name="_xlnm.Print_Area_0_0_0_0_0_0_0_0_0_0_0_0_0_0_0" vbProcedure="false">'1'!$A$1:$G$19</definedName>
    <definedName function="false" hidden="false" localSheetId="0" name="_xlnm.Print_Area_0_0_0_0_0_0_0_0_0_0_0_0_0_0_0_0" vbProcedure="false">'1'!$A$1:$G$19</definedName>
    <definedName function="false" hidden="false" localSheetId="0" name="_xlnm.Print_Area_0_0_0_0_0_0_0_0_0_0_0_0_0_0_0_0_0" vbProcedure="false">'1'!$A$1:$G$19</definedName>
    <definedName function="false" hidden="false" localSheetId="0" name="_xlnm.Print_Area_0_0_0_0_0_0_0_0_0_0_0_0_0_0_0_0_0_0" vbProcedure="false">'1'!$A$1:$G$19</definedName>
    <definedName function="false" hidden="false" localSheetId="0" name="_xlnm.Print_Area_0_0_0_0_0_0_0_0_0_0_0_0_0_0_0_0_0_0_0" vbProcedure="false">'1'!$A$1:$G$19</definedName>
    <definedName function="false" hidden="false" localSheetId="0" name="_xlnm.Print_Area_0_0_0_0_0_0_0_0_0_0_0_0_0_0_0_0_0_0_0_0" vbProcedure="false">'1'!$A$1:$G$19</definedName>
    <definedName function="false" hidden="false" localSheetId="0" name="_xlnm.Print_Area_0_0_0_0_0_0_0_0_0_0_0_0_0_0_0_0_0_0_0_0_0" vbProcedure="false">'1'!$A$1:$G$19</definedName>
    <definedName function="false" hidden="false" localSheetId="0" name="_xlnm.Print_Area_0_0_0_0_0_0_0_0_0_0_0_0_0_0_0_0_0_0_0_0_0_0" vbProcedure="false">'1'!$A$1:$G$19</definedName>
    <definedName function="false" hidden="false" localSheetId="0" name="_xlnm.Print_Area_0_0_0_0_0_0_0_0_0_0_0_0_0_0_0_0_0_0_0_0_0_0_0" vbProcedure="false">'1'!$A$1:$G$19</definedName>
    <definedName function="false" hidden="false" localSheetId="0" name="_xlnm.Print_Area_0_0_0_0_0_0_0_0_0_0_0_0_0_0_0_0_0_0_0_0_0_0_0_0" vbProcedure="false">'1'!$A$1:$G$19</definedName>
    <definedName function="false" hidden="false" localSheetId="0" name="_xlnm.Print_Area_0_0_0_0_0_0_0_0_0_0_0_0_0_0_0_0_0_0_0_0_0_0_0_0_0" vbProcedure="false">'1'!$A$1:$G$19</definedName>
    <definedName function="false" hidden="false" localSheetId="0" name="_xlnm.Print_Area_0_0_0_0_0_0_0_0_0_0_0_0_0_0_0_0_0_0_0_0_0_0_0_0_0_0" vbProcedure="false">'1'!$A$1:$G$19</definedName>
    <definedName function="false" hidden="false" localSheetId="0" name="_xlnm.Print_Area_0_0_0_0_0_0_0_0_0_0_0_0_0_0_0_0_0_0_0_0_0_0_0_0_0_0_0" vbProcedure="false">'1'!$A$1:$G$19</definedName>
    <definedName function="false" hidden="false" localSheetId="0" name="_xlnm.Print_Area_0_0_0_0_0_0_0_0_0_0_0_0_0_0_0_0_0_0_0_0_0_0_0_0_0_0_0_0" vbProcedure="false">'1'!$A$1:$G$19</definedName>
    <definedName function="false" hidden="false" localSheetId="0" name="_xlnm.Print_Area_0_0_0_0_0_0_0_0_0_0_0_0_0_0_0_0_0_0_0_0_0_0_0_0_0_0_0_0_0" vbProcedure="false">'1'!$A$1:$G$19</definedName>
    <definedName function="false" hidden="false" localSheetId="0" name="_xlnm.Print_Area_0_0_0_0_0_0_0_0_0_0_0_0_0_0_0_0_0_0_0_0_0_0_0_0_0_0_0_0_0_0" vbProcedure="false">'1'!$A$1:$G$19</definedName>
    <definedName function="false" hidden="false" localSheetId="0" name="_xlnm.Print_Area_0_0_0_0_0_0_0_0_0_0_0_0_0_0_0_0_0_0_0_0_0_0_0_0_0_0_0_0_0_0_0" vbProcedure="false">'1'!$A$1:$G$19</definedName>
    <definedName function="false" hidden="false" localSheetId="0" name="_xlnm.Print_Area_0_0_0_0_0_0_0_0_0_0_0_0_0_0_0_0_0_0_0_0_0_0_0_0_0_0_0_0_0_0_0_0" vbProcedure="false">'1'!$A$1:$G$19</definedName>
    <definedName function="false" hidden="false" localSheetId="0" name="_xlnm.Print_Area_0_0_0_0_0_0_0_0_0_0_0_0_0_0_0_0_0_0_0_0_0_0_0_0_0_0_0_0_0_0_0_0_0" vbProcedure="false">'1'!$A$1:$G$19</definedName>
    <definedName function="false" hidden="false" localSheetId="0" name="_xlnm.Print_Area_0_0_0_0_0_0_0_0_0_0_0_0_0_0_0_0_0_0_0_0_0_0_0_0_0_0_0_0_0_0_0_0_0_0" vbProcedure="false">'1'!$A$1:$G$19</definedName>
    <definedName function="false" hidden="false" localSheetId="0" name="_xlnm.Print_Area_0_0_0_0_0_0_0_0_0_0_0_0_0_0_0_0_0_0_0_0_0_0_0_0_0_0_0_0_0_0_0_0_0_0_0" vbProcedure="false">'1'!$A$1:$G$19</definedName>
    <definedName function="false" hidden="false" localSheetId="0" name="_xlnm.Print_Area_0_0_0_0_0_0_0_0_0_0_0_0_0_0_0_0_0_0_0_0_0_0_0_0_0_0_0_0_0_0_0_0_0_0_0_0" vbProcedure="false">'1'!$A$1:$G$19</definedName>
    <definedName function="false" hidden="false" localSheetId="0" name="_xlnm.Print_Area_0_0_0_0_0_0_0_0_0_0_0_0_0_0_0_0_0_0_0_0_0_0_0_0_0_0_0_0_0_0_0_0_0_0_0_0_0" vbProcedure="false">'1'!$A$1:$G$19</definedName>
    <definedName function="false" hidden="false" localSheetId="0" name="_xlnm.Print_Area_0_0_0_0_0_0_0_0_0_0_0_0_0_0_0_0_0_0_0_0_0_0_0_0_0_0_0_0_0_0_0_0_0_0_0_0_0_0" vbProcedure="false">'1'!$A$1:$G$19</definedName>
    <definedName function="false" hidden="false" localSheetId="0" name="_xlnm.Print_Area_0_0_0_0_0_0_0_0_0_0_0_0_0_0_0_0_0_0_0_0_0_0_0_0_0_0_0_0_0_0_0_0_0_0_0_0_0_0_0" vbProcedure="false">'1'!$A$1:$G$19</definedName>
    <definedName function="false" hidden="false" localSheetId="0" name="_xlnm.Print_Area_0_0_0_0_0_0_0_0_0_0_0_0_0_0_0_0_0_0_0_0_0_0_0_0_0_0_0_0_0_0_0_0_0_0_0_0_0_0_0_0" vbProcedure="false">'1'!$A$1:$G$19</definedName>
    <definedName function="false" hidden="false" localSheetId="0" name="_xlnm.Print_Area_0_0_0_0_0_0_0_0_0_0_0_0_0_0_0_0_0_0_0_0_0_0_0_0_0_0_0_0_0_0_0_0_0_0_0_0_0_0_0_0_0" vbProcedure="false">'1'!$A$1:$G$19</definedName>
    <definedName function="false" hidden="false" localSheetId="0" name="_xlnm.Print_Area_0_0_0_0_0_0_0_0_0_0_0_0_0_0_0_0_0_0_0_0_0_0_0_0_0_0_0_0_0_0_0_0_0_0_0_0_0_0_0_0_0_0" vbProcedure="false">'1'!$A$1:$G$19</definedName>
    <definedName function="false" hidden="false" localSheetId="0" name="_xlnm.Print_Area_0_0_0_0_0_0_0_0_0_0_0_0_0_0_0_0_0_0_0_0_0_0_0_0_0_0_0_0_0_0_0_0_0_0_0_0_0_0_0_0_0_0_0" vbProcedure="false">'1'!$A$1:$G$19</definedName>
    <definedName function="false" hidden="false" localSheetId="0" name="_xlnm.Print_Area_0_0_0_0_0_0_0_0_0_0_0_0_0_0_0_0_0_0_0_0_0_0_0_0_0_0_0_0_0_0_0_0_0_0_0_0_0_0_0_0_0_0_0_0" vbProcedure="false">'1'!$A$1:$G$19</definedName>
    <definedName function="false" hidden="false" localSheetId="0" name="_xlnm.Print_Area_0_0_0_0_0_0_0_0_0_0_0_0_0_0_0_0_0_0_0_0_0_0_0_0_0_0_0_0_0_0_0_0_0_0_0_0_0_0_0_0_0_0_0_0_0" vbProcedure="false">'1'!$A$1:$G$19</definedName>
    <definedName function="false" hidden="false" localSheetId="0" name="__xlnm.Print_Area" vbProcedure="false">'1'!$A$1:$G$19</definedName>
    <definedName function="false" hidden="false" localSheetId="0" name="__xlnm.Print_Area_0" vbProcedure="false">'1'!$A$1:$G$19</definedName>
    <definedName function="false" hidden="false" localSheetId="0" name="__xlnm.Print_Area_0_0" vbProcedure="false">'1'!$A$1:$G$19</definedName>
    <definedName function="false" hidden="false" localSheetId="0" name="__xlnm.Print_Area_0_0_0" vbProcedure="false">'1'!$A$1:$G$19</definedName>
    <definedName function="false" hidden="false" localSheetId="0" name="__xlnm.Print_Area_0_0_0_0" vbProcedure="false">'1'!$A$1:$G$19</definedName>
    <definedName function="false" hidden="false" localSheetId="0" name="__xlnm.Print_Area_0_0_0_0_0" vbProcedure="false">'1'!$A$1:$G$19</definedName>
    <definedName function="false" hidden="false" localSheetId="0" name="__xlnm.Print_Area_0_0_0_0_0_0" vbProcedure="false">'1'!$A$1:$G$19</definedName>
    <definedName function="false" hidden="false" localSheetId="0" name="__xlnm.Print_Area_0_0_0_0_0_0_0" vbProcedure="false">'1'!$A$1:$G$19</definedName>
    <definedName function="false" hidden="false" localSheetId="0" name="__xlnm.Print_Area_0_0_0_0_0_0_0_0" vbProcedure="false">'1'!$A$1:$G$19</definedName>
    <definedName function="false" hidden="false" localSheetId="0" name="__xlnm.Print_Area_0_0_0_0_0_0_0_0_0" vbProcedure="false">'1'!$A$1:$G$19</definedName>
    <definedName function="false" hidden="false" localSheetId="0" name="__xlnm.Print_Area_0_0_0_0_0_0_0_0_0_0" vbProcedure="false">'1'!$A$1:$G$19</definedName>
    <definedName function="false" hidden="false" localSheetId="0" name="__xlnm.Print_Area_0_0_0_0_0_0_0_0_0_0_0" vbProcedure="false">'1'!$A$1:$G$19</definedName>
    <definedName function="false" hidden="false" localSheetId="0" name="__xlnm.Print_Area_0_0_0_0_0_0_0_0_0_0_0_0" vbProcedure="false">'1'!$A$1:$G$19</definedName>
    <definedName function="false" hidden="false" localSheetId="0" name="__xlnm.Print_Area_0_0_0_0_0_0_0_0_0_0_0_0_0" vbProcedure="false">'1'!$A$1:$G$19</definedName>
    <definedName function="false" hidden="false" localSheetId="0" name="__xlnm.Print_Area_0_0_0_0_0_0_0_0_0_0_0_0_0_0" vbProcedure="false">'1'!$A$1:$G$19</definedName>
    <definedName function="false" hidden="false" localSheetId="0" name="__xlnm.Print_Area_0_0_0_0_0_0_0_0_0_0_0_0_0_0_0" vbProcedure="false">'1'!$A$1:$G$19</definedName>
    <definedName function="false" hidden="false" localSheetId="0" name="__xlnm.Print_Area_0_0_0_0_0_0_0_0_0_0_0_0_0_0_0_0" vbProcedure="false">'1'!$A$1:$G$19</definedName>
    <definedName function="false" hidden="false" localSheetId="0" name="__xlnm.Print_Area_0_0_0_0_0_0_0_0_0_0_0_0_0_0_0_0_0" vbProcedure="false">'1'!$A$1:$G$19</definedName>
    <definedName function="false" hidden="false" localSheetId="0" name="__xlnm.Print_Area_0_0_0_0_0_0_0_0_0_0_0_0_0_0_0_0_0_0" vbProcedure="false">'1'!$A$1:$G$19</definedName>
    <definedName function="false" hidden="false" localSheetId="0" name="__xlnm.Print_Area_0_0_0_0_0_0_0_0_0_0_0_0_0_0_0_0_0_0_0" vbProcedure="false">'1'!$A$1:$G$19</definedName>
    <definedName function="false" hidden="false" localSheetId="0" name="__xlnm.Print_Area_0_0_0_0_0_0_0_0_0_0_0_0_0_0_0_0_0_0_0_0" vbProcedure="false">'1'!$A$1:$G$19</definedName>
    <definedName function="false" hidden="false" localSheetId="0" name="__xlnm.Print_Area_0_0_0_0_0_0_0_0_0_0_0_0_0_0_0_0_0_0_0_0_0" vbProcedure="false">'1'!$A$1:$G$19</definedName>
    <definedName function="false" hidden="false" localSheetId="0" name="__xlnm.Print_Area_0_0_0_0_0_0_0_0_0_0_0_0_0_0_0_0_0_0_0_0_0_0" vbProcedure="false">'1'!$A$1:$G$19</definedName>
    <definedName function="false" hidden="false" localSheetId="0" name="__xlnm.Print_Area_0_0_0_0_0_0_0_0_0_0_0_0_0_0_0_0_0_0_0_0_0_0_0" vbProcedure="false">'1'!$A$1:$G$19</definedName>
    <definedName function="false" hidden="false" localSheetId="0" name="__xlnm.Print_Area_0_0_0_0_0_0_0_0_0_0_0_0_0_0_0_0_0_0_0_0_0_0_0_0" vbProcedure="false">'1'!$A$1:$G$19</definedName>
    <definedName function="false" hidden="false" localSheetId="0" name="__xlnm.Print_Area_0_0_0_0_0_0_0_0_0_0_0_0_0_0_0_0_0_0_0_0_0_0_0_0_0" vbProcedure="false">'1'!$A$1:$G$19</definedName>
    <definedName function="false" hidden="false" localSheetId="0" name="__xlnm.Print_Area_0_0_0_0_0_0_0_0_0_0_0_0_0_0_0_0_0_0_0_0_0_0_0_0_0_0" vbProcedure="false">'1'!$A$1:$G$19</definedName>
    <definedName function="false" hidden="false" localSheetId="0" name="__xlnm.Print_Area_0_0_0_0_0_0_0_0_0_0_0_0_0_0_0_0_0_0_0_0_0_0_0_0_0_0_0" vbProcedure="false">'1'!$A$1:$G$19</definedName>
    <definedName function="false" hidden="false" localSheetId="0" name="__xlnm.Print_Area_0_0_0_0_0_0_0_0_0_0_0_0_0_0_0_0_0_0_0_0_0_0_0_0_0_0_0_0" vbProcedure="false">'1'!$A$1:$G$19</definedName>
    <definedName function="false" hidden="false" localSheetId="0" name="__xlnm.Print_Area_0_0_0_0_0_0_0_0_0_0_0_0_0_0_0_0_0_0_0_0_0_0_0_0_0_0_0_0_0" vbProcedure="false">'1'!$A$1:$G$19</definedName>
    <definedName function="false" hidden="false" localSheetId="0" name="__xlnm.Print_Area_0_0_0_0_0_0_0_0_0_0_0_0_0_0_0_0_0_0_0_0_0_0_0_0_0_0_0_0_0_0" vbProcedure="false">'1'!$A$1:$G$19</definedName>
    <definedName function="false" hidden="false" localSheetId="0" name="__xlnm.Print_Area_0_0_0_0_0_0_0_0_0_0_0_0_0_0_0_0_0_0_0_0_0_0_0_0_0_0_0_0_0_0_0" vbProcedure="false">'1'!$A$1:$G$19</definedName>
    <definedName function="false" hidden="false" localSheetId="0" name="__xlnm.Print_Area_0_0_0_0_0_0_0_0_0_0_0_0_0_0_0_0_0_0_0_0_0_0_0_0_0_0_0_0_0_0_0_0" vbProcedure="false">'1'!$A$1:$G$19</definedName>
    <definedName function="false" hidden="false" localSheetId="0" name="__xlnm.Print_Area_0_0_0_0_0_0_0_0_0_0_0_0_0_0_0_0_0_0_0_0_0_0_0_0_0_0_0_0_0_0_0_0_0" vbProcedure="false">'1'!$A$1:$G$19</definedName>
    <definedName function="false" hidden="false" localSheetId="0" name="__xlnm.Print_Area_0_0_0_0_0_0_0_0_0_0_0_0_0_0_0_0_0_0_0_0_0_0_0_0_0_0_0_0_0_0_0_0_0_0" vbProcedure="false">'1'!$A$1:$G$19</definedName>
    <definedName function="false" hidden="false" localSheetId="0" name="__xlnm.Print_Area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_0_0_0_0_0" vbProcedure="false">'1'!$A$1:$G$19</definedName>
    <definedName function="false" hidden="false" localSheetId="0" name="__xlnm.Print_Area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_0_0" vbProcedure="false">"#ссыл!!$A$1:$G$20"</definedName>
    <definedName function="false" hidden="false" localSheetId="1" name="Print_Area_0" vbProcedure="false">'1'!$A$21:$O$141</definedName>
    <definedName function="false" hidden="false" localSheetId="1" name="Print_Area_0_0" vbProcedure="false">'1'!$A$21:$O$141</definedName>
    <definedName function="false" hidden="false" localSheetId="1" name="Print_Area_0_0_0" vbProcedure="false">'1'!$A$21:$O$141</definedName>
    <definedName function="false" hidden="false" localSheetId="1" name="Print_Area_0_0_0_0" vbProcedure="false">'1'!$A$21:$O$141</definedName>
    <definedName function="false" hidden="false" localSheetId="1" name="Print_Area_0_0_0_0_0" vbProcedure="false">'1'!$A$21:$O$141</definedName>
    <definedName function="false" hidden="false" localSheetId="1" name="Print_Area_0_0_0_0_0_0" vbProcedure="false">'1'!$A$21:$O$141</definedName>
    <definedName function="false" hidden="false" localSheetId="1" name="Print_Area_0_0_0_0_0_0_0" vbProcedure="false">'1'!$A$21:$O$141</definedName>
    <definedName function="false" hidden="false" localSheetId="1" name="Print_Area_0_0_0_0_0_0_0_0" vbProcedure="false">'1'!$A$21:$O$141</definedName>
    <definedName function="false" hidden="false" localSheetId="1" name="Print_Area_0_0_0_0_0_0_0_0_0" vbProcedure="false">'1'!$A$21:$O$141</definedName>
    <definedName function="false" hidden="false" localSheetId="1" name="Print_Area_0_0_0_0_0_0_0_0_0_0" vbProcedure="false">'1'!$A$21:$O$141</definedName>
    <definedName function="false" hidden="false" localSheetId="1" name="Print_Area_0_0_0_0_0_0_0_0_0_0_0" vbProcedure="false">'1'!$A$21:$O$141</definedName>
    <definedName function="false" hidden="false" localSheetId="1" name="Print_Area_0_0_0_0_0_0_0_0_0_0_0_0" vbProcedure="false">'1'!$A$21:$O$141</definedName>
    <definedName function="false" hidden="false" localSheetId="1" name="_xlnm.Print_Area" vbProcedure="false">'2'!$A$25:$K$199</definedName>
    <definedName function="false" hidden="false" localSheetId="1" name="_xlnm.Print_Area_0" vbProcedure="false">'2'!$A$1:$K$195</definedName>
    <definedName function="false" hidden="false" localSheetId="1" name="_xlnm.Print_Area_0_0" vbProcedure="false">'2'!$A$25:$K$199</definedName>
    <definedName function="false" hidden="false" localSheetId="1" name="_xlnm.Print_Area_0_0_0" vbProcedure="false">'2'!$A$1:$K$195</definedName>
    <definedName function="false" hidden="false" localSheetId="1" name="_xlnm.Print_Area_0_0_0_0" vbProcedure="false">'2'!$A$30:$K$199</definedName>
    <definedName function="false" hidden="false" localSheetId="1" name="_xlnm.Print_Area_0_0_0_0_0" vbProcedure="false">'2'!$A$30:$K$195</definedName>
    <definedName function="false" hidden="false" localSheetId="1" name="_xlnm.Print_Area_0_0_0_0_0_0" vbProcedure="false">'2'!$A$30:$K$199</definedName>
    <definedName function="false" hidden="false" localSheetId="1" name="_xlnm.Print_Area_0_0_0_0_0_0_0" vbProcedure="false">'2'!$A$30:$K$195</definedName>
    <definedName function="false" hidden="false" localSheetId="1" name="_xlnm.Print_Area_0_0_0_0_0_0_0_0" vbProcedure="false">'2'!$A$30:$K$199</definedName>
    <definedName function="false" hidden="false" localSheetId="1" name="_xlnm.Print_Area_0_0_0_0_0_0_0_0_0" vbProcedure="false">'2'!$A$30:$K$195</definedName>
    <definedName function="false" hidden="false" localSheetId="1" name="_xlnm.Print_Area_0_0_0_0_0_0_0_0_0_0" vbProcedure="false">'2'!$A$30:$K$199</definedName>
    <definedName function="false" hidden="false" localSheetId="1" name="_xlnm.Print_Area_0_0_0_0_0_0_0_0_0_0_0" vbProcedure="false">'2'!$A$30:$K$195</definedName>
    <definedName function="false" hidden="false" localSheetId="1" name="_xlnm.Print_Area_0_0_0_0_0_0_0_0_0_0_0_0" vbProcedure="false">'2'!$A$30:$K$199</definedName>
    <definedName function="false" hidden="false" localSheetId="1" name="_xlnm.Print_Area_0_0_0_0_0_0_0_0_0_0_0_0_0" vbProcedure="false">'2'!$A$30:$K$195</definedName>
    <definedName function="false" hidden="false" localSheetId="1" name="_xlnm.Print_Area_0_0_0_0_0_0_0_0_0_0_0_0_0_0" vbProcedure="false">'2'!$A$30:$K$199</definedName>
    <definedName function="false" hidden="false" localSheetId="1" name="_xlnm.Print_Area_0_0_0_0_0_0_0_0_0_0_0_0_0_0_0" vbProcedure="false">'2'!$A$30:$K$195</definedName>
    <definedName function="false" hidden="false" localSheetId="1" name="_xlnm.Print_Area_0_0_0_0_0_0_0_0_0_0_0_0_0_0_0_0" vbProcedure="false">'2'!$A$30:$K$199</definedName>
    <definedName function="false" hidden="false" localSheetId="1" name="_xlnm.Print_Area_0_0_0_0_0_0_0_0_0_0_0_0_0_0_0_0_0" vbProcedure="false">'2'!$A$30:$K$195</definedName>
    <definedName function="false" hidden="false" localSheetId="1" name="_xlnm.Print_Area_0_0_0_0_0_0_0_0_0_0_0_0_0_0_0_0_0_0" vbProcedure="false">'2'!$A$30:$K$199</definedName>
    <definedName function="false" hidden="false" localSheetId="1" name="_xlnm.Print_Area_0_0_0_0_0_0_0_0_0_0_0_0_0_0_0_0_0_0_0" vbProcedure="false">'2'!$A$30:$K$195</definedName>
    <definedName function="false" hidden="false" localSheetId="1" name="_xlnm.Print_Area_0_0_0_0_0_0_0_0_0_0_0_0_0_0_0_0_0_0_0_0" vbProcedure="false">'2'!$A$30:$K$199</definedName>
    <definedName function="false" hidden="false" localSheetId="1" name="_xlnm.Print_Area_0_0_0_0_0_0_0_0_0_0_0_0_0_0_0_0_0_0_0_0_0" vbProcedure="false">'2'!$A$30:$K$195</definedName>
    <definedName function="false" hidden="false" localSheetId="1" name="_xlnm.Print_Area_0_0_0_0_0_0_0_0_0_0_0_0_0_0_0_0_0_0_0_0_0_0" vbProcedure="false">'2'!$A$30:$K$199</definedName>
    <definedName function="false" hidden="false" localSheetId="1" name="_xlnm.Print_Area_0_0_0_0_0_0_0_0_0_0_0_0_0_0_0_0_0_0_0_0_0_0_0" vbProcedure="false">'2'!$A$30:$K$199</definedName>
    <definedName function="false" hidden="false" localSheetId="1" name="_xlnm.Print_Area_0_0_0_0_0_0_0_0_0_0_0_0_0_0_0_0_0_0_0_0_0_0_0_0" vbProcedure="false">'2'!$A$30:$K$199</definedName>
    <definedName function="false" hidden="false" localSheetId="1" name="_xlnm.Print_Area_0_0_0_0_0_0_0_0_0_0_0_0_0_0_0_0_0_0_0_0_0_0_0_0_0" vbProcedure="false">'2'!$A$30:$K$199</definedName>
    <definedName function="false" hidden="false" localSheetId="1" name="_xlnm.Print_Area_0_0_0_0_0_0_0_0_0_0_0_0_0_0_0_0_0_0_0_0_0_0_0_0_0_0" vbProcedure="false">'2'!$A$30:$K$199</definedName>
    <definedName function="false" hidden="false" localSheetId="1" name="_xlnm.Print_Area_0_0_0_0_0_0_0_0_0_0_0_0_0_0_0_0_0_0_0_0_0_0_0_0_0_0_0" vbProcedure="false">'2'!$A$30:$K$199</definedName>
    <definedName function="false" hidden="false" localSheetId="1" name="_xlnm.Print_Area_0_0_0_0_0_0_0_0_0_0_0_0_0_0_0_0_0_0_0_0_0_0_0_0_0_0_0_0" vbProcedure="false">'2'!$A$30:$K$199</definedName>
    <definedName function="false" hidden="false" localSheetId="1" name="_xlnm.Print_Area_0_0_0_0_0_0_0_0_0_0_0_0_0_0_0_0_0_0_0_0_0_0_0_0_0_0_0_0_0" vbProcedure="false">'2'!$A$30:$K$199</definedName>
    <definedName function="false" hidden="false" localSheetId="1" name="_xlnm.Print_Area_0_0_0_0_0_0_0_0_0_0_0_0_0_0_0_0_0_0_0_0_0_0_0_0_0_0_0_0_0_0" vbProcedure="false">'2'!$A$30:$K$199</definedName>
    <definedName function="false" hidden="false" localSheetId="1" name="_xlnm.Print_Area_0_0_0_0_0_0_0_0_0_0_0_0_0_0_0_0_0_0_0_0_0_0_0_0_0_0_0_0_0_0_0" vbProcedure="false">'2'!$A$30:$K$199</definedName>
    <definedName function="false" hidden="false" localSheetId="1" name="_xlnm.Print_Area_0_0_0_0_0_0_0_0_0_0_0_0_0_0_0_0_0_0_0_0_0_0_0_0_0_0_0_0_0_0_0_0" vbProcedure="false">'2'!$A$30:$K$199</definedName>
    <definedName function="false" hidden="false" localSheetId="1" name="_xlnm.Print_Area_0_0_0_0_0_0_0_0_0_0_0_0_0_0_0_0_0_0_0_0_0_0_0_0_0_0_0_0_0_0_0_0_0" vbProcedure="false">'2'!$A$30:$K$199</definedName>
    <definedName function="false" hidden="false" localSheetId="1" name="_xlnm.Print_Area_0_0_0_0_0_0_0_0_0_0_0_0_0_0_0_0_0_0_0_0_0_0_0_0_0_0_0_0_0_0_0_0_0_0" vbProcedure="false">'2'!$A$30:$K$199</definedName>
    <definedName function="false" hidden="false" localSheetId="1" name="_xlnm.Print_Area_0_0_0_0_0_0_0_0_0_0_0_0_0_0_0_0_0_0_0_0_0_0_0_0_0_0_0_0_0_0_0_0_0_0_0" vbProcedure="false">'2'!$A$30:$K$199</definedName>
    <definedName function="false" hidden="false" localSheetId="1" name="_xlnm.Print_Area_0_0_0_0_0_0_0_0_0_0_0_0_0_0_0_0_0_0_0_0_0_0_0_0_0_0_0_0_0_0_0_0_0_0_0_0" vbProcedure="false">'2'!$A$30:$K$199</definedName>
    <definedName function="false" hidden="false" localSheetId="1" name="_xlnm.Print_Area_0_0_0_0_0_0_0_0_0_0_0_0_0_0_0_0_0_0_0_0_0_0_0_0_0_0_0_0_0_0_0_0_0_0_0_0_0" vbProcedure="false">'2'!$A$30:$K$199</definedName>
    <definedName function="false" hidden="false" localSheetId="1" name="_xlnm.Print_Area_0_0_0_0_0_0_0_0_0_0_0_0_0_0_0_0_0_0_0_0_0_0_0_0_0_0_0_0_0_0_0_0_0_0_0_0_0_0" vbProcedure="false">'2'!$A$30:$K$199</definedName>
    <definedName function="false" hidden="false" localSheetId="1" name="_xlnm.Print_Area_0_0_0_0_0_0_0_0_0_0_0_0_0_0_0_0_0_0_0_0_0_0_0_0_0_0_0_0_0_0_0_0_0_0_0_0_0_0_0" vbProcedure="false">'2'!$A$30:$K$199</definedName>
    <definedName function="false" hidden="false" localSheetId="1" name="_xlnm.Print_Area_0_0_0_0_0_0_0_0_0_0_0_0_0_0_0_0_0_0_0_0_0_0_0_0_0_0_0_0_0_0_0_0_0_0_0_0_0_0_0_0" vbProcedure="false">'2'!$A$30:$K$199</definedName>
    <definedName function="false" hidden="false" localSheetId="1" name="_xlnm.Print_Area_0_0_0_0_0_0_0_0_0_0_0_0_0_0_0_0_0_0_0_0_0_0_0_0_0_0_0_0_0_0_0_0_0_0_0_0_0_0_0_0_0" vbProcedure="false">'2'!$A$30:$K$199</definedName>
    <definedName function="false" hidden="false" localSheetId="1" name="_xlnm.Print_Area_0_0_0_0_0_0_0_0_0_0_0_0_0_0_0_0_0_0_0_0_0_0_0_0_0_0_0_0_0_0_0_0_0_0_0_0_0_0_0_0_0_0" vbProcedure="false">'2'!$A$30:$K$199</definedName>
    <definedName function="false" hidden="false" localSheetId="1" name="_xlnm.Print_Area_0_0_0_0_0_0_0_0_0_0_0_0_0_0_0_0_0_0_0_0_0_0_0_0_0_0_0_0_0_0_0_0_0_0_0_0_0_0_0_0_0_0_0" vbProcedure="false">'2'!$A$30:$K$199</definedName>
    <definedName function="false" hidden="false" localSheetId="1" name="_xlnm.Print_Area_0_0_0_0_0_0_0_0_0_0_0_0_0_0_0_0_0_0_0_0_0_0_0_0_0_0_0_0_0_0_0_0_0_0_0_0_0_0_0_0_0_0_0_0" vbProcedure="false">'2'!$A$30:$K$199</definedName>
    <definedName function="false" hidden="false" localSheetId="1" name="_xlnm.Print_Area_0_0_0_0_0_0_0_0_0_0_0_0_0_0_0_0_0_0_0_0_0_0_0_0_0_0_0_0_0_0_0_0_0_0_0_0_0_0_0_0_0_0_0_0_0" vbProcedure="false">'2'!$A$30:$K$199</definedName>
    <definedName function="false" hidden="false" localSheetId="1" name="__xlnm.Print_Area" vbProcedure="false">'2'!$A$30:$K$199</definedName>
    <definedName function="false" hidden="false" localSheetId="1" name="__xlnm.Print_Area_0" vbProcedure="false">'2'!$A$30:$K$199</definedName>
    <definedName function="false" hidden="false" localSheetId="1" name="__xlnm.Print_Area_0_0" vbProcedure="false">'2'!$A$30:$K$199</definedName>
    <definedName function="false" hidden="false" localSheetId="1" name="__xlnm.Print_Area_0_0_0" vbProcedure="false">'2'!$A$30:$K$199</definedName>
    <definedName function="false" hidden="false" localSheetId="1" name="__xlnm.Print_Area_0_0_0_0" vbProcedure="false">'2'!$A$30:$K$199</definedName>
    <definedName function="false" hidden="false" localSheetId="1" name="__xlnm.Print_Area_0_0_0_0_0" vbProcedure="false">'2'!$A$30:$K$199</definedName>
    <definedName function="false" hidden="false" localSheetId="1" name="__xlnm.Print_Area_0_0_0_0_0_0" vbProcedure="false">'2'!$A$30:$K$199</definedName>
    <definedName function="false" hidden="false" localSheetId="1" name="__xlnm.Print_Area_0_0_0_0_0_0_0" vbProcedure="false">'2'!$A$30:$K$199</definedName>
    <definedName function="false" hidden="false" localSheetId="1" name="__xlnm.Print_Area_0_0_0_0_0_0_0_0" vbProcedure="false">'2'!$A$30:$K$199</definedName>
    <definedName function="false" hidden="false" localSheetId="1" name="__xlnm.Print_Area_0_0_0_0_0_0_0_0_0" vbProcedure="false">'2'!$A$30:$K$199</definedName>
    <definedName function="false" hidden="false" localSheetId="1" name="__xlnm.Print_Area_0_0_0_0_0_0_0_0_0_0" vbProcedure="false">'2'!$A$30:$K$199</definedName>
    <definedName function="false" hidden="false" localSheetId="1" name="__xlnm.Print_Area_0_0_0_0_0_0_0_0_0_0_0" vbProcedure="false">'2'!$A$30:$K$199</definedName>
    <definedName function="false" hidden="false" localSheetId="1" name="__xlnm.Print_Area_0_0_0_0_0_0_0_0_0_0_0_0" vbProcedure="false">'2'!$A$30:$K$199</definedName>
    <definedName function="false" hidden="false" localSheetId="1" name="__xlnm.Print_Area_0_0_0_0_0_0_0_0_0_0_0_0_0" vbProcedure="false">'2'!$A$30:$K$199</definedName>
    <definedName function="false" hidden="false" localSheetId="1" name="__xlnm.Print_Area_0_0_0_0_0_0_0_0_0_0_0_0_0_0" vbProcedure="false">'2'!$A$30:$K$199</definedName>
    <definedName function="false" hidden="false" localSheetId="1" name="__xlnm.Print_Area_0_0_0_0_0_0_0_0_0_0_0_0_0_0_0" vbProcedure="false">'2'!$A$30:$K$199</definedName>
    <definedName function="false" hidden="false" localSheetId="1" name="__xlnm.Print_Area_0_0_0_0_0_0_0_0_0_0_0_0_0_0_0_0" vbProcedure="false">'2'!$A$30:$K$199</definedName>
    <definedName function="false" hidden="false" localSheetId="1" name="__xlnm.Print_Area_0_0_0_0_0_0_0_0_0_0_0_0_0_0_0_0_0" vbProcedure="false">'2'!$A$30:$K$199</definedName>
    <definedName function="false" hidden="false" localSheetId="1" name="__xlnm.Print_Area_0_0_0_0_0_0_0_0_0_0_0_0_0_0_0_0_0_0" vbProcedure="false">'2'!$A$30:$K$199</definedName>
    <definedName function="false" hidden="false" localSheetId="1" name="__xlnm.Print_Area_0_0_0_0_0_0_0_0_0_0_0_0_0_0_0_0_0_0_0" vbProcedure="false">'2'!$A$30:$K$199</definedName>
    <definedName function="false" hidden="false" localSheetId="1" name="__xlnm.Print_Area_0_0_0_0_0_0_0_0_0_0_0_0_0_0_0_0_0_0_0_0" vbProcedure="false">'2'!$A$30:$K$199</definedName>
    <definedName function="false" hidden="false" localSheetId="1" name="__xlnm.Print_Area_0_0_0_0_0_0_0_0_0_0_0_0_0_0_0_0_0_0_0_0_0" vbProcedure="false">'2'!$A$30:$K$199</definedName>
    <definedName function="false" hidden="false" localSheetId="1" name="__xlnm.Print_Area_0_0_0_0_0_0_0_0_0_0_0_0_0_0_0_0_0_0_0_0_0_0" vbProcedure="false">'2'!$A$30:$K$199</definedName>
    <definedName function="false" hidden="false" localSheetId="1" name="__xlnm.Print_Area_0_0_0_0_0_0_0_0_0_0_0_0_0_0_0_0_0_0_0_0_0_0_0" vbProcedure="false">'2'!$A$30:$K$199</definedName>
    <definedName function="false" hidden="false" localSheetId="1" name="__xlnm.Print_Area_0_0_0_0_0_0_0_0_0_0_0_0_0_0_0_0_0_0_0_0_0_0_0_0" vbProcedure="false">'2'!$A$30:$K$199</definedName>
    <definedName function="false" hidden="false" localSheetId="1" name="__xlnm.Print_Area_0_0_0_0_0_0_0_0_0_0_0_0_0_0_0_0_0_0_0_0_0_0_0_0_0" vbProcedure="false">'2'!$A$30:$K$199</definedName>
    <definedName function="false" hidden="false" localSheetId="1" name="__xlnm.Print_Area_0_0_0_0_0_0_0_0_0_0_0_0_0_0_0_0_0_0_0_0_0_0_0_0_0_0" vbProcedure="false">'2'!$A$30:$K$199</definedName>
    <definedName function="false" hidden="false" localSheetId="1" name="__xlnm.Print_Area_0_0_0_0_0_0_0_0_0_0_0_0_0_0_0_0_0_0_0_0_0_0_0_0_0_0_0" vbProcedure="false">'2'!$A$30:$K$199</definedName>
    <definedName function="false" hidden="false" localSheetId="1" name="__xlnm.Print_Area_0_0_0_0_0_0_0_0_0_0_0_0_0_0_0_0_0_0_0_0_0_0_0_0_0_0_0_0" vbProcedure="false">'2'!$A$30:$K$199</definedName>
    <definedName function="false" hidden="false" localSheetId="1" name="__xlnm.Print_Area_0_0_0_0_0_0_0_0_0_0_0_0_0_0_0_0_0_0_0_0_0_0_0_0_0_0_0_0_0" vbProcedure="false">'2'!$A$30:$K$199</definedName>
    <definedName function="false" hidden="false" localSheetId="1" name="__xlnm.Print_Area_0_0_0_0_0_0_0_0_0_0_0_0_0_0_0_0_0_0_0_0_0_0_0_0_0_0_0_0_0_0" vbProcedure="false">'2'!$A$30:$K$199</definedName>
    <definedName function="false" hidden="false" localSheetId="1" name="__xlnm.Print_Area_0_0_0_0_0_0_0_0_0_0_0_0_0_0_0_0_0_0_0_0_0_0_0_0_0_0_0_0_0_0_0" vbProcedure="false">'2'!$A$30:$K$199</definedName>
    <definedName function="false" hidden="false" localSheetId="1" name="__xlnm.Print_Area_0_0_0_0_0_0_0_0_0_0_0_0_0_0_0_0_0_0_0_0_0_0_0_0_0_0_0_0_0_0_0_0" vbProcedure="false">'2'!$A$30:$K$199</definedName>
    <definedName function="false" hidden="false" localSheetId="1" name="__xlnm.Print_Area_0_0_0_0_0_0_0_0_0_0_0_0_0_0_0_0_0_0_0_0_0_0_0_0_0_0_0_0_0_0_0_0_0" vbProcedure="false">'2'!$A$30:$K$199</definedName>
    <definedName function="false" hidden="false" localSheetId="1" name="__xlnm.Print_Area_0_0_0_0_0_0_0_0_0_0_0_0_0_0_0_0_0_0_0_0_0_0_0_0_0_0_0_0_0_0_0_0_0_0" vbProcedure="false">'2'!$A$30:$K$199</definedName>
    <definedName function="false" hidden="false" localSheetId="1" name="__xlnm.Print_Area_0_0_0_0_0_0_0_0_0_0_0_0_0_0_0_0_0_0_0_0_0_0_0_0_0_0_0_0_0_0_0_0_0_0_0" vbProcedure="false">'2'!$A$30:$K$199</definedName>
    <definedName function="false" hidden="false" localSheetId="1" name="__xlnm.Print_Area_0_0_0_0_0_0_0_0_0_0_0_0_0_0_0_0_0_0_0_0_0_0_0_0_0_0_0_0_0_0_0_0_0_0_0_0" vbProcedure="false">'2'!$A$30:$K$199</definedName>
    <definedName function="false" hidden="false" localSheetId="1" name="__xlnm.Print_Area_0_0_0_0_0_0_0_0_0_0_0_0_0_0_0_0_0_0_0_0_0_0_0_0_0_0_0_0_0_0_0_0_0_0_0_0_0" vbProcedure="false">'2'!$A$30:$K$199</definedName>
    <definedName function="false" hidden="false" localSheetId="1" name="__xlnm.Print_Area_0_0_0_0_0_0_0_0_0_0_0_0_0_0_0_0_0_0_0_0_0_0_0_0_0_0_0_0_0_0_0_0_0_0_0_0_0_0" vbProcedure="false">'2'!$A$30:$K$199</definedName>
    <definedName function="false" hidden="false" localSheetId="1" name="__xlnm.Print_Area_0_0_0_0_0_0_0_0_0_0_0_0_0_0_0_0_0_0_0_0_0_0_0_0_0_0_0_0_0_0_0_0_0_0_0_0_0_0_0" vbProcedure="false">'2'!$A$30:$K$199</definedName>
    <definedName function="false" hidden="false" localSheetId="1" name="__xlnm.Print_Area_0_0_0_0_0_0_0_0_0_0_0_0_0_0_0_0_0_0_0_0_0_0_0_0_0_0_0_0_0_0_0_0_0_0_0_0_0_0_0_0" vbProcedure="false">'2'!$A$30:$K$199</definedName>
    <definedName function="false" hidden="false" localSheetId="1" name="__xlnm.Print_Area_0_0_0_0_0_0_0_0_0_0_0_0_0_0_0_0_0_0_0_0_0_0_0_0_0_0_0_0_0_0_0_0_0_0_0_0_0_0_0_0_0" vbProcedure="false">'2'!$A$30:$K$199</definedName>
    <definedName function="false" hidden="false" localSheetId="1" name="__xlnm.Print_Area_0_0_0_0_0_0_0_0_0_0_0_0_0_0_0_0_0_0_0_0_0_0_0_0_0_0_0_0_0_0_0_0_0_0_0_0_0_0_0_0_0_0" vbProcedure="false">'2'!$A$30:$K$199</definedName>
    <definedName function="false" hidden="false" localSheetId="1" name="__xlnm.Print_Area_0_0_0_0_0_0_0_0_0_0_0_0_0_0_0_0_0_0_0_0_0_0_0_0_0_0_0_0_0_0_0_0_0_0_0_0_0_0_0_0_0_0_0" vbProcedure="false">'2'!$A$30:$K$199</definedName>
    <definedName function="false" hidden="false" localSheetId="1" name="__xlnm.Print_Area_0_0_0_0_0_0_0_0_0_0_0_0_0_0_0_0_0_0_0_0_0_0_0_0_0_0_0_0_0_0_0_0_0_0_0_0_0_0_0_0_0_0_0_0" vbProcedure="false">'2'!$A$30:$K$199</definedName>
    <definedName function="false" hidden="false" localSheetId="1" name="__xlnm.Print_Area_0_0_0_0_0_0_0_0_0_0_0_0_0_0_0_0_0_0_0_0_0_0_0_0_0_0_0_0_0_0_0_0_0_0_0_0_0_0_0_0_0_0_0_0_0" vbProcedure="false">'2'!$A$30:$K$199</definedName>
    <definedName function="false" hidden="false" localSheetId="1" name="__xlnm.Print_Area_0_0_0_0_0_0_0_0_0_0_0_0_0_0_0_0_0_0_0_0_0_0_0_0_0_0_0_0_0_0_0_0_0_0_0_0_0_0_0_0_0_0_0_0_0_0" vbProcedure="false">'2'!$A$30:$K$199</definedName>
    <definedName function="false" hidden="false" localSheetId="1" name="__xlnm.Print_Area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_0_0_0_0_0" vbProcedure="false">'1'!$A$21:$O$141</definedName>
    <definedName function="false" hidden="false" localSheetId="1" name="__xlnm.Print_Area_0_0_0_0_0_0_0_0_0_0_0_0_0_0_0_0_0_0_0_0_0_0_0_0_0_0_0_0_0_0_0_0_0_0_0_0_0_0_0_0_0_0_0_0_0_0_0_0_0_0_0_0_0_0_0_0_0" vbProcedure="false">'1'!$A$21:$O$141</definedName>
    <definedName function="false" hidden="false" localSheetId="2" name="Print_Area_0" vbProcedure="false">'2'!$A$199:$R$215</definedName>
    <definedName function="false" hidden="false" localSheetId="2" name="Print_Area_0_0" vbProcedure="false">'2'!$A$199:$R$215</definedName>
    <definedName function="false" hidden="false" localSheetId="2" name="Print_Area_0_0_0" vbProcedure="false">'2'!$A$199:$R$215</definedName>
    <definedName function="false" hidden="false" localSheetId="2" name="Print_Area_0_0_0_0" vbProcedure="false">'2'!$A$199:$R$215</definedName>
    <definedName function="false" hidden="false" localSheetId="2" name="Print_Area_0_0_0_0_0" vbProcedure="false">'2'!$A$199:$R$215</definedName>
    <definedName function="false" hidden="false" localSheetId="2" name="Print_Area_0_0_0_0_0_0" vbProcedure="false">'2'!$A$199:$R$215</definedName>
    <definedName function="false" hidden="false" localSheetId="2" name="Print_Area_0_0_0_0_0_0_0" vbProcedure="false">'2'!$A$199:$R$215</definedName>
    <definedName function="false" hidden="false" localSheetId="2" name="Print_Area_0_0_0_0_0_0_0_0" vbProcedure="false">'2'!$A$199:$R$215</definedName>
    <definedName function="false" hidden="false" localSheetId="2" name="Print_Area_0_0_0_0_0_0_0_0_0" vbProcedure="false">'2'!$A$199:$R$215</definedName>
    <definedName function="false" hidden="false" localSheetId="2" name="Print_Area_0_0_0_0_0_0_0_0_0_0" vbProcedure="false">'2'!$A$199:$R$215</definedName>
    <definedName function="false" hidden="false" localSheetId="2" name="Print_Area_0_0_0_0_0_0_0_0_0_0_0" vbProcedure="false">'2'!$A$199:$R$215</definedName>
    <definedName function="false" hidden="false" localSheetId="2" name="Print_Area_0_0_0_0_0_0_0_0_0_0_0_0" vbProcedure="false">'2'!$A$199:$R$215</definedName>
    <definedName function="false" hidden="false" localSheetId="2" name="_xlnm.Print_Area" vbProcedure="false">'3'!$A$1:$Q$163</definedName>
    <definedName function="false" hidden="false" localSheetId="2" name="_xlnm.Print_Area_0" vbProcedure="false">'3'!$A$145:$Q$163</definedName>
    <definedName function="false" hidden="false" localSheetId="2" name="_xlnm.Print_Area_0_0" vbProcedure="false">'3'!$A$1:$Q$163</definedName>
    <definedName function="false" hidden="false" localSheetId="2" name="_xlnm.Print_Area_0_0_0" vbProcedure="false">'3'!$A$145:$Q$163</definedName>
    <definedName function="false" hidden="false" localSheetId="2" name="_xlnm.Print_Area_0_0_0_0" vbProcedure="false">'3'!$A$145:$Q$163</definedName>
    <definedName function="false" hidden="false" localSheetId="2" name="_xlnm.Print_Area_0_0_0_0_0" vbProcedure="false">'3'!$A$145:$Q$163</definedName>
    <definedName function="false" hidden="false" localSheetId="2" name="_xlnm.Print_Area_0_0_0_0_0_0" vbProcedure="false">'3'!$A$145:$Q$163</definedName>
    <definedName function="false" hidden="false" localSheetId="2" name="_xlnm.Print_Area_0_0_0_0_0_0_0" vbProcedure="false">'3'!$A$145:$Q$163</definedName>
    <definedName function="false" hidden="false" localSheetId="2" name="_xlnm.Print_Area_0_0_0_0_0_0_0_0" vbProcedure="false">'3'!$A$145:$Q$163</definedName>
    <definedName function="false" hidden="false" localSheetId="2" name="_xlnm.Print_Area_0_0_0_0_0_0_0_0_0" vbProcedure="false">'3'!$A$145:$Q$163</definedName>
    <definedName function="false" hidden="false" localSheetId="2" name="_xlnm.Print_Area_0_0_0_0_0_0_0_0_0_0" vbProcedure="false">'3'!$A$145:$Q$163</definedName>
    <definedName function="false" hidden="false" localSheetId="2" name="_xlnm.Print_Area_0_0_0_0_0_0_0_0_0_0_0" vbProcedure="false">'3'!$A$145:$Q$163</definedName>
    <definedName function="false" hidden="false" localSheetId="2" name="_xlnm.Print_Area_0_0_0_0_0_0_0_0_0_0_0_0" vbProcedure="false">'3'!$A$145:$Q$163</definedName>
    <definedName function="false" hidden="false" localSheetId="2" name="_xlnm.Print_Area_0_0_0_0_0_0_0_0_0_0_0_0_0" vbProcedure="false">'3'!$A$145:$Q$163</definedName>
    <definedName function="false" hidden="false" localSheetId="2" name="_xlnm.Print_Area_0_0_0_0_0_0_0_0_0_0_0_0_0_0" vbProcedure="false">'3'!$A$145:$Q$163</definedName>
    <definedName function="false" hidden="false" localSheetId="2" name="_xlnm.Print_Area_0_0_0_0_0_0_0_0_0_0_0_0_0_0_0" vbProcedure="false">'3'!$A$145:$Q$163</definedName>
    <definedName function="false" hidden="false" localSheetId="2" name="_xlnm.Print_Area_0_0_0_0_0_0_0_0_0_0_0_0_0_0_0_0" vbProcedure="false">'3'!$A$145:$Q$163</definedName>
    <definedName function="false" hidden="false" localSheetId="2" name="_xlnm.Print_Area_0_0_0_0_0_0_0_0_0_0_0_0_0_0_0_0_0" vbProcedure="false">'3'!$A$145:$Q$163</definedName>
    <definedName function="false" hidden="false" localSheetId="2" name="_xlnm.Print_Area_0_0_0_0_0_0_0_0_0_0_0_0_0_0_0_0_0_0" vbProcedure="false">'3'!$A$145:$Q$163</definedName>
    <definedName function="false" hidden="false" localSheetId="2" name="_xlnm.Print_Area_0_0_0_0_0_0_0_0_0_0_0_0_0_0_0_0_0_0_0" vbProcedure="false">'3'!$A$145:$Q$163</definedName>
    <definedName function="false" hidden="false" localSheetId="2" name="_xlnm.Print_Area_0_0_0_0_0_0_0_0_0_0_0_0_0_0_0_0_0_0_0_0" vbProcedure="false">'3'!$A$145:$Q$163</definedName>
    <definedName function="false" hidden="false" localSheetId="2" name="_xlnm.Print_Area_0_0_0_0_0_0_0_0_0_0_0_0_0_0_0_0_0_0_0_0_0" vbProcedure="false">'3'!$A$145:$Q$163</definedName>
    <definedName function="false" hidden="false" localSheetId="2" name="_xlnm.Print_Area_0_0_0_0_0_0_0_0_0_0_0_0_0_0_0_0_0_0_0_0_0_0" vbProcedure="false">'3'!$A$145:$Q$163</definedName>
    <definedName function="false" hidden="false" localSheetId="2" name="_xlnm.Print_Area_0_0_0_0_0_0_0_0_0_0_0_0_0_0_0_0_0_0_0_0_0_0_0" vbProcedure="false">'3'!$A$145:$Q$163</definedName>
    <definedName function="false" hidden="false" localSheetId="2" name="_xlnm.Print_Area_0_0_0_0_0_0_0_0_0_0_0_0_0_0_0_0_0_0_0_0_0_0_0_0" vbProcedure="false">'3'!$A$145:$Q$163</definedName>
    <definedName function="false" hidden="false" localSheetId="2" name="_xlnm.Print_Area_0_0_0_0_0_0_0_0_0_0_0_0_0_0_0_0_0_0_0_0_0_0_0_0_0" vbProcedure="false">'3'!$A$145:$Q$163</definedName>
    <definedName function="false" hidden="false" localSheetId="2" name="_xlnm.Print_Area_0_0_0_0_0_0_0_0_0_0_0_0_0_0_0_0_0_0_0_0_0_0_0_0_0_0" vbProcedure="false">'3'!$A$145:$Q$163</definedName>
    <definedName function="false" hidden="false" localSheetId="2" name="_xlnm.Print_Area_0_0_0_0_0_0_0_0_0_0_0_0_0_0_0_0_0_0_0_0_0_0_0_0_0_0_0" vbProcedure="false">'3'!$A$145:$Q$163</definedName>
    <definedName function="false" hidden="false" localSheetId="2" name="_xlnm.Print_Area_0_0_0_0_0_0_0_0_0_0_0_0_0_0_0_0_0_0_0_0_0_0_0_0_0_0_0_0" vbProcedure="false">'3'!$A$145:$Q$163</definedName>
    <definedName function="false" hidden="false" localSheetId="2" name="_xlnm.Print_Area_0_0_0_0_0_0_0_0_0_0_0_0_0_0_0_0_0_0_0_0_0_0_0_0_0_0_0_0_0" vbProcedure="false">'3'!$A$145:$Q$163</definedName>
    <definedName function="false" hidden="false" localSheetId="2" name="_xlnm.Print_Area_0_0_0_0_0_0_0_0_0_0_0_0_0_0_0_0_0_0_0_0_0_0_0_0_0_0_0_0_0_0" vbProcedure="false">'3'!$A$145:$Q$163</definedName>
    <definedName function="false" hidden="false" localSheetId="2" name="_xlnm.Print_Area_0_0_0_0_0_0_0_0_0_0_0_0_0_0_0_0_0_0_0_0_0_0_0_0_0_0_0_0_0_0_0" vbProcedure="false">'3'!$A$145:$Q$163</definedName>
    <definedName function="false" hidden="false" localSheetId="2" name="_xlnm.Print_Area_0_0_0_0_0_0_0_0_0_0_0_0_0_0_0_0_0_0_0_0_0_0_0_0_0_0_0_0_0_0_0_0" vbProcedure="false">'3'!$A$145:$Q$163</definedName>
    <definedName function="false" hidden="false" localSheetId="2" name="_xlnm.Print_Area_0_0_0_0_0_0_0_0_0_0_0_0_0_0_0_0_0_0_0_0_0_0_0_0_0_0_0_0_0_0_0_0_0" vbProcedure="false">'3'!$A$145:$Q$163</definedName>
    <definedName function="false" hidden="false" localSheetId="2" name="_xlnm.Print_Area_0_0_0_0_0_0_0_0_0_0_0_0_0_0_0_0_0_0_0_0_0_0_0_0_0_0_0_0_0_0_0_0_0_0" vbProcedure="false">'3'!$A$145:$Q$163</definedName>
    <definedName function="false" hidden="false" localSheetId="2" name="_xlnm.Print_Area_0_0_0_0_0_0_0_0_0_0_0_0_0_0_0_0_0_0_0_0_0_0_0_0_0_0_0_0_0_0_0_0_0_0_0" vbProcedure="false">'3'!$A$145:$Q$163</definedName>
    <definedName function="false" hidden="false" localSheetId="2" name="_xlnm.Print_Area_0_0_0_0_0_0_0_0_0_0_0_0_0_0_0_0_0_0_0_0_0_0_0_0_0_0_0_0_0_0_0_0_0_0_0_0" vbProcedure="false">'3'!$A$145:$Q$163</definedName>
    <definedName function="false" hidden="false" localSheetId="2" name="_xlnm.Print_Area_0_0_0_0_0_0_0_0_0_0_0_0_0_0_0_0_0_0_0_0_0_0_0_0_0_0_0_0_0_0_0_0_0_0_0_0_0" vbProcedure="false">'3'!$A$145:$Q$163</definedName>
    <definedName function="false" hidden="false" localSheetId="2" name="_xlnm.Print_Area_0_0_0_0_0_0_0_0_0_0_0_0_0_0_0_0_0_0_0_0_0_0_0_0_0_0_0_0_0_0_0_0_0_0_0_0_0_0" vbProcedure="false">'3'!$A$145:$Q$163</definedName>
    <definedName function="false" hidden="false" localSheetId="2" name="_xlnm.Print_Area_0_0_0_0_0_0_0_0_0_0_0_0_0_0_0_0_0_0_0_0_0_0_0_0_0_0_0_0_0_0_0_0_0_0_0_0_0_0_0" vbProcedure="false">'3'!$A$145:$Q$163</definedName>
    <definedName function="false" hidden="false" localSheetId="2" name="_xlnm.Print_Area_0_0_0_0_0_0_0_0_0_0_0_0_0_0_0_0_0_0_0_0_0_0_0_0_0_0_0_0_0_0_0_0_0_0_0_0_0_0_0_0" vbProcedure="false">'3'!$A$145:$Q$163</definedName>
    <definedName function="false" hidden="false" localSheetId="2" name="_xlnm.Print_Area_0_0_0_0_0_0_0_0_0_0_0_0_0_0_0_0_0_0_0_0_0_0_0_0_0_0_0_0_0_0_0_0_0_0_0_0_0_0_0_0_0" vbProcedure="false">'3'!$A$145:$Q$163</definedName>
    <definedName function="false" hidden="false" localSheetId="2" name="_xlnm.Print_Area_0_0_0_0_0_0_0_0_0_0_0_0_0_0_0_0_0_0_0_0_0_0_0_0_0_0_0_0_0_0_0_0_0_0_0_0_0_0_0_0_0_0" vbProcedure="false">'3'!$A$145:$Q$163</definedName>
    <definedName function="false" hidden="false" localSheetId="2" name="_xlnm.Print_Area_0_0_0_0_0_0_0_0_0_0_0_0_0_0_0_0_0_0_0_0_0_0_0_0_0_0_0_0_0_0_0_0_0_0_0_0_0_0_0_0_0_0_0" vbProcedure="false">'3'!$A$145:$Q$163</definedName>
    <definedName function="false" hidden="false" localSheetId="2" name="_xlnm.Print_Area_0_0_0_0_0_0_0_0_0_0_0_0_0_0_0_0_0_0_0_0_0_0_0_0_0_0_0_0_0_0_0_0_0_0_0_0_0_0_0_0_0_0_0_0" vbProcedure="false">'3'!$A$145:$Q$163</definedName>
    <definedName function="false" hidden="false" localSheetId="2" name="_xlnm.Print_Area_0_0_0_0_0_0_0_0_0_0_0_0_0_0_0_0_0_0_0_0_0_0_0_0_0_0_0_0_0_0_0_0_0_0_0_0_0_0_0_0_0_0_0_0_0" vbProcedure="false">'3'!$A$145:$Q$163</definedName>
    <definedName function="false" hidden="false" localSheetId="2" name="__xlnm.Print_Area" vbProcedure="false">'3'!$A$145:$Q$163</definedName>
    <definedName function="false" hidden="false" localSheetId="2" name="__xlnm.Print_Area_0" vbProcedure="false">'3'!$A$145:$Q$163</definedName>
    <definedName function="false" hidden="false" localSheetId="2" name="__xlnm.Print_Area_0_0" vbProcedure="false">'3'!$A$145:$Q$163</definedName>
    <definedName function="false" hidden="false" localSheetId="2" name="__xlnm.Print_Area_0_0_0" vbProcedure="false">'3'!$A$145:$Q$163</definedName>
    <definedName function="false" hidden="false" localSheetId="2" name="__xlnm.Print_Area_0_0_0_0" vbProcedure="false">'3'!$A$145:$Q$163</definedName>
    <definedName function="false" hidden="false" localSheetId="2" name="__xlnm.Print_Area_0_0_0_0_0" vbProcedure="false">'3'!$A$145:$Q$163</definedName>
    <definedName function="false" hidden="false" localSheetId="2" name="__xlnm.Print_Area_0_0_0_0_0_0" vbProcedure="false">'3'!$A$145:$Q$163</definedName>
    <definedName function="false" hidden="false" localSheetId="2" name="__xlnm.Print_Area_0_0_0_0_0_0_0" vbProcedure="false">'3'!$A$145:$Q$163</definedName>
    <definedName function="false" hidden="false" localSheetId="2" name="__xlnm.Print_Area_0_0_0_0_0_0_0_0" vbProcedure="false">'3'!$A$145:$Q$163</definedName>
    <definedName function="false" hidden="false" localSheetId="2" name="__xlnm.Print_Area_0_0_0_0_0_0_0_0_0" vbProcedure="false">'3'!$A$145:$Q$163</definedName>
    <definedName function="false" hidden="false" localSheetId="2" name="__xlnm.Print_Area_0_0_0_0_0_0_0_0_0_0" vbProcedure="false">'3'!$A$145:$Q$163</definedName>
    <definedName function="false" hidden="false" localSheetId="2" name="__xlnm.Print_Area_0_0_0_0_0_0_0_0_0_0_0" vbProcedure="false">'3'!$A$145:$Q$163</definedName>
    <definedName function="false" hidden="false" localSheetId="2" name="__xlnm.Print_Area_0_0_0_0_0_0_0_0_0_0_0_0" vbProcedure="false">'3'!$A$145:$Q$163</definedName>
    <definedName function="false" hidden="false" localSheetId="2" name="__xlnm.Print_Area_0_0_0_0_0_0_0_0_0_0_0_0_0" vbProcedure="false">'3'!$A$145:$Q$163</definedName>
    <definedName function="false" hidden="false" localSheetId="2" name="__xlnm.Print_Area_0_0_0_0_0_0_0_0_0_0_0_0_0_0" vbProcedure="false">'3'!$A$145:$Q$163</definedName>
    <definedName function="false" hidden="false" localSheetId="2" name="__xlnm.Print_Area_0_0_0_0_0_0_0_0_0_0_0_0_0_0_0" vbProcedure="false">'3'!$A$145:$Q$163</definedName>
    <definedName function="false" hidden="false" localSheetId="2" name="__xlnm.Print_Area_0_0_0_0_0_0_0_0_0_0_0_0_0_0_0_0" vbProcedure="false">'3'!$A$145:$Q$163</definedName>
    <definedName function="false" hidden="false" localSheetId="2" name="__xlnm.Print_Area_0_0_0_0_0_0_0_0_0_0_0_0_0_0_0_0_0" vbProcedure="false">'3'!$A$145:$Q$163</definedName>
    <definedName function="false" hidden="false" localSheetId="2" name="__xlnm.Print_Area_0_0_0_0_0_0_0_0_0_0_0_0_0_0_0_0_0_0" vbProcedure="false">'3'!$A$145:$Q$163</definedName>
    <definedName function="false" hidden="false" localSheetId="2" name="__xlnm.Print_Area_0_0_0_0_0_0_0_0_0_0_0_0_0_0_0_0_0_0_0" vbProcedure="false">'3'!$A$145:$Q$163</definedName>
    <definedName function="false" hidden="false" localSheetId="2" name="__xlnm.Print_Area_0_0_0_0_0_0_0_0_0_0_0_0_0_0_0_0_0_0_0_0" vbProcedure="false">'3'!$A$145:$Q$163</definedName>
    <definedName function="false" hidden="false" localSheetId="2" name="__xlnm.Print_Area_0_0_0_0_0_0_0_0_0_0_0_0_0_0_0_0_0_0_0_0_0" vbProcedure="false">'3'!$A$145:$Q$163</definedName>
    <definedName function="false" hidden="false" localSheetId="2" name="__xlnm.Print_Area_0_0_0_0_0_0_0_0_0_0_0_0_0_0_0_0_0_0_0_0_0_0" vbProcedure="false">'3'!$A$145:$Q$163</definedName>
    <definedName function="false" hidden="false" localSheetId="2" name="__xlnm.Print_Area_0_0_0_0_0_0_0_0_0_0_0_0_0_0_0_0_0_0_0_0_0_0_0" vbProcedure="false">'3'!$A$145:$Q$163</definedName>
    <definedName function="false" hidden="false" localSheetId="2" name="__xlnm.Print_Area_0_0_0_0_0_0_0_0_0_0_0_0_0_0_0_0_0_0_0_0_0_0_0_0" vbProcedure="false">'3'!$A$145:$Q$163</definedName>
    <definedName function="false" hidden="false" localSheetId="2" name="__xlnm.Print_Area_0_0_0_0_0_0_0_0_0_0_0_0_0_0_0_0_0_0_0_0_0_0_0_0_0" vbProcedure="false">'3'!$A$145:$Q$163</definedName>
    <definedName function="false" hidden="false" localSheetId="2" name="__xlnm.Print_Area_0_0_0_0_0_0_0_0_0_0_0_0_0_0_0_0_0_0_0_0_0_0_0_0_0_0" vbProcedure="false">'3'!$A$145:$Q$163</definedName>
    <definedName function="false" hidden="false" localSheetId="2" name="__xlnm.Print_Area_0_0_0_0_0_0_0_0_0_0_0_0_0_0_0_0_0_0_0_0_0_0_0_0_0_0_0" vbProcedure="false">'3'!$A$145:$Q$163</definedName>
    <definedName function="false" hidden="false" localSheetId="2" name="__xlnm.Print_Area_0_0_0_0_0_0_0_0_0_0_0_0_0_0_0_0_0_0_0_0_0_0_0_0_0_0_0_0" vbProcedure="false">'3'!$A$145:$Q$163</definedName>
    <definedName function="false" hidden="false" localSheetId="2" name="__xlnm.Print_Area_0_0_0_0_0_0_0_0_0_0_0_0_0_0_0_0_0_0_0_0_0_0_0_0_0_0_0_0_0" vbProcedure="false">'3'!$A$145:$Q$163</definedName>
    <definedName function="false" hidden="false" localSheetId="2" name="__xlnm.Print_Area_0_0_0_0_0_0_0_0_0_0_0_0_0_0_0_0_0_0_0_0_0_0_0_0_0_0_0_0_0_0" vbProcedure="false">'3'!$A$145:$Q$163</definedName>
    <definedName function="false" hidden="false" localSheetId="2" name="__xlnm.Print_Area_0_0_0_0_0_0_0_0_0_0_0_0_0_0_0_0_0_0_0_0_0_0_0_0_0_0_0_0_0_0_0" vbProcedure="false">'3'!$A$145:$Q$163</definedName>
    <definedName function="false" hidden="false" localSheetId="2" name="__xlnm.Print_Area_0_0_0_0_0_0_0_0_0_0_0_0_0_0_0_0_0_0_0_0_0_0_0_0_0_0_0_0_0_0_0_0" vbProcedure="false">'3'!$A$145:$Q$163</definedName>
    <definedName function="false" hidden="false" localSheetId="2" name="__xlnm.Print_Area_0_0_0_0_0_0_0_0_0_0_0_0_0_0_0_0_0_0_0_0_0_0_0_0_0_0_0_0_0_0_0_0_0" vbProcedure="false">'3'!$A$145:$Q$163</definedName>
    <definedName function="false" hidden="false" localSheetId="2" name="__xlnm.Print_Area_0_0_0_0_0_0_0_0_0_0_0_0_0_0_0_0_0_0_0_0_0_0_0_0_0_0_0_0_0_0_0_0_0_0" vbProcedure="false">'3'!$A$145:$Q$163</definedName>
    <definedName function="false" hidden="false" localSheetId="2" name="__xlnm.Print_Area_0_0_0_0_0_0_0_0_0_0_0_0_0_0_0_0_0_0_0_0_0_0_0_0_0_0_0_0_0_0_0_0_0_0_0" vbProcedure="false">'3'!$A$145:$Q$163</definedName>
    <definedName function="false" hidden="false" localSheetId="2" name="__xlnm.Print_Area_0_0_0_0_0_0_0_0_0_0_0_0_0_0_0_0_0_0_0_0_0_0_0_0_0_0_0_0_0_0_0_0_0_0_0_0" vbProcedure="false">'3'!$A$145:$Q$163</definedName>
    <definedName function="false" hidden="false" localSheetId="2" name="__xlnm.Print_Area_0_0_0_0_0_0_0_0_0_0_0_0_0_0_0_0_0_0_0_0_0_0_0_0_0_0_0_0_0_0_0_0_0_0_0_0_0" vbProcedure="false">'3'!$A$145:$Q$163</definedName>
    <definedName function="false" hidden="false" localSheetId="2" name="__xlnm.Print_Area_0_0_0_0_0_0_0_0_0_0_0_0_0_0_0_0_0_0_0_0_0_0_0_0_0_0_0_0_0_0_0_0_0_0_0_0_0_0" vbProcedure="false">'3'!$A$145:$Q$163</definedName>
    <definedName function="false" hidden="false" localSheetId="2" name="__xlnm.Print_Area_0_0_0_0_0_0_0_0_0_0_0_0_0_0_0_0_0_0_0_0_0_0_0_0_0_0_0_0_0_0_0_0_0_0_0_0_0_0_0" vbProcedure="false">'3'!$A$145:$Q$163</definedName>
    <definedName function="false" hidden="false" localSheetId="2" name="__xlnm.Print_Area_0_0_0_0_0_0_0_0_0_0_0_0_0_0_0_0_0_0_0_0_0_0_0_0_0_0_0_0_0_0_0_0_0_0_0_0_0_0_0_0" vbProcedure="false">'3'!$A$145:$Q$163</definedName>
    <definedName function="false" hidden="false" localSheetId="2" name="__xlnm.Print_Area_0_0_0_0_0_0_0_0_0_0_0_0_0_0_0_0_0_0_0_0_0_0_0_0_0_0_0_0_0_0_0_0_0_0_0_0_0_0_0_0_0" vbProcedure="false">'3'!$A$145:$Q$163</definedName>
    <definedName function="false" hidden="false" localSheetId="2" name="__xlnm.Print_Area_0_0_0_0_0_0_0_0_0_0_0_0_0_0_0_0_0_0_0_0_0_0_0_0_0_0_0_0_0_0_0_0_0_0_0_0_0_0_0_0_0_0" vbProcedure="false">'3'!$A$145:$Q$163</definedName>
    <definedName function="false" hidden="false" localSheetId="2" name="__xlnm.Print_Area_0_0_0_0_0_0_0_0_0_0_0_0_0_0_0_0_0_0_0_0_0_0_0_0_0_0_0_0_0_0_0_0_0_0_0_0_0_0_0_0_0_0_0" vbProcedure="false">'3'!$A$145:$Q$163</definedName>
    <definedName function="false" hidden="false" localSheetId="2" name="__xlnm.Print_Area_0_0_0_0_0_0_0_0_0_0_0_0_0_0_0_0_0_0_0_0_0_0_0_0_0_0_0_0_0_0_0_0_0_0_0_0_0_0_0_0_0_0_0_0" vbProcedure="false">'3'!$A$145:$Q$163</definedName>
    <definedName function="false" hidden="false" localSheetId="2" name="__xlnm.Print_Area_0_0_0_0_0_0_0_0_0_0_0_0_0_0_0_0_0_0_0_0_0_0_0_0_0_0_0_0_0_0_0_0_0_0_0_0_0_0_0_0_0_0_0_0_0" vbProcedure="false">'3'!$A$145:$Q$163</definedName>
    <definedName function="false" hidden="false" localSheetId="2" name="__xlnm.Print_Area_0_0_0_0_0_0_0_0_0_0_0_0_0_0_0_0_0_0_0_0_0_0_0_0_0_0_0_0_0_0_0_0_0_0_0_0_0_0_0_0_0_0_0_0_0_0" vbProcedure="false">'3'!$A$145:$Q$163</definedName>
    <definedName function="false" hidden="false" localSheetId="2" name="__xlnm.Print_Area_0_0_0_0_0_0_0_0_0_0_0_0_0_0_0_0_0_0_0_0_0_0_0_0_0_0_0_0_0_0_0_0_0_0_0_0_0_0_0_0_0_0_0_0_0_0_0" vbProcedure="false">'2'!$A$199:$R$215</definedName>
    <definedName function="false" hidden="false" localSheetId="2" name="__xlnm.Print_Area_0_0_0_0_0_0_0_0_0_0_0_0_0_0_0_0_0_0_0_0_0_0_0_0_0_0_0_0_0_0_0_0_0_0_0_0_0_0_0_0_0_0_0_0_0_0_0_0" vbProcedure="false">'2'!$A$199:$R$215</definedName>
    <definedName function="false" hidden="false" localSheetId="2" name="__xlnm.Print_Area_0_0_0_0_0_0_0_0_0_0_0_0_0_0_0_0_0_0_0_0_0_0_0_0_0_0_0_0_0_0_0_0_0_0_0_0_0_0_0_0_0_0_0_0_0_0_0_0_0" vbProcedure="false">'2'!$A$199:$R$215</definedName>
    <definedName function="false" hidden="false" localSheetId="2" name="__xlnm.Print_Area_0_0_0_0_0_0_0_0_0_0_0_0_0_0_0_0_0_0_0_0_0_0_0_0_0_0_0_0_0_0_0_0_0_0_0_0_0_0_0_0_0_0_0_0_0_0_0_0_0_0" vbProcedure="false">'2'!$A$199:$R$215</definedName>
    <definedName function="false" hidden="false" localSheetId="2" name="__xlnm.Print_Area_0_0_0_0_0_0_0_0_0_0_0_0_0_0_0_0_0_0_0_0_0_0_0_0_0_0_0_0_0_0_0_0_0_0_0_0_0_0_0_0_0_0_0_0_0_0_0_0_0_0_0" vbProcedure="false">'2'!$A$199:$R$215</definedName>
    <definedName function="false" hidden="false" localSheetId="2" name="__xlnm.Print_Area_0_0_0_0_0_0_0_0_0_0_0_0_0_0_0_0_0_0_0_0_0_0_0_0_0_0_0_0_0_0_0_0_0_0_0_0_0_0_0_0_0_0_0_0_0_0_0_0_0_0_0_0" vbProcedure="false">'2'!$A$199:$R$215</definedName>
    <definedName function="false" hidden="false" localSheetId="2" name="__xlnm.Print_Area_0_0_0_0_0_0_0_0_0_0_0_0_0_0_0_0_0_0_0_0_0_0_0_0_0_0_0_0_0_0_0_0_0_0_0_0_0_0_0_0_0_0_0_0_0_0_0_0_0_0_0_0_0" vbProcedure="false">'2'!$A$199:$R$215</definedName>
    <definedName function="false" hidden="false" localSheetId="2" name="__xlnm.Print_Area_0_0_0_0_0_0_0_0_0_0_0_0_0_0_0_0_0_0_0_0_0_0_0_0_0_0_0_0_0_0_0_0_0_0_0_0_0_0_0_0_0_0_0_0_0_0_0_0_0_0_0_0_0_0" vbProcedure="false">'2'!$A$199:$R$215</definedName>
    <definedName function="false" hidden="false" localSheetId="2" name="__xlnm.Print_Area_0_0_0_0_0_0_0_0_0_0_0_0_0_0_0_0_0_0_0_0_0_0_0_0_0_0_0_0_0_0_0_0_0_0_0_0_0_0_0_0_0_0_0_0_0_0_0_0_0_0_0_0_0_0_0" vbProcedure="false">'2'!$A$199:$R$215</definedName>
    <definedName function="false" hidden="false" localSheetId="2" name="__xlnm.Print_Area_0_0_0_0_0_0_0_0_0_0_0_0_0_0_0_0_0_0_0_0_0_0_0_0_0_0_0_0_0_0_0_0_0_0_0_0_0_0_0_0_0_0_0_0_0_0_0_0_0_0_0_0_0_0_0_0" vbProcedure="false">'2'!$A$199:$R$215</definedName>
    <definedName function="false" hidden="false" localSheetId="2" name="__xlnm.Print_Area_0_0_0_0_0_0_0_0_0_0_0_0_0_0_0_0_0_0_0_0_0_0_0_0_0_0_0_0_0_0_0_0_0_0_0_0_0_0_0_0_0_0_0_0_0_0_0_0_0_0_0_0_0_0_0_0_0" vbProcedure="false">'2'!$A$199:$R$215</definedName>
    <definedName function="false" hidden="false" localSheetId="3" name="Print_Area_0" vbProcedure="false">'3'!$A$166:$H$181</definedName>
    <definedName function="false" hidden="false" localSheetId="3" name="Print_Area_0_0" vbProcedure="false">'3'!$A$166:$H$181</definedName>
    <definedName function="false" hidden="false" localSheetId="3" name="Print_Area_0_0_0" vbProcedure="false">'3'!$A$166:$H$181</definedName>
    <definedName function="false" hidden="false" localSheetId="3" name="Print_Area_0_0_0_0" vbProcedure="false">'3'!$A$166:$H$181</definedName>
    <definedName function="false" hidden="false" localSheetId="3" name="Print_Area_0_0_0_0_0" vbProcedure="false">'3'!$A$166:$H$181</definedName>
    <definedName function="false" hidden="false" localSheetId="3" name="Print_Area_0_0_0_0_0_0" vbProcedure="false">'3'!$A$166:$H$181</definedName>
    <definedName function="false" hidden="false" localSheetId="3" name="Print_Area_0_0_0_0_0_0_0" vbProcedure="false">'3'!$A$166:$H$181</definedName>
    <definedName function="false" hidden="false" localSheetId="3" name="Print_Area_0_0_0_0_0_0_0_0" vbProcedure="false">'3'!$A$166:$H$181</definedName>
    <definedName function="false" hidden="false" localSheetId="3" name="Print_Area_0_0_0_0_0_0_0_0_0" vbProcedure="false">'3'!$A$166:$H$181</definedName>
    <definedName function="false" hidden="false" localSheetId="3" name="Print_Area_0_0_0_0_0_0_0_0_0_0" vbProcedure="false">'3'!$A$166:$H$181</definedName>
    <definedName function="false" hidden="false" localSheetId="3" name="Print_Area_0_0_0_0_0_0_0_0_0_0_0" vbProcedure="false">'3'!$A$166:$H$181</definedName>
    <definedName function="false" hidden="false" localSheetId="3" name="Print_Area_0_0_0_0_0_0_0_0_0_0_0_0" vbProcedure="false">'3'!$A$166:$H$181</definedName>
    <definedName function="false" hidden="false" localSheetId="3" name="_xlnm.Print_Area" vbProcedure="false">'4'!$A$164:$H$543</definedName>
    <definedName function="false" hidden="false" localSheetId="3" name="_xlnm.Print_Area_0" vbProcedure="false">'4'!$A$167:$H$543</definedName>
    <definedName function="false" hidden="false" localSheetId="3" name="_xlnm.Print_Area_0_0" vbProcedure="false">'4'!$A$164:$H$543</definedName>
    <definedName function="false" hidden="false" localSheetId="3" name="_xlnm.Print_Area_0_0_0" vbProcedure="false">'4'!$A$167:$H$543</definedName>
    <definedName function="false" hidden="false" localSheetId="3" name="_xlnm.Print_Area_0_0_0_0" vbProcedure="false">'4'!$A$167:$H$543</definedName>
    <definedName function="false" hidden="false" localSheetId="3" name="_xlnm.Print_Area_0_0_0_0_0" vbProcedure="false">'4'!$A$167:$H$543</definedName>
    <definedName function="false" hidden="false" localSheetId="3" name="_xlnm.Print_Area_0_0_0_0_0_0" vbProcedure="false">'4'!$A$167:$H$543</definedName>
    <definedName function="false" hidden="false" localSheetId="3" name="_xlnm.Print_Area_0_0_0_0_0_0_0" vbProcedure="false">'4'!$A$167:$H$543</definedName>
    <definedName function="false" hidden="false" localSheetId="3" name="_xlnm.Print_Area_0_0_0_0_0_0_0_0" vbProcedure="false">'4'!$A$167:$H$543</definedName>
    <definedName function="false" hidden="false" localSheetId="3" name="_xlnm.Print_Area_0_0_0_0_0_0_0_0_0" vbProcedure="false">'4'!$A$167:$H$543</definedName>
    <definedName function="false" hidden="false" localSheetId="3" name="_xlnm.Print_Area_0_0_0_0_0_0_0_0_0_0" vbProcedure="false">'4'!$A$167:$H$543</definedName>
    <definedName function="false" hidden="false" localSheetId="3" name="_xlnm.Print_Area_0_0_0_0_0_0_0_0_0_0_0" vbProcedure="false">'4'!$A$167:$H$543</definedName>
    <definedName function="false" hidden="false" localSheetId="3" name="_xlnm.Print_Area_0_0_0_0_0_0_0_0_0_0_0_0" vbProcedure="false">'4'!$A$167:$H$543</definedName>
    <definedName function="false" hidden="false" localSheetId="3" name="_xlnm.Print_Area_0_0_0_0_0_0_0_0_0_0_0_0_0" vbProcedure="false">'4'!$A$167:$H$543</definedName>
    <definedName function="false" hidden="false" localSheetId="3" name="_xlnm.Print_Area_0_0_0_0_0_0_0_0_0_0_0_0_0_0" vbProcedure="false">'4'!$A$167:$H$543</definedName>
    <definedName function="false" hidden="false" localSheetId="3" name="_xlnm.Print_Area_0_0_0_0_0_0_0_0_0_0_0_0_0_0_0" vbProcedure="false">'4'!$A$167:$H$543</definedName>
    <definedName function="false" hidden="false" localSheetId="3" name="_xlnm.Print_Area_0_0_0_0_0_0_0_0_0_0_0_0_0_0_0_0" vbProcedure="false">'4'!$A$167:$H$543</definedName>
    <definedName function="false" hidden="false" localSheetId="3" name="_xlnm.Print_Area_0_0_0_0_0_0_0_0_0_0_0_0_0_0_0_0_0" vbProcedure="false">'4'!$A$167:$H$543</definedName>
    <definedName function="false" hidden="false" localSheetId="3" name="_xlnm.Print_Area_0_0_0_0_0_0_0_0_0_0_0_0_0_0_0_0_0_0" vbProcedure="false">'4'!$A$167:$H$543</definedName>
    <definedName function="false" hidden="false" localSheetId="3" name="_xlnm.Print_Area_0_0_0_0_0_0_0_0_0_0_0_0_0_0_0_0_0_0_0" vbProcedure="false">'4'!$A$167:$H$543</definedName>
    <definedName function="false" hidden="false" localSheetId="3" name="_xlnm.Print_Area_0_0_0_0_0_0_0_0_0_0_0_0_0_0_0_0_0_0_0_0" vbProcedure="false">'4'!$A$167:$H$543</definedName>
    <definedName function="false" hidden="false" localSheetId="3" name="_xlnm.Print_Area_0_0_0_0_0_0_0_0_0_0_0_0_0_0_0_0_0_0_0_0_0" vbProcedure="false">'4'!$A$167:$H$543</definedName>
    <definedName function="false" hidden="false" localSheetId="3" name="_xlnm.Print_Area_0_0_0_0_0_0_0_0_0_0_0_0_0_0_0_0_0_0_0_0_0_0" vbProcedure="false">'4'!$A$167:$H$543</definedName>
    <definedName function="false" hidden="false" localSheetId="3" name="_xlnm.Print_Area_0_0_0_0_0_0_0_0_0_0_0_0_0_0_0_0_0_0_0_0_0_0_0" vbProcedure="false">'4'!$A$167:$H$543</definedName>
    <definedName function="false" hidden="false" localSheetId="3" name="_xlnm.Print_Area_0_0_0_0_0_0_0_0_0_0_0_0_0_0_0_0_0_0_0_0_0_0_0_0" vbProcedure="false">'4'!$A$167:$H$543</definedName>
    <definedName function="false" hidden="false" localSheetId="3" name="_xlnm.Print_Area_0_0_0_0_0_0_0_0_0_0_0_0_0_0_0_0_0_0_0_0_0_0_0_0_0" vbProcedure="false">'4'!$A$167:$H$543</definedName>
    <definedName function="false" hidden="false" localSheetId="3" name="_xlnm.Print_Area_0_0_0_0_0_0_0_0_0_0_0_0_0_0_0_0_0_0_0_0_0_0_0_0_0_0" vbProcedure="false">'4'!$A$167:$H$543</definedName>
    <definedName function="false" hidden="false" localSheetId="3" name="_xlnm.Print_Area_0_0_0_0_0_0_0_0_0_0_0_0_0_0_0_0_0_0_0_0_0_0_0_0_0_0_0" vbProcedure="false">'4'!$A$167:$H$543</definedName>
    <definedName function="false" hidden="false" localSheetId="3" name="_xlnm.Print_Area_0_0_0_0_0_0_0_0_0_0_0_0_0_0_0_0_0_0_0_0_0_0_0_0_0_0_0_0" vbProcedure="false">'4'!$A$167:$H$543</definedName>
    <definedName function="false" hidden="false" localSheetId="3" name="_xlnm.Print_Area_0_0_0_0_0_0_0_0_0_0_0_0_0_0_0_0_0_0_0_0_0_0_0_0_0_0_0_0_0" vbProcedure="false">'4'!$A$167:$H$543</definedName>
    <definedName function="false" hidden="false" localSheetId="3" name="_xlnm.Print_Area_0_0_0_0_0_0_0_0_0_0_0_0_0_0_0_0_0_0_0_0_0_0_0_0_0_0_0_0_0_0" vbProcedure="false">'4'!$A$167:$H$543</definedName>
    <definedName function="false" hidden="false" localSheetId="3" name="_xlnm.Print_Area_0_0_0_0_0_0_0_0_0_0_0_0_0_0_0_0_0_0_0_0_0_0_0_0_0_0_0_0_0_0_0" vbProcedure="false">'4'!$A$167:$H$543</definedName>
    <definedName function="false" hidden="false" localSheetId="3" name="_xlnm.Print_Area_0_0_0_0_0_0_0_0_0_0_0_0_0_0_0_0_0_0_0_0_0_0_0_0_0_0_0_0_0_0_0_0" vbProcedure="false">'4'!$A$167:$H$543</definedName>
    <definedName function="false" hidden="false" localSheetId="3" name="_xlnm.Print_Area_0_0_0_0_0_0_0_0_0_0_0_0_0_0_0_0_0_0_0_0_0_0_0_0_0_0_0_0_0_0_0_0_0" vbProcedure="false">'4'!$A$167:$H$543</definedName>
    <definedName function="false" hidden="false" localSheetId="3" name="_xlnm.Print_Area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" vbProcedure="false">'4'!$A$167:$H$543</definedName>
    <definedName function="false" hidden="false" localSheetId="3" name="__xlnm.Print_Area" vbProcedure="false">'4'!$A$167:$H$178</definedName>
    <definedName function="false" hidden="false" localSheetId="3" name="__xlnm.Print_Area_0" vbProcedure="false">'4'!$A$167:$H$178</definedName>
    <definedName function="false" hidden="false" localSheetId="3" name="__xlnm.Print_Area_0_0" vbProcedure="false">'4'!$A$167:$H$178</definedName>
    <definedName function="false" hidden="false" localSheetId="3" name="__xlnm.Print_Area_0_0_0" vbProcedure="false">'4'!$A$167:$H$178</definedName>
    <definedName function="false" hidden="false" localSheetId="3" name="__xlnm.Print_Area_0_0_0_0" vbProcedure="false">'4'!$A$167:$H$178</definedName>
    <definedName function="false" hidden="false" localSheetId="3" name="__xlnm.Print_Area_0_0_0_0_0" vbProcedure="false">'4'!$A$167:$H$178</definedName>
    <definedName function="false" hidden="false" localSheetId="3" name="__xlnm.Print_Area_0_0_0_0_0_0" vbProcedure="false">'4'!$A$167:$H$178</definedName>
    <definedName function="false" hidden="false" localSheetId="3" name="__xlnm.Print_Area_0_0_0_0_0_0_0" vbProcedure="false">'4'!$A$167:$H$178</definedName>
    <definedName function="false" hidden="false" localSheetId="3" name="__xlnm.Print_Area_0_0_0_0_0_0_0_0" vbProcedure="false">'4'!$A$167:$H$178</definedName>
    <definedName function="false" hidden="false" localSheetId="3" name="__xlnm.Print_Area_0_0_0_0_0_0_0_0_0" vbProcedure="false">'4'!$A$167:$H$178</definedName>
    <definedName function="false" hidden="false" localSheetId="3" name="__xlnm.Print_Area_0_0_0_0_0_0_0_0_0_0" vbProcedure="false">'4'!$A$167:$H$178</definedName>
    <definedName function="false" hidden="false" localSheetId="3" name="__xlnm.Print_Area_0_0_0_0_0_0_0_0_0_0_0" vbProcedure="false">'4'!$A$167:$H$178</definedName>
    <definedName function="false" hidden="false" localSheetId="3" name="__xlnm.Print_Area_0_0_0_0_0_0_0_0_0_0_0_0" vbProcedure="false">'4'!$A$167:$H$178</definedName>
    <definedName function="false" hidden="false" localSheetId="3" name="__xlnm.Print_Area_0_0_0_0_0_0_0_0_0_0_0_0_0" vbProcedure="false">'4'!$A$167:$H$178</definedName>
    <definedName function="false" hidden="false" localSheetId="3" name="__xlnm.Print_Area_0_0_0_0_0_0_0_0_0_0_0_0_0_0" vbProcedure="false">'4'!$A$167:$H$178</definedName>
    <definedName function="false" hidden="false" localSheetId="3" name="__xlnm.Print_Area_0_0_0_0_0_0_0_0_0_0_0_0_0_0_0" vbProcedure="false">'4'!$A$167:$H$178</definedName>
    <definedName function="false" hidden="false" localSheetId="3" name="__xlnm.Print_Area_0_0_0_0_0_0_0_0_0_0_0_0_0_0_0_0" vbProcedure="false">'4'!$A$167:$H$178</definedName>
    <definedName function="false" hidden="false" localSheetId="3" name="__xlnm.Print_Area_0_0_0_0_0_0_0_0_0_0_0_0_0_0_0_0_0" vbProcedure="false">'4'!$A$167:$H$178</definedName>
    <definedName function="false" hidden="false" localSheetId="3" name="__xlnm.Print_Area_0_0_0_0_0_0_0_0_0_0_0_0_0_0_0_0_0_0" vbProcedure="false">'4'!$A$167:$H$178</definedName>
    <definedName function="false" hidden="false" localSheetId="3" name="__xlnm.Print_Area_0_0_0_0_0_0_0_0_0_0_0_0_0_0_0_0_0_0_0" vbProcedure="false">'4'!$A$167:$H$178</definedName>
    <definedName function="false" hidden="false" localSheetId="3" name="__xlnm.Print_Area_0_0_0_0_0_0_0_0_0_0_0_0_0_0_0_0_0_0_0_0" vbProcedure="false">'4'!$A$167:$H$178</definedName>
    <definedName function="false" hidden="false" localSheetId="3" name="__xlnm.Print_Area_0_0_0_0_0_0_0_0_0_0_0_0_0_0_0_0_0_0_0_0_0" vbProcedure="false">'4'!$A$167:$H$178</definedName>
    <definedName function="false" hidden="false" localSheetId="3" name="__xlnm.Print_Area_0_0_0_0_0_0_0_0_0_0_0_0_0_0_0_0_0_0_0_0_0_0" vbProcedure="false">'4'!$A$167:$H$178</definedName>
    <definedName function="false" hidden="false" localSheetId="3" name="__xlnm.Print_Area_0_0_0_0_0_0_0_0_0_0_0_0_0_0_0_0_0_0_0_0_0_0_0" vbProcedure="false">'4'!$A$167:$H$178</definedName>
    <definedName function="false" hidden="false" localSheetId="3" name="__xlnm.Print_Area_0_0_0_0_0_0_0_0_0_0_0_0_0_0_0_0_0_0_0_0_0_0_0_0" vbProcedure="false">'4'!$A$167:$H$178</definedName>
    <definedName function="false" hidden="false" localSheetId="3" name="__xlnm.Print_Area_0_0_0_0_0_0_0_0_0_0_0_0_0_0_0_0_0_0_0_0_0_0_0_0_0" vbProcedure="false">'4'!$A$167:$H$178</definedName>
    <definedName function="false" hidden="false" localSheetId="3" name="__xlnm.Print_Area_0_0_0_0_0_0_0_0_0_0_0_0_0_0_0_0_0_0_0_0_0_0_0_0_0_0" vbProcedure="false">'4'!$A$167:$H$178</definedName>
    <definedName function="false" hidden="false" localSheetId="3" name="__xlnm.Print_Area_0_0_0_0_0_0_0_0_0_0_0_0_0_0_0_0_0_0_0_0_0_0_0_0_0_0_0" vbProcedure="false">'4'!$A$167:$H$178</definedName>
    <definedName function="false" hidden="false" localSheetId="3" name="__xlnm.Print_Area_0_0_0_0_0_0_0_0_0_0_0_0_0_0_0_0_0_0_0_0_0_0_0_0_0_0_0_0" vbProcedure="false">'4'!$A$167:$H$178</definedName>
    <definedName function="false" hidden="false" localSheetId="3" name="__xlnm.Print_Area_0_0_0_0_0_0_0_0_0_0_0_0_0_0_0_0_0_0_0_0_0_0_0_0_0_0_0_0_0" vbProcedure="false">'4'!$A$167:$H$178</definedName>
    <definedName function="false" hidden="false" localSheetId="3" name="__xlnm.Print_Area_0_0_0_0_0_0_0_0_0_0_0_0_0_0_0_0_0_0_0_0_0_0_0_0_0_0_0_0_0_0" vbProcedure="false">'4'!$A$167:$H$178</definedName>
    <definedName function="false" hidden="false" localSheetId="3" name="__xlnm.Print_Area_0_0_0_0_0_0_0_0_0_0_0_0_0_0_0_0_0_0_0_0_0_0_0_0_0_0_0_0_0_0_0" vbProcedure="false">'4'!$A$167:$H$178</definedName>
    <definedName function="false" hidden="false" localSheetId="3" name="__xlnm.Print_Area_0_0_0_0_0_0_0_0_0_0_0_0_0_0_0_0_0_0_0_0_0_0_0_0_0_0_0_0_0_0_0_0" vbProcedure="false">'4'!$A$167:$H$178</definedName>
    <definedName function="false" hidden="false" localSheetId="3" name="__xlnm.Print_Area_0_0_0_0_0_0_0_0_0_0_0_0_0_0_0_0_0_0_0_0_0_0_0_0_0_0_0_0_0_0_0_0_0" vbProcedure="false">'4'!$A$167:$H$178</definedName>
    <definedName function="false" hidden="false" localSheetId="3" name="__xlnm.Print_Area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_0_0_0_0" vbProcedure="false">'3'!$A$166:$H$181</definedName>
    <definedName function="false" hidden="false" localSheetId="3" name="__xlnm.Print_Area_0_0_0_0_0_0_0_0_0_0_0_0_0_0_0_0_0_0_0_0_0_0_0_0_0_0_0_0_0_0_0_0_0_0_0_0_0_0_0_0_0_0_0_0_0_0_0_0" vbProcedure="false">'3'!$A$166:$H$181</definedName>
    <definedName function="false" hidden="false" localSheetId="3" name="__xlnm.Print_Area_0_0_0_0_0_0_0_0_0_0_0_0_0_0_0_0_0_0_0_0_0_0_0_0_0_0_0_0_0_0_0_0_0_0_0_0_0_0_0_0_0_0_0_0_0_0_0_0_0" vbProcedure="false">'3'!$A$166:$H$181</definedName>
    <definedName function="false" hidden="false" localSheetId="3" name="__xlnm.Print_Area_0_0_0_0_0_0_0_0_0_0_0_0_0_0_0_0_0_0_0_0_0_0_0_0_0_0_0_0_0_0_0_0_0_0_0_0_0_0_0_0_0_0_0_0_0_0_0_0_0_0" vbProcedure="false">'3'!$A$166:$H$181</definedName>
    <definedName function="false" hidden="false" localSheetId="3" name="__xlnm.Print_Area_0_0_0_0_0_0_0_0_0_0_0_0_0_0_0_0_0_0_0_0_0_0_0_0_0_0_0_0_0_0_0_0_0_0_0_0_0_0_0_0_0_0_0_0_0_0_0_0_0_0_0" vbProcedure="false">'3'!$A$166:$H$181</definedName>
    <definedName function="false" hidden="false" localSheetId="3" name="__xlnm.Print_Area_0_0_0_0_0_0_0_0_0_0_0_0_0_0_0_0_0_0_0_0_0_0_0_0_0_0_0_0_0_0_0_0_0_0_0_0_0_0_0_0_0_0_0_0_0_0_0_0_0_0_0_0" vbProcedure="false">'3'!$A$166:$H$181</definedName>
    <definedName function="false" hidden="false" localSheetId="3" name="__xlnm.Print_Area_0_0_0_0_0_0_0_0_0_0_0_0_0_0_0_0_0_0_0_0_0_0_0_0_0_0_0_0_0_0_0_0_0_0_0_0_0_0_0_0_0_0_0_0_0_0_0_0_0_0_0_0_0" vbProcedure="false">'3'!$A$166:$H$181</definedName>
    <definedName function="false" hidden="false" localSheetId="3" name="__xlnm.Print_Area_0_0_0_0_0_0_0_0_0_0_0_0_0_0_0_0_0_0_0_0_0_0_0_0_0_0_0_0_0_0_0_0_0_0_0_0_0_0_0_0_0_0_0_0_0_0_0_0_0_0_0_0_0_0" vbProcedure="false">'3'!$A$166:$H$181</definedName>
    <definedName function="false" hidden="false" localSheetId="3" name="__xlnm.Print_Area_0_0_0_0_0_0_0_0_0_0_0_0_0_0_0_0_0_0_0_0_0_0_0_0_0_0_0_0_0_0_0_0_0_0_0_0_0_0_0_0_0_0_0_0_0_0_0_0_0_0_0_0_0_0_0" vbProcedure="false">'3'!$A$166:$H$181</definedName>
    <definedName function="false" hidden="false" localSheetId="3" name="__xlnm.Print_Area_0_0_0_0_0_0_0_0_0_0_0_0_0_0_0_0_0_0_0_0_0_0_0_0_0_0_0_0_0_0_0_0_0_0_0_0_0_0_0_0_0_0_0_0_0_0_0_0_0_0_0_0_0_0_0_0" vbProcedure="false">'3'!$A$166:$H$181</definedName>
    <definedName function="false" hidden="false" localSheetId="3" name="__xlnm.Print_Area_0_0_0_0_0_0_0_0_0_0_0_0_0_0_0_0_0_0_0_0_0_0_0_0_0_0_0_0_0_0_0_0_0_0_0_0_0_0_0_0_0_0_0_0_0_0_0_0_0_0_0_0_0_0_0_0_0" vbProcedure="false">'3'!$A$166:$H$181</definedName>
    <definedName function="false" hidden="false" localSheetId="4" name="Print_Area_0" vbProcedure="false">'4'!$A$181:$H$195</definedName>
    <definedName function="false" hidden="false" localSheetId="4" name="Print_Area_0_0" vbProcedure="false">'4'!$A$181:$H$195</definedName>
    <definedName function="false" hidden="false" localSheetId="4" name="Print_Area_0_0_0" vbProcedure="false">'4'!$A$181:$H$195</definedName>
    <definedName function="false" hidden="false" localSheetId="4" name="Print_Area_0_0_0_0" vbProcedure="false">'4'!$A$181:$H$195</definedName>
    <definedName function="false" hidden="false" localSheetId="4" name="Print_Area_0_0_0_0_0" vbProcedure="false">'4'!$A$181:$H$195</definedName>
    <definedName function="false" hidden="false" localSheetId="4" name="Print_Area_0_0_0_0_0_0" vbProcedure="false">'4'!$A$181:$H$195</definedName>
    <definedName function="false" hidden="false" localSheetId="4" name="Print_Area_0_0_0_0_0_0_0" vbProcedure="false">'4'!$A$181:$H$195</definedName>
    <definedName function="false" hidden="false" localSheetId="4" name="Print_Area_0_0_0_0_0_0_0_0" vbProcedure="false">'4'!$A$181:$H$195</definedName>
    <definedName function="false" hidden="false" localSheetId="4" name="Print_Area_0_0_0_0_0_0_0_0_0" vbProcedure="false">'4'!$A$181:$H$195</definedName>
    <definedName function="false" hidden="false" localSheetId="4" name="Print_Area_0_0_0_0_0_0_0_0_0_0" vbProcedure="false">'4'!$A$181:$H$195</definedName>
    <definedName function="false" hidden="false" localSheetId="4" name="Print_Area_0_0_0_0_0_0_0_0_0_0_0" vbProcedure="false">'4'!$A$181:$H$195</definedName>
    <definedName function="false" hidden="false" localSheetId="4" name="Print_Area_0_0_0_0_0_0_0_0_0_0_0_0" vbProcedure="false">'4'!$A$181:$H$195</definedName>
    <definedName function="false" hidden="false" localSheetId="4" name="_xlnm.Print_Area" vbProcedure="false">'5'!$A$1:$J$518</definedName>
    <definedName function="false" hidden="false" localSheetId="4" name="_xlnm.Print_Area_0" vbProcedure="false">'5'!$A$185:$J$518</definedName>
    <definedName function="false" hidden="false" localSheetId="4" name="_xlnm.Print_Area_0_0" vbProcedure="false">'5'!$A$1:$J$518</definedName>
    <definedName function="false" hidden="false" localSheetId="4" name="_xlnm.Print_Area_0_0_0" vbProcedure="false">'5'!$A$185:$J$518</definedName>
    <definedName function="false" hidden="false" localSheetId="4" name="_xlnm.Print_Area_0_0_0_0" vbProcedure="false">'5'!$A$1:$J$518</definedName>
    <definedName function="false" hidden="false" localSheetId="4" name="_xlnm.Print_Area_0_0_0_0_0" vbProcedure="false">'5'!$A$185:$J$518</definedName>
    <definedName function="false" hidden="false" localSheetId="4" name="_xlnm.Print_Area_0_0_0_0_0_0" vbProcedure="false">'5'!$A$1:$J$518</definedName>
    <definedName function="false" hidden="false" localSheetId="4" name="_xlnm.Print_Area_0_0_0_0_0_0_0" vbProcedure="false">'5'!$A$185:$J$518</definedName>
    <definedName function="false" hidden="false" localSheetId="4" name="_xlnm.Print_Area_0_0_0_0_0_0_0_0" vbProcedure="false">'5'!$A$1:$J$518</definedName>
    <definedName function="false" hidden="false" localSheetId="4" name="_xlnm.Print_Area_0_0_0_0_0_0_0_0_0" vbProcedure="false">'5'!$A$185:$J$242</definedName>
    <definedName function="false" hidden="false" localSheetId="4" name="_xlnm.Print_Area_0_0_0_0_0_0_0_0_0_0" vbProcedure="false">'5'!$A$185:$J$242</definedName>
    <definedName function="false" hidden="false" localSheetId="4" name="_xlnm.Print_Area_0_0_0_0_0_0_0_0_0_0_0" vbProcedure="false">'5'!$A$185:$J$242</definedName>
    <definedName function="false" hidden="false" localSheetId="4" name="_xlnm.Print_Area_0_0_0_0_0_0_0_0_0_0_0_0" vbProcedure="false">'5'!$A$185:$J$242</definedName>
    <definedName function="false" hidden="false" localSheetId="4" name="_xlnm.Print_Area_0_0_0_0_0_0_0_0_0_0_0_0_0" vbProcedure="false">'5'!$A$185:$J$242</definedName>
    <definedName function="false" hidden="false" localSheetId="4" name="_xlnm.Print_Area_0_0_0_0_0_0_0_0_0_0_0_0_0_0" vbProcedure="false">'5'!$A$185:$J$242</definedName>
    <definedName function="false" hidden="false" localSheetId="4" name="_xlnm.Print_Area_0_0_0_0_0_0_0_0_0_0_0_0_0_0_0" vbProcedure="false">'5'!$A$185:$J$242</definedName>
    <definedName function="false" hidden="false" localSheetId="4" name="_xlnm.Print_Area_0_0_0_0_0_0_0_0_0_0_0_0_0_0_0_0" vbProcedure="false">'5'!$A$185:$J$242</definedName>
    <definedName function="false" hidden="false" localSheetId="4" name="_xlnm.Print_Area_0_0_0_0_0_0_0_0_0_0_0_0_0_0_0_0_0" vbProcedure="false">'5'!$A$185:$J$242</definedName>
    <definedName function="false" hidden="false" localSheetId="4" name="_xlnm.Print_Area_0_0_0_0_0_0_0_0_0_0_0_0_0_0_0_0_0_0" vbProcedure="false">'5'!$A$185:$J$242</definedName>
    <definedName function="false" hidden="false" localSheetId="4" name="_xlnm.Print_Area_0_0_0_0_0_0_0_0_0_0_0_0_0_0_0_0_0_0_0" vbProcedure="false">'5'!$A$185:$J$242</definedName>
    <definedName function="false" hidden="false" localSheetId="4" name="_xlnm.Print_Area_0_0_0_0_0_0_0_0_0_0_0_0_0_0_0_0_0_0_0_0" vbProcedure="false">'5'!$A$185:$J$242</definedName>
    <definedName function="false" hidden="false" localSheetId="4" name="_xlnm.Print_Area_0_0_0_0_0_0_0_0_0_0_0_0_0_0_0_0_0_0_0_0_0" vbProcedure="false">'5'!$A$185:$J$242</definedName>
    <definedName function="false" hidden="false" localSheetId="4" name="_xlnm.Print_Area_0_0_0_0_0_0_0_0_0_0_0_0_0_0_0_0_0_0_0_0_0_0" vbProcedure="false">'5'!$A$185:$J$242</definedName>
    <definedName function="false" hidden="false" localSheetId="4" name="_xlnm.Print_Area_0_0_0_0_0_0_0_0_0_0_0_0_0_0_0_0_0_0_0_0_0_0_0" vbProcedure="false">'5'!$A$185:$J$242</definedName>
    <definedName function="false" hidden="false" localSheetId="4" name="_xlnm.Print_Area_0_0_0_0_0_0_0_0_0_0_0_0_0_0_0_0_0_0_0_0_0_0_0_0" vbProcedure="false">'5'!$A$185:$J$242</definedName>
    <definedName function="false" hidden="false" localSheetId="4" name="_xlnm.Print_Area_0_0_0_0_0_0_0_0_0_0_0_0_0_0_0_0_0_0_0_0_0_0_0_0_0" vbProcedure="false">'5'!$A$185:$J$242</definedName>
    <definedName function="false" hidden="false" localSheetId="4" name="_xlnm.Print_Area_0_0_0_0_0_0_0_0_0_0_0_0_0_0_0_0_0_0_0_0_0_0_0_0_0_0" vbProcedure="false">'5'!$A$185:$J$242</definedName>
    <definedName function="false" hidden="false" localSheetId="4" name="_xlnm.Print_Area_0_0_0_0_0_0_0_0_0_0_0_0_0_0_0_0_0_0_0_0_0_0_0_0_0_0_0" vbProcedure="false">'5'!$A$185:$J$242</definedName>
    <definedName function="false" hidden="false" localSheetId="4" name="_xlnm.Print_Area_0_0_0_0_0_0_0_0_0_0_0_0_0_0_0_0_0_0_0_0_0_0_0_0_0_0_0_0" vbProcedure="false">'5'!$A$185:$J$242</definedName>
    <definedName function="false" hidden="false" localSheetId="4" name="_xlnm.Print_Area_0_0_0_0_0_0_0_0_0_0_0_0_0_0_0_0_0_0_0_0_0_0_0_0_0_0_0_0_0" vbProcedure="false">'5'!$A$185:$J$242</definedName>
    <definedName function="false" hidden="false" localSheetId="4" name="_xlnm.Print_Area_0_0_0_0_0_0_0_0_0_0_0_0_0_0_0_0_0_0_0_0_0_0_0_0_0_0_0_0_0_0" vbProcedure="false">'5'!$A$185:$J$242</definedName>
    <definedName function="false" hidden="false" localSheetId="4" name="_xlnm.Print_Area_0_0_0_0_0_0_0_0_0_0_0_0_0_0_0_0_0_0_0_0_0_0_0_0_0_0_0_0_0_0_0" vbProcedure="false">'5'!$A$185:$J$242</definedName>
    <definedName function="false" hidden="false" localSheetId="4" name="_xlnm.Print_Area_0_0_0_0_0_0_0_0_0_0_0_0_0_0_0_0_0_0_0_0_0_0_0_0_0_0_0_0_0_0_0_0" vbProcedure="false">'5'!$A$185:$J$242</definedName>
    <definedName function="false" hidden="false" localSheetId="4" name="_xlnm.Print_Area_0_0_0_0_0_0_0_0_0_0_0_0_0_0_0_0_0_0_0_0_0_0_0_0_0_0_0_0_0_0_0_0_0" vbProcedure="false">'5'!$A$185:$J$242</definedName>
    <definedName function="false" hidden="false" localSheetId="4" name="_xlnm.Print_Area_0_0_0_0_0_0_0_0_0_0_0_0_0_0_0_0_0_0_0_0_0_0_0_0_0_0_0_0_0_0_0_0_0_0" vbProcedure="false">'5'!$A$185:$J$242</definedName>
    <definedName function="false" hidden="false" localSheetId="4" name="_xlnm.Print_Area_0_0_0_0_0_0_0_0_0_0_0_0_0_0_0_0_0_0_0_0_0_0_0_0_0_0_0_0_0_0_0_0_0_0_0" vbProcedure="false">'5'!$A$185:$J$242</definedName>
    <definedName function="false" hidden="false" localSheetId="4" name="_xlnm.Print_Area_0_0_0_0_0_0_0_0_0_0_0_0_0_0_0_0_0_0_0_0_0_0_0_0_0_0_0_0_0_0_0_0_0_0_0_0" vbProcedure="false">'5'!$A$185:$J$242</definedName>
    <definedName function="false" hidden="false" localSheetId="4" name="_xlnm.Print_Area_0_0_0_0_0_0_0_0_0_0_0_0_0_0_0_0_0_0_0_0_0_0_0_0_0_0_0_0_0_0_0_0_0_0_0_0_0" vbProcedure="false">'5'!$A$185:$J$242</definedName>
    <definedName function="false" hidden="false" localSheetId="4" name="_xlnm.Print_Area_0_0_0_0_0_0_0_0_0_0_0_0_0_0_0_0_0_0_0_0_0_0_0_0_0_0_0_0_0_0_0_0_0_0_0_0_0_0" vbProcedure="false">'5'!$A$185:$J$242</definedName>
    <definedName function="false" hidden="false" localSheetId="4" name="_xlnm.Print_Area_0_0_0_0_0_0_0_0_0_0_0_0_0_0_0_0_0_0_0_0_0_0_0_0_0_0_0_0_0_0_0_0_0_0_0_0_0_0_0" vbProcedure="false">'5'!$A$185:$J$242</definedName>
    <definedName function="false" hidden="false" localSheetId="4" name="_xlnm.Print_Area_0_0_0_0_0_0_0_0_0_0_0_0_0_0_0_0_0_0_0_0_0_0_0_0_0_0_0_0_0_0_0_0_0_0_0_0_0_0_0_0" vbProcedure="false">'5'!$A$185:$J$242</definedName>
    <definedName function="false" hidden="false" localSheetId="4" name="_xlnm.Print_Area_0_0_0_0_0_0_0_0_0_0_0_0_0_0_0_0_0_0_0_0_0_0_0_0_0_0_0_0_0_0_0_0_0_0_0_0_0_0_0_0_0" vbProcedure="false">'5'!$A$185:$J$242</definedName>
    <definedName function="false" hidden="false" localSheetId="4" name="_xlnm.Print_Area_0_0_0_0_0_0_0_0_0_0_0_0_0_0_0_0_0_0_0_0_0_0_0_0_0_0_0_0_0_0_0_0_0_0_0_0_0_0_0_0_0_0" vbProcedure="false">'5'!$A$185:$J$242</definedName>
    <definedName function="false" hidden="false" localSheetId="4" name="_xlnm.Print_Area_0_0_0_0_0_0_0_0_0_0_0_0_0_0_0_0_0_0_0_0_0_0_0_0_0_0_0_0_0_0_0_0_0_0_0_0_0_0_0_0_0_0_0" vbProcedure="false">'5'!$A$185:$J$242</definedName>
    <definedName function="false" hidden="false" localSheetId="4" name="_xlnm.Print_Area_0_0_0_0_0_0_0_0_0_0_0_0_0_0_0_0_0_0_0_0_0_0_0_0_0_0_0_0_0_0_0_0_0_0_0_0_0_0_0_0_0_0_0_0" vbProcedure="false">'5'!$A$185:$J$242</definedName>
    <definedName function="false" hidden="false" localSheetId="4" name="_xlnm.Print_Area_0_0_0_0_0_0_0_0_0_0_0_0_0_0_0_0_0_0_0_0_0_0_0_0_0_0_0_0_0_0_0_0_0_0_0_0_0_0_0_0_0_0_0_0_0" vbProcedure="false">'5'!$A$185:$J$242</definedName>
    <definedName function="false" hidden="false" localSheetId="4" name="__xlnm.Print_Area" vbProcedure="false">'5'!$A$185:$J$199</definedName>
    <definedName function="false" hidden="false" localSheetId="4" name="__xlnm.Print_Area_0" vbProcedure="false">'5'!$A$185:$J$199</definedName>
    <definedName function="false" hidden="false" localSheetId="4" name="__xlnm.Print_Area_0_0" vbProcedure="false">'5'!$A$185:$J$199</definedName>
    <definedName function="false" hidden="false" localSheetId="4" name="__xlnm.Print_Area_0_0_0" vbProcedure="false">'5'!$A$185:$J$199</definedName>
    <definedName function="false" hidden="false" localSheetId="4" name="__xlnm.Print_Area_0_0_0_0" vbProcedure="false">'5'!$A$185:$J$199</definedName>
    <definedName function="false" hidden="false" localSheetId="4" name="__xlnm.Print_Area_0_0_0_0_0" vbProcedure="false">'5'!$A$185:$J$199</definedName>
    <definedName function="false" hidden="false" localSheetId="4" name="__xlnm.Print_Area_0_0_0_0_0_0" vbProcedure="false">'5'!$A$185:$J$199</definedName>
    <definedName function="false" hidden="false" localSheetId="4" name="__xlnm.Print_Area_0_0_0_0_0_0_0" vbProcedure="false">'5'!$A$185:$J$199</definedName>
    <definedName function="false" hidden="false" localSheetId="4" name="__xlnm.Print_Area_0_0_0_0_0_0_0_0" vbProcedure="false">'5'!$A$185:$J$199</definedName>
    <definedName function="false" hidden="false" localSheetId="4" name="__xlnm.Print_Area_0_0_0_0_0_0_0_0_0" vbProcedure="false">'5'!$A$185:$J$199</definedName>
    <definedName function="false" hidden="false" localSheetId="4" name="__xlnm.Print_Area_0_0_0_0_0_0_0_0_0_0" vbProcedure="false">'5'!$A$185:$J$199</definedName>
    <definedName function="false" hidden="false" localSheetId="4" name="__xlnm.Print_Area_0_0_0_0_0_0_0_0_0_0_0" vbProcedure="false">'5'!$A$185:$J$199</definedName>
    <definedName function="false" hidden="false" localSheetId="4" name="__xlnm.Print_Area_0_0_0_0_0_0_0_0_0_0_0_0" vbProcedure="false">'5'!$A$185:$J$199</definedName>
    <definedName function="false" hidden="false" localSheetId="4" name="__xlnm.Print_Area_0_0_0_0_0_0_0_0_0_0_0_0_0" vbProcedure="false">'5'!$A$185:$J$199</definedName>
    <definedName function="false" hidden="false" localSheetId="4" name="__xlnm.Print_Area_0_0_0_0_0_0_0_0_0_0_0_0_0_0" vbProcedure="false">'5'!$A$185:$J$199</definedName>
    <definedName function="false" hidden="false" localSheetId="4" name="__xlnm.Print_Area_0_0_0_0_0_0_0_0_0_0_0_0_0_0_0" vbProcedure="false">'5'!$A$185:$J$199</definedName>
    <definedName function="false" hidden="false" localSheetId="4" name="__xlnm.Print_Area_0_0_0_0_0_0_0_0_0_0_0_0_0_0_0_0" vbProcedure="false">'5'!$A$185:$J$199</definedName>
    <definedName function="false" hidden="false" localSheetId="4" name="__xlnm.Print_Area_0_0_0_0_0_0_0_0_0_0_0_0_0_0_0_0_0" vbProcedure="false">'5'!$A$185:$J$199</definedName>
    <definedName function="false" hidden="false" localSheetId="4" name="__xlnm.Print_Area_0_0_0_0_0_0_0_0_0_0_0_0_0_0_0_0_0_0" vbProcedure="false">'5'!$A$185:$J$199</definedName>
    <definedName function="false" hidden="false" localSheetId="4" name="__xlnm.Print_Area_0_0_0_0_0_0_0_0_0_0_0_0_0_0_0_0_0_0_0" vbProcedure="false">'5'!$A$185:$J$199</definedName>
    <definedName function="false" hidden="false" localSheetId="4" name="__xlnm.Print_Area_0_0_0_0_0_0_0_0_0_0_0_0_0_0_0_0_0_0_0_0" vbProcedure="false">'5'!$A$185:$J$199</definedName>
    <definedName function="false" hidden="false" localSheetId="4" name="__xlnm.Print_Area_0_0_0_0_0_0_0_0_0_0_0_0_0_0_0_0_0_0_0_0_0" vbProcedure="false">'5'!$A$185:$J$199</definedName>
    <definedName function="false" hidden="false" localSheetId="4" name="__xlnm.Print_Area_0_0_0_0_0_0_0_0_0_0_0_0_0_0_0_0_0_0_0_0_0_0" vbProcedure="false">'5'!$A$185:$J$199</definedName>
    <definedName function="false" hidden="false" localSheetId="4" name="__xlnm.Print_Area_0_0_0_0_0_0_0_0_0_0_0_0_0_0_0_0_0_0_0_0_0_0_0" vbProcedure="false">'5'!$A$185:$J$199</definedName>
    <definedName function="false" hidden="false" localSheetId="4" name="__xlnm.Print_Area_0_0_0_0_0_0_0_0_0_0_0_0_0_0_0_0_0_0_0_0_0_0_0_0" vbProcedure="false">'5'!$A$185:$J$199</definedName>
    <definedName function="false" hidden="false" localSheetId="4" name="__xlnm.Print_Area_0_0_0_0_0_0_0_0_0_0_0_0_0_0_0_0_0_0_0_0_0_0_0_0_0" vbProcedure="false">'5'!$A$185:$J$199</definedName>
    <definedName function="false" hidden="false" localSheetId="4" name="__xlnm.Print_Area_0_0_0_0_0_0_0_0_0_0_0_0_0_0_0_0_0_0_0_0_0_0_0_0_0_0" vbProcedure="false">'5'!$A$185:$J$199</definedName>
    <definedName function="false" hidden="false" localSheetId="4" name="__xlnm.Print_Area_0_0_0_0_0_0_0_0_0_0_0_0_0_0_0_0_0_0_0_0_0_0_0_0_0_0_0" vbProcedure="false">'5'!$A$185:$J$199</definedName>
    <definedName function="false" hidden="false" localSheetId="4" name="__xlnm.Print_Area_0_0_0_0_0_0_0_0_0_0_0_0_0_0_0_0_0_0_0_0_0_0_0_0_0_0_0_0" vbProcedure="false">'5'!$A$185:$J$199</definedName>
    <definedName function="false" hidden="false" localSheetId="4" name="__xlnm.Print_Area_0_0_0_0_0_0_0_0_0_0_0_0_0_0_0_0_0_0_0_0_0_0_0_0_0_0_0_0_0" vbProcedure="false">'5'!$A$185:$J$199</definedName>
    <definedName function="false" hidden="false" localSheetId="4" name="__xlnm.Print_Area_0_0_0_0_0_0_0_0_0_0_0_0_0_0_0_0_0_0_0_0_0_0_0_0_0_0_0_0_0_0" vbProcedure="false">'5'!$A$185:$J$199</definedName>
    <definedName function="false" hidden="false" localSheetId="4" name="__xlnm.Print_Area_0_0_0_0_0_0_0_0_0_0_0_0_0_0_0_0_0_0_0_0_0_0_0_0_0_0_0_0_0_0_0" vbProcedure="false">'5'!$A$185:$J$199</definedName>
    <definedName function="false" hidden="false" localSheetId="4" name="__xlnm.Print_Area_0_0_0_0_0_0_0_0_0_0_0_0_0_0_0_0_0_0_0_0_0_0_0_0_0_0_0_0_0_0_0_0" vbProcedure="false">'5'!$A$185:$J$199</definedName>
    <definedName function="false" hidden="false" localSheetId="4" name="__xlnm.Print_Area_0_0_0_0_0_0_0_0_0_0_0_0_0_0_0_0_0_0_0_0_0_0_0_0_0_0_0_0_0_0_0_0_0" vbProcedure="false">'5'!$A$185:$J$199</definedName>
    <definedName function="false" hidden="false" localSheetId="4" name="__xlnm.Print_Area_0_0_0_0_0_0_0_0_0_0_0_0_0_0_0_0_0_0_0_0_0_0_0_0_0_0_0_0_0_0_0_0_0_0" vbProcedure="false">'5'!$A$185:$J$199</definedName>
    <definedName function="false" hidden="false" localSheetId="4" name="__xlnm.Print_Area_0_0_0_0_0_0_0_0_0_0_0_0_0_0_0_0_0_0_0_0_0_0_0_0_0_0_0_0_0_0_0_0_0_0_0" vbProcedure="false">'5'!$A$185:$J$199</definedName>
    <definedName function="false" hidden="false" localSheetId="4" name="__xlnm.Print_Area_0_0_0_0_0_0_0_0_0_0_0_0_0_0_0_0_0_0_0_0_0_0_0_0_0_0_0_0_0_0_0_0_0_0_0_0" vbProcedure="false">'5'!$A$185:$J$199</definedName>
    <definedName function="false" hidden="false" localSheetId="4" name="__xlnm.Print_Area_0_0_0_0_0_0_0_0_0_0_0_0_0_0_0_0_0_0_0_0_0_0_0_0_0_0_0_0_0_0_0_0_0_0_0_0_0" vbProcedure="false">'5'!$A$185:$J$199</definedName>
    <definedName function="false" hidden="false" localSheetId="4" name="__xlnm.Print_Area_0_0_0_0_0_0_0_0_0_0_0_0_0_0_0_0_0_0_0_0_0_0_0_0_0_0_0_0_0_0_0_0_0_0_0_0_0_0" vbProcedure="false">'5'!$A$185:$J$199</definedName>
    <definedName function="false" hidden="false" localSheetId="4" name="__xlnm.Print_Area_0_0_0_0_0_0_0_0_0_0_0_0_0_0_0_0_0_0_0_0_0_0_0_0_0_0_0_0_0_0_0_0_0_0_0_0_0_0_0" vbProcedure="false">'5'!$A$185:$J$199</definedName>
    <definedName function="false" hidden="false" localSheetId="4" name="__xlnm.Print_Area_0_0_0_0_0_0_0_0_0_0_0_0_0_0_0_0_0_0_0_0_0_0_0_0_0_0_0_0_0_0_0_0_0_0_0_0_0_0_0_0" vbProcedure="false">'5'!$A$185:$J$199</definedName>
    <definedName function="false" hidden="false" localSheetId="4" name="__xlnm.Print_Area_0_0_0_0_0_0_0_0_0_0_0_0_0_0_0_0_0_0_0_0_0_0_0_0_0_0_0_0_0_0_0_0_0_0_0_0_0_0_0_0_0" vbProcedure="false">'5'!$A$185:$J$199</definedName>
    <definedName function="false" hidden="false" localSheetId="4" name="__xlnm.Print_Area_0_0_0_0_0_0_0_0_0_0_0_0_0_0_0_0_0_0_0_0_0_0_0_0_0_0_0_0_0_0_0_0_0_0_0_0_0_0_0_0_0_0" vbProcedure="false">'5'!$A$185:$J$199</definedName>
    <definedName function="false" hidden="false" localSheetId="4" name="__xlnm.Print_Area_0_0_0_0_0_0_0_0_0_0_0_0_0_0_0_0_0_0_0_0_0_0_0_0_0_0_0_0_0_0_0_0_0_0_0_0_0_0_0_0_0_0_0" vbProcedure="false">'5'!$A$185:$J$199</definedName>
    <definedName function="false" hidden="false" localSheetId="4" name="__xlnm.Print_Area_0_0_0_0_0_0_0_0_0_0_0_0_0_0_0_0_0_0_0_0_0_0_0_0_0_0_0_0_0_0_0_0_0_0_0_0_0_0_0_0_0_0_0_0" vbProcedure="false">'5'!$A$185:$J$199</definedName>
    <definedName function="false" hidden="false" localSheetId="4" name="__xlnm.Print_Area_0_0_0_0_0_0_0_0_0_0_0_0_0_0_0_0_0_0_0_0_0_0_0_0_0_0_0_0_0_0_0_0_0_0_0_0_0_0_0_0_0_0_0_0_0" vbProcedure="false">'5'!$A$185:$J$199</definedName>
    <definedName function="false" hidden="false" localSheetId="4" name="__xlnm.Print_Area_0_0_0_0_0_0_0_0_0_0_0_0_0_0_0_0_0_0_0_0_0_0_0_0_0_0_0_0_0_0_0_0_0_0_0_0_0_0_0_0_0_0_0_0_0_0" vbProcedure="false">'5'!$A$185:$J$199</definedName>
    <definedName function="false" hidden="false" localSheetId="4" name="__xlnm.Print_Area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_0_0_0_0" vbProcedure="false">'4'!$A$181:$H$195</definedName>
    <definedName function="false" hidden="false" localSheetId="5" name="Print_Area_0" vbProcedure="false">'5'!$A$204:$G$241</definedName>
    <definedName function="false" hidden="false" localSheetId="5" name="Print_Area_0_0" vbProcedure="false">'5'!$A$204:$G$241</definedName>
    <definedName function="false" hidden="false" localSheetId="5" name="Print_Area_0_0_0" vbProcedure="false">'5'!$A$204:$G$241</definedName>
    <definedName function="false" hidden="false" localSheetId="5" name="Print_Area_0_0_0_0" vbProcedure="false">'5'!$A$204:$G$241</definedName>
    <definedName function="false" hidden="false" localSheetId="5" name="Print_Area_0_0_0_0_0" vbProcedure="false">'5'!$A$204:$G$241</definedName>
    <definedName function="false" hidden="false" localSheetId="5" name="Print_Area_0_0_0_0_0_0" vbProcedure="false">'5'!$A$204:$G$241</definedName>
    <definedName function="false" hidden="false" localSheetId="5" name="Print_Area_0_0_0_0_0_0_0" vbProcedure="false">'5'!$A$204:$G$241</definedName>
    <definedName function="false" hidden="false" localSheetId="5" name="Print_Area_0_0_0_0_0_0_0_0" vbProcedure="false">'5'!$A$204:$G$241</definedName>
    <definedName function="false" hidden="false" localSheetId="5" name="Print_Area_0_0_0_0_0_0_0_0_0" vbProcedure="false">'5'!$A$204:$G$241</definedName>
    <definedName function="false" hidden="false" localSheetId="5" name="Print_Area_0_0_0_0_0_0_0_0_0_0" vbProcedure="false">'5'!$A$204:$G$241</definedName>
    <definedName function="false" hidden="false" localSheetId="5" name="Print_Area_0_0_0_0_0_0_0_0_0_0_0" vbProcedure="false">'5'!$A$204:$G$241</definedName>
    <definedName function="false" hidden="false" localSheetId="5" name="Print_Area_0_0_0_0_0_0_0_0_0_0_0_0" vbProcedure="false">'5'!$A$204:$G$241</definedName>
    <definedName function="false" hidden="false" localSheetId="5" name="_xlnm.Print_Area" vbProcedure="false">'6'!$A$201:$G$240</definedName>
    <definedName function="false" hidden="false" localSheetId="5" name="_xlnm.Print_Area_0" vbProcedure="false">'6'!$A$201:$G$240</definedName>
    <definedName function="false" hidden="false" localSheetId="5" name="_xlnm.Print_Area_0_0" vbProcedure="false">'6'!$A$201:$G$240</definedName>
    <definedName function="false" hidden="false" localSheetId="5" name="_xlnm.Print_Area_0_0_0" vbProcedure="false">'6'!$A$201:$G$240</definedName>
    <definedName function="false" hidden="false" localSheetId="5" name="_xlnm.Print_Area_0_0_0_0" vbProcedure="false">'6'!$A$201:$G$240</definedName>
    <definedName function="false" hidden="false" localSheetId="5" name="_xlnm.Print_Area_0_0_0_0_0" vbProcedure="false">'6'!$A$201:$G$240</definedName>
    <definedName function="false" hidden="false" localSheetId="5" name="_xlnm.Print_Area_0_0_0_0_0_0" vbProcedure="false">'6'!$A$201:$G$240</definedName>
    <definedName function="false" hidden="false" localSheetId="5" name="_xlnm.Print_Area_0_0_0_0_0_0_0" vbProcedure="false">'6'!$A$201:$G$240</definedName>
    <definedName function="false" hidden="false" localSheetId="5" name="_xlnm.Print_Area_0_0_0_0_0_0_0_0" vbProcedure="false">'6'!$A$201:$G$240</definedName>
    <definedName function="false" hidden="false" localSheetId="5" name="_xlnm.Print_Area_0_0_0_0_0_0_0_0_0" vbProcedure="false">'6'!$A$201:$G$240</definedName>
    <definedName function="false" hidden="false" localSheetId="5" name="_xlnm.Print_Area_0_0_0_0_0_0_0_0_0_0" vbProcedure="false">'6'!$A$201:$G$240</definedName>
    <definedName function="false" hidden="false" localSheetId="5" name="_xlnm.Print_Area_0_0_0_0_0_0_0_0_0_0_0" vbProcedure="false">'6'!$A$201:$G$240</definedName>
    <definedName function="false" hidden="false" localSheetId="5" name="_xlnm.Print_Area_0_0_0_0_0_0_0_0_0_0_0_0" vbProcedure="false">'6'!$A$201:$G$240</definedName>
    <definedName function="false" hidden="false" localSheetId="5" name="_xlnm.Print_Area_0_0_0_0_0_0_0_0_0_0_0_0_0" vbProcedure="false">'6'!$A$201:$G$240</definedName>
    <definedName function="false" hidden="false" localSheetId="5" name="_xlnm.Print_Area_0_0_0_0_0_0_0_0_0_0_0_0_0_0" vbProcedure="false">'6'!$A$201:$G$240</definedName>
    <definedName function="false" hidden="false" localSheetId="5" name="_xlnm.Print_Area_0_0_0_0_0_0_0_0_0_0_0_0_0_0_0" vbProcedure="false">'6'!$A$201:$G$240</definedName>
    <definedName function="false" hidden="false" localSheetId="5" name="_xlnm.Print_Area_0_0_0_0_0_0_0_0_0_0_0_0_0_0_0_0" vbProcedure="false">'6'!$A$201:$G$240</definedName>
    <definedName function="false" hidden="false" localSheetId="5" name="_xlnm.Print_Area_0_0_0_0_0_0_0_0_0_0_0_0_0_0_0_0_0" vbProcedure="false">'6'!$A$201:$G$240</definedName>
    <definedName function="false" hidden="false" localSheetId="5" name="_xlnm.Print_Area_0_0_0_0_0_0_0_0_0_0_0_0_0_0_0_0_0_0" vbProcedure="false">'6'!$A$201:$G$240</definedName>
    <definedName function="false" hidden="false" localSheetId="5" name="_xlnm.Print_Area_0_0_0_0_0_0_0_0_0_0_0_0_0_0_0_0_0_0_0" vbProcedure="false">'6'!$A$201:$G$240</definedName>
    <definedName function="false" hidden="false" localSheetId="5" name="_xlnm.Print_Area_0_0_0_0_0_0_0_0_0_0_0_0_0_0_0_0_0_0_0_0" vbProcedure="false">'6'!$A$201:$G$240</definedName>
    <definedName function="false" hidden="false" localSheetId="5" name="_xlnm.Print_Area_0_0_0_0_0_0_0_0_0_0_0_0_0_0_0_0_0_0_0_0_0" vbProcedure="false">'6'!$A$201:$G$240</definedName>
    <definedName function="false" hidden="false" localSheetId="5" name="_xlnm.Print_Area_0_0_0_0_0_0_0_0_0_0_0_0_0_0_0_0_0_0_0_0_0_0" vbProcedure="false">'6'!$A$201:$G$240</definedName>
    <definedName function="false" hidden="false" localSheetId="5" name="_xlnm.Print_Area_0_0_0_0_0_0_0_0_0_0_0_0_0_0_0_0_0_0_0_0_0_0_0" vbProcedure="false">'6'!$A$201:$G$240</definedName>
    <definedName function="false" hidden="false" localSheetId="5" name="_xlnm.Print_Area_0_0_0_0_0_0_0_0_0_0_0_0_0_0_0_0_0_0_0_0_0_0_0_0" vbProcedure="false">'6'!$A$201:$G$240</definedName>
    <definedName function="false" hidden="false" localSheetId="5" name="_xlnm.Print_Area_0_0_0_0_0_0_0_0_0_0_0_0_0_0_0_0_0_0_0_0_0_0_0_0_0" vbProcedure="false">'6'!$A$201:$G$240</definedName>
    <definedName function="false" hidden="false" localSheetId="5" name="_xlnm.Print_Area_0_0_0_0_0_0_0_0_0_0_0_0_0_0_0_0_0_0_0_0_0_0_0_0_0_0" vbProcedure="false">'6'!$A$201:$G$240</definedName>
    <definedName function="false" hidden="false" localSheetId="5" name="_xlnm.Print_Area_0_0_0_0_0_0_0_0_0_0_0_0_0_0_0_0_0_0_0_0_0_0_0_0_0_0_0" vbProcedure="false">'6'!$A$201:$G$240</definedName>
    <definedName function="false" hidden="false" localSheetId="5" name="_xlnm.Print_Area_0_0_0_0_0_0_0_0_0_0_0_0_0_0_0_0_0_0_0_0_0_0_0_0_0_0_0_0" vbProcedure="false">'6'!$A$201:$G$240</definedName>
    <definedName function="false" hidden="false" localSheetId="5" name="_xlnm.Print_Area_0_0_0_0_0_0_0_0_0_0_0_0_0_0_0_0_0_0_0_0_0_0_0_0_0_0_0_0_0" vbProcedure="false">'6'!$A$201:$G$240</definedName>
    <definedName function="false" hidden="false" localSheetId="5" name="_xlnm.Print_Area_0_0_0_0_0_0_0_0_0_0_0_0_0_0_0_0_0_0_0_0_0_0_0_0_0_0_0_0_0_0" vbProcedure="false">'6'!$A$201:$G$240</definedName>
    <definedName function="false" hidden="false" localSheetId="5" name="_xlnm.Print_Area_0_0_0_0_0_0_0_0_0_0_0_0_0_0_0_0_0_0_0_0_0_0_0_0_0_0_0_0_0_0_0" vbProcedure="false">'6'!$A$201:$G$240</definedName>
    <definedName function="false" hidden="false" localSheetId="5" name="_xlnm.Print_Area_0_0_0_0_0_0_0_0_0_0_0_0_0_0_0_0_0_0_0_0_0_0_0_0_0_0_0_0_0_0_0_0" vbProcedure="false">'6'!$A$201:$G$240</definedName>
    <definedName function="false" hidden="false" localSheetId="5" name="_xlnm.Print_Area_0_0_0_0_0_0_0_0_0_0_0_0_0_0_0_0_0_0_0_0_0_0_0_0_0_0_0_0_0_0_0_0_0" vbProcedure="false">'6'!$A$201:$G$240</definedName>
    <definedName function="false" hidden="false" localSheetId="5" name="_xlnm.Print_Area_0_0_0_0_0_0_0_0_0_0_0_0_0_0_0_0_0_0_0_0_0_0_0_0_0_0_0_0_0_0_0_0_0_0" vbProcedure="false">'6'!$A$201:$G$240</definedName>
    <definedName function="false" hidden="false" localSheetId="5" name="_xlnm.Print_Area_0_0_0_0_0_0_0_0_0_0_0_0_0_0_0_0_0_0_0_0_0_0_0_0_0_0_0_0_0_0_0_0_0_0_0" vbProcedure="false">'6'!$A$201:$G$240</definedName>
    <definedName function="false" hidden="false" localSheetId="5" name="_xlnm.Print_Area_0_0_0_0_0_0_0_0_0_0_0_0_0_0_0_0_0_0_0_0_0_0_0_0_0_0_0_0_0_0_0_0_0_0_0_0" vbProcedure="false">'6'!$A$201:$G$240</definedName>
    <definedName function="false" hidden="false" localSheetId="5" name="_xlnm.Print_Area_0_0_0_0_0_0_0_0_0_0_0_0_0_0_0_0_0_0_0_0_0_0_0_0_0_0_0_0_0_0_0_0_0_0_0_0_0" vbProcedure="false">'6'!$A$201:$G$240</definedName>
    <definedName function="false" hidden="false" localSheetId="5" name="_xlnm.Print_Area_0_0_0_0_0_0_0_0_0_0_0_0_0_0_0_0_0_0_0_0_0_0_0_0_0_0_0_0_0_0_0_0_0_0_0_0_0_0" vbProcedure="false">'6'!$A$201:$G$240</definedName>
    <definedName function="false" hidden="false" localSheetId="5" name="_xlnm.Print_Area_0_0_0_0_0_0_0_0_0_0_0_0_0_0_0_0_0_0_0_0_0_0_0_0_0_0_0_0_0_0_0_0_0_0_0_0_0_0_0" vbProcedure="false">'6'!$A$201:$G$240</definedName>
    <definedName function="false" hidden="false" localSheetId="5" name="_xlnm.Print_Area_0_0_0_0_0_0_0_0_0_0_0_0_0_0_0_0_0_0_0_0_0_0_0_0_0_0_0_0_0_0_0_0_0_0_0_0_0_0_0_0" vbProcedure="false">'6'!$A$201:$G$240</definedName>
    <definedName function="false" hidden="false" localSheetId="5" name="_xlnm.Print_Area_0_0_0_0_0_0_0_0_0_0_0_0_0_0_0_0_0_0_0_0_0_0_0_0_0_0_0_0_0_0_0_0_0_0_0_0_0_0_0_0_0" vbProcedure="false">'6'!$A$201:$G$240</definedName>
    <definedName function="false" hidden="false" localSheetId="5" name="_xlnm.Print_Area_0_0_0_0_0_0_0_0_0_0_0_0_0_0_0_0_0_0_0_0_0_0_0_0_0_0_0_0_0_0_0_0_0_0_0_0_0_0_0_0_0_0" vbProcedure="false">'6'!$A$201:$G$240</definedName>
    <definedName function="false" hidden="false" localSheetId="5" name="_xlnm.Print_Area_0_0_0_0_0_0_0_0_0_0_0_0_0_0_0_0_0_0_0_0_0_0_0_0_0_0_0_0_0_0_0_0_0_0_0_0_0_0_0_0_0_0_0" vbProcedure="false">'6'!$A$201:$G$240</definedName>
    <definedName function="false" hidden="false" localSheetId="5" name="_xlnm.Print_Area_0_0_0_0_0_0_0_0_0_0_0_0_0_0_0_0_0_0_0_0_0_0_0_0_0_0_0_0_0_0_0_0_0_0_0_0_0_0_0_0_0_0_0_0" vbProcedure="false">'6'!$A$201:$G$240</definedName>
    <definedName function="false" hidden="false" localSheetId="5" name="_xlnm.Print_Area_0_0_0_0_0_0_0_0_0_0_0_0_0_0_0_0_0_0_0_0_0_0_0_0_0_0_0_0_0_0_0_0_0_0_0_0_0_0_0_0_0_0_0_0_0" vbProcedure="false">'6'!$A$201:$G$240</definedName>
    <definedName function="false" hidden="false" localSheetId="5" name="__xlnm.Print_Area" vbProcedure="false">'6'!$A$201:$G$240</definedName>
    <definedName function="false" hidden="false" localSheetId="5" name="__xlnm.Print_Area_0" vbProcedure="false">'6'!$A$201:$G$240</definedName>
    <definedName function="false" hidden="false" localSheetId="5" name="__xlnm.Print_Area_0_0" vbProcedure="false">'6'!$A$201:$G$240</definedName>
    <definedName function="false" hidden="false" localSheetId="5" name="__xlnm.Print_Area_0_0_0" vbProcedure="false">'6'!$A$201:$G$240</definedName>
    <definedName function="false" hidden="false" localSheetId="5" name="__xlnm.Print_Area_0_0_0_0" vbProcedure="false">'6'!$A$201:$G$240</definedName>
    <definedName function="false" hidden="false" localSheetId="5" name="__xlnm.Print_Area_0_0_0_0_0" vbProcedure="false">'6'!$A$201:$G$240</definedName>
    <definedName function="false" hidden="false" localSheetId="5" name="__xlnm.Print_Area_0_0_0_0_0_0" vbProcedure="false">'6'!$A$201:$G$240</definedName>
    <definedName function="false" hidden="false" localSheetId="5" name="__xlnm.Print_Area_0_0_0_0_0_0_0" vbProcedure="false">'6'!$A$201:$G$240</definedName>
    <definedName function="false" hidden="false" localSheetId="5" name="__xlnm.Print_Area_0_0_0_0_0_0_0_0" vbProcedure="false">'6'!$A$201:$G$240</definedName>
    <definedName function="false" hidden="false" localSheetId="5" name="__xlnm.Print_Area_0_0_0_0_0_0_0_0_0" vbProcedure="false">'6'!$A$201:$G$240</definedName>
    <definedName function="false" hidden="false" localSheetId="5" name="__xlnm.Print_Area_0_0_0_0_0_0_0_0_0_0" vbProcedure="false">'6'!$A$201:$G$240</definedName>
    <definedName function="false" hidden="false" localSheetId="5" name="__xlnm.Print_Area_0_0_0_0_0_0_0_0_0_0_0" vbProcedure="false">'6'!$A$201:$G$240</definedName>
    <definedName function="false" hidden="false" localSheetId="5" name="__xlnm.Print_Area_0_0_0_0_0_0_0_0_0_0_0_0" vbProcedure="false">'6'!$A$201:$G$240</definedName>
    <definedName function="false" hidden="false" localSheetId="5" name="__xlnm.Print_Area_0_0_0_0_0_0_0_0_0_0_0_0_0" vbProcedure="false">'6'!$A$201:$G$240</definedName>
    <definedName function="false" hidden="false" localSheetId="5" name="__xlnm.Print_Area_0_0_0_0_0_0_0_0_0_0_0_0_0_0" vbProcedure="false">'6'!$A$201:$G$240</definedName>
    <definedName function="false" hidden="false" localSheetId="5" name="__xlnm.Print_Area_0_0_0_0_0_0_0_0_0_0_0_0_0_0_0" vbProcedure="false">'6'!$A$201:$G$240</definedName>
    <definedName function="false" hidden="false" localSheetId="5" name="__xlnm.Print_Area_0_0_0_0_0_0_0_0_0_0_0_0_0_0_0_0" vbProcedure="false">'6'!$A$201:$G$240</definedName>
    <definedName function="false" hidden="false" localSheetId="5" name="__xlnm.Print_Area_0_0_0_0_0_0_0_0_0_0_0_0_0_0_0_0_0" vbProcedure="false">'6'!$A$201:$G$240</definedName>
    <definedName function="false" hidden="false" localSheetId="5" name="__xlnm.Print_Area_0_0_0_0_0_0_0_0_0_0_0_0_0_0_0_0_0_0" vbProcedure="false">'6'!$A$201:$G$240</definedName>
    <definedName function="false" hidden="false" localSheetId="5" name="__xlnm.Print_Area_0_0_0_0_0_0_0_0_0_0_0_0_0_0_0_0_0_0_0" vbProcedure="false">'6'!$A$201:$G$240</definedName>
    <definedName function="false" hidden="false" localSheetId="5" name="__xlnm.Print_Area_0_0_0_0_0_0_0_0_0_0_0_0_0_0_0_0_0_0_0_0" vbProcedure="false">'6'!$A$201:$G$240</definedName>
    <definedName function="false" hidden="false" localSheetId="5" name="__xlnm.Print_Area_0_0_0_0_0_0_0_0_0_0_0_0_0_0_0_0_0_0_0_0_0" vbProcedure="false">'6'!$A$201:$G$240</definedName>
    <definedName function="false" hidden="false" localSheetId="5" name="__xlnm.Print_Area_0_0_0_0_0_0_0_0_0_0_0_0_0_0_0_0_0_0_0_0_0_0" vbProcedure="false">'6'!$A$201:$G$240</definedName>
    <definedName function="false" hidden="false" localSheetId="5" name="__xlnm.Print_Area_0_0_0_0_0_0_0_0_0_0_0_0_0_0_0_0_0_0_0_0_0_0_0" vbProcedure="false">'6'!$A$201:$G$240</definedName>
    <definedName function="false" hidden="false" localSheetId="5" name="__xlnm.Print_Area_0_0_0_0_0_0_0_0_0_0_0_0_0_0_0_0_0_0_0_0_0_0_0_0" vbProcedure="false">'6'!$A$201:$G$240</definedName>
    <definedName function="false" hidden="false" localSheetId="5" name="__xlnm.Print_Area_0_0_0_0_0_0_0_0_0_0_0_0_0_0_0_0_0_0_0_0_0_0_0_0_0" vbProcedure="false">'6'!$A$201:$G$240</definedName>
    <definedName function="false" hidden="false" localSheetId="5" name="__xlnm.Print_Area_0_0_0_0_0_0_0_0_0_0_0_0_0_0_0_0_0_0_0_0_0_0_0_0_0_0" vbProcedure="false">'6'!$A$201:$G$240</definedName>
    <definedName function="false" hidden="false" localSheetId="5" name="__xlnm.Print_Area_0_0_0_0_0_0_0_0_0_0_0_0_0_0_0_0_0_0_0_0_0_0_0_0_0_0_0" vbProcedure="false">'6'!$A$201:$G$240</definedName>
    <definedName function="false" hidden="false" localSheetId="5" name="__xlnm.Print_Area_0_0_0_0_0_0_0_0_0_0_0_0_0_0_0_0_0_0_0_0_0_0_0_0_0_0_0_0" vbProcedure="false">'6'!$A$201:$G$240</definedName>
    <definedName function="false" hidden="false" localSheetId="5" name="__xlnm.Print_Area_0_0_0_0_0_0_0_0_0_0_0_0_0_0_0_0_0_0_0_0_0_0_0_0_0_0_0_0_0" vbProcedure="false">'6'!$A$201:$G$240</definedName>
    <definedName function="false" hidden="false" localSheetId="5" name="__xlnm.Print_Area_0_0_0_0_0_0_0_0_0_0_0_0_0_0_0_0_0_0_0_0_0_0_0_0_0_0_0_0_0_0" vbProcedure="false">'6'!$A$201:$G$240</definedName>
    <definedName function="false" hidden="false" localSheetId="5" name="__xlnm.Print_Area_0_0_0_0_0_0_0_0_0_0_0_0_0_0_0_0_0_0_0_0_0_0_0_0_0_0_0_0_0_0_0" vbProcedure="false">'6'!$A$201:$G$240</definedName>
    <definedName function="false" hidden="false" localSheetId="5" name="__xlnm.Print_Area_0_0_0_0_0_0_0_0_0_0_0_0_0_0_0_0_0_0_0_0_0_0_0_0_0_0_0_0_0_0_0_0" vbProcedure="false">'6'!$A$201:$G$240</definedName>
    <definedName function="false" hidden="false" localSheetId="5" name="__xlnm.Print_Area_0_0_0_0_0_0_0_0_0_0_0_0_0_0_0_0_0_0_0_0_0_0_0_0_0_0_0_0_0_0_0_0_0" vbProcedure="false">'6'!$A$201:$G$240</definedName>
    <definedName function="false" hidden="false" localSheetId="5" name="__xlnm.Print_Area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_0_0_0_0_0" vbProcedure="false">'6'!$A$201:$G$240</definedName>
    <definedName function="false" hidden="false" localSheetId="5" name="__xlnm.Print_Area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_0_0_0_0" vbProcedure="false">'5'!$A$204:$G$241</definedName>
    <definedName function="false" hidden="false" localSheetId="6" name="Print_Area_0" vbProcedure="false">'6'!$A$243:$R$348</definedName>
    <definedName function="false" hidden="false" localSheetId="6" name="Print_Area_0_0" vbProcedure="false">'6'!$A$243:$R$348</definedName>
    <definedName function="false" hidden="false" localSheetId="6" name="Print_Area_0_0_0" vbProcedure="false">'6'!$A$243:$R$348</definedName>
    <definedName function="false" hidden="false" localSheetId="6" name="Print_Area_0_0_0_0" vbProcedure="false">'6'!$A$243:$R$348</definedName>
    <definedName function="false" hidden="false" localSheetId="6" name="Print_Area_0_0_0_0_0" vbProcedure="false">'6'!$A$243:$R$348</definedName>
    <definedName function="false" hidden="false" localSheetId="6" name="Print_Area_0_0_0_0_0_0" vbProcedure="false">'6'!$A$243:$R$348</definedName>
    <definedName function="false" hidden="false" localSheetId="6" name="Print_Area_0_0_0_0_0_0_0" vbProcedure="false">'6'!$A$243:$R$348</definedName>
    <definedName function="false" hidden="false" localSheetId="6" name="Print_Area_0_0_0_0_0_0_0_0" vbProcedure="false">'6'!$A$243:$R$348</definedName>
    <definedName function="false" hidden="false" localSheetId="6" name="Print_Area_0_0_0_0_0_0_0_0_0" vbProcedure="false">'6'!$A$243:$R$348</definedName>
    <definedName function="false" hidden="false" localSheetId="6" name="Print_Area_0_0_0_0_0_0_0_0_0_0" vbProcedure="false">'6'!$A$243:$R$348</definedName>
    <definedName function="false" hidden="false" localSheetId="6" name="Print_Area_0_0_0_0_0_0_0_0_0_0_0" vbProcedure="false">'6'!$A$243:$R$348</definedName>
    <definedName function="false" hidden="false" localSheetId="6" name="Print_Area_0_0_0_0_0_0_0_0_0_0_0_0" vbProcedure="false">'6'!$A$243:$R$348</definedName>
    <definedName function="false" hidden="false" localSheetId="6" name="_xlnm.Print_Area" vbProcedure="false">'7.1'!$A$241:$K$454</definedName>
    <definedName function="false" hidden="false" localSheetId="6" name="_xlnm.Print_Area_0" vbProcedure="false">'7.1'!$A$241:$K$454</definedName>
    <definedName function="false" hidden="false" localSheetId="6" name="_xlnm.Print_Area_0_0" vbProcedure="false">'7.1'!$A$241:$K$454</definedName>
    <definedName function="false" hidden="false" localSheetId="6" name="_xlnm.Print_Area_0_0_0" vbProcedure="false">'7.1'!$A$243:$K$454</definedName>
    <definedName function="false" hidden="false" localSheetId="6" name="_xlnm.Print_Area_0_0_0_0" vbProcedure="false">'7.1'!$A$244:$K$454</definedName>
    <definedName function="false" hidden="false" localSheetId="6" name="_xlnm.Print_Area_0_0_0_0_0" vbProcedure="false">'7.1'!$A$244:$K$454</definedName>
    <definedName function="false" hidden="false" localSheetId="6" name="_xlnm.Print_Area_0_0_0_0_0_0" vbProcedure="false">'7.1'!$A$244:$K$454</definedName>
    <definedName function="false" hidden="false" localSheetId="6" name="_xlnm.Print_Area_0_0_0_0_0_0_0" vbProcedure="false">'7.1'!$A$244:$K$454</definedName>
    <definedName function="false" hidden="false" localSheetId="6" name="_xlnm.Print_Area_0_0_0_0_0_0_0_0" vbProcedure="false">'7.1'!$A$244:$K$454</definedName>
    <definedName function="false" hidden="false" localSheetId="6" name="_xlnm.Print_Area_0_0_0_0_0_0_0_0_0" vbProcedure="false">'7.1'!$A$244:$K$454</definedName>
    <definedName function="false" hidden="false" localSheetId="6" name="_xlnm.Print_Area_0_0_0_0_0_0_0_0_0_0" vbProcedure="false">'7.1'!$A$244:$K$454</definedName>
    <definedName function="false" hidden="false" localSheetId="6" name="_xlnm.Print_Area_0_0_0_0_0_0_0_0_0_0_0" vbProcedure="false">'7.1'!$A$244:$K$454</definedName>
    <definedName function="false" hidden="false" localSheetId="6" name="_xlnm.Print_Area_0_0_0_0_0_0_0_0_0_0_0_0" vbProcedure="false">'7.1'!$A$244:$K$454</definedName>
    <definedName function="false" hidden="false" localSheetId="6" name="_xlnm.Print_Area_0_0_0_0_0_0_0_0_0_0_0_0_0" vbProcedure="false">'7.1'!$A$244:$K$454</definedName>
    <definedName function="false" hidden="false" localSheetId="6" name="_xlnm.Print_Area_0_0_0_0_0_0_0_0_0_0_0_0_0_0" vbProcedure="false">'7.1'!$A$244:$K$454</definedName>
    <definedName function="false" hidden="false" localSheetId="6" name="_xlnm.Print_Area_0_0_0_0_0_0_0_0_0_0_0_0_0_0_0" vbProcedure="false">'7.1'!$A$244:$K$454</definedName>
    <definedName function="false" hidden="false" localSheetId="6" name="_xlnm.Print_Area_0_0_0_0_0_0_0_0_0_0_0_0_0_0_0_0" vbProcedure="false">'7.1'!$A$244:$K$454</definedName>
    <definedName function="false" hidden="false" localSheetId="6" name="_xlnm.Print_Area_0_0_0_0_0_0_0_0_0_0_0_0_0_0_0_0_0" vbProcedure="false">'7.1'!$A$244:$K$450</definedName>
    <definedName function="false" hidden="false" localSheetId="6" name="_xlnm.Print_Area_0_0_0_0_0_0_0_0_0_0_0_0_0_0_0_0_0_0" vbProcedure="false">'7.1'!$A$244:$K$450</definedName>
    <definedName function="false" hidden="false" localSheetId="6" name="_xlnm.Print_Area_0_0_0_0_0_0_0_0_0_0_0_0_0_0_0_0_0_0_0" vbProcedure="false">'7.1'!$A$244:$K$450</definedName>
    <definedName function="false" hidden="false" localSheetId="6" name="_xlnm.Print_Area_0_0_0_0_0_0_0_0_0_0_0_0_0_0_0_0_0_0_0_0" vbProcedure="false">'7.1'!$A$244:$K$450</definedName>
    <definedName function="false" hidden="false" localSheetId="6" name="_xlnm.Print_Area_0_0_0_0_0_0_0_0_0_0_0_0_0_0_0_0_0_0_0_0_0" vbProcedure="false">'7.1'!$A$244:$K$450</definedName>
    <definedName function="false" hidden="false" localSheetId="6" name="_xlnm.Print_Area_0_0_0_0_0_0_0_0_0_0_0_0_0_0_0_0_0_0_0_0_0_0" vbProcedure="false">'7.1'!$A$244:$K$450</definedName>
    <definedName function="false" hidden="false" localSheetId="6" name="_xlnm.Print_Area_0_0_0_0_0_0_0_0_0_0_0_0_0_0_0_0_0_0_0_0_0_0_0" vbProcedure="false">'7.1'!$A$244:$K$450</definedName>
    <definedName function="false" hidden="false" localSheetId="6" name="_xlnm.Print_Area_0_0_0_0_0_0_0_0_0_0_0_0_0_0_0_0_0_0_0_0_0_0_0_0" vbProcedure="false">'7.1'!$A$244:$K$450</definedName>
    <definedName function="false" hidden="false" localSheetId="6" name="_xlnm.Print_Area_0_0_0_0_0_0_0_0_0_0_0_0_0_0_0_0_0_0_0_0_0_0_0_0_0" vbProcedure="false">'7.1'!$A$244:$K$450</definedName>
    <definedName function="false" hidden="false" localSheetId="6" name="_xlnm.Print_Area_0_0_0_0_0_0_0_0_0_0_0_0_0_0_0_0_0_0_0_0_0_0_0_0_0_0" vbProcedure="false">'7.1'!$A$244:$K$450</definedName>
    <definedName function="false" hidden="false" localSheetId="6" name="_xlnm.Print_Area_0_0_0_0_0_0_0_0_0_0_0_0_0_0_0_0_0_0_0_0_0_0_0_0_0_0_0" vbProcedure="false">'7.1'!$A$244:$K$450</definedName>
    <definedName function="false" hidden="false" localSheetId="6" name="_xlnm.Print_Area_0_0_0_0_0_0_0_0_0_0_0_0_0_0_0_0_0_0_0_0_0_0_0_0_0_0_0_0" vbProcedure="false">'7.1'!$A$244:$K$450</definedName>
    <definedName function="false" hidden="false" localSheetId="6" name="_xlnm.Print_Area_0_0_0_0_0_0_0_0_0_0_0_0_0_0_0_0_0_0_0_0_0_0_0_0_0_0_0_0_0" vbProcedure="false">'7.1'!$A$244:$K$450</definedName>
    <definedName function="false" hidden="false" localSheetId="6" name="_xlnm.Print_Area_0_0_0_0_0_0_0_0_0_0_0_0_0_0_0_0_0_0_0_0_0_0_0_0_0_0_0_0_0_0" vbProcedure="false">'7.1'!$A$244:$K$450</definedName>
    <definedName function="false" hidden="false" localSheetId="6" name="_xlnm.Print_Area_0_0_0_0_0_0_0_0_0_0_0_0_0_0_0_0_0_0_0_0_0_0_0_0_0_0_0_0_0_0_0" vbProcedure="false">'7.1'!$A$244:$K$432</definedName>
    <definedName function="false" hidden="false" localSheetId="6" name="_xlnm.Print_Area_0_0_0_0_0_0_0_0_0_0_0_0_0_0_0_0_0_0_0_0_0_0_0_0_0_0_0_0_0_0_0_0" vbProcedure="false">'7.1'!$A$244:$K$450</definedName>
    <definedName function="false" hidden="false" localSheetId="6" name="_xlnm.Print_Area_0_0_0_0_0_0_0_0_0_0_0_0_0_0_0_0_0_0_0_0_0_0_0_0_0_0_0_0_0_0_0_0_0" vbProcedure="false">'7.1'!$A$244:$K$432</definedName>
    <definedName function="false" hidden="false" localSheetId="6" name="_xlnm.Print_Area_0_0_0_0_0_0_0_0_0_0_0_0_0_0_0_0_0_0_0_0_0_0_0_0_0_0_0_0_0_0_0_0_0_0" vbProcedure="false">'7.1'!$A$244:$K$450</definedName>
    <definedName function="false" hidden="false" localSheetId="6" name="_xlnm.Print_Area_0_0_0_0_0_0_0_0_0_0_0_0_0_0_0_0_0_0_0_0_0_0_0_0_0_0_0_0_0_0_0_0_0_0_0" vbProcedure="false">'7.1'!$A$244:$K$432</definedName>
    <definedName function="false" hidden="false" localSheetId="6" name="_xlnm.Print_Area_0_0_0_0_0_0_0_0_0_0_0_0_0_0_0_0_0_0_0_0_0_0_0_0_0_0_0_0_0_0_0_0_0_0_0_0" vbProcedure="false">'7.1'!$A$244:$K$432</definedName>
    <definedName function="false" hidden="false" localSheetId="6" name="_xlnm.Print_Area_0_0_0_0_0_0_0_0_0_0_0_0_0_0_0_0_0_0_0_0_0_0_0_0_0_0_0_0_0_0_0_0_0_0_0_0_0" vbProcedure="false">'7.1'!$A$244:$K$432</definedName>
    <definedName function="false" hidden="false" localSheetId="6" name="_xlnm.Print_Area_0_0_0_0_0_0_0_0_0_0_0_0_0_0_0_0_0_0_0_0_0_0_0_0_0_0_0_0_0_0_0_0_0_0_0_0_0_0" vbProcedure="false">'7.1'!$A$244:$K$432</definedName>
    <definedName function="false" hidden="false" localSheetId="6" name="_xlnm.Print_Area_0_0_0_0_0_0_0_0_0_0_0_0_0_0_0_0_0_0_0_0_0_0_0_0_0_0_0_0_0_0_0_0_0_0_0_0_0_0_0" vbProcedure="false">'7.1'!$A$244:$K$432</definedName>
    <definedName function="false" hidden="false" localSheetId="6" name="_xlnm.Print_Area_0_0_0_0_0_0_0_0_0_0_0_0_0_0_0_0_0_0_0_0_0_0_0_0_0_0_0_0_0_0_0_0_0_0_0_0_0_0_0_0" vbProcedure="false">'7.1'!$A$244:$K$432</definedName>
    <definedName function="false" hidden="false" localSheetId="6" name="_xlnm.Print_Area_0_0_0_0_0_0_0_0_0_0_0_0_0_0_0_0_0_0_0_0_0_0_0_0_0_0_0_0_0_0_0_0_0_0_0_0_0_0_0_0_0" vbProcedure="false">'7.1'!$A$244:$K$432</definedName>
    <definedName function="false" hidden="false" localSheetId="6" name="_xlnm.Print_Area_0_0_0_0_0_0_0_0_0_0_0_0_0_0_0_0_0_0_0_0_0_0_0_0_0_0_0_0_0_0_0_0_0_0_0_0_0_0_0_0_0_0" vbProcedure="false">'7.1'!$A$244:$K$432</definedName>
    <definedName function="false" hidden="false" localSheetId="6" name="_xlnm.Print_Area_0_0_0_0_0_0_0_0_0_0_0_0_0_0_0_0_0_0_0_0_0_0_0_0_0_0_0_0_0_0_0_0_0_0_0_0_0_0_0_0_0_0_0" vbProcedure="false">'7.1'!$A$244:$K$432</definedName>
    <definedName function="false" hidden="false" localSheetId="6" name="_xlnm.Print_Area_0_0_0_0_0_0_0_0_0_0_0_0_0_0_0_0_0_0_0_0_0_0_0_0_0_0_0_0_0_0_0_0_0_0_0_0_0_0_0_0_0_0_0_0" vbProcedure="false">'7.1'!$A$244:$K$432</definedName>
    <definedName function="false" hidden="false" localSheetId="6" name="_xlnm.Print_Area_0_0_0_0_0_0_0_0_0_0_0_0_0_0_0_0_0_0_0_0_0_0_0_0_0_0_0_0_0_0_0_0_0_0_0_0_0_0_0_0_0_0_0_0_0" vbProcedure="false">'7.1'!$A$244:$K$432</definedName>
    <definedName function="false" hidden="false" localSheetId="6" name="__xlnm.Print_Area" vbProcedure="false">'7.1'!$A$244:$K$432</definedName>
    <definedName function="false" hidden="false" localSheetId="6" name="__xlnm.Print_Area_0" vbProcedure="false">'7.1'!$A$244:$K$432</definedName>
    <definedName function="false" hidden="false" localSheetId="6" name="__xlnm.Print_Area_0_0" vbProcedure="false">'7.1'!$A$244:$K$432</definedName>
    <definedName function="false" hidden="false" localSheetId="6" name="__xlnm.Print_Area_0_0_0" vbProcedure="false">'7.1'!$A$244:$K$432</definedName>
    <definedName function="false" hidden="false" localSheetId="6" name="__xlnm.Print_Area_0_0_0_0" vbProcedure="false">'7.1'!$A$244:$K$432</definedName>
    <definedName function="false" hidden="false" localSheetId="6" name="__xlnm.Print_Area_0_0_0_0_0" vbProcedure="false">'7.1'!$A$244:$K$432</definedName>
    <definedName function="false" hidden="false" localSheetId="6" name="__xlnm.Print_Area_0_0_0_0_0_0" vbProcedure="false">'7.1'!$A$244:$K$432</definedName>
    <definedName function="false" hidden="false" localSheetId="6" name="__xlnm.Print_Area_0_0_0_0_0_0_0" vbProcedure="false">'7.1'!$A$244:$K$432</definedName>
    <definedName function="false" hidden="false" localSheetId="6" name="__xlnm.Print_Area_0_0_0_0_0_0_0_0" vbProcedure="false">'7.1'!$A$244:$K$432</definedName>
    <definedName function="false" hidden="false" localSheetId="6" name="__xlnm.Print_Area_0_0_0_0_0_0_0_0_0" vbProcedure="false">'7.1'!$A$244:$K$432</definedName>
    <definedName function="false" hidden="false" localSheetId="6" name="__xlnm.Print_Area_0_0_0_0_0_0_0_0_0_0" vbProcedure="false">'7.1'!$A$244:$K$432</definedName>
    <definedName function="false" hidden="false" localSheetId="6" name="__xlnm.Print_Area_0_0_0_0_0_0_0_0_0_0_0" vbProcedure="false">'7.1'!$A$244:$K$432</definedName>
    <definedName function="false" hidden="false" localSheetId="6" name="__xlnm.Print_Area_0_0_0_0_0_0_0_0_0_0_0_0" vbProcedure="false">'7.1'!$A$244:$K$304</definedName>
    <definedName function="false" hidden="false" localSheetId="6" name="__xlnm.Print_Area_0_0_0_0_0_0_0_0_0_0_0_0_0" vbProcedure="false">'7.1'!$A$244:$K$432</definedName>
    <definedName function="false" hidden="false" localSheetId="6" name="__xlnm.Print_Area_0_0_0_0_0_0_0_0_0_0_0_0_0_0" vbProcedure="false">'7.1'!$A$244:$K$304</definedName>
    <definedName function="false" hidden="false" localSheetId="6" name="__xlnm.Print_Area_0_0_0_0_0_0_0_0_0_0_0_0_0_0_0" vbProcedure="false">'7.1'!$A$244:$K$304</definedName>
    <definedName function="false" hidden="false" localSheetId="6" name="__xlnm.Print_Area_0_0_0_0_0_0_0_0_0_0_0_0_0_0_0_0" vbProcedure="false">'7.1'!$A$244:$K$304</definedName>
    <definedName function="false" hidden="false" localSheetId="6" name="__xlnm.Print_Area_0_0_0_0_0_0_0_0_0_0_0_0_0_0_0_0_0" vbProcedure="false">'7.1'!$A$244:$K$304</definedName>
    <definedName function="false" hidden="false" localSheetId="6" name="__xlnm.Print_Area_0_0_0_0_0_0_0_0_0_0_0_0_0_0_0_0_0_0" vbProcedure="false">'7.1'!$A$244:$K$304</definedName>
    <definedName function="false" hidden="false" localSheetId="6" name="__xlnm.Print_Area_0_0_0_0_0_0_0_0_0_0_0_0_0_0_0_0_0_0_0" vbProcedure="false">'7.1'!$A$244:$K$304</definedName>
    <definedName function="false" hidden="false" localSheetId="6" name="__xlnm.Print_Area_0_0_0_0_0_0_0_0_0_0_0_0_0_0_0_0_0_0_0_0" vbProcedure="false">'7.1'!$A$244:$K$304</definedName>
    <definedName function="false" hidden="false" localSheetId="6" name="__xlnm.Print_Area_0_0_0_0_0_0_0_0_0_0_0_0_0_0_0_0_0_0_0_0_0" vbProcedure="false">'7.1'!$A$244:$K$304</definedName>
    <definedName function="false" hidden="false" localSheetId="6" name="__xlnm.Print_Area_0_0_0_0_0_0_0_0_0_0_0_0_0_0_0_0_0_0_0_0_0_0" vbProcedure="false">'7.1'!$A$244:$K$304</definedName>
    <definedName function="false" hidden="false" localSheetId="6" name="__xlnm.Print_Area_0_0_0_0_0_0_0_0_0_0_0_0_0_0_0_0_0_0_0_0_0_0_0" vbProcedure="false">'7.1'!$A$244:$K$304</definedName>
    <definedName function="false" hidden="false" localSheetId="6" name="__xlnm.Print_Area_0_0_0_0_0_0_0_0_0_0_0_0_0_0_0_0_0_0_0_0_0_0_0_0" vbProcedure="false">'7.1'!$A$244:$K$304</definedName>
    <definedName function="false" hidden="false" localSheetId="6" name="__xlnm.Print_Area_0_0_0_0_0_0_0_0_0_0_0_0_0_0_0_0_0_0_0_0_0_0_0_0_0" vbProcedure="false">'7.1'!$A$244:$K$304</definedName>
    <definedName function="false" hidden="false" localSheetId="6" name="__xlnm.Print_Area_0_0_0_0_0_0_0_0_0_0_0_0_0_0_0_0_0_0_0_0_0_0_0_0_0_0" vbProcedure="false">'7.1'!$A$244:$K$304</definedName>
    <definedName function="false" hidden="false" localSheetId="6" name="__xlnm.Print_Area_0_0_0_0_0_0_0_0_0_0_0_0_0_0_0_0_0_0_0_0_0_0_0_0_0_0_0" vbProcedure="false">'7.1'!$A$244:$K$304</definedName>
    <definedName function="false" hidden="false" localSheetId="6" name="__xlnm.Print_Area_0_0_0_0_0_0_0_0_0_0_0_0_0_0_0_0_0_0_0_0_0_0_0_0_0_0_0_0" vbProcedure="false">'7.1'!$A$244:$K$304</definedName>
    <definedName function="false" hidden="false" localSheetId="6" name="__xlnm.Print_Area_0_0_0_0_0_0_0_0_0_0_0_0_0_0_0_0_0_0_0_0_0_0_0_0_0_0_0_0_0" vbProcedure="false">'7.1'!$A$244:$K$304</definedName>
    <definedName function="false" hidden="false" localSheetId="6" name="__xlnm.Print_Area_0_0_0_0_0_0_0_0_0_0_0_0_0_0_0_0_0_0_0_0_0_0_0_0_0_0_0_0_0_0" vbProcedure="false">'7.1'!$A$244:$K$304</definedName>
    <definedName function="false" hidden="false" localSheetId="6" name="__xlnm.Print_Area_0_0_0_0_0_0_0_0_0_0_0_0_0_0_0_0_0_0_0_0_0_0_0_0_0_0_0_0_0_0_0" vbProcedure="false">'7.1'!$A$244:$K$304</definedName>
    <definedName function="false" hidden="false" localSheetId="6" name="__xlnm.Print_Area_0_0_0_0_0_0_0_0_0_0_0_0_0_0_0_0_0_0_0_0_0_0_0_0_0_0_0_0_0_0_0_0" vbProcedure="false">'7.1'!$A$244:$K$304</definedName>
    <definedName function="false" hidden="false" localSheetId="6" name="__xlnm.Print_Area_0_0_0_0_0_0_0_0_0_0_0_0_0_0_0_0_0_0_0_0_0_0_0_0_0_0_0_0_0_0_0_0_0" vbProcedure="false">'7.1'!$A$244:$K$304</definedName>
    <definedName function="false" hidden="false" localSheetId="6" name="__xlnm.Print_Area_0_0_0_0_0_0_0_0_0_0_0_0_0_0_0_0_0_0_0_0_0_0_0_0_0_0_0_0_0_0_0_0_0_0" vbProcedure="false">'7.1'!$A$244:$K$304</definedName>
    <definedName function="false" hidden="false" localSheetId="6" name="__xlnm.Print_Area_0_0_0_0_0_0_0_0_0_0_0_0_0_0_0_0_0_0_0_0_0_0_0_0_0_0_0_0_0_0_0_0_0_0_0" vbProcedure="false">'7.1'!$A$244:$K$304</definedName>
    <definedName function="false" hidden="false" localSheetId="6" name="__xlnm.Print_Area_0_0_0_0_0_0_0_0_0_0_0_0_0_0_0_0_0_0_0_0_0_0_0_0_0_0_0_0_0_0_0_0_0_0_0_0" vbProcedure="false">'7.1'!$A$244:$K$304</definedName>
    <definedName function="false" hidden="false" localSheetId="6" name="__xlnm.Print_Area_0_0_0_0_0_0_0_0_0_0_0_0_0_0_0_0_0_0_0_0_0_0_0_0_0_0_0_0_0_0_0_0_0_0_0_0_0" vbProcedure="false">'7.1'!$A$244:$K$304</definedName>
    <definedName function="false" hidden="false" localSheetId="6" name="__xlnm.Print_Area_0_0_0_0_0_0_0_0_0_0_0_0_0_0_0_0_0_0_0_0_0_0_0_0_0_0_0_0_0_0_0_0_0_0_0_0_0_0" vbProcedure="false">'7.1'!$A$244:$K$304</definedName>
    <definedName function="false" hidden="false" localSheetId="6" name="__xlnm.Print_Area_0_0_0_0_0_0_0_0_0_0_0_0_0_0_0_0_0_0_0_0_0_0_0_0_0_0_0_0_0_0_0_0_0_0_0_0_0_0_0" vbProcedure="false">'7.1'!$A$244:$K$304</definedName>
    <definedName function="false" hidden="false" localSheetId="6" name="__xlnm.Print_Area_0_0_0_0_0_0_0_0_0_0_0_0_0_0_0_0_0_0_0_0_0_0_0_0_0_0_0_0_0_0_0_0_0_0_0_0_0_0_0_0" vbProcedure="false">'7.1'!$A$244:$K$304</definedName>
    <definedName function="false" hidden="false" localSheetId="6" name="__xlnm.Print_Area_0_0_0_0_0_0_0_0_0_0_0_0_0_0_0_0_0_0_0_0_0_0_0_0_0_0_0_0_0_0_0_0_0_0_0_0_0_0_0_0_0" vbProcedure="false">'7.1'!$A$244:$K$304</definedName>
    <definedName function="false" hidden="false" localSheetId="6" name="__xlnm.Print_Area_0_0_0_0_0_0_0_0_0_0_0_0_0_0_0_0_0_0_0_0_0_0_0_0_0_0_0_0_0_0_0_0_0_0_0_0_0_0_0_0_0_0" vbProcedure="false">'7.1'!$A$244:$K$304</definedName>
    <definedName function="false" hidden="false" localSheetId="6" name="__xlnm.Print_Area_0_0_0_0_0_0_0_0_0_0_0_0_0_0_0_0_0_0_0_0_0_0_0_0_0_0_0_0_0_0_0_0_0_0_0_0_0_0_0_0_0_0_0" vbProcedure="false">'7.1'!$A$244:$K$304</definedName>
    <definedName function="false" hidden="false" localSheetId="6" name="__xlnm.Print_Area_0_0_0_0_0_0_0_0_0_0_0_0_0_0_0_0_0_0_0_0_0_0_0_0_0_0_0_0_0_0_0_0_0_0_0_0_0_0_0_0_0_0_0_0" vbProcedure="false">'7.1'!$A$244:$K$304</definedName>
    <definedName function="false" hidden="false" localSheetId="6" name="__xlnm.Print_Area_0_0_0_0_0_0_0_0_0_0_0_0_0_0_0_0_0_0_0_0_0_0_0_0_0_0_0_0_0_0_0_0_0_0_0_0_0_0_0_0_0_0_0_0_0" vbProcedure="false">'7.1'!$A$244:$K$304</definedName>
    <definedName function="false" hidden="false" localSheetId="6" name="__xlnm.Print_Area_0_0_0_0_0_0_0_0_0_0_0_0_0_0_0_0_0_0_0_0_0_0_0_0_0_0_0_0_0_0_0_0_0_0_0_0_0_0_0_0_0_0_0_0_0_0" vbProcedure="false">'7.1'!$A$244:$K$304</definedName>
    <definedName function="false" hidden="false" localSheetId="6" name="__xlnm.Print_Area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_0_0_0_0_0" vbProcedure="false">'6'!$A$243:$R$348</definedName>
    <definedName function="false" hidden="false" localSheetId="6" name="__xlnm.Print_Area_0_0_0_0_0_0_0_0_0_0_0_0_0_0_0_0_0_0_0_0_0_0_0_0_0_0_0_0_0_0_0_0_0_0_0_0_0_0_0_0_0_0_0_0_0_0_0_0_0_0_0_0_0_0_0_0_0" vbProcedure="false">'6'!$A$243:$R$348</definedName>
    <definedName function="false" hidden="false" localSheetId="7" name="Print_Area_0" vbProcedure="false">'7.1'!$A$305:$I$340</definedName>
    <definedName function="false" hidden="false" localSheetId="7" name="Print_Area_0_0" vbProcedure="false">'7.1'!$A$305:$I$340</definedName>
    <definedName function="false" hidden="false" localSheetId="7" name="Print_Area_0_0_0" vbProcedure="false">'7.1'!$A$305:$I$340</definedName>
    <definedName function="false" hidden="false" localSheetId="7" name="Print_Area_0_0_0_0" vbProcedure="false">'7.1'!$A$305:$I$340</definedName>
    <definedName function="false" hidden="false" localSheetId="7" name="Print_Area_0_0_0_0_0" vbProcedure="false">'7.1'!$A$305:$I$340</definedName>
    <definedName function="false" hidden="false" localSheetId="7" name="Print_Area_0_0_0_0_0_0" vbProcedure="false">'7.1'!$A$305:$I$340</definedName>
    <definedName function="false" hidden="false" localSheetId="7" name="Print_Area_0_0_0_0_0_0_0" vbProcedure="false">'7.1'!$A$305:$I$340</definedName>
    <definedName function="false" hidden="false" localSheetId="7" name="Print_Area_0_0_0_0_0_0_0_0" vbProcedure="false">'7.1'!$A$305:$I$340</definedName>
    <definedName function="false" hidden="false" localSheetId="7" name="Print_Area_0_0_0_0_0_0_0_0_0" vbProcedure="false">'7.1'!$A$305:$I$340</definedName>
    <definedName function="false" hidden="false" localSheetId="7" name="Print_Area_0_0_0_0_0_0_0_0_0_0" vbProcedure="false">'7.1'!$A$305:$I$340</definedName>
    <definedName function="false" hidden="false" localSheetId="7" name="Print_Area_0_0_0_0_0_0_0_0_0_0_0" vbProcedure="false">'7.1'!$A$305:$I$340</definedName>
    <definedName function="false" hidden="false" localSheetId="7" name="Print_Area_0_0_0_0_0_0_0_0_0_0_0_0" vbProcedure="false">'7.1'!$A$305:$I$340</definedName>
    <definedName function="false" hidden="false" localSheetId="7" name="_xlnm.Print_Area" vbProcedure="false">'7.2'!$A$345:$K$395</definedName>
    <definedName function="false" hidden="false" localSheetId="7" name="_xlnm.Print_Area_0" vbProcedure="false">'7.2'!$A$345:$K$397</definedName>
    <definedName function="false" hidden="false" localSheetId="7" name="_xlnm.Print_Area_0_0" vbProcedure="false">'7.2'!$A$345:$K$395</definedName>
    <definedName function="false" hidden="false" localSheetId="7" name="_xlnm.Print_Area_0_0_0" vbProcedure="false">'7.2'!$A$345:$K$397</definedName>
    <definedName function="false" hidden="false" localSheetId="7" name="_xlnm.Print_Area_0_0_0_0" vbProcedure="false">'7.2'!$A$345:$K$395</definedName>
    <definedName function="false" hidden="false" localSheetId="7" name="_xlnm.Print_Area_0_0_0_0_0" vbProcedure="false">'7.2'!$A$345:$K$397</definedName>
    <definedName function="false" hidden="false" localSheetId="7" name="_xlnm.Print_Area_0_0_0_0_0_0" vbProcedure="false">'7.2'!$A$345:$K$395</definedName>
    <definedName function="false" hidden="false" localSheetId="7" name="_xlnm.Print_Area_0_0_0_0_0_0_0" vbProcedure="false">'7.2'!$A$345:$K$397</definedName>
    <definedName function="false" hidden="false" localSheetId="7" name="_xlnm.Print_Area_0_0_0_0_0_0_0_0" vbProcedure="false">'7.2'!$A$345:$K$395</definedName>
    <definedName function="false" hidden="false" localSheetId="7" name="_xlnm.Print_Area_0_0_0_0_0_0_0_0_0" vbProcedure="false">'7.2'!$A$345:$K$397</definedName>
    <definedName function="false" hidden="false" localSheetId="7" name="_xlnm.Print_Area_0_0_0_0_0_0_0_0_0_0" vbProcedure="false">'7.2'!$A$345:$K$395</definedName>
    <definedName function="false" hidden="false" localSheetId="7" name="_xlnm.Print_Area_0_0_0_0_0_0_0_0_0_0_0" vbProcedure="false">'7.2'!$A$345:$K$397</definedName>
    <definedName function="false" hidden="false" localSheetId="7" name="_xlnm.Print_Area_0_0_0_0_0_0_0_0_0_0_0_0" vbProcedure="false">'7.2'!$A$345:$K$395</definedName>
    <definedName function="false" hidden="false" localSheetId="7" name="_xlnm.Print_Area_0_0_0_0_0_0_0_0_0_0_0_0_0" vbProcedure="false">'7.2'!$A$345:$K$397</definedName>
    <definedName function="false" hidden="false" localSheetId="7" name="_xlnm.Print_Area_0_0_0_0_0_0_0_0_0_0_0_0_0_0" vbProcedure="false">'7.2'!$A$345:$K$395</definedName>
    <definedName function="false" hidden="false" localSheetId="7" name="_xlnm.Print_Area_0_0_0_0_0_0_0_0_0_0_0_0_0_0_0" vbProcedure="false">'7.2'!$A$345:$K$397</definedName>
    <definedName function="false" hidden="false" localSheetId="7" name="_xlnm.Print_Area_0_0_0_0_0_0_0_0_0_0_0_0_0_0_0_0" vbProcedure="false">'7.2'!$A$345:$K$395</definedName>
    <definedName function="false" hidden="false" localSheetId="7" name="_xlnm.Print_Area_0_0_0_0_0_0_0_0_0_0_0_0_0_0_0_0_0" vbProcedure="false">'7.2'!$A$345:$K$397</definedName>
    <definedName function="false" hidden="false" localSheetId="7" name="_xlnm.Print_Area_0_0_0_0_0_0_0_0_0_0_0_0_0_0_0_0_0_0" vbProcedure="false">'7.2'!$A$345:$K$395</definedName>
    <definedName function="false" hidden="false" localSheetId="7" name="_xlnm.Print_Area_0_0_0_0_0_0_0_0_0_0_0_0_0_0_0_0_0_0_0" vbProcedure="false">'7.2'!$A$345:$K$397</definedName>
    <definedName function="false" hidden="false" localSheetId="7" name="_xlnm.Print_Area_0_0_0_0_0_0_0_0_0_0_0_0_0_0_0_0_0_0_0_0" vbProcedure="false">'7.2'!$A$345:$K$395</definedName>
    <definedName function="false" hidden="false" localSheetId="7" name="_xlnm.Print_Area_0_0_0_0_0_0_0_0_0_0_0_0_0_0_0_0_0_0_0_0_0" vbProcedure="false">'7.2'!$A$345:$K$397</definedName>
    <definedName function="false" hidden="false" localSheetId="7" name="_xlnm.Print_Area_0_0_0_0_0_0_0_0_0_0_0_0_0_0_0_0_0_0_0_0_0_0" vbProcedure="false">'7.2'!$A$345:$K$395</definedName>
    <definedName function="false" hidden="false" localSheetId="7" name="_xlnm.Print_Area_0_0_0_0_0_0_0_0_0_0_0_0_0_0_0_0_0_0_0_0_0_0_0" vbProcedure="false">'7.2'!$A$345:$K$397</definedName>
    <definedName function="false" hidden="false" localSheetId="7" name="_xlnm.Print_Area_0_0_0_0_0_0_0_0_0_0_0_0_0_0_0_0_0_0_0_0_0_0_0_0" vbProcedure="false">'7.2'!$A$345:$K$395</definedName>
    <definedName function="false" hidden="false" localSheetId="7" name="_xlnm.Print_Area_0_0_0_0_0_0_0_0_0_0_0_0_0_0_0_0_0_0_0_0_0_0_0_0_0" vbProcedure="false">'7.2'!$A$345:$K$397</definedName>
    <definedName function="false" hidden="false" localSheetId="7" name="_xlnm.Print_Area_0_0_0_0_0_0_0_0_0_0_0_0_0_0_0_0_0_0_0_0_0_0_0_0_0_0" vbProcedure="false">'7.2'!$A$345:$K$395</definedName>
    <definedName function="false" hidden="false" localSheetId="7" name="_xlnm.Print_Area_0_0_0_0_0_0_0_0_0_0_0_0_0_0_0_0_0_0_0_0_0_0_0_0_0_0_0" vbProcedure="false">'7.2'!$A$345:$K$397</definedName>
    <definedName function="false" hidden="false" localSheetId="7" name="_xlnm.Print_Area_0_0_0_0_0_0_0_0_0_0_0_0_0_0_0_0_0_0_0_0_0_0_0_0_0_0_0_0" vbProcedure="false">'7.2'!$A$345:$K$395</definedName>
    <definedName function="false" hidden="false" localSheetId="7" name="_xlnm.Print_Area_0_0_0_0_0_0_0_0_0_0_0_0_0_0_0_0_0_0_0_0_0_0_0_0_0_0_0_0_0" vbProcedure="false">'7.2'!$A$345:$K$397</definedName>
    <definedName function="false" hidden="false" localSheetId="7" name="_xlnm.Print_Area_0_0_0_0_0_0_0_0_0_0_0_0_0_0_0_0_0_0_0_0_0_0_0_0_0_0_0_0_0_0" vbProcedure="false">'7.2'!$A$345:$K$395</definedName>
    <definedName function="false" hidden="false" localSheetId="7" name="_xlnm.Print_Area_0_0_0_0_0_0_0_0_0_0_0_0_0_0_0_0_0_0_0_0_0_0_0_0_0_0_0_0_0_0_0" vbProcedure="false">'7.2'!$A$345:$K$397</definedName>
    <definedName function="false" hidden="false" localSheetId="7" name="_xlnm.Print_Area_0_0_0_0_0_0_0_0_0_0_0_0_0_0_0_0_0_0_0_0_0_0_0_0_0_0_0_0_0_0_0_0" vbProcedure="false">'7.2'!$A$345:$K$395</definedName>
    <definedName function="false" hidden="false" localSheetId="7" name="_xlnm.Print_Area_0_0_0_0_0_0_0_0_0_0_0_0_0_0_0_0_0_0_0_0_0_0_0_0_0_0_0_0_0_0_0_0_0" vbProcedure="false">'7.2'!$A$345:$K$397</definedName>
    <definedName function="false" hidden="false" localSheetId="7" name="_xlnm.Print_Area_0_0_0_0_0_0_0_0_0_0_0_0_0_0_0_0_0_0_0_0_0_0_0_0_0_0_0_0_0_0_0_0_0_0" vbProcedure="false">'7.2'!$A$345:$K$397</definedName>
    <definedName function="false" hidden="false" localSheetId="7" name="_xlnm.Print_Area_0_0_0_0_0_0_0_0_0_0_0_0_0_0_0_0_0_0_0_0_0_0_0_0_0_0_0_0_0_0_0_0_0_0_0" vbProcedure="false">'7.2'!$A$345:$K$397</definedName>
    <definedName function="false" hidden="false" localSheetId="7" name="_xlnm.Print_Area_0_0_0_0_0_0_0_0_0_0_0_0_0_0_0_0_0_0_0_0_0_0_0_0_0_0_0_0_0_0_0_0_0_0_0_0" vbProcedure="false">'7.2'!$A$345:$K$397</definedName>
    <definedName function="false" hidden="false" localSheetId="7" name="_xlnm.Print_Area_0_0_0_0_0_0_0_0_0_0_0_0_0_0_0_0_0_0_0_0_0_0_0_0_0_0_0_0_0_0_0_0_0_0_0_0_0" vbProcedure="false">'7.2'!$A$345:$K$397</definedName>
    <definedName function="false" hidden="false" localSheetId="7" name="_xlnm.Print_Area_0_0_0_0_0_0_0_0_0_0_0_0_0_0_0_0_0_0_0_0_0_0_0_0_0_0_0_0_0_0_0_0_0_0_0_0_0_0" vbProcedure="false">'7.2'!$A$345:$K$397</definedName>
    <definedName function="false" hidden="false" localSheetId="7" name="_xlnm.Print_Area_0_0_0_0_0_0_0_0_0_0_0_0_0_0_0_0_0_0_0_0_0_0_0_0_0_0_0_0_0_0_0_0_0_0_0_0_0_0_0" vbProcedure="false">'7.2'!$A$345:$K$397</definedName>
    <definedName function="false" hidden="false" localSheetId="7" name="_xlnm.Print_Area_0_0_0_0_0_0_0_0_0_0_0_0_0_0_0_0_0_0_0_0_0_0_0_0_0_0_0_0_0_0_0_0_0_0_0_0_0_0_0_0" vbProcedure="false">'7.2'!$A$345:$K$397</definedName>
    <definedName function="false" hidden="false" localSheetId="7" name="_xlnm.Print_Area_0_0_0_0_0_0_0_0_0_0_0_0_0_0_0_0_0_0_0_0_0_0_0_0_0_0_0_0_0_0_0_0_0_0_0_0_0_0_0_0_0" vbProcedure="false">'7.2'!$A$345:$K$397</definedName>
    <definedName function="false" hidden="false" localSheetId="7" name="_xlnm.Print_Area_0_0_0_0_0_0_0_0_0_0_0_0_0_0_0_0_0_0_0_0_0_0_0_0_0_0_0_0_0_0_0_0_0_0_0_0_0_0_0_0_0_0" vbProcedure="false">'7.2'!$A$345:$K$397</definedName>
    <definedName function="false" hidden="false" localSheetId="7" name="_xlnm.Print_Area_0_0_0_0_0_0_0_0_0_0_0_0_0_0_0_0_0_0_0_0_0_0_0_0_0_0_0_0_0_0_0_0_0_0_0_0_0_0_0_0_0_0_0" vbProcedure="false">'7.2'!$A$345:$K$397</definedName>
    <definedName function="false" hidden="false" localSheetId="7" name="_xlnm.Print_Area_0_0_0_0_0_0_0_0_0_0_0_0_0_0_0_0_0_0_0_0_0_0_0_0_0_0_0_0_0_0_0_0_0_0_0_0_0_0_0_0_0_0_0_0" vbProcedure="false">'7.2'!$A$345:$K$397</definedName>
    <definedName function="false" hidden="false" localSheetId="7" name="_xlnm.Print_Area_0_0_0_0_0_0_0_0_0_0_0_0_0_0_0_0_0_0_0_0_0_0_0_0_0_0_0_0_0_0_0_0_0_0_0_0_0_0_0_0_0_0_0_0_0" vbProcedure="false">'7.2'!$A$345:$K$397</definedName>
    <definedName function="false" hidden="false" localSheetId="7" name="__xlnm.Print_Area" vbProcedure="false">'7.2'!$A$345:$J$348</definedName>
    <definedName function="false" hidden="false" localSheetId="7" name="__xlnm.Print_Area_0" vbProcedure="false">'7.2'!$A$345:$J$348</definedName>
    <definedName function="false" hidden="false" localSheetId="7" name="__xlnm.Print_Area_0_0" vbProcedure="false">'7.2'!$A$345:$J$348</definedName>
    <definedName function="false" hidden="false" localSheetId="7" name="__xlnm.Print_Area_0_0_0" vbProcedure="false">'7.2'!$A$345:$J$348</definedName>
    <definedName function="false" hidden="false" localSheetId="7" name="__xlnm.Print_Area_0_0_0_0" vbProcedure="false">'7.2'!$A$345:$J$348</definedName>
    <definedName function="false" hidden="false" localSheetId="7" name="__xlnm.Print_Area_0_0_0_0_0" vbProcedure="false">'7.2'!$A$345:$J$348</definedName>
    <definedName function="false" hidden="false" localSheetId="7" name="__xlnm.Print_Area_0_0_0_0_0_0" vbProcedure="false">'7.2'!$A$345:$J$348</definedName>
    <definedName function="false" hidden="false" localSheetId="7" name="__xlnm.Print_Area_0_0_0_0_0_0_0" vbProcedure="false">'7.2'!$A$345:$J$348</definedName>
    <definedName function="false" hidden="false" localSheetId="7" name="__xlnm.Print_Area_0_0_0_0_0_0_0_0" vbProcedure="false">'7.2'!$A$345:$J$348</definedName>
    <definedName function="false" hidden="false" localSheetId="7" name="__xlnm.Print_Area_0_0_0_0_0_0_0_0_0" vbProcedure="false">'7.2'!$A$345:$J$348</definedName>
    <definedName function="false" hidden="false" localSheetId="7" name="__xlnm.Print_Area_0_0_0_0_0_0_0_0_0_0" vbProcedure="false">'7.2'!$A$345:$J$348</definedName>
    <definedName function="false" hidden="false" localSheetId="7" name="__xlnm.Print_Area_0_0_0_0_0_0_0_0_0_0_0" vbProcedure="false">'7.2'!$A$345:$J$348</definedName>
    <definedName function="false" hidden="false" localSheetId="7" name="__xlnm.Print_Area_0_0_0_0_0_0_0_0_0_0_0_0" vbProcedure="false">'7.2'!$A$345:$J$348</definedName>
    <definedName function="false" hidden="false" localSheetId="7" name="__xlnm.Print_Area_0_0_0_0_0_0_0_0_0_0_0_0_0" vbProcedure="false">'7.2'!$A$345:$J$348</definedName>
    <definedName function="false" hidden="false" localSheetId="7" name="__xlnm.Print_Area_0_0_0_0_0_0_0_0_0_0_0_0_0_0" vbProcedure="false">'7.2'!$A$345:$J$348</definedName>
    <definedName function="false" hidden="false" localSheetId="7" name="__xlnm.Print_Area_0_0_0_0_0_0_0_0_0_0_0_0_0_0_0" vbProcedure="false">'7.2'!$A$345:$J$348</definedName>
    <definedName function="false" hidden="false" localSheetId="7" name="__xlnm.Print_Area_0_0_0_0_0_0_0_0_0_0_0_0_0_0_0_0" vbProcedure="false">'7.2'!$A$345:$J$348</definedName>
    <definedName function="false" hidden="false" localSheetId="7" name="__xlnm.Print_Area_0_0_0_0_0_0_0_0_0_0_0_0_0_0_0_0_0" vbProcedure="false">'7.2'!$A$345:$J$348</definedName>
    <definedName function="false" hidden="false" localSheetId="7" name="__xlnm.Print_Area_0_0_0_0_0_0_0_0_0_0_0_0_0_0_0_0_0_0" vbProcedure="false">'7.2'!$A$345:$J$348</definedName>
    <definedName function="false" hidden="false" localSheetId="7" name="__xlnm.Print_Area_0_0_0_0_0_0_0_0_0_0_0_0_0_0_0_0_0_0_0" vbProcedure="false">'7.2'!$A$345:$J$348</definedName>
    <definedName function="false" hidden="false" localSheetId="7" name="__xlnm.Print_Area_0_0_0_0_0_0_0_0_0_0_0_0_0_0_0_0_0_0_0_0" vbProcedure="false">'7.2'!$A$345:$J$348</definedName>
    <definedName function="false" hidden="false" localSheetId="7" name="__xlnm.Print_Area_0_0_0_0_0_0_0_0_0_0_0_0_0_0_0_0_0_0_0_0_0" vbProcedure="false">'7.2'!$A$345:$J$348</definedName>
    <definedName function="false" hidden="false" localSheetId="7" name="__xlnm.Print_Area_0_0_0_0_0_0_0_0_0_0_0_0_0_0_0_0_0_0_0_0_0_0" vbProcedure="false">'7.2'!$A$345:$J$348</definedName>
    <definedName function="false" hidden="false" localSheetId="7" name="__xlnm.Print_Area_0_0_0_0_0_0_0_0_0_0_0_0_0_0_0_0_0_0_0_0_0_0_0" vbProcedure="false">'7.2'!$A$345:$J$348</definedName>
    <definedName function="false" hidden="false" localSheetId="7" name="__xlnm.Print_Area_0_0_0_0_0_0_0_0_0_0_0_0_0_0_0_0_0_0_0_0_0_0_0_0" vbProcedure="false">'7.2'!$A$345:$J$348</definedName>
    <definedName function="false" hidden="false" localSheetId="7" name="__xlnm.Print_Area_0_0_0_0_0_0_0_0_0_0_0_0_0_0_0_0_0_0_0_0_0_0_0_0_0" vbProcedure="false">'7.2'!$A$345:$J$348</definedName>
    <definedName function="false" hidden="false" localSheetId="7" name="__xlnm.Print_Area_0_0_0_0_0_0_0_0_0_0_0_0_0_0_0_0_0_0_0_0_0_0_0_0_0_0" vbProcedure="false">'7.2'!$A$345:$J$348</definedName>
    <definedName function="false" hidden="false" localSheetId="7" name="__xlnm.Print_Area_0_0_0_0_0_0_0_0_0_0_0_0_0_0_0_0_0_0_0_0_0_0_0_0_0_0_0" vbProcedure="false">'7.2'!$A$345:$J$348</definedName>
    <definedName function="false" hidden="false" localSheetId="7" name="__xlnm.Print_Area_0_0_0_0_0_0_0_0_0_0_0_0_0_0_0_0_0_0_0_0_0_0_0_0_0_0_0_0" vbProcedure="false">'7.2'!$A$345:$J$348</definedName>
    <definedName function="false" hidden="false" localSheetId="7" name="__xlnm.Print_Area_0_0_0_0_0_0_0_0_0_0_0_0_0_0_0_0_0_0_0_0_0_0_0_0_0_0_0_0_0" vbProcedure="false">'7.2'!$A$345:$J$348</definedName>
    <definedName function="false" hidden="false" localSheetId="7" name="__xlnm.Print_Area_0_0_0_0_0_0_0_0_0_0_0_0_0_0_0_0_0_0_0_0_0_0_0_0_0_0_0_0_0_0" vbProcedure="false">'7.2'!$A$345:$J$348</definedName>
    <definedName function="false" hidden="false" localSheetId="7" name="__xlnm.Print_Area_0_0_0_0_0_0_0_0_0_0_0_0_0_0_0_0_0_0_0_0_0_0_0_0_0_0_0_0_0_0_0" vbProcedure="false">'7.2'!$A$345:$J$348</definedName>
    <definedName function="false" hidden="false" localSheetId="7" name="__xlnm.Print_Area_0_0_0_0_0_0_0_0_0_0_0_0_0_0_0_0_0_0_0_0_0_0_0_0_0_0_0_0_0_0_0_0" vbProcedure="false">'7.2'!$A$345:$J$348</definedName>
    <definedName function="false" hidden="false" localSheetId="7" name="__xlnm.Print_Area_0_0_0_0_0_0_0_0_0_0_0_0_0_0_0_0_0_0_0_0_0_0_0_0_0_0_0_0_0_0_0_0_0" vbProcedure="false">'7.2'!$A$345:$J$348</definedName>
    <definedName function="false" hidden="false" localSheetId="7" name="__xlnm.Print_Area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_0_0_0" vbProcedure="false">'7.2'!$A$345:$J$348</definedName>
    <definedName function="false" hidden="false" localSheetId="7" name="__xlnm.Print_Area_0_0_0_0_0_0_0_0_0_0_0_0_0_0_0_0_0_0_0_0_0_0_0_0_0_0_0_0_0_0_0_0_0_0_0_0_0_0_0_0_0_0_0_0_0_0_0" vbProcedure="false">'7.1'!$A$305:$I$340</definedName>
    <definedName function="false" hidden="false" localSheetId="7" name="__xlnm.Print_Area_0_0_0_0_0_0_0_0_0_0_0_0_0_0_0_0_0_0_0_0_0_0_0_0_0_0_0_0_0_0_0_0_0_0_0_0_0_0_0_0_0_0_0_0_0_0_0_0" vbProcedure="false">'7.1'!$A$305:$I$340</definedName>
    <definedName function="false" hidden="false" localSheetId="7" name="__xlnm.Print_Area_0_0_0_0_0_0_0_0_0_0_0_0_0_0_0_0_0_0_0_0_0_0_0_0_0_0_0_0_0_0_0_0_0_0_0_0_0_0_0_0_0_0_0_0_0_0_0_0_0" vbProcedure="false">'7.1'!$A$305:$I$340</definedName>
    <definedName function="false" hidden="false" localSheetId="7" name="__xlnm.Print_Area_0_0_0_0_0_0_0_0_0_0_0_0_0_0_0_0_0_0_0_0_0_0_0_0_0_0_0_0_0_0_0_0_0_0_0_0_0_0_0_0_0_0_0_0_0_0_0_0_0_0" vbProcedure="false">'7.1'!$A$305:$I$340</definedName>
    <definedName function="false" hidden="false" localSheetId="7" name="__xlnm.Print_Area_0_0_0_0_0_0_0_0_0_0_0_0_0_0_0_0_0_0_0_0_0_0_0_0_0_0_0_0_0_0_0_0_0_0_0_0_0_0_0_0_0_0_0_0_0_0_0_0_0_0_0" vbProcedure="false">'7.1'!$A$305:$I$340</definedName>
    <definedName function="false" hidden="false" localSheetId="7" name="__xlnm.Print_Area_0_0_0_0_0_0_0_0_0_0_0_0_0_0_0_0_0_0_0_0_0_0_0_0_0_0_0_0_0_0_0_0_0_0_0_0_0_0_0_0_0_0_0_0_0_0_0_0_0_0_0_0" vbProcedure="false">'7.1'!$A$305:$I$340</definedName>
    <definedName function="false" hidden="false" localSheetId="7" name="__xlnm.Print_Area_0_0_0_0_0_0_0_0_0_0_0_0_0_0_0_0_0_0_0_0_0_0_0_0_0_0_0_0_0_0_0_0_0_0_0_0_0_0_0_0_0_0_0_0_0_0_0_0_0_0_0_0_0" vbProcedure="false">'7.1'!$A$305:$I$340</definedName>
    <definedName function="false" hidden="false" localSheetId="7" name="__xlnm.Print_Area_0_0_0_0_0_0_0_0_0_0_0_0_0_0_0_0_0_0_0_0_0_0_0_0_0_0_0_0_0_0_0_0_0_0_0_0_0_0_0_0_0_0_0_0_0_0_0_0_0_0_0_0_0_0" vbProcedure="false">'7.1'!$A$305:$I$340</definedName>
    <definedName function="false" hidden="false" localSheetId="7" name="__xlnm.Print_Area_0_0_0_0_0_0_0_0_0_0_0_0_0_0_0_0_0_0_0_0_0_0_0_0_0_0_0_0_0_0_0_0_0_0_0_0_0_0_0_0_0_0_0_0_0_0_0_0_0_0_0_0_0_0_0" vbProcedure="false">'7.1'!$A$305:$I$340</definedName>
    <definedName function="false" hidden="false" localSheetId="7" name="__xlnm.Print_Area_0_0_0_0_0_0_0_0_0_0_0_0_0_0_0_0_0_0_0_0_0_0_0_0_0_0_0_0_0_0_0_0_0_0_0_0_0_0_0_0_0_0_0_0_0_0_0_0_0_0_0_0_0_0_0_0" vbProcedure="false">'7.1'!$A$305:$I$340</definedName>
    <definedName function="false" hidden="false" localSheetId="7" name="__xlnm.Print_Area_0_0_0_0_0_0_0_0_0_0_0_0_0_0_0_0_0_0_0_0_0_0_0_0_0_0_0_0_0_0_0_0_0_0_0_0_0_0_0_0_0_0_0_0_0_0_0_0_0_0_0_0_0_0_0_0_0" vbProcedure="false">'7.1'!$A$305:$I$340</definedName>
    <definedName function="false" hidden="false" localSheetId="8" name="Print_Area_0" vbProcedure="false">#n/a</definedName>
    <definedName function="false" hidden="false" localSheetId="8" name="Print_Area_0_0" vbProcedure="false">#n/a</definedName>
    <definedName function="false" hidden="false" localSheetId="8" name="Print_Area_0_0_0" vbProcedure="false">#n/a</definedName>
    <definedName function="false" hidden="false" localSheetId="8" name="Print_Area_0_0_0_0" vbProcedure="false">#n/a</definedName>
    <definedName function="false" hidden="false" localSheetId="8" name="Print_Area_0_0_0_0_0" vbProcedure="false">#n/a</definedName>
    <definedName function="false" hidden="false" localSheetId="8" name="Print_Area_0_0_0_0_0_0" vbProcedure="false">#n/a</definedName>
    <definedName function="false" hidden="false" localSheetId="8" name="Print_Area_0_0_0_0_0_0_0" vbProcedure="false">#n/a</definedName>
    <definedName function="false" hidden="false" localSheetId="8" name="Print_Area_0_0_0_0_0_0_0_0" vbProcedure="false">#n/a</definedName>
    <definedName function="false" hidden="false" localSheetId="8" name="Print_Area_0_0_0_0_0_0_0_0_0" vbProcedure="false">#n/a</definedName>
    <definedName function="false" hidden="false" localSheetId="8" name="Print_Area_0_0_0_0_0_0_0_0_0_0" vbProcedure="false">#n/a</definedName>
    <definedName function="false" hidden="false" localSheetId="8" name="Print_Area_0_0_0_0_0_0_0_0_0_0_0" vbProcedure="false">#n/a</definedName>
    <definedName function="false" hidden="false" localSheetId="8" name="Print_Area_0_0_0_0_0_0_0_0_0_0_0_0" vbProcedure="false">#n/a</definedName>
    <definedName function="false" hidden="false" localSheetId="8" name="_xlnm.Print_Area" vbProcedure="false">'7.3'!$A$389:$K$433</definedName>
    <definedName function="false" hidden="false" localSheetId="8" name="_xlnm.Print_Area_0" vbProcedure="false">'7.3'!$A$389:$K$433</definedName>
    <definedName function="false" hidden="false" localSheetId="8" name="_xlnm.Print_Area_0_0" vbProcedure="false">'7.3'!$A$389:$K$433</definedName>
    <definedName function="false" hidden="false" localSheetId="8" name="_xlnm.Print_Area_0_0_0" vbProcedure="false">'7.3'!$A$389:$K$433</definedName>
    <definedName function="false" hidden="false" localSheetId="8" name="_xlnm.Print_Area_0_0_0_0" vbProcedure="false">'7.3'!$A$389:$K$433</definedName>
    <definedName function="false" hidden="false" localSheetId="8" name="_xlnm.Print_Area_0_0_0_0_0" vbProcedure="false">'7.3'!$A$389:$K$433</definedName>
    <definedName function="false" hidden="false" localSheetId="8" name="_xlnm.Print_Area_0_0_0_0_0_0" vbProcedure="false">'7.3'!$A$389:$K$433</definedName>
    <definedName function="false" hidden="false" localSheetId="8" name="_xlnm.Print_Area_0_0_0_0_0_0_0" vbProcedure="false">'7.3'!$A$389:$K$433</definedName>
    <definedName function="false" hidden="false" localSheetId="8" name="_xlnm.Print_Area_0_0_0_0_0_0_0_0" vbProcedure="false">'7.3'!$A$389:$K$433</definedName>
    <definedName function="false" hidden="false" localSheetId="8" name="_xlnm.Print_Area_0_0_0_0_0_0_0_0_0" vbProcedure="false">'7.3'!$A$389:$K$433</definedName>
    <definedName function="false" hidden="false" localSheetId="8" name="_xlnm.Print_Area_0_0_0_0_0_0_0_0_0_0" vbProcedure="false">'7.3'!$A$389:$K$433</definedName>
    <definedName function="false" hidden="false" localSheetId="8" name="_xlnm.Print_Area_0_0_0_0_0_0_0_0_0_0_0" vbProcedure="false">'7.3'!$A$389:$K$433</definedName>
    <definedName function="false" hidden="false" localSheetId="8" name="_xlnm.Print_Area_0_0_0_0_0_0_0_0_0_0_0_0" vbProcedure="false">'7.3'!$A$389:$K$433</definedName>
    <definedName function="false" hidden="false" localSheetId="8" name="_xlnm.Print_Area_0_0_0_0_0_0_0_0_0_0_0_0_0" vbProcedure="false">'7.3'!$A$389:$K$433</definedName>
    <definedName function="false" hidden="false" localSheetId="8" name="_xlnm.Print_Area_0_0_0_0_0_0_0_0_0_0_0_0_0_0" vbProcedure="false">'7.3'!$A$389:$K$433</definedName>
    <definedName function="false" hidden="false" localSheetId="8" name="_xlnm.Print_Area_0_0_0_0_0_0_0_0_0_0_0_0_0_0_0" vbProcedure="false">'7.3'!$A$389:$K$433</definedName>
    <definedName function="false" hidden="false" localSheetId="8" name="_xlnm.Print_Area_0_0_0_0_0_0_0_0_0_0_0_0_0_0_0_0" vbProcedure="false">'7.3'!$A$389:$K$433</definedName>
    <definedName function="false" hidden="false" localSheetId="8" name="_xlnm.Print_Area_0_0_0_0_0_0_0_0_0_0_0_0_0_0_0_0_0" vbProcedure="false">'7.3'!$A$389:$K$433</definedName>
    <definedName function="false" hidden="false" localSheetId="8" name="_xlnm.Print_Area_0_0_0_0_0_0_0_0_0_0_0_0_0_0_0_0_0_0" vbProcedure="false">'7.3'!$A$389:$K$433</definedName>
    <definedName function="false" hidden="false" localSheetId="8" name="_xlnm.Print_Area_0_0_0_0_0_0_0_0_0_0_0_0_0_0_0_0_0_0_0" vbProcedure="false">'7.3'!$A$389:$K$433</definedName>
    <definedName function="false" hidden="false" localSheetId="8" name="_xlnm.Print_Area_0_0_0_0_0_0_0_0_0_0_0_0_0_0_0_0_0_0_0_0" vbProcedure="false">'7.3'!$A$389:$K$433</definedName>
    <definedName function="false" hidden="false" localSheetId="8" name="_xlnm.Print_Area_0_0_0_0_0_0_0_0_0_0_0_0_0_0_0_0_0_0_0_0_0" vbProcedure="false">'7.3'!$A$389:$K$433</definedName>
    <definedName function="false" hidden="false" localSheetId="8" name="_xlnm.Print_Area_0_0_0_0_0_0_0_0_0_0_0_0_0_0_0_0_0_0_0_0_0_0" vbProcedure="false">'7.3'!$A$389:$K$433</definedName>
    <definedName function="false" hidden="false" localSheetId="8" name="_xlnm.Print_Area_0_0_0_0_0_0_0_0_0_0_0_0_0_0_0_0_0_0_0_0_0_0_0" vbProcedure="false">'7.3'!$A$389:$K$433</definedName>
    <definedName function="false" hidden="false" localSheetId="8" name="_xlnm.Print_Area_0_0_0_0_0_0_0_0_0_0_0_0_0_0_0_0_0_0_0_0_0_0_0_0" vbProcedure="false">'7.3'!$A$389:$K$433</definedName>
    <definedName function="false" hidden="false" localSheetId="8" name="_xlnm.Print_Area_0_0_0_0_0_0_0_0_0_0_0_0_0_0_0_0_0_0_0_0_0_0_0_0_0" vbProcedure="false">'7.3'!$A$389:$K$433</definedName>
    <definedName function="false" hidden="false" localSheetId="8" name="_xlnm.Print_Area_0_0_0_0_0_0_0_0_0_0_0_0_0_0_0_0_0_0_0_0_0_0_0_0_0_0" vbProcedure="false">'7.3'!$A$389:$K$433</definedName>
    <definedName function="false" hidden="false" localSheetId="8" name="_xlnm.Print_Area_0_0_0_0_0_0_0_0_0_0_0_0_0_0_0_0_0_0_0_0_0_0_0_0_0_0_0" vbProcedure="false">'7.3'!$A$389:$K$433</definedName>
    <definedName function="false" hidden="false" localSheetId="8" name="_xlnm.Print_Area_0_0_0_0_0_0_0_0_0_0_0_0_0_0_0_0_0_0_0_0_0_0_0_0_0_0_0_0" vbProcedure="false">'7.3'!$A$389:$K$433</definedName>
    <definedName function="false" hidden="false" localSheetId="8" name="_xlnm.Print_Area_0_0_0_0_0_0_0_0_0_0_0_0_0_0_0_0_0_0_0_0_0_0_0_0_0_0_0_0_0" vbProcedure="false">'7.3'!$A$389:$K$433</definedName>
    <definedName function="false" hidden="false" localSheetId="8" name="_xlnm.Print_Area_0_0_0_0_0_0_0_0_0_0_0_0_0_0_0_0_0_0_0_0_0_0_0_0_0_0_0_0_0_0" vbProcedure="false">'7.3'!$A$389:$K$433</definedName>
    <definedName function="false" hidden="false" localSheetId="8" name="_xlnm.Print_Area_0_0_0_0_0_0_0_0_0_0_0_0_0_0_0_0_0_0_0_0_0_0_0_0_0_0_0_0_0_0_0" vbProcedure="false">'7.3'!$A$389:$K$433</definedName>
    <definedName function="false" hidden="false" localSheetId="8" name="_xlnm.Print_Area_0_0_0_0_0_0_0_0_0_0_0_0_0_0_0_0_0_0_0_0_0_0_0_0_0_0_0_0_0_0_0_0" vbProcedure="false">'7.3'!$A$389:$K$433</definedName>
    <definedName function="false" hidden="false" localSheetId="8" name="_xlnm.Print_Area_0_0_0_0_0_0_0_0_0_0_0_0_0_0_0_0_0_0_0_0_0_0_0_0_0_0_0_0_0_0_0_0_0" vbProcedure="false">'7.3'!$A$389:$K$433</definedName>
    <definedName function="false" hidden="false" localSheetId="8" name="_xlnm.Print_Area_0_0_0_0_0_0_0_0_0_0_0_0_0_0_0_0_0_0_0_0_0_0_0_0_0_0_0_0_0_0_0_0_0_0" vbProcedure="false">'7.3'!$A$389:$K$433</definedName>
    <definedName function="false" hidden="false" localSheetId="8" name="_xlnm.Print_Area_0_0_0_0_0_0_0_0_0_0_0_0_0_0_0_0_0_0_0_0_0_0_0_0_0_0_0_0_0_0_0_0_0_0_0" vbProcedure="false">'7.3'!$A$389:$K$433</definedName>
    <definedName function="false" hidden="false" localSheetId="8" name="_xlnm.Print_Area_0_0_0_0_0_0_0_0_0_0_0_0_0_0_0_0_0_0_0_0_0_0_0_0_0_0_0_0_0_0_0_0_0_0_0_0" vbProcedure="false">'7.3'!$A$389:$K$433</definedName>
    <definedName function="false" hidden="false" localSheetId="8" name="_xlnm.Print_Area_0_0_0_0_0_0_0_0_0_0_0_0_0_0_0_0_0_0_0_0_0_0_0_0_0_0_0_0_0_0_0_0_0_0_0_0_0" vbProcedure="false">'7.3'!$A$389:$K$433</definedName>
    <definedName function="false" hidden="false" localSheetId="8" name="_xlnm.Print_Area_0_0_0_0_0_0_0_0_0_0_0_0_0_0_0_0_0_0_0_0_0_0_0_0_0_0_0_0_0_0_0_0_0_0_0_0_0_0" vbProcedure="false">'7.3'!$A$389:$K$433</definedName>
    <definedName function="false" hidden="false" localSheetId="8" name="_xlnm.Print_Area_0_0_0_0_0_0_0_0_0_0_0_0_0_0_0_0_0_0_0_0_0_0_0_0_0_0_0_0_0_0_0_0_0_0_0_0_0_0_0" vbProcedure="false">'7.3'!$A$389:$K$433</definedName>
    <definedName function="false" hidden="false" localSheetId="8" name="_xlnm.Print_Area_0_0_0_0_0_0_0_0_0_0_0_0_0_0_0_0_0_0_0_0_0_0_0_0_0_0_0_0_0_0_0_0_0_0_0_0_0_0_0_0" vbProcedure="false">'7.3'!$A$389:$K$433</definedName>
    <definedName function="false" hidden="false" localSheetId="8" name="_xlnm.Print_Area_0_0_0_0_0_0_0_0_0_0_0_0_0_0_0_0_0_0_0_0_0_0_0_0_0_0_0_0_0_0_0_0_0_0_0_0_0_0_0_0_0" vbProcedure="false">'7.3'!$A$389:$K$433</definedName>
    <definedName function="false" hidden="false" localSheetId="8" name="_xlnm.Print_Area_0_0_0_0_0_0_0_0_0_0_0_0_0_0_0_0_0_0_0_0_0_0_0_0_0_0_0_0_0_0_0_0_0_0_0_0_0_0_0_0_0_0" vbProcedure="false">'7.3'!$A$389:$K$433</definedName>
    <definedName function="false" hidden="false" localSheetId="8" name="_xlnm.Print_Area_0_0_0_0_0_0_0_0_0_0_0_0_0_0_0_0_0_0_0_0_0_0_0_0_0_0_0_0_0_0_0_0_0_0_0_0_0_0_0_0_0_0_0" vbProcedure="false">'7.3'!$A$389:$K$433</definedName>
    <definedName function="false" hidden="false" localSheetId="8" name="_xlnm.Print_Area_0_0_0_0_0_0_0_0_0_0_0_0_0_0_0_0_0_0_0_0_0_0_0_0_0_0_0_0_0_0_0_0_0_0_0_0_0_0_0_0_0_0_0_0" vbProcedure="false">'7.3'!$A$389:$K$433</definedName>
    <definedName function="false" hidden="false" localSheetId="8" name="_xlnm.Print_Area_0_0_0_0_0_0_0_0_0_0_0_0_0_0_0_0_0_0_0_0_0_0_0_0_0_0_0_0_0_0_0_0_0_0_0_0_0_0_0_0_0_0_0_0_0" vbProcedure="false">'7.3'!$A$389:$K$433</definedName>
    <definedName function="false" hidden="false" localSheetId="8" name="__xlnm.Print_Area" vbProcedure="false">'7.3'!$A$389:$J$411</definedName>
    <definedName function="false" hidden="false" localSheetId="8" name="__xlnm.Print_Area_0" vbProcedure="false">'7.3'!$A$389:$J$411</definedName>
    <definedName function="false" hidden="false" localSheetId="8" name="__xlnm.Print_Area_0_0" vbProcedure="false">'7.3'!$A$389:$J$411</definedName>
    <definedName function="false" hidden="false" localSheetId="8" name="__xlnm.Print_Area_0_0_0" vbProcedure="false">'7.3'!$A$389:$J$411</definedName>
    <definedName function="false" hidden="false" localSheetId="8" name="__xlnm.Print_Area_0_0_0_0" vbProcedure="false">'7.3'!$A$389:$J$411</definedName>
    <definedName function="false" hidden="false" localSheetId="8" name="__xlnm.Print_Area_0_0_0_0_0" vbProcedure="false">'7.3'!$A$389:$J$411</definedName>
    <definedName function="false" hidden="false" localSheetId="8" name="__xlnm.Print_Area_0_0_0_0_0_0" vbProcedure="false">'7.3'!$A$389:$J$411</definedName>
    <definedName function="false" hidden="false" localSheetId="8" name="__xlnm.Print_Area_0_0_0_0_0_0_0" vbProcedure="false">'7.3'!$A$389:$J$411</definedName>
    <definedName function="false" hidden="false" localSheetId="8" name="__xlnm.Print_Area_0_0_0_0_0_0_0_0" vbProcedure="false">'7.3'!$A$389:$J$411</definedName>
    <definedName function="false" hidden="false" localSheetId="8" name="__xlnm.Print_Area_0_0_0_0_0_0_0_0_0" vbProcedure="false">'7.3'!$A$389:$J$411</definedName>
    <definedName function="false" hidden="false" localSheetId="8" name="__xlnm.Print_Area_0_0_0_0_0_0_0_0_0_0" vbProcedure="false">'7.3'!$A$389:$J$411</definedName>
    <definedName function="false" hidden="false" localSheetId="8" name="__xlnm.Print_Area_0_0_0_0_0_0_0_0_0_0_0" vbProcedure="false">'7.3'!$A$389:$J$411</definedName>
    <definedName function="false" hidden="false" localSheetId="8" name="__xlnm.Print_Area_0_0_0_0_0_0_0_0_0_0_0_0" vbProcedure="false">'7.3'!$A$389:$J$411</definedName>
    <definedName function="false" hidden="false" localSheetId="8" name="__xlnm.Print_Area_0_0_0_0_0_0_0_0_0_0_0_0_0" vbProcedure="false">'7.3'!$A$389:$J$411</definedName>
    <definedName function="false" hidden="false" localSheetId="8" name="__xlnm.Print_Area_0_0_0_0_0_0_0_0_0_0_0_0_0_0" vbProcedure="false">'7.3'!$A$389:$J$411</definedName>
    <definedName function="false" hidden="false" localSheetId="8" name="__xlnm.Print_Area_0_0_0_0_0_0_0_0_0_0_0_0_0_0_0" vbProcedure="false">'7.3'!$A$389:$J$411</definedName>
    <definedName function="false" hidden="false" localSheetId="8" name="__xlnm.Print_Area_0_0_0_0_0_0_0_0_0_0_0_0_0_0_0_0" vbProcedure="false">'7.3'!$A$389:$J$411</definedName>
    <definedName function="false" hidden="false" localSheetId="8" name="__xlnm.Print_Area_0_0_0_0_0_0_0_0_0_0_0_0_0_0_0_0_0" vbProcedure="false">'7.3'!$A$389:$J$411</definedName>
    <definedName function="false" hidden="false" localSheetId="8" name="__xlnm.Print_Area_0_0_0_0_0_0_0_0_0_0_0_0_0_0_0_0_0_0" vbProcedure="false">'7.3'!$A$389:$J$411</definedName>
    <definedName function="false" hidden="false" localSheetId="8" name="__xlnm.Print_Area_0_0_0_0_0_0_0_0_0_0_0_0_0_0_0_0_0_0_0" vbProcedure="false">'7.3'!$A$389:$J$411</definedName>
    <definedName function="false" hidden="false" localSheetId="8" name="__xlnm.Print_Area_0_0_0_0_0_0_0_0_0_0_0_0_0_0_0_0_0_0_0_0" vbProcedure="false">'7.3'!$A$389:$J$411</definedName>
    <definedName function="false" hidden="false" localSheetId="8" name="__xlnm.Print_Area_0_0_0_0_0_0_0_0_0_0_0_0_0_0_0_0_0_0_0_0_0" vbProcedure="false">'7.3'!$A$389:$J$411</definedName>
    <definedName function="false" hidden="false" localSheetId="8" name="__xlnm.Print_Area_0_0_0_0_0_0_0_0_0_0_0_0_0_0_0_0_0_0_0_0_0_0" vbProcedure="false">'7.3'!$A$389:$J$411</definedName>
    <definedName function="false" hidden="false" localSheetId="8" name="__xlnm.Print_Area_0_0_0_0_0_0_0_0_0_0_0_0_0_0_0_0_0_0_0_0_0_0_0" vbProcedure="false">'7.3'!$A$389:$J$411</definedName>
    <definedName function="false" hidden="false" localSheetId="8" name="__xlnm.Print_Area_0_0_0_0_0_0_0_0_0_0_0_0_0_0_0_0_0_0_0_0_0_0_0_0" vbProcedure="false">'7.3'!$A$389:$J$411</definedName>
    <definedName function="false" hidden="false" localSheetId="8" name="__xlnm.Print_Area_0_0_0_0_0_0_0_0_0_0_0_0_0_0_0_0_0_0_0_0_0_0_0_0_0" vbProcedure="false">'7.3'!$A$389:$J$411</definedName>
    <definedName function="false" hidden="false" localSheetId="8" name="__xlnm.Print_Area_0_0_0_0_0_0_0_0_0_0_0_0_0_0_0_0_0_0_0_0_0_0_0_0_0_0" vbProcedure="false">'7.3'!$A$389:$J$411</definedName>
    <definedName function="false" hidden="false" localSheetId="8" name="__xlnm.Print_Area_0_0_0_0_0_0_0_0_0_0_0_0_0_0_0_0_0_0_0_0_0_0_0_0_0_0_0" vbProcedure="false">'7.3'!$A$389:$J$411</definedName>
    <definedName function="false" hidden="false" localSheetId="8" name="__xlnm.Print_Area_0_0_0_0_0_0_0_0_0_0_0_0_0_0_0_0_0_0_0_0_0_0_0_0_0_0_0_0" vbProcedure="false">'7.3'!$A$389:$J$411</definedName>
    <definedName function="false" hidden="false" localSheetId="8" name="__xlnm.Print_Area_0_0_0_0_0_0_0_0_0_0_0_0_0_0_0_0_0_0_0_0_0_0_0_0_0_0_0_0_0" vbProcedure="false">'7.3'!$A$389:$J$411</definedName>
    <definedName function="false" hidden="false" localSheetId="8" name="__xlnm.Print_Area_0_0_0_0_0_0_0_0_0_0_0_0_0_0_0_0_0_0_0_0_0_0_0_0_0_0_0_0_0_0" vbProcedure="false">'7.3'!$A$389:$J$411</definedName>
    <definedName function="false" hidden="false" localSheetId="8" name="__xlnm.Print_Area_0_0_0_0_0_0_0_0_0_0_0_0_0_0_0_0_0_0_0_0_0_0_0_0_0_0_0_0_0_0_0" vbProcedure="false">'7.3'!$A$389:$J$411</definedName>
    <definedName function="false" hidden="false" localSheetId="8" name="__xlnm.Print_Area_0_0_0_0_0_0_0_0_0_0_0_0_0_0_0_0_0_0_0_0_0_0_0_0_0_0_0_0_0_0_0_0" vbProcedure="false">'7.3'!$A$389:$J$411</definedName>
    <definedName function="false" hidden="false" localSheetId="8" name="__xlnm.Print_Area_0_0_0_0_0_0_0_0_0_0_0_0_0_0_0_0_0_0_0_0_0_0_0_0_0_0_0_0_0_0_0_0_0" vbProcedure="false">'7.3'!$A$389:$J$411</definedName>
    <definedName function="false" hidden="false" localSheetId="8" name="__xlnm.Print_Area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_0_0_0" vbProcedure="false">'7.3'!$A$389:$J$411</definedName>
    <definedName function="false" hidden="false" localSheetId="8" name="__xlnm.Print_Area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_0_0" vbProcedure="false">#n/a</definedName>
    <definedName function="false" hidden="false" localSheetId="9" name="Print_Area_0" vbProcedure="false">'7.3'!$A$417:$K$456</definedName>
    <definedName function="false" hidden="false" localSheetId="9" name="Print_Area_0_0" vbProcedure="false">'7.3'!$A$417:$K$456</definedName>
    <definedName function="false" hidden="false" localSheetId="9" name="Print_Area_0_0_0" vbProcedure="false">'7.3'!$A$417:$K$456</definedName>
    <definedName function="false" hidden="false" localSheetId="9" name="Print_Area_0_0_0_0" vbProcedure="false">'7.3'!$A$417:$K$456</definedName>
    <definedName function="false" hidden="false" localSheetId="9" name="Print_Area_0_0_0_0_0" vbProcedure="false">'7.3'!$A$417:$K$456</definedName>
    <definedName function="false" hidden="false" localSheetId="9" name="Print_Area_0_0_0_0_0_0" vbProcedure="false">'7.3'!$A$417:$K$456</definedName>
    <definedName function="false" hidden="false" localSheetId="9" name="Print_Area_0_0_0_0_0_0_0" vbProcedure="false">'7.3'!$A$417:$K$456</definedName>
    <definedName function="false" hidden="false" localSheetId="9" name="Print_Area_0_0_0_0_0_0_0_0" vbProcedure="false">'7.3'!$A$417:$K$456</definedName>
    <definedName function="false" hidden="false" localSheetId="9" name="Print_Area_0_0_0_0_0_0_0_0_0" vbProcedure="false">'7.3'!$A$417:$K$456</definedName>
    <definedName function="false" hidden="false" localSheetId="9" name="Print_Area_0_0_0_0_0_0_0_0_0_0" vbProcedure="false">'7.3'!$A$417:$K$456</definedName>
    <definedName function="false" hidden="false" localSheetId="9" name="Print_Area_0_0_0_0_0_0_0_0_0_0_0" vbProcedure="false">'7.3'!$A$417:$K$456</definedName>
    <definedName function="false" hidden="false" localSheetId="9" name="Print_Area_0_0_0_0_0_0_0_0_0_0_0_0" vbProcedure="false">'7.3'!$A$417:$K$456</definedName>
    <definedName function="false" hidden="false" localSheetId="9" name="_xlnm.Print_Area" vbProcedure="false">'8'!$A$413:$L$538</definedName>
    <definedName function="false" hidden="false" localSheetId="9" name="_xlnm.Print_Area_0" vbProcedure="false">'8'!$A$413:$K$435</definedName>
    <definedName function="false" hidden="false" localSheetId="9" name="_xlnm.Print_Area_0_0" vbProcedure="false">'8'!$A$413:$L$538</definedName>
    <definedName function="false" hidden="false" localSheetId="9" name="_xlnm.Print_Area_0_0_0" vbProcedure="false">'8'!$A$413:$K$435</definedName>
    <definedName function="false" hidden="false" localSheetId="9" name="_xlnm.Print_Area_0_0_0_0" vbProcedure="false">'8'!$A$413:$L$538</definedName>
    <definedName function="false" hidden="false" localSheetId="9" name="_xlnm.Print_Area_0_0_0_0_0" vbProcedure="false">'8'!$A$413:$K$435</definedName>
    <definedName function="false" hidden="false" localSheetId="9" name="_xlnm.Print_Area_0_0_0_0_0_0" vbProcedure="false">'8'!$A$413:$L$538</definedName>
    <definedName function="false" hidden="false" localSheetId="9" name="_xlnm.Print_Area_0_0_0_0_0_0_0" vbProcedure="false">'8'!$A$413:$K$435</definedName>
    <definedName function="false" hidden="false" localSheetId="9" name="_xlnm.Print_Area_0_0_0_0_0_0_0_0" vbProcedure="false">'8'!$A$413:$L$538</definedName>
    <definedName function="false" hidden="false" localSheetId="9" name="_xlnm.Print_Area_0_0_0_0_0_0_0_0_0" vbProcedure="false">'8'!$A$413:$K$435</definedName>
    <definedName function="false" hidden="false" localSheetId="9" name="_xlnm.Print_Area_0_0_0_0_0_0_0_0_0_0" vbProcedure="false">'8'!$A$413:$L$538</definedName>
    <definedName function="false" hidden="false" localSheetId="9" name="_xlnm.Print_Area_0_0_0_0_0_0_0_0_0_0_0" vbProcedure="false">'8'!$A$413:$K$435</definedName>
    <definedName function="false" hidden="false" localSheetId="9" name="_xlnm.Print_Area_0_0_0_0_0_0_0_0_0_0_0_0" vbProcedure="false">'8'!$A$413:$L$538</definedName>
    <definedName function="false" hidden="false" localSheetId="9" name="_xlnm.Print_Area_0_0_0_0_0_0_0_0_0_0_0_0_0" vbProcedure="false">'8'!$A$413:$K$435</definedName>
    <definedName function="false" hidden="false" localSheetId="9" name="_xlnm.Print_Area_0_0_0_0_0_0_0_0_0_0_0_0_0_0" vbProcedure="false">'8'!$A$413:$L$538</definedName>
    <definedName function="false" hidden="false" localSheetId="9" name="_xlnm.Print_Area_0_0_0_0_0_0_0_0_0_0_0_0_0_0_0" vbProcedure="false">'8'!$A$413:$K$435</definedName>
    <definedName function="false" hidden="false" localSheetId="9" name="_xlnm.Print_Area_0_0_0_0_0_0_0_0_0_0_0_0_0_0_0_0" vbProcedure="false">'8'!$A$413:$L$538</definedName>
    <definedName function="false" hidden="false" localSheetId="9" name="_xlnm.Print_Area_0_0_0_0_0_0_0_0_0_0_0_0_0_0_0_0_0" vbProcedure="false">'8'!$A$413:$K$435</definedName>
    <definedName function="false" hidden="false" localSheetId="9" name="_xlnm.Print_Area_0_0_0_0_0_0_0_0_0_0_0_0_0_0_0_0_0_0" vbProcedure="false">'8'!$A$413:$L$538</definedName>
    <definedName function="false" hidden="false" localSheetId="9" name="_xlnm.Print_Area_0_0_0_0_0_0_0_0_0_0_0_0_0_0_0_0_0_0_0" vbProcedure="false">'8'!$A$413:$K$435</definedName>
    <definedName function="false" hidden="false" localSheetId="9" name="_xlnm.Print_Area_0_0_0_0_0_0_0_0_0_0_0_0_0_0_0_0_0_0_0_0" vbProcedure="false">'8'!$A$413:$L$538</definedName>
    <definedName function="false" hidden="false" localSheetId="9" name="_xlnm.Print_Area_0_0_0_0_0_0_0_0_0_0_0_0_0_0_0_0_0_0_0_0_0" vbProcedure="false">'8'!$A$413:$K$435</definedName>
    <definedName function="false" hidden="false" localSheetId="9" name="_xlnm.Print_Area_0_0_0_0_0_0_0_0_0_0_0_0_0_0_0_0_0_0_0_0_0_0" vbProcedure="false">'8'!$A$413:$L$538</definedName>
    <definedName function="false" hidden="false" localSheetId="9" name="_xlnm.Print_Area_0_0_0_0_0_0_0_0_0_0_0_0_0_0_0_0_0_0_0_0_0_0_0" vbProcedure="false">'8'!$A$413:$K$435</definedName>
    <definedName function="false" hidden="false" localSheetId="9" name="_xlnm.Print_Area_0_0_0_0_0_0_0_0_0_0_0_0_0_0_0_0_0_0_0_0_0_0_0_0" vbProcedure="false">'8'!$A$413:$L$538</definedName>
    <definedName function="false" hidden="false" localSheetId="9" name="_xlnm.Print_Area_0_0_0_0_0_0_0_0_0_0_0_0_0_0_0_0_0_0_0_0_0_0_0_0_0" vbProcedure="false">'8'!$A$413:$K$435</definedName>
    <definedName function="false" hidden="false" localSheetId="9" name="_xlnm.Print_Area_0_0_0_0_0_0_0_0_0_0_0_0_0_0_0_0_0_0_0_0_0_0_0_0_0_0" vbProcedure="false">'8'!$A$413:$L$538</definedName>
    <definedName function="false" hidden="false" localSheetId="9" name="_xlnm.Print_Area_0_0_0_0_0_0_0_0_0_0_0_0_0_0_0_0_0_0_0_0_0_0_0_0_0_0_0" vbProcedure="false">'8'!$A$413:$L$538</definedName>
    <definedName function="false" hidden="false" localSheetId="9" name="_xlnm.Print_Area_0_0_0_0_0_0_0_0_0_0_0_0_0_0_0_0_0_0_0_0_0_0_0_0_0_0_0_0" vbProcedure="false">'8'!$A$413:$L$538</definedName>
    <definedName function="false" hidden="false" localSheetId="9" name="_xlnm.Print_Area_0_0_0_0_0_0_0_0_0_0_0_0_0_0_0_0_0_0_0_0_0_0_0_0_0_0_0_0_0" vbProcedure="false">'8'!$A$413:$L$538</definedName>
    <definedName function="false" hidden="false" localSheetId="9" name="_xlnm.Print_Area_0_0_0_0_0_0_0_0_0_0_0_0_0_0_0_0_0_0_0_0_0_0_0_0_0_0_0_0_0_0" vbProcedure="false">'8'!$A$413:$L$538</definedName>
    <definedName function="false" hidden="false" localSheetId="9" name="_xlnm.Print_Area_0_0_0_0_0_0_0_0_0_0_0_0_0_0_0_0_0_0_0_0_0_0_0_0_0_0_0_0_0_0_0" vbProcedure="false">'8'!$A$413:$L$538</definedName>
    <definedName function="false" hidden="false" localSheetId="9" name="_xlnm.Print_Area_0_0_0_0_0_0_0_0_0_0_0_0_0_0_0_0_0_0_0_0_0_0_0_0_0_0_0_0_0_0_0_0" vbProcedure="false">'8'!$A$413:$L$538</definedName>
    <definedName function="false" hidden="false" localSheetId="9" name="_xlnm.Print_Area_0_0_0_0_0_0_0_0_0_0_0_0_0_0_0_0_0_0_0_0_0_0_0_0_0_0_0_0_0_0_0_0_0" vbProcedure="false">'8'!$A$413:$L$538</definedName>
    <definedName function="false" hidden="false" localSheetId="9" name="_xlnm.Print_Area_0_0_0_0_0_0_0_0_0_0_0_0_0_0_0_0_0_0_0_0_0_0_0_0_0_0_0_0_0_0_0_0_0_0" vbProcedure="false">'8'!$A$413:$L$538</definedName>
    <definedName function="false" hidden="false" localSheetId="9" name="_xlnm.Print_Area_0_0_0_0_0_0_0_0_0_0_0_0_0_0_0_0_0_0_0_0_0_0_0_0_0_0_0_0_0_0_0_0_0_0_0" vbProcedure="false">'8'!$A$413:$L$538</definedName>
    <definedName function="false" hidden="false" localSheetId="9" name="_xlnm.Print_Area_0_0_0_0_0_0_0_0_0_0_0_0_0_0_0_0_0_0_0_0_0_0_0_0_0_0_0_0_0_0_0_0_0_0_0_0" vbProcedure="false">'8'!$A$413:$L$538</definedName>
    <definedName function="false" hidden="false" localSheetId="9" name="_xlnm.Print_Area_0_0_0_0_0_0_0_0_0_0_0_0_0_0_0_0_0_0_0_0_0_0_0_0_0_0_0_0_0_0_0_0_0_0_0_0_0" vbProcedure="false">'8'!$A$413:$L$538</definedName>
    <definedName function="false" hidden="false" localSheetId="9" name="_xlnm.Print_Area_0_0_0_0_0_0_0_0_0_0_0_0_0_0_0_0_0_0_0_0_0_0_0_0_0_0_0_0_0_0_0_0_0_0_0_0_0_0" vbProcedure="false">'8'!$A$413:$L$538</definedName>
    <definedName function="false" hidden="false" localSheetId="9" name="_xlnm.Print_Area_0_0_0_0_0_0_0_0_0_0_0_0_0_0_0_0_0_0_0_0_0_0_0_0_0_0_0_0_0_0_0_0_0_0_0_0_0_0_0" vbProcedure="false">'8'!$A$413:$L$538</definedName>
    <definedName function="false" hidden="false" localSheetId="9" name="_xlnm.Print_Area_0_0_0_0_0_0_0_0_0_0_0_0_0_0_0_0_0_0_0_0_0_0_0_0_0_0_0_0_0_0_0_0_0_0_0_0_0_0_0_0" vbProcedure="false">'8'!$A$413:$L$538</definedName>
    <definedName function="false" hidden="false" localSheetId="9" name="_xlnm.Print_Area_0_0_0_0_0_0_0_0_0_0_0_0_0_0_0_0_0_0_0_0_0_0_0_0_0_0_0_0_0_0_0_0_0_0_0_0_0_0_0_0_0" vbProcedure="false">'8'!$A$413:$L$538</definedName>
    <definedName function="false" hidden="false" localSheetId="9" name="_xlnm.Print_Area_0_0_0_0_0_0_0_0_0_0_0_0_0_0_0_0_0_0_0_0_0_0_0_0_0_0_0_0_0_0_0_0_0_0_0_0_0_0_0_0_0_0" vbProcedure="false">'8'!$A$413:$L$538</definedName>
    <definedName function="false" hidden="false" localSheetId="9" name="_xlnm.Print_Area_0_0_0_0_0_0_0_0_0_0_0_0_0_0_0_0_0_0_0_0_0_0_0_0_0_0_0_0_0_0_0_0_0_0_0_0_0_0_0_0_0_0_0" vbProcedure="false">'8'!$A$413:$L$538</definedName>
    <definedName function="false" hidden="false" localSheetId="9" name="_xlnm.Print_Area_0_0_0_0_0_0_0_0_0_0_0_0_0_0_0_0_0_0_0_0_0_0_0_0_0_0_0_0_0_0_0_0_0_0_0_0_0_0_0_0_0_0_0_0" vbProcedure="false">'8'!$A$413:$L$538</definedName>
    <definedName function="false" hidden="false" localSheetId="9" name="_xlnm.Print_Area_0_0_0_0_0_0_0_0_0_0_0_0_0_0_0_0_0_0_0_0_0_0_0_0_0_0_0_0_0_0_0_0_0_0_0_0_0_0_0_0_0_0_0_0_0" vbProcedure="false">'8'!$A$413:$L$538</definedName>
    <definedName function="false" hidden="false" localSheetId="9" name="__xlnm.Print_Area" vbProcedure="false">'8'!$A$413:$K$446</definedName>
    <definedName function="false" hidden="false" localSheetId="9" name="__xlnm.Print_Area_0" vbProcedure="false">'8'!$A$413:$K$446</definedName>
    <definedName function="false" hidden="false" localSheetId="9" name="__xlnm.Print_Area_0_0" vbProcedure="false">'8'!$A$413:$K$446</definedName>
    <definedName function="false" hidden="false" localSheetId="9" name="__xlnm.Print_Area_0_0_0" vbProcedure="false">'8'!$A$413:$K$446</definedName>
    <definedName function="false" hidden="false" localSheetId="9" name="__xlnm.Print_Area_0_0_0_0" vbProcedure="false">'8'!$A$413:$K$446</definedName>
    <definedName function="false" hidden="false" localSheetId="9" name="__xlnm.Print_Area_0_0_0_0_0" vbProcedure="false">'8'!$A$413:$K$446</definedName>
    <definedName function="false" hidden="false" localSheetId="9" name="__xlnm.Print_Area_0_0_0_0_0_0" vbProcedure="false">'8'!$A$413:$K$446</definedName>
    <definedName function="false" hidden="false" localSheetId="9" name="__xlnm.Print_Area_0_0_0_0_0_0_0" vbProcedure="false">'8'!$A$413:$K$446</definedName>
    <definedName function="false" hidden="false" localSheetId="9" name="__xlnm.Print_Area_0_0_0_0_0_0_0_0" vbProcedure="false">'8'!$A$413:$K$446</definedName>
    <definedName function="false" hidden="false" localSheetId="9" name="__xlnm.Print_Area_0_0_0_0_0_0_0_0_0" vbProcedure="false">'8'!$A$413:$K$446</definedName>
    <definedName function="false" hidden="false" localSheetId="9" name="__xlnm.Print_Area_0_0_0_0_0_0_0_0_0_0" vbProcedure="false">'8'!$A$413:$K$446</definedName>
    <definedName function="false" hidden="false" localSheetId="9" name="__xlnm.Print_Area_0_0_0_0_0_0_0_0_0_0_0" vbProcedure="false">'8'!$A$413:$K$446</definedName>
    <definedName function="false" hidden="false" localSheetId="9" name="__xlnm.Print_Area_0_0_0_0_0_0_0_0_0_0_0_0" vbProcedure="false">'8'!$A$413:$K$446</definedName>
    <definedName function="false" hidden="false" localSheetId="9" name="__xlnm.Print_Area_0_0_0_0_0_0_0_0_0_0_0_0_0" vbProcedure="false">'8'!$A$413:$K$446</definedName>
    <definedName function="false" hidden="false" localSheetId="9" name="__xlnm.Print_Area_0_0_0_0_0_0_0_0_0_0_0_0_0_0" vbProcedure="false">'8'!$A$413:$K$446</definedName>
    <definedName function="false" hidden="false" localSheetId="9" name="__xlnm.Print_Area_0_0_0_0_0_0_0_0_0_0_0_0_0_0_0" vbProcedure="false">'8'!$A$413:$K$446</definedName>
    <definedName function="false" hidden="false" localSheetId="9" name="__xlnm.Print_Area_0_0_0_0_0_0_0_0_0_0_0_0_0_0_0_0" vbProcedure="false">'8'!$A$413:$K$446</definedName>
    <definedName function="false" hidden="false" localSheetId="9" name="__xlnm.Print_Area_0_0_0_0_0_0_0_0_0_0_0_0_0_0_0_0_0" vbProcedure="false">'8'!$A$413:$K$446</definedName>
    <definedName function="false" hidden="false" localSheetId="9" name="__xlnm.Print_Area_0_0_0_0_0_0_0_0_0_0_0_0_0_0_0_0_0_0" vbProcedure="false">'8'!$A$413:$K$446</definedName>
    <definedName function="false" hidden="false" localSheetId="9" name="__xlnm.Print_Area_0_0_0_0_0_0_0_0_0_0_0_0_0_0_0_0_0_0_0" vbProcedure="false">'8'!$A$413:$K$446</definedName>
    <definedName function="false" hidden="false" localSheetId="9" name="__xlnm.Print_Area_0_0_0_0_0_0_0_0_0_0_0_0_0_0_0_0_0_0_0_0" vbProcedure="false">'8'!$A$413:$K$446</definedName>
    <definedName function="false" hidden="false" localSheetId="9" name="__xlnm.Print_Area_0_0_0_0_0_0_0_0_0_0_0_0_0_0_0_0_0_0_0_0_0" vbProcedure="false">'8'!$A$413:$K$446</definedName>
    <definedName function="false" hidden="false" localSheetId="9" name="__xlnm.Print_Area_0_0_0_0_0_0_0_0_0_0_0_0_0_0_0_0_0_0_0_0_0_0" vbProcedure="false">'8'!$A$413:$K$446</definedName>
    <definedName function="false" hidden="false" localSheetId="9" name="__xlnm.Print_Area_0_0_0_0_0_0_0_0_0_0_0_0_0_0_0_0_0_0_0_0_0_0_0" vbProcedure="false">'8'!$A$413:$K$446</definedName>
    <definedName function="false" hidden="false" localSheetId="9" name="__xlnm.Print_Area_0_0_0_0_0_0_0_0_0_0_0_0_0_0_0_0_0_0_0_0_0_0_0_0" vbProcedure="false">'8'!$A$413:$K$446</definedName>
    <definedName function="false" hidden="false" localSheetId="9" name="__xlnm.Print_Area_0_0_0_0_0_0_0_0_0_0_0_0_0_0_0_0_0_0_0_0_0_0_0_0_0" vbProcedure="false">'8'!$A$413:$K$446</definedName>
    <definedName function="false" hidden="false" localSheetId="9" name="__xlnm.Print_Area_0_0_0_0_0_0_0_0_0_0_0_0_0_0_0_0_0_0_0_0_0_0_0_0_0_0" vbProcedure="false">'8'!$A$413:$K$446</definedName>
    <definedName function="false" hidden="false" localSheetId="9" name="__xlnm.Print_Area_0_0_0_0_0_0_0_0_0_0_0_0_0_0_0_0_0_0_0_0_0_0_0_0_0_0_0" vbProcedure="false">'8'!$A$413:$K$446</definedName>
    <definedName function="false" hidden="false" localSheetId="9" name="__xlnm.Print_Area_0_0_0_0_0_0_0_0_0_0_0_0_0_0_0_0_0_0_0_0_0_0_0_0_0_0_0_0" vbProcedure="false">'8'!$A$413:$K$446</definedName>
    <definedName function="false" hidden="false" localSheetId="9" name="__xlnm.Print_Area_0_0_0_0_0_0_0_0_0_0_0_0_0_0_0_0_0_0_0_0_0_0_0_0_0_0_0_0_0" vbProcedure="false">'8'!$A$413:$K$446</definedName>
    <definedName function="false" hidden="false" localSheetId="9" name="__xlnm.Print_Area_0_0_0_0_0_0_0_0_0_0_0_0_0_0_0_0_0_0_0_0_0_0_0_0_0_0_0_0_0_0" vbProcedure="false">'8'!$A$413:$K$446</definedName>
    <definedName function="false" hidden="false" localSheetId="9" name="__xlnm.Print_Area_0_0_0_0_0_0_0_0_0_0_0_0_0_0_0_0_0_0_0_0_0_0_0_0_0_0_0_0_0_0_0" vbProcedure="false">'8'!$A$413:$K$446</definedName>
    <definedName function="false" hidden="false" localSheetId="9" name="__xlnm.Print_Area_0_0_0_0_0_0_0_0_0_0_0_0_0_0_0_0_0_0_0_0_0_0_0_0_0_0_0_0_0_0_0_0" vbProcedure="false">'8'!$A$413:$K$446</definedName>
    <definedName function="false" hidden="false" localSheetId="9" name="__xlnm.Print_Area_0_0_0_0_0_0_0_0_0_0_0_0_0_0_0_0_0_0_0_0_0_0_0_0_0_0_0_0_0_0_0_0_0" vbProcedure="false">'8'!$A$413:$K$446</definedName>
    <definedName function="false" hidden="false" localSheetId="9" name="__xlnm.Print_Area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_0_0_0_0_0" vbProcedure="false">'8'!$A$413:$K$446</definedName>
    <definedName function="false" hidden="false" localSheetId="9" name="__xlnm.Print_Area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_0_0_0" vbProcedure="false">'7.3'!$A$417:$K$456</definedName>
    <definedName function="false" hidden="false" localSheetId="9" name="__xlnm.Print_Area_0_0_0_0_0_0_0_0_0_0_0_0_0_0_0_0_0_0_0_0_0_0_0_0_0_0_0_0_0_0_0_0_0_0_0_0_0_0_0_0_0_0_0_0_0_0_0_0_0_0_0_0_0_0_0_0_0" vbProcedure="false">'7.3'!$A$417:$K$456</definedName>
    <definedName function="false" hidden="false" localSheetId="10" name="Print_Area_0" vbProcedure="false">'8'!$A$450:$Q$473</definedName>
    <definedName function="false" hidden="false" localSheetId="10" name="Print_Area_0_0" vbProcedure="false">'8'!$A$450:$Q$473</definedName>
    <definedName function="false" hidden="false" localSheetId="10" name="Print_Area_0_0_0" vbProcedure="false">'8'!$A$450:$Q$473</definedName>
    <definedName function="false" hidden="false" localSheetId="10" name="Print_Area_0_0_0_0" vbProcedure="false">'8'!$A$450:$Q$473</definedName>
    <definedName function="false" hidden="false" localSheetId="10" name="Print_Area_0_0_0_0_0" vbProcedure="false">'8'!$A$450:$Q$473</definedName>
    <definedName function="false" hidden="false" localSheetId="10" name="Print_Area_0_0_0_0_0_0" vbProcedure="false">'8'!$A$450:$Q$473</definedName>
    <definedName function="false" hidden="false" localSheetId="10" name="Print_Area_0_0_0_0_0_0_0" vbProcedure="false">'8'!$A$450:$Q$473</definedName>
    <definedName function="false" hidden="false" localSheetId="10" name="Print_Area_0_0_0_0_0_0_0_0" vbProcedure="false">'8'!$A$450:$Q$473</definedName>
    <definedName function="false" hidden="false" localSheetId="10" name="Print_Area_0_0_0_0_0_0_0_0_0" vbProcedure="false">'8'!$A$450:$Q$473</definedName>
    <definedName function="false" hidden="false" localSheetId="10" name="Print_Area_0_0_0_0_0_0_0_0_0_0" vbProcedure="false">'8'!$A$450:$Q$473</definedName>
    <definedName function="false" hidden="false" localSheetId="10" name="Print_Area_0_0_0_0_0_0_0_0_0_0_0" vbProcedure="false">'8'!$A$450:$Q$473</definedName>
    <definedName function="false" hidden="false" localSheetId="10" name="Print_Area_0_0_0_0_0_0_0_0_0_0_0_0" vbProcedure="false">'8'!$A$450:$Q$473</definedName>
    <definedName function="false" hidden="false" localSheetId="10" name="_xlnm.Print_Area" vbProcedure="false">'9'!$A$456:$Q$482</definedName>
    <definedName function="false" hidden="false" localSheetId="10" name="_xlnm.Print_Area_0" vbProcedure="false">'9'!$A$456:$Q$482</definedName>
    <definedName function="false" hidden="false" localSheetId="10" name="_xlnm.Print_Area_0_0" vbProcedure="false">'9'!$A$456:$Q$482</definedName>
    <definedName function="false" hidden="false" localSheetId="10" name="_xlnm.Print_Area_0_0_0" vbProcedure="false">'9'!$A$456:$Q$482</definedName>
    <definedName function="false" hidden="false" localSheetId="10" name="_xlnm.Print_Area_0_0_0_0" vbProcedure="false">'9'!$A$456:$Q$482</definedName>
    <definedName function="false" hidden="false" localSheetId="10" name="_xlnm.Print_Area_0_0_0_0_0" vbProcedure="false">'9'!$A$456:$Q$482</definedName>
    <definedName function="false" hidden="false" localSheetId="10" name="_xlnm.Print_Area_0_0_0_0_0_0" vbProcedure="false">'9'!$A$456:$Q$482</definedName>
    <definedName function="false" hidden="false" localSheetId="10" name="_xlnm.Print_Area_0_0_0_0_0_0_0" vbProcedure="false">'9'!$A$456:$Q$482</definedName>
    <definedName function="false" hidden="false" localSheetId="10" name="_xlnm.Print_Area_0_0_0_0_0_0_0_0" vbProcedure="false">'9'!$A$456:$Q$482</definedName>
    <definedName function="false" hidden="false" localSheetId="10" name="_xlnm.Print_Area_0_0_0_0_0_0_0_0_0" vbProcedure="false">'9'!$A$456:$Q$482</definedName>
    <definedName function="false" hidden="false" localSheetId="10" name="_xlnm.Print_Area_0_0_0_0_0_0_0_0_0_0" vbProcedure="false">'9'!$A$456:$Q$482</definedName>
    <definedName function="false" hidden="false" localSheetId="10" name="_xlnm.Print_Area_0_0_0_0_0_0_0_0_0_0_0" vbProcedure="false">'9'!$A$456:$Q$482</definedName>
    <definedName function="false" hidden="false" localSheetId="10" name="_xlnm.Print_Area_0_0_0_0_0_0_0_0_0_0_0_0" vbProcedure="false">'9'!$A$456:$Q$482</definedName>
    <definedName function="false" hidden="false" localSheetId="10" name="_xlnm.Print_Area_0_0_0_0_0_0_0_0_0_0_0_0_0" vbProcedure="false">'9'!$A$456:$Q$482</definedName>
    <definedName function="false" hidden="false" localSheetId="10" name="_xlnm.Print_Area_0_0_0_0_0_0_0_0_0_0_0_0_0_0" vbProcedure="false">'9'!$A$456:$Q$482</definedName>
    <definedName function="false" hidden="false" localSheetId="10" name="_xlnm.Print_Area_0_0_0_0_0_0_0_0_0_0_0_0_0_0_0" vbProcedure="false">'9'!$A$456:$Q$482</definedName>
    <definedName function="false" hidden="false" localSheetId="10" name="_xlnm.Print_Area_0_0_0_0_0_0_0_0_0_0_0_0_0_0_0_0" vbProcedure="false">'9'!$A$456:$Q$482</definedName>
    <definedName function="false" hidden="false" localSheetId="10" name="_xlnm.Print_Area_0_0_0_0_0_0_0_0_0_0_0_0_0_0_0_0_0" vbProcedure="false">'9'!$A$456:$Q$482</definedName>
    <definedName function="false" hidden="false" localSheetId="10" name="_xlnm.Print_Area_0_0_0_0_0_0_0_0_0_0_0_0_0_0_0_0_0_0" vbProcedure="false">'9'!$A$456:$Q$482</definedName>
    <definedName function="false" hidden="false" localSheetId="10" name="_xlnm.Print_Area_0_0_0_0_0_0_0_0_0_0_0_0_0_0_0_0_0_0_0" vbProcedure="false">'9'!$A$456:$Q$482</definedName>
    <definedName function="false" hidden="false" localSheetId="10" name="_xlnm.Print_Area_0_0_0_0_0_0_0_0_0_0_0_0_0_0_0_0_0_0_0_0" vbProcedure="false">'9'!$A$456:$Q$482</definedName>
    <definedName function="false" hidden="false" localSheetId="10" name="_xlnm.Print_Area_0_0_0_0_0_0_0_0_0_0_0_0_0_0_0_0_0_0_0_0_0" vbProcedure="false">'9'!$A$456:$Q$482</definedName>
    <definedName function="false" hidden="false" localSheetId="10" name="_xlnm.Print_Area_0_0_0_0_0_0_0_0_0_0_0_0_0_0_0_0_0_0_0_0_0_0" vbProcedure="false">'9'!$A$456:$Q$482</definedName>
    <definedName function="false" hidden="false" localSheetId="10" name="_xlnm.Print_Area_0_0_0_0_0_0_0_0_0_0_0_0_0_0_0_0_0_0_0_0_0_0_0" vbProcedure="false">'9'!$A$456:$Q$482</definedName>
    <definedName function="false" hidden="false" localSheetId="10" name="_xlnm.Print_Area_0_0_0_0_0_0_0_0_0_0_0_0_0_0_0_0_0_0_0_0_0_0_0_0" vbProcedure="false">'9'!$A$456:$Q$482</definedName>
    <definedName function="false" hidden="false" localSheetId="10" name="_xlnm.Print_Area_0_0_0_0_0_0_0_0_0_0_0_0_0_0_0_0_0_0_0_0_0_0_0_0_0" vbProcedure="false">'9'!$A$456:$Q$482</definedName>
    <definedName function="false" hidden="false" localSheetId="10" name="_xlnm.Print_Area_0_0_0_0_0_0_0_0_0_0_0_0_0_0_0_0_0_0_0_0_0_0_0_0_0_0" vbProcedure="false">'9'!$A$456:$Q$482</definedName>
    <definedName function="false" hidden="false" localSheetId="10" name="_xlnm.Print_Area_0_0_0_0_0_0_0_0_0_0_0_0_0_0_0_0_0_0_0_0_0_0_0_0_0_0_0" vbProcedure="false">'9'!$A$456:$Q$482</definedName>
    <definedName function="false" hidden="false" localSheetId="10" name="_xlnm.Print_Area_0_0_0_0_0_0_0_0_0_0_0_0_0_0_0_0_0_0_0_0_0_0_0_0_0_0_0_0" vbProcedure="false">'9'!$A$456:$Q$482</definedName>
    <definedName function="false" hidden="false" localSheetId="10" name="_xlnm.Print_Area_0_0_0_0_0_0_0_0_0_0_0_0_0_0_0_0_0_0_0_0_0_0_0_0_0_0_0_0_0" vbProcedure="false">'9'!$A$456:$Q$482</definedName>
    <definedName function="false" hidden="false" localSheetId="10" name="_xlnm.Print_Area_0_0_0_0_0_0_0_0_0_0_0_0_0_0_0_0_0_0_0_0_0_0_0_0_0_0_0_0_0_0" vbProcedure="false">'9'!$A$456:$Q$482</definedName>
    <definedName function="false" hidden="false" localSheetId="10" name="_xlnm.Print_Area_0_0_0_0_0_0_0_0_0_0_0_0_0_0_0_0_0_0_0_0_0_0_0_0_0_0_0_0_0_0_0" vbProcedure="false">'9'!$A$456:$Q$482</definedName>
    <definedName function="false" hidden="false" localSheetId="10" name="_xlnm.Print_Area_0_0_0_0_0_0_0_0_0_0_0_0_0_0_0_0_0_0_0_0_0_0_0_0_0_0_0_0_0_0_0_0" vbProcedure="false">'9'!$A$456:$Q$482</definedName>
    <definedName function="false" hidden="false" localSheetId="10" name="_xlnm.Print_Area_0_0_0_0_0_0_0_0_0_0_0_0_0_0_0_0_0_0_0_0_0_0_0_0_0_0_0_0_0_0_0_0_0" vbProcedure="false">'9'!$A$456:$Q$482</definedName>
    <definedName function="false" hidden="false" localSheetId="10" name="_xlnm.Print_Area_0_0_0_0_0_0_0_0_0_0_0_0_0_0_0_0_0_0_0_0_0_0_0_0_0_0_0_0_0_0_0_0_0_0" vbProcedure="false">'9'!$A$456:$Q$482</definedName>
    <definedName function="false" hidden="false" localSheetId="10" name="_xlnm.Print_Area_0_0_0_0_0_0_0_0_0_0_0_0_0_0_0_0_0_0_0_0_0_0_0_0_0_0_0_0_0_0_0_0_0_0_0" vbProcedure="false">'9'!$A$456:$Q$482</definedName>
    <definedName function="false" hidden="false" localSheetId="10" name="_xlnm.Print_Area_0_0_0_0_0_0_0_0_0_0_0_0_0_0_0_0_0_0_0_0_0_0_0_0_0_0_0_0_0_0_0_0_0_0_0_0" vbProcedure="false">'9'!$A$456:$Q$482</definedName>
    <definedName function="false" hidden="false" localSheetId="10" name="_xlnm.Print_Area_0_0_0_0_0_0_0_0_0_0_0_0_0_0_0_0_0_0_0_0_0_0_0_0_0_0_0_0_0_0_0_0_0_0_0_0_0" vbProcedure="false">'9'!$A$456:$Q$482</definedName>
    <definedName function="false" hidden="false" localSheetId="10" name="_xlnm.Print_Area_0_0_0_0_0_0_0_0_0_0_0_0_0_0_0_0_0_0_0_0_0_0_0_0_0_0_0_0_0_0_0_0_0_0_0_0_0_0" vbProcedure="false">'9'!$A$456:$Q$482</definedName>
    <definedName function="false" hidden="false" localSheetId="10" name="_xlnm.Print_Area_0_0_0_0_0_0_0_0_0_0_0_0_0_0_0_0_0_0_0_0_0_0_0_0_0_0_0_0_0_0_0_0_0_0_0_0_0_0_0" vbProcedure="false">'9'!$A$456:$Q$482</definedName>
    <definedName function="false" hidden="false" localSheetId="10" name="_xlnm.Print_Area_0_0_0_0_0_0_0_0_0_0_0_0_0_0_0_0_0_0_0_0_0_0_0_0_0_0_0_0_0_0_0_0_0_0_0_0_0_0_0_0" vbProcedure="false">'9'!$A$456:$Q$482</definedName>
    <definedName function="false" hidden="false" localSheetId="10" name="_xlnm.Print_Area_0_0_0_0_0_0_0_0_0_0_0_0_0_0_0_0_0_0_0_0_0_0_0_0_0_0_0_0_0_0_0_0_0_0_0_0_0_0_0_0_0" vbProcedure="false">'9'!$A$456:$Q$482</definedName>
    <definedName function="false" hidden="false" localSheetId="10" name="_xlnm.Print_Area_0_0_0_0_0_0_0_0_0_0_0_0_0_0_0_0_0_0_0_0_0_0_0_0_0_0_0_0_0_0_0_0_0_0_0_0_0_0_0_0_0_0" vbProcedure="false">'9'!$A$456:$Q$482</definedName>
    <definedName function="false" hidden="false" localSheetId="10" name="_xlnm.Print_Area_0_0_0_0_0_0_0_0_0_0_0_0_0_0_0_0_0_0_0_0_0_0_0_0_0_0_0_0_0_0_0_0_0_0_0_0_0_0_0_0_0_0_0" vbProcedure="false">'9'!$A$456:$Q$482</definedName>
    <definedName function="false" hidden="false" localSheetId="10" name="_xlnm.Print_Area_0_0_0_0_0_0_0_0_0_0_0_0_0_0_0_0_0_0_0_0_0_0_0_0_0_0_0_0_0_0_0_0_0_0_0_0_0_0_0_0_0_0_0_0" vbProcedure="false">'9'!$A$456:$Q$482</definedName>
    <definedName function="false" hidden="false" localSheetId="10" name="_xlnm.Print_Area_0_0_0_0_0_0_0_0_0_0_0_0_0_0_0_0_0_0_0_0_0_0_0_0_0_0_0_0_0_0_0_0_0_0_0_0_0_0_0_0_0_0_0_0_0" vbProcedure="false">'9'!$A$456:$Q$482</definedName>
    <definedName function="false" hidden="false" localSheetId="10" name="__xlnm.Print_Area" vbProcedure="false">'9'!$A$456:$Q$482</definedName>
    <definedName function="false" hidden="false" localSheetId="10" name="__xlnm.Print_Area_0" vbProcedure="false">'9'!$A$456:$Q$482</definedName>
    <definedName function="false" hidden="false" localSheetId="10" name="__xlnm.Print_Area_0_0" vbProcedure="false">'9'!$A$456:$Q$482</definedName>
    <definedName function="false" hidden="false" localSheetId="10" name="__xlnm.Print_Area_0_0_0" vbProcedure="false">'9'!$A$456:$Q$482</definedName>
    <definedName function="false" hidden="false" localSheetId="10" name="__xlnm.Print_Area_0_0_0_0" vbProcedure="false">'9'!$A$456:$Q$482</definedName>
    <definedName function="false" hidden="false" localSheetId="10" name="__xlnm.Print_Area_0_0_0_0_0" vbProcedure="false">'9'!$A$456:$Q$482</definedName>
    <definedName function="false" hidden="false" localSheetId="10" name="__xlnm.Print_Area_0_0_0_0_0_0" vbProcedure="false">'9'!$A$456:$Q$482</definedName>
    <definedName function="false" hidden="false" localSheetId="10" name="__xlnm.Print_Area_0_0_0_0_0_0_0" vbProcedure="false">'9'!$A$456:$Q$482</definedName>
    <definedName function="false" hidden="false" localSheetId="10" name="__xlnm.Print_Area_0_0_0_0_0_0_0_0" vbProcedure="false">'9'!$A$456:$Q$482</definedName>
    <definedName function="false" hidden="false" localSheetId="10" name="__xlnm.Print_Area_0_0_0_0_0_0_0_0_0" vbProcedure="false">'9'!$A$456:$Q$482</definedName>
    <definedName function="false" hidden="false" localSheetId="10" name="__xlnm.Print_Area_0_0_0_0_0_0_0_0_0_0" vbProcedure="false">'9'!$A$456:$Q$482</definedName>
    <definedName function="false" hidden="false" localSheetId="10" name="__xlnm.Print_Area_0_0_0_0_0_0_0_0_0_0_0" vbProcedure="false">'9'!$A$456:$Q$482</definedName>
    <definedName function="false" hidden="false" localSheetId="10" name="__xlnm.Print_Area_0_0_0_0_0_0_0_0_0_0_0_0" vbProcedure="false">'9'!$A$456:$Q$482</definedName>
    <definedName function="false" hidden="false" localSheetId="10" name="__xlnm.Print_Area_0_0_0_0_0_0_0_0_0_0_0_0_0" vbProcedure="false">'9'!$A$456:$Q$482</definedName>
    <definedName function="false" hidden="false" localSheetId="10" name="__xlnm.Print_Area_0_0_0_0_0_0_0_0_0_0_0_0_0_0" vbProcedure="false">'9'!$A$456:$Q$482</definedName>
    <definedName function="false" hidden="false" localSheetId="10" name="__xlnm.Print_Area_0_0_0_0_0_0_0_0_0_0_0_0_0_0_0" vbProcedure="false">'9'!$A$456:$Q$482</definedName>
    <definedName function="false" hidden="false" localSheetId="10" name="__xlnm.Print_Area_0_0_0_0_0_0_0_0_0_0_0_0_0_0_0_0" vbProcedure="false">'9'!$A$456:$Q$482</definedName>
    <definedName function="false" hidden="false" localSheetId="10" name="__xlnm.Print_Area_0_0_0_0_0_0_0_0_0_0_0_0_0_0_0_0_0" vbProcedure="false">'9'!$A$456:$Q$482</definedName>
    <definedName function="false" hidden="false" localSheetId="10" name="__xlnm.Print_Area_0_0_0_0_0_0_0_0_0_0_0_0_0_0_0_0_0_0" vbProcedure="false">'9'!$A$456:$Q$482</definedName>
    <definedName function="false" hidden="false" localSheetId="10" name="__xlnm.Print_Area_0_0_0_0_0_0_0_0_0_0_0_0_0_0_0_0_0_0_0" vbProcedure="false">'9'!$A$456:$Q$482</definedName>
    <definedName function="false" hidden="false" localSheetId="10" name="__xlnm.Print_Area_0_0_0_0_0_0_0_0_0_0_0_0_0_0_0_0_0_0_0_0" vbProcedure="false">'9'!$A$456:$Q$482</definedName>
    <definedName function="false" hidden="false" localSheetId="10" name="__xlnm.Print_Area_0_0_0_0_0_0_0_0_0_0_0_0_0_0_0_0_0_0_0_0_0" vbProcedure="false">'9'!$A$456:$Q$482</definedName>
    <definedName function="false" hidden="false" localSheetId="10" name="__xlnm.Print_Area_0_0_0_0_0_0_0_0_0_0_0_0_0_0_0_0_0_0_0_0_0_0" vbProcedure="false">'9'!$A$456:$Q$482</definedName>
    <definedName function="false" hidden="false" localSheetId="10" name="__xlnm.Print_Area_0_0_0_0_0_0_0_0_0_0_0_0_0_0_0_0_0_0_0_0_0_0_0" vbProcedure="false">'9'!$A$456:$Q$482</definedName>
    <definedName function="false" hidden="false" localSheetId="10" name="__xlnm.Print_Area_0_0_0_0_0_0_0_0_0_0_0_0_0_0_0_0_0_0_0_0_0_0_0_0" vbProcedure="false">'9'!$A$456:$Q$482</definedName>
    <definedName function="false" hidden="false" localSheetId="10" name="__xlnm.Print_Area_0_0_0_0_0_0_0_0_0_0_0_0_0_0_0_0_0_0_0_0_0_0_0_0_0" vbProcedure="false">'9'!$A$456:$Q$482</definedName>
    <definedName function="false" hidden="false" localSheetId="10" name="__xlnm.Print_Area_0_0_0_0_0_0_0_0_0_0_0_0_0_0_0_0_0_0_0_0_0_0_0_0_0_0" vbProcedure="false">'9'!$A$456:$Q$482</definedName>
    <definedName function="false" hidden="false" localSheetId="10" name="__xlnm.Print_Area_0_0_0_0_0_0_0_0_0_0_0_0_0_0_0_0_0_0_0_0_0_0_0_0_0_0_0" vbProcedure="false">'9'!$A$456:$Q$482</definedName>
    <definedName function="false" hidden="false" localSheetId="10" name="__xlnm.Print_Area_0_0_0_0_0_0_0_0_0_0_0_0_0_0_0_0_0_0_0_0_0_0_0_0_0_0_0_0" vbProcedure="false">'9'!$A$456:$Q$482</definedName>
    <definedName function="false" hidden="false" localSheetId="10" name="__xlnm.Print_Area_0_0_0_0_0_0_0_0_0_0_0_0_0_0_0_0_0_0_0_0_0_0_0_0_0_0_0_0_0" vbProcedure="false">'9'!$A$456:$Q$482</definedName>
    <definedName function="false" hidden="false" localSheetId="10" name="__xlnm.Print_Area_0_0_0_0_0_0_0_0_0_0_0_0_0_0_0_0_0_0_0_0_0_0_0_0_0_0_0_0_0_0" vbProcedure="false">'9'!$A$456:$Q$482</definedName>
    <definedName function="false" hidden="false" localSheetId="10" name="__xlnm.Print_Area_0_0_0_0_0_0_0_0_0_0_0_0_0_0_0_0_0_0_0_0_0_0_0_0_0_0_0_0_0_0_0" vbProcedure="false">'9'!$A$456:$Q$482</definedName>
    <definedName function="false" hidden="false" localSheetId="10" name="__xlnm.Print_Area_0_0_0_0_0_0_0_0_0_0_0_0_0_0_0_0_0_0_0_0_0_0_0_0_0_0_0_0_0_0_0_0" vbProcedure="false">'9'!$A$456:$Q$482</definedName>
    <definedName function="false" hidden="false" localSheetId="10" name="__xlnm.Print_Area_0_0_0_0_0_0_0_0_0_0_0_0_0_0_0_0_0_0_0_0_0_0_0_0_0_0_0_0_0_0_0_0_0" vbProcedure="false">'9'!$A$456:$Q$482</definedName>
    <definedName function="false" hidden="false" localSheetId="10" name="__xlnm.Print_Area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_0_0_0_0_0" vbProcedure="false">'9'!$A$456:$Q$482</definedName>
    <definedName function="false" hidden="false" localSheetId="10" name="__xlnm.Print_Area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_0_0_0_0_0" vbProcedure="false">'8'!$A$450:$Q$473</definedName>
    <definedName function="false" hidden="false" localSheetId="10" name="__xlnm.Print_Area_0_0_0_0_0_0_0_0_0_0_0_0_0_0_0_0_0_0_0_0_0_0_0_0_0_0_0_0_0_0_0_0_0_0_0_0_0_0_0_0_0_0_0_0_0_0_0_0_0_0_0_0_0_0_0_0_0" vbProcedure="false">'8'!$A$450:$Q$473</definedName>
    <definedName function="false" hidden="false" localSheetId="11" name="Print_Area_0" vbProcedure="false">'9'!$A$483:$G$517</definedName>
    <definedName function="false" hidden="false" localSheetId="11" name="Print_Area_0_0" vbProcedure="false">'9'!$A$483:$G$517</definedName>
    <definedName function="false" hidden="false" localSheetId="11" name="Print_Area_0_0_0" vbProcedure="false">'9'!$A$483:$G$517</definedName>
    <definedName function="false" hidden="false" localSheetId="11" name="Print_Area_0_0_0_0" vbProcedure="false">'9'!$A$483:$G$517</definedName>
    <definedName function="false" hidden="false" localSheetId="11" name="Print_Area_0_0_0_0_0" vbProcedure="false">'9'!$A$483:$G$517</definedName>
    <definedName function="false" hidden="false" localSheetId="11" name="Print_Area_0_0_0_0_0_0" vbProcedure="false">'9'!$A$483:$G$517</definedName>
    <definedName function="false" hidden="false" localSheetId="11" name="Print_Area_0_0_0_0_0_0_0" vbProcedure="false">'9'!$A$483:$G$517</definedName>
    <definedName function="false" hidden="false" localSheetId="11" name="Print_Area_0_0_0_0_0_0_0_0" vbProcedure="false">'9'!$A$483:$G$517</definedName>
    <definedName function="false" hidden="false" localSheetId="11" name="Print_Area_0_0_0_0_0_0_0_0_0" vbProcedure="false">'9'!$A$483:$G$517</definedName>
    <definedName function="false" hidden="false" localSheetId="11" name="Print_Area_0_0_0_0_0_0_0_0_0_0" vbProcedure="false">'9'!$A$483:$G$517</definedName>
    <definedName function="false" hidden="false" localSheetId="11" name="Print_Area_0_0_0_0_0_0_0_0_0_0_0" vbProcedure="false">'9'!$A$483:$G$517</definedName>
    <definedName function="false" hidden="false" localSheetId="11" name="Print_Area_0_0_0_0_0_0_0_0_0_0_0_0" vbProcedure="false">'9'!$A$483:$G$517</definedName>
    <definedName function="false" hidden="false" localSheetId="11" name="_xlnm.Print_Area" vbProcedure="false">'10'!$A$480:$G$510</definedName>
    <definedName function="false" hidden="false" localSheetId="11" name="_xlnm.Print_Area_0" vbProcedure="false">'10'!$A$480:$G$510</definedName>
    <definedName function="false" hidden="false" localSheetId="11" name="_xlnm.Print_Area_0_0" vbProcedure="false">'10'!$A$480:$G$510</definedName>
    <definedName function="false" hidden="false" localSheetId="11" name="_xlnm.Print_Area_0_0_0" vbProcedure="false">'10'!$A$480:$G$510</definedName>
    <definedName function="false" hidden="false" localSheetId="11" name="_xlnm.Print_Area_0_0_0_0" vbProcedure="false">'10'!$A$480:$G$510</definedName>
    <definedName function="false" hidden="false" localSheetId="11" name="_xlnm.Print_Area_0_0_0_0_0" vbProcedure="false">'10'!$A$480:$G$510</definedName>
    <definedName function="false" hidden="false" localSheetId="11" name="_xlnm.Print_Area_0_0_0_0_0_0" vbProcedure="false">'10'!$A$480:$G$510</definedName>
    <definedName function="false" hidden="false" localSheetId="11" name="_xlnm.Print_Area_0_0_0_0_0_0_0" vbProcedure="false">'10'!$A$480:$G$510</definedName>
    <definedName function="false" hidden="false" localSheetId="11" name="_xlnm.Print_Area_0_0_0_0_0_0_0_0" vbProcedure="false">'10'!$A$480:$G$510</definedName>
    <definedName function="false" hidden="false" localSheetId="11" name="_xlnm.Print_Area_0_0_0_0_0_0_0_0_0" vbProcedure="false">'10'!$A$480:$G$510</definedName>
    <definedName function="false" hidden="false" localSheetId="11" name="_xlnm.Print_Area_0_0_0_0_0_0_0_0_0_0" vbProcedure="false">'10'!$A$480:$G$510</definedName>
    <definedName function="false" hidden="false" localSheetId="11" name="_xlnm.Print_Area_0_0_0_0_0_0_0_0_0_0_0" vbProcedure="false">'10'!$A$480:$G$510</definedName>
    <definedName function="false" hidden="false" localSheetId="11" name="_xlnm.Print_Area_0_0_0_0_0_0_0_0_0_0_0_0" vbProcedure="false">'10'!$A$480:$G$510</definedName>
    <definedName function="false" hidden="false" localSheetId="11" name="_xlnm.Print_Area_0_0_0_0_0_0_0_0_0_0_0_0_0" vbProcedure="false">'10'!$A$480:$G$510</definedName>
    <definedName function="false" hidden="false" localSheetId="11" name="_xlnm.Print_Area_0_0_0_0_0_0_0_0_0_0_0_0_0_0" vbProcedure="false">'10'!$A$480:$G$510</definedName>
    <definedName function="false" hidden="false" localSheetId="11" name="_xlnm.Print_Area_0_0_0_0_0_0_0_0_0_0_0_0_0_0_0" vbProcedure="false">'10'!$A$480:$G$510</definedName>
    <definedName function="false" hidden="false" localSheetId="11" name="_xlnm.Print_Area_0_0_0_0_0_0_0_0_0_0_0_0_0_0_0_0" vbProcedure="false">'10'!$A$480:$G$510</definedName>
    <definedName function="false" hidden="false" localSheetId="11" name="_xlnm.Print_Area_0_0_0_0_0_0_0_0_0_0_0_0_0_0_0_0_0" vbProcedure="false">'10'!$A$480:$G$510</definedName>
    <definedName function="false" hidden="false" localSheetId="11" name="_xlnm.Print_Area_0_0_0_0_0_0_0_0_0_0_0_0_0_0_0_0_0_0" vbProcedure="false">'10'!$A$480:$G$510</definedName>
    <definedName function="false" hidden="false" localSheetId="11" name="_xlnm.Print_Area_0_0_0_0_0_0_0_0_0_0_0_0_0_0_0_0_0_0_0" vbProcedure="false">'10'!$A$480:$G$510</definedName>
    <definedName function="false" hidden="false" localSheetId="11" name="_xlnm.Print_Area_0_0_0_0_0_0_0_0_0_0_0_0_0_0_0_0_0_0_0_0" vbProcedure="false">'10'!$A$480:$G$510</definedName>
    <definedName function="false" hidden="false" localSheetId="11" name="_xlnm.Print_Area_0_0_0_0_0_0_0_0_0_0_0_0_0_0_0_0_0_0_0_0_0" vbProcedure="false">'10'!$A$480:$G$510</definedName>
    <definedName function="false" hidden="false" localSheetId="11" name="_xlnm.Print_Area_0_0_0_0_0_0_0_0_0_0_0_0_0_0_0_0_0_0_0_0_0_0" vbProcedure="false">'10'!$A$480:$G$510</definedName>
    <definedName function="false" hidden="false" localSheetId="11" name="_xlnm.Print_Area_0_0_0_0_0_0_0_0_0_0_0_0_0_0_0_0_0_0_0_0_0_0_0" vbProcedure="false">'10'!$A$480:$G$510</definedName>
    <definedName function="false" hidden="false" localSheetId="11" name="_xlnm.Print_Area_0_0_0_0_0_0_0_0_0_0_0_0_0_0_0_0_0_0_0_0_0_0_0_0" vbProcedure="false">'10'!$A$480:$G$510</definedName>
    <definedName function="false" hidden="false" localSheetId="11" name="_xlnm.Print_Area_0_0_0_0_0_0_0_0_0_0_0_0_0_0_0_0_0_0_0_0_0_0_0_0_0" vbProcedure="false">'10'!$A$480:$G$510</definedName>
    <definedName function="false" hidden="false" localSheetId="11" name="_xlnm.Print_Area_0_0_0_0_0_0_0_0_0_0_0_0_0_0_0_0_0_0_0_0_0_0_0_0_0_0" vbProcedure="false">'10'!$A$480:$G$510</definedName>
    <definedName function="false" hidden="false" localSheetId="11" name="_xlnm.Print_Area_0_0_0_0_0_0_0_0_0_0_0_0_0_0_0_0_0_0_0_0_0_0_0_0_0_0_0" vbProcedure="false">'10'!$A$480:$G$510</definedName>
    <definedName function="false" hidden="false" localSheetId="11" name="_xlnm.Print_Area_0_0_0_0_0_0_0_0_0_0_0_0_0_0_0_0_0_0_0_0_0_0_0_0_0_0_0_0" vbProcedure="false">'10'!$A$480:$G$510</definedName>
    <definedName function="false" hidden="false" localSheetId="11" name="_xlnm.Print_Area_0_0_0_0_0_0_0_0_0_0_0_0_0_0_0_0_0_0_0_0_0_0_0_0_0_0_0_0_0" vbProcedure="false">'10'!$A$480:$G$510</definedName>
    <definedName function="false" hidden="false" localSheetId="11" name="_xlnm.Print_Area_0_0_0_0_0_0_0_0_0_0_0_0_0_0_0_0_0_0_0_0_0_0_0_0_0_0_0_0_0_0" vbProcedure="false">'10'!$A$480:$G$510</definedName>
    <definedName function="false" hidden="false" localSheetId="11" name="_xlnm.Print_Area_0_0_0_0_0_0_0_0_0_0_0_0_0_0_0_0_0_0_0_0_0_0_0_0_0_0_0_0_0_0_0" vbProcedure="false">'10'!$A$480:$G$510</definedName>
    <definedName function="false" hidden="false" localSheetId="11" name="_xlnm.Print_Area_0_0_0_0_0_0_0_0_0_0_0_0_0_0_0_0_0_0_0_0_0_0_0_0_0_0_0_0_0_0_0_0" vbProcedure="false">'10'!$A$480:$G$510</definedName>
    <definedName function="false" hidden="false" localSheetId="11" name="_xlnm.Print_Area_0_0_0_0_0_0_0_0_0_0_0_0_0_0_0_0_0_0_0_0_0_0_0_0_0_0_0_0_0_0_0_0_0" vbProcedure="false">'10'!$A$480:$G$510</definedName>
    <definedName function="false" hidden="false" localSheetId="11" name="_xlnm.Print_Area_0_0_0_0_0_0_0_0_0_0_0_0_0_0_0_0_0_0_0_0_0_0_0_0_0_0_0_0_0_0_0_0_0_0" vbProcedure="false">'10'!$A$480:$G$510</definedName>
    <definedName function="false" hidden="false" localSheetId="11" name="_xlnm.Print_Area_0_0_0_0_0_0_0_0_0_0_0_0_0_0_0_0_0_0_0_0_0_0_0_0_0_0_0_0_0_0_0_0_0_0_0" vbProcedure="false">'10'!$A$480:$G$510</definedName>
    <definedName function="false" hidden="false" localSheetId="11" name="_xlnm.Print_Area_0_0_0_0_0_0_0_0_0_0_0_0_0_0_0_0_0_0_0_0_0_0_0_0_0_0_0_0_0_0_0_0_0_0_0_0" vbProcedure="false">'10'!$A$480:$G$510</definedName>
    <definedName function="false" hidden="false" localSheetId="11" name="_xlnm.Print_Area_0_0_0_0_0_0_0_0_0_0_0_0_0_0_0_0_0_0_0_0_0_0_0_0_0_0_0_0_0_0_0_0_0_0_0_0_0" vbProcedure="false">'10'!$A$480:$G$510</definedName>
    <definedName function="false" hidden="false" localSheetId="11" name="_xlnm.Print_Area_0_0_0_0_0_0_0_0_0_0_0_0_0_0_0_0_0_0_0_0_0_0_0_0_0_0_0_0_0_0_0_0_0_0_0_0_0_0" vbProcedure="false">'10'!$A$480:$G$510</definedName>
    <definedName function="false" hidden="false" localSheetId="11" name="_xlnm.Print_Area_0_0_0_0_0_0_0_0_0_0_0_0_0_0_0_0_0_0_0_0_0_0_0_0_0_0_0_0_0_0_0_0_0_0_0_0_0_0_0" vbProcedure="false">'10'!$A$480:$G$510</definedName>
    <definedName function="false" hidden="false" localSheetId="11" name="_xlnm.Print_Area_0_0_0_0_0_0_0_0_0_0_0_0_0_0_0_0_0_0_0_0_0_0_0_0_0_0_0_0_0_0_0_0_0_0_0_0_0_0_0_0" vbProcedure="false">'10'!$A$480:$G$510</definedName>
    <definedName function="false" hidden="false" localSheetId="11" name="_xlnm.Print_Area_0_0_0_0_0_0_0_0_0_0_0_0_0_0_0_0_0_0_0_0_0_0_0_0_0_0_0_0_0_0_0_0_0_0_0_0_0_0_0_0_0" vbProcedure="false">'10'!$A$480:$G$510</definedName>
    <definedName function="false" hidden="false" localSheetId="11" name="_xlnm.Print_Area_0_0_0_0_0_0_0_0_0_0_0_0_0_0_0_0_0_0_0_0_0_0_0_0_0_0_0_0_0_0_0_0_0_0_0_0_0_0_0_0_0_0" vbProcedure="false">'10'!$A$480:$G$510</definedName>
    <definedName function="false" hidden="false" localSheetId="11" name="_xlnm.Print_Area_0_0_0_0_0_0_0_0_0_0_0_0_0_0_0_0_0_0_0_0_0_0_0_0_0_0_0_0_0_0_0_0_0_0_0_0_0_0_0_0_0_0_0" vbProcedure="false">'10'!$A$480:$G$510</definedName>
    <definedName function="false" hidden="false" localSheetId="11" name="_xlnm.Print_Area_0_0_0_0_0_0_0_0_0_0_0_0_0_0_0_0_0_0_0_0_0_0_0_0_0_0_0_0_0_0_0_0_0_0_0_0_0_0_0_0_0_0_0_0" vbProcedure="false">'10'!$A$480:$G$510</definedName>
    <definedName function="false" hidden="false" localSheetId="11" name="_xlnm.Print_Area_0_0_0_0_0_0_0_0_0_0_0_0_0_0_0_0_0_0_0_0_0_0_0_0_0_0_0_0_0_0_0_0_0_0_0_0_0_0_0_0_0_0_0_0_0" vbProcedure="false">'10'!$A$480:$G$510</definedName>
    <definedName function="false" hidden="false" localSheetId="11" name="__xlnm.Print_Area" vbProcedure="false">'10'!$A$480:$G$510</definedName>
    <definedName function="false" hidden="false" localSheetId="11" name="__xlnm.Print_Area_0" vbProcedure="false">'10'!$A$480:$G$510</definedName>
    <definedName function="false" hidden="false" localSheetId="11" name="__xlnm.Print_Area_0_0" vbProcedure="false">'10'!$A$480:$G$510</definedName>
    <definedName function="false" hidden="false" localSheetId="11" name="__xlnm.Print_Area_0_0_0" vbProcedure="false">'10'!$A$480:$G$510</definedName>
    <definedName function="false" hidden="false" localSheetId="11" name="__xlnm.Print_Area_0_0_0_0" vbProcedure="false">'10'!$A$480:$G$510</definedName>
    <definedName function="false" hidden="false" localSheetId="11" name="__xlnm.Print_Area_0_0_0_0_0" vbProcedure="false">'10'!$A$480:$G$510</definedName>
    <definedName function="false" hidden="false" localSheetId="11" name="__xlnm.Print_Area_0_0_0_0_0_0" vbProcedure="false">'10'!$A$480:$G$510</definedName>
    <definedName function="false" hidden="false" localSheetId="11" name="__xlnm.Print_Area_0_0_0_0_0_0_0" vbProcedure="false">'10'!$A$480:$G$510</definedName>
    <definedName function="false" hidden="false" localSheetId="11" name="__xlnm.Print_Area_0_0_0_0_0_0_0_0" vbProcedure="false">'10'!$A$480:$G$510</definedName>
    <definedName function="false" hidden="false" localSheetId="11" name="__xlnm.Print_Area_0_0_0_0_0_0_0_0_0" vbProcedure="false">'10'!$A$480:$G$510</definedName>
    <definedName function="false" hidden="false" localSheetId="11" name="__xlnm.Print_Area_0_0_0_0_0_0_0_0_0_0" vbProcedure="false">'10'!$A$480:$G$510</definedName>
    <definedName function="false" hidden="false" localSheetId="11" name="__xlnm.Print_Area_0_0_0_0_0_0_0_0_0_0_0" vbProcedure="false">'10'!$A$480:$G$510</definedName>
    <definedName function="false" hidden="false" localSheetId="11" name="__xlnm.Print_Area_0_0_0_0_0_0_0_0_0_0_0_0" vbProcedure="false">'10'!$A$480:$G$510</definedName>
    <definedName function="false" hidden="false" localSheetId="11" name="__xlnm.Print_Area_0_0_0_0_0_0_0_0_0_0_0_0_0" vbProcedure="false">'10'!$A$480:$G$510</definedName>
    <definedName function="false" hidden="false" localSheetId="11" name="__xlnm.Print_Area_0_0_0_0_0_0_0_0_0_0_0_0_0_0" vbProcedure="false">'10'!$A$480:$G$510</definedName>
    <definedName function="false" hidden="false" localSheetId="11" name="__xlnm.Print_Area_0_0_0_0_0_0_0_0_0_0_0_0_0_0_0" vbProcedure="false">'10'!$A$480:$G$510</definedName>
    <definedName function="false" hidden="false" localSheetId="11" name="__xlnm.Print_Area_0_0_0_0_0_0_0_0_0_0_0_0_0_0_0_0" vbProcedure="false">'10'!$A$480:$G$510</definedName>
    <definedName function="false" hidden="false" localSheetId="11" name="__xlnm.Print_Area_0_0_0_0_0_0_0_0_0_0_0_0_0_0_0_0_0" vbProcedure="false">'10'!$A$480:$G$510</definedName>
    <definedName function="false" hidden="false" localSheetId="11" name="__xlnm.Print_Area_0_0_0_0_0_0_0_0_0_0_0_0_0_0_0_0_0_0" vbProcedure="false">'10'!$A$480:$G$510</definedName>
    <definedName function="false" hidden="false" localSheetId="11" name="__xlnm.Print_Area_0_0_0_0_0_0_0_0_0_0_0_0_0_0_0_0_0_0_0" vbProcedure="false">'10'!$A$480:$G$510</definedName>
    <definedName function="false" hidden="false" localSheetId="11" name="__xlnm.Print_Area_0_0_0_0_0_0_0_0_0_0_0_0_0_0_0_0_0_0_0_0" vbProcedure="false">'10'!$A$480:$G$510</definedName>
    <definedName function="false" hidden="false" localSheetId="11" name="__xlnm.Print_Area_0_0_0_0_0_0_0_0_0_0_0_0_0_0_0_0_0_0_0_0_0" vbProcedure="false">'10'!$A$480:$G$510</definedName>
    <definedName function="false" hidden="false" localSheetId="11" name="__xlnm.Print_Area_0_0_0_0_0_0_0_0_0_0_0_0_0_0_0_0_0_0_0_0_0_0" vbProcedure="false">'10'!$A$480:$G$510</definedName>
    <definedName function="false" hidden="false" localSheetId="11" name="__xlnm.Print_Area_0_0_0_0_0_0_0_0_0_0_0_0_0_0_0_0_0_0_0_0_0_0_0" vbProcedure="false">'10'!$A$480:$G$510</definedName>
    <definedName function="false" hidden="false" localSheetId="11" name="__xlnm.Print_Area_0_0_0_0_0_0_0_0_0_0_0_0_0_0_0_0_0_0_0_0_0_0_0_0" vbProcedure="false">'10'!$A$480:$G$510</definedName>
    <definedName function="false" hidden="false" localSheetId="11" name="__xlnm.Print_Area_0_0_0_0_0_0_0_0_0_0_0_0_0_0_0_0_0_0_0_0_0_0_0_0_0" vbProcedure="false">'10'!$A$480:$G$510</definedName>
    <definedName function="false" hidden="false" localSheetId="11" name="__xlnm.Print_Area_0_0_0_0_0_0_0_0_0_0_0_0_0_0_0_0_0_0_0_0_0_0_0_0_0_0" vbProcedure="false">'10'!$A$480:$G$510</definedName>
    <definedName function="false" hidden="false" localSheetId="11" name="__xlnm.Print_Area_0_0_0_0_0_0_0_0_0_0_0_0_0_0_0_0_0_0_0_0_0_0_0_0_0_0_0" vbProcedure="false">'10'!$A$480:$G$510</definedName>
    <definedName function="false" hidden="false" localSheetId="11" name="__xlnm.Print_Area_0_0_0_0_0_0_0_0_0_0_0_0_0_0_0_0_0_0_0_0_0_0_0_0_0_0_0_0" vbProcedure="false">'10'!$A$480:$G$510</definedName>
    <definedName function="false" hidden="false" localSheetId="11" name="__xlnm.Print_Area_0_0_0_0_0_0_0_0_0_0_0_0_0_0_0_0_0_0_0_0_0_0_0_0_0_0_0_0_0" vbProcedure="false">'10'!$A$480:$G$510</definedName>
    <definedName function="false" hidden="false" localSheetId="11" name="__xlnm.Print_Area_0_0_0_0_0_0_0_0_0_0_0_0_0_0_0_0_0_0_0_0_0_0_0_0_0_0_0_0_0_0" vbProcedure="false">'10'!$A$480:$G$510</definedName>
    <definedName function="false" hidden="false" localSheetId="11" name="__xlnm.Print_Area_0_0_0_0_0_0_0_0_0_0_0_0_0_0_0_0_0_0_0_0_0_0_0_0_0_0_0_0_0_0_0" vbProcedure="false">'10'!$A$480:$G$510</definedName>
    <definedName function="false" hidden="false" localSheetId="11" name="__xlnm.Print_Area_0_0_0_0_0_0_0_0_0_0_0_0_0_0_0_0_0_0_0_0_0_0_0_0_0_0_0_0_0_0_0_0" vbProcedure="false">'10'!$A$480:$G$510</definedName>
    <definedName function="false" hidden="false" localSheetId="11" name="__xlnm.Print_Area_0_0_0_0_0_0_0_0_0_0_0_0_0_0_0_0_0_0_0_0_0_0_0_0_0_0_0_0_0_0_0_0_0" vbProcedure="false">'10'!$A$480:$G$510</definedName>
    <definedName function="false" hidden="false" localSheetId="11" name="__xlnm.Print_Area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_0_0_0_0_0" vbProcedure="false">'10'!$A$480:$G$510</definedName>
    <definedName function="false" hidden="false" localSheetId="11" name="__xlnm.Print_Area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_0_0_0_0_0" vbProcedure="false">'9'!$A$483:$G$517</definedName>
    <definedName function="false" hidden="false" localSheetId="11" name="__xlnm.Print_Area_0_0_0_0_0_0_0_0_0_0_0_0_0_0_0_0_0_0_0_0_0_0_0_0_0_0_0_0_0_0_0_0_0_0_0_0_0_0_0_0_0_0_0_0_0_0_0_0_0_0_0_0_0_0_0_0_0" vbProcedure="false">'9'!$A$483:$G$517</definedName>
    <definedName function="false" hidden="false" localSheetId="12" name="Print_Area_0" vbProcedure="false">'10'!$A$512:$L$540</definedName>
    <definedName function="false" hidden="false" localSheetId="12" name="Print_Area_0_0" vbProcedure="false">'10'!$A$512:$L$540</definedName>
    <definedName function="false" hidden="false" localSheetId="12" name="Print_Area_0_0_0" vbProcedure="false">'10'!$A$512:$L$540</definedName>
    <definedName function="false" hidden="false" localSheetId="12" name="Print_Area_0_0_0_0" vbProcedure="false">'10'!$A$512:$L$540</definedName>
    <definedName function="false" hidden="false" localSheetId="12" name="Print_Area_0_0_0_0_0" vbProcedure="false">'10'!$A$512:$L$540</definedName>
    <definedName function="false" hidden="false" localSheetId="12" name="Print_Area_0_0_0_0_0_0" vbProcedure="false">'10'!$A$512:$L$540</definedName>
    <definedName function="false" hidden="false" localSheetId="12" name="Print_Area_0_0_0_0_0_0_0" vbProcedure="false">'10'!$A$512:$L$540</definedName>
    <definedName function="false" hidden="false" localSheetId="12" name="Print_Area_0_0_0_0_0_0_0_0" vbProcedure="false">'10'!$A$512:$L$540</definedName>
    <definedName function="false" hidden="false" localSheetId="12" name="Print_Area_0_0_0_0_0_0_0_0_0" vbProcedure="false">'10'!$A$512:$L$540</definedName>
    <definedName function="false" hidden="false" localSheetId="12" name="Print_Area_0_0_0_0_0_0_0_0_0_0" vbProcedure="false">'10'!$A$512:$L$540</definedName>
    <definedName function="false" hidden="false" localSheetId="12" name="Print_Area_0_0_0_0_0_0_0_0_0_0_0" vbProcedure="false">'10'!$A$512:$L$540</definedName>
    <definedName function="false" hidden="false" localSheetId="12" name="Print_Area_0_0_0_0_0_0_0_0_0_0_0_0" vbProcedure="false">'10'!$A$512:$L$540</definedName>
    <definedName function="false" hidden="false" localSheetId="12" name="_xlnm.Print_Area" vbProcedure="false">'11'!$A$516:$E$542</definedName>
    <definedName function="false" hidden="false" localSheetId="12" name="_xlnm.Print_Area_0" vbProcedure="false">'11'!$A$516:$E$542</definedName>
    <definedName function="false" hidden="false" localSheetId="12" name="_xlnm.Print_Area_0_0" vbProcedure="false">'11'!$A$516:$E$542</definedName>
    <definedName function="false" hidden="false" localSheetId="12" name="_xlnm.Print_Area_0_0_0" vbProcedure="false">'11'!$A$516:$E$542</definedName>
    <definedName function="false" hidden="false" localSheetId="12" name="_xlnm.Print_Area_0_0_0_0" vbProcedure="false">'11'!$A$516:$E$542</definedName>
    <definedName function="false" hidden="false" localSheetId="12" name="_xlnm.Print_Area_0_0_0_0_0" vbProcedure="false">'11'!$A$516:$E$542</definedName>
    <definedName function="false" hidden="false" localSheetId="12" name="_xlnm.Print_Area_0_0_0_0_0_0" vbProcedure="false">'11'!$A$516:$E$542</definedName>
    <definedName function="false" hidden="false" localSheetId="12" name="_xlnm.Print_Area_0_0_0_0_0_0_0" vbProcedure="false">'11'!$A$516:$E$542</definedName>
    <definedName function="false" hidden="false" localSheetId="12" name="_xlnm.Print_Area_0_0_0_0_0_0_0_0" vbProcedure="false">'11'!$A$516:$E$542</definedName>
    <definedName function="false" hidden="false" localSheetId="12" name="_xlnm.Print_Area_0_0_0_0_0_0_0_0_0" vbProcedure="false">'11'!$A$516:$E$542</definedName>
    <definedName function="false" hidden="false" localSheetId="12" name="_xlnm.Print_Area_0_0_0_0_0_0_0_0_0_0" vbProcedure="false">'11'!$A$516:$E$542</definedName>
    <definedName function="false" hidden="false" localSheetId="12" name="_xlnm.Print_Area_0_0_0_0_0_0_0_0_0_0_0" vbProcedure="false">'11'!$A$516:$E$542</definedName>
    <definedName function="false" hidden="false" localSheetId="12" name="_xlnm.Print_Area_0_0_0_0_0_0_0_0_0_0_0_0" vbProcedure="false">'11'!$A$516:$E$542</definedName>
    <definedName function="false" hidden="false" localSheetId="12" name="_xlnm.Print_Area_0_0_0_0_0_0_0_0_0_0_0_0_0" vbProcedure="false">'11'!$A$516:$E$542</definedName>
    <definedName function="false" hidden="false" localSheetId="12" name="_xlnm.Print_Area_0_0_0_0_0_0_0_0_0_0_0_0_0_0" vbProcedure="false">'11'!$A$516:$E$542</definedName>
    <definedName function="false" hidden="false" localSheetId="12" name="_xlnm.Print_Area_0_0_0_0_0_0_0_0_0_0_0_0_0_0_0" vbProcedure="false">'11'!$A$516:$E$542</definedName>
    <definedName function="false" hidden="false" localSheetId="12" name="_xlnm.Print_Area_0_0_0_0_0_0_0_0_0_0_0_0_0_0_0_0" vbProcedure="false">'11'!$A$516:$E$542</definedName>
    <definedName function="false" hidden="false" localSheetId="12" name="_xlnm.Print_Area_0_0_0_0_0_0_0_0_0_0_0_0_0_0_0_0_0" vbProcedure="false">'11'!$A$516:$E$542</definedName>
    <definedName function="false" hidden="false" localSheetId="12" name="_xlnm.Print_Area_0_0_0_0_0_0_0_0_0_0_0_0_0_0_0_0_0_0" vbProcedure="false">'11'!$A$516:$E$542</definedName>
    <definedName function="false" hidden="false" localSheetId="12" name="_xlnm.Print_Area_0_0_0_0_0_0_0_0_0_0_0_0_0_0_0_0_0_0_0" vbProcedure="false">'11'!$A$516:$E$542</definedName>
    <definedName function="false" hidden="false" localSheetId="12" name="_xlnm.Print_Area_0_0_0_0_0_0_0_0_0_0_0_0_0_0_0_0_0_0_0_0" vbProcedure="false">'11'!$A$516:$E$542</definedName>
    <definedName function="false" hidden="false" localSheetId="12" name="_xlnm.Print_Area_0_0_0_0_0_0_0_0_0_0_0_0_0_0_0_0_0_0_0_0_0" vbProcedure="false">'11'!$A$516:$E$542</definedName>
    <definedName function="false" hidden="false" localSheetId="12" name="_xlnm.Print_Area_0_0_0_0_0_0_0_0_0_0_0_0_0_0_0_0_0_0_0_0_0_0" vbProcedure="false">'11'!$A$516:$E$542</definedName>
    <definedName function="false" hidden="false" localSheetId="12" name="_xlnm.Print_Area_0_0_0_0_0_0_0_0_0_0_0_0_0_0_0_0_0_0_0_0_0_0_0" vbProcedure="false">'11'!$A$516:$E$542</definedName>
    <definedName function="false" hidden="false" localSheetId="12" name="_xlnm.Print_Area_0_0_0_0_0_0_0_0_0_0_0_0_0_0_0_0_0_0_0_0_0_0_0_0" vbProcedure="false">'11'!$A$516:$E$542</definedName>
    <definedName function="false" hidden="false" localSheetId="12" name="_xlnm.Print_Area_0_0_0_0_0_0_0_0_0_0_0_0_0_0_0_0_0_0_0_0_0_0_0_0_0" vbProcedure="false">'11'!$A$516:$E$542</definedName>
    <definedName function="false" hidden="false" localSheetId="12" name="_xlnm.Print_Area_0_0_0_0_0_0_0_0_0_0_0_0_0_0_0_0_0_0_0_0_0_0_0_0_0_0" vbProcedure="false">'11'!$A$516:$E$542</definedName>
    <definedName function="false" hidden="false" localSheetId="12" name="_xlnm.Print_Area_0_0_0_0_0_0_0_0_0_0_0_0_0_0_0_0_0_0_0_0_0_0_0_0_0_0_0" vbProcedure="false">'11'!$A$516:$E$542</definedName>
    <definedName function="false" hidden="false" localSheetId="12" name="_xlnm.Print_Area_0_0_0_0_0_0_0_0_0_0_0_0_0_0_0_0_0_0_0_0_0_0_0_0_0_0_0_0" vbProcedure="false">'11'!$A$516:$E$542</definedName>
    <definedName function="false" hidden="false" localSheetId="12" name="_xlnm.Print_Area_0_0_0_0_0_0_0_0_0_0_0_0_0_0_0_0_0_0_0_0_0_0_0_0_0_0_0_0_0" vbProcedure="false">'11'!$A$516:$E$542</definedName>
    <definedName function="false" hidden="false" localSheetId="12" name="_xlnm.Print_Area_0_0_0_0_0_0_0_0_0_0_0_0_0_0_0_0_0_0_0_0_0_0_0_0_0_0_0_0_0_0" vbProcedure="false">'11'!$A$516:$E$542</definedName>
    <definedName function="false" hidden="false" localSheetId="12" name="_xlnm.Print_Area_0_0_0_0_0_0_0_0_0_0_0_0_0_0_0_0_0_0_0_0_0_0_0_0_0_0_0_0_0_0_0" vbProcedure="false">'11'!$A$516:$E$542</definedName>
    <definedName function="false" hidden="false" localSheetId="12" name="_xlnm.Print_Area_0_0_0_0_0_0_0_0_0_0_0_0_0_0_0_0_0_0_0_0_0_0_0_0_0_0_0_0_0_0_0_0" vbProcedure="false">'11'!$A$516:$E$542</definedName>
    <definedName function="false" hidden="false" localSheetId="12" name="_xlnm.Print_Area_0_0_0_0_0_0_0_0_0_0_0_0_0_0_0_0_0_0_0_0_0_0_0_0_0_0_0_0_0_0_0_0_0" vbProcedure="false">'11'!$A$516:$E$542</definedName>
    <definedName function="false" hidden="false" localSheetId="12" name="_xlnm.Print_Area_0_0_0_0_0_0_0_0_0_0_0_0_0_0_0_0_0_0_0_0_0_0_0_0_0_0_0_0_0_0_0_0_0_0" vbProcedure="false">'11'!$A$516:$E$542</definedName>
    <definedName function="false" hidden="false" localSheetId="12" name="_xlnm.Print_Area_0_0_0_0_0_0_0_0_0_0_0_0_0_0_0_0_0_0_0_0_0_0_0_0_0_0_0_0_0_0_0_0_0_0_0" vbProcedure="false">'11'!$A$516:$E$542</definedName>
    <definedName function="false" hidden="false" localSheetId="12" name="_xlnm.Print_Area_0_0_0_0_0_0_0_0_0_0_0_0_0_0_0_0_0_0_0_0_0_0_0_0_0_0_0_0_0_0_0_0_0_0_0_0" vbProcedure="false">'11'!$A$516:$E$542</definedName>
    <definedName function="false" hidden="false" localSheetId="12" name="_xlnm.Print_Area_0_0_0_0_0_0_0_0_0_0_0_0_0_0_0_0_0_0_0_0_0_0_0_0_0_0_0_0_0_0_0_0_0_0_0_0_0" vbProcedure="false">'11'!$A$516:$E$542</definedName>
    <definedName function="false" hidden="false" localSheetId="12" name="_xlnm.Print_Area_0_0_0_0_0_0_0_0_0_0_0_0_0_0_0_0_0_0_0_0_0_0_0_0_0_0_0_0_0_0_0_0_0_0_0_0_0_0" vbProcedure="false">'11'!$A$516:$E$542</definedName>
    <definedName function="false" hidden="false" localSheetId="12" name="_xlnm.Print_Area_0_0_0_0_0_0_0_0_0_0_0_0_0_0_0_0_0_0_0_0_0_0_0_0_0_0_0_0_0_0_0_0_0_0_0_0_0_0_0" vbProcedure="false">'11'!$A$516:$E$542</definedName>
    <definedName function="false" hidden="false" localSheetId="12" name="_xlnm.Print_Area_0_0_0_0_0_0_0_0_0_0_0_0_0_0_0_0_0_0_0_0_0_0_0_0_0_0_0_0_0_0_0_0_0_0_0_0_0_0_0_0" vbProcedure="false">'11'!$A$516:$E$542</definedName>
    <definedName function="false" hidden="false" localSheetId="12" name="_xlnm.Print_Area_0_0_0_0_0_0_0_0_0_0_0_0_0_0_0_0_0_0_0_0_0_0_0_0_0_0_0_0_0_0_0_0_0_0_0_0_0_0_0_0_0" vbProcedure="false">'11'!$A$516:$E$542</definedName>
    <definedName function="false" hidden="false" localSheetId="12" name="_xlnm.Print_Area_0_0_0_0_0_0_0_0_0_0_0_0_0_0_0_0_0_0_0_0_0_0_0_0_0_0_0_0_0_0_0_0_0_0_0_0_0_0_0_0_0_0" vbProcedure="false">'11'!$A$516:$E$542</definedName>
    <definedName function="false" hidden="false" localSheetId="12" name="_xlnm.Print_Area_0_0_0_0_0_0_0_0_0_0_0_0_0_0_0_0_0_0_0_0_0_0_0_0_0_0_0_0_0_0_0_0_0_0_0_0_0_0_0_0_0_0_0" vbProcedure="false">'11'!$A$516:$E$542</definedName>
    <definedName function="false" hidden="false" localSheetId="12" name="_xlnm.Print_Area_0_0_0_0_0_0_0_0_0_0_0_0_0_0_0_0_0_0_0_0_0_0_0_0_0_0_0_0_0_0_0_0_0_0_0_0_0_0_0_0_0_0_0_0" vbProcedure="false">'11'!$A$516:$E$542</definedName>
    <definedName function="false" hidden="false" localSheetId="12" name="_xlnm.Print_Area_0_0_0_0_0_0_0_0_0_0_0_0_0_0_0_0_0_0_0_0_0_0_0_0_0_0_0_0_0_0_0_0_0_0_0_0_0_0_0_0_0_0_0_0_0" vbProcedure="false">'11'!$A$516:$E$542</definedName>
    <definedName function="false" hidden="false" localSheetId="12" name="__xlnm.Print_Area" vbProcedure="false">'11'!$A$516:$E$542</definedName>
    <definedName function="false" hidden="false" localSheetId="12" name="__xlnm.Print_Area_0" vbProcedure="false">'11'!$A$516:$E$542</definedName>
    <definedName function="false" hidden="false" localSheetId="12" name="__xlnm.Print_Area_0_0" vbProcedure="false">'11'!$A$516:$E$542</definedName>
    <definedName function="false" hidden="false" localSheetId="12" name="__xlnm.Print_Area_0_0_0" vbProcedure="false">'11'!$A$516:$E$542</definedName>
    <definedName function="false" hidden="false" localSheetId="12" name="__xlnm.Print_Area_0_0_0_0" vbProcedure="false">'11'!$A$516:$E$542</definedName>
    <definedName function="false" hidden="false" localSheetId="12" name="__xlnm.Print_Area_0_0_0_0_0" vbProcedure="false">'11'!$A$516:$E$542</definedName>
    <definedName function="false" hidden="false" localSheetId="12" name="__xlnm.Print_Area_0_0_0_0_0_0" vbProcedure="false">'11'!$A$516:$E$542</definedName>
    <definedName function="false" hidden="false" localSheetId="12" name="__xlnm.Print_Area_0_0_0_0_0_0_0" vbProcedure="false">'11'!$A$516:$E$542</definedName>
    <definedName function="false" hidden="false" localSheetId="12" name="__xlnm.Print_Area_0_0_0_0_0_0_0_0" vbProcedure="false">'11'!$A$516:$E$542</definedName>
    <definedName function="false" hidden="false" localSheetId="12" name="__xlnm.Print_Area_0_0_0_0_0_0_0_0_0" vbProcedure="false">'11'!$A$516:$E$542</definedName>
    <definedName function="false" hidden="false" localSheetId="12" name="__xlnm.Print_Area_0_0_0_0_0_0_0_0_0_0" vbProcedure="false">'11'!$A$516:$E$542</definedName>
    <definedName function="false" hidden="false" localSheetId="12" name="__xlnm.Print_Area_0_0_0_0_0_0_0_0_0_0_0" vbProcedure="false">'11'!$A$516:$E$542</definedName>
    <definedName function="false" hidden="false" localSheetId="12" name="__xlnm.Print_Area_0_0_0_0_0_0_0_0_0_0_0_0" vbProcedure="false">'11'!$A$516:$E$542</definedName>
    <definedName function="false" hidden="false" localSheetId="12" name="__xlnm.Print_Area_0_0_0_0_0_0_0_0_0_0_0_0_0" vbProcedure="false">'11'!$A$516:$E$542</definedName>
    <definedName function="false" hidden="false" localSheetId="12" name="__xlnm.Print_Area_0_0_0_0_0_0_0_0_0_0_0_0_0_0" vbProcedure="false">'11'!$A$516:$E$542</definedName>
    <definedName function="false" hidden="false" localSheetId="12" name="__xlnm.Print_Area_0_0_0_0_0_0_0_0_0_0_0_0_0_0_0" vbProcedure="false">'11'!$A$516:$E$542</definedName>
    <definedName function="false" hidden="false" localSheetId="12" name="__xlnm.Print_Area_0_0_0_0_0_0_0_0_0_0_0_0_0_0_0_0" vbProcedure="false">'11'!$A$516:$E$542</definedName>
    <definedName function="false" hidden="false" localSheetId="12" name="__xlnm.Print_Area_0_0_0_0_0_0_0_0_0_0_0_0_0_0_0_0_0" vbProcedure="false">'11'!$A$516:$E$542</definedName>
    <definedName function="false" hidden="false" localSheetId="12" name="__xlnm.Print_Area_0_0_0_0_0_0_0_0_0_0_0_0_0_0_0_0_0_0" vbProcedure="false">'11'!$A$516:$E$542</definedName>
    <definedName function="false" hidden="false" localSheetId="12" name="__xlnm.Print_Area_0_0_0_0_0_0_0_0_0_0_0_0_0_0_0_0_0_0_0" vbProcedure="false">'11'!$A$516:$E$542</definedName>
    <definedName function="false" hidden="false" localSheetId="12" name="__xlnm.Print_Area_0_0_0_0_0_0_0_0_0_0_0_0_0_0_0_0_0_0_0_0" vbProcedure="false">'11'!$A$516:$E$542</definedName>
    <definedName function="false" hidden="false" localSheetId="12" name="__xlnm.Print_Area_0_0_0_0_0_0_0_0_0_0_0_0_0_0_0_0_0_0_0_0_0" vbProcedure="false">'11'!$A$516:$E$542</definedName>
    <definedName function="false" hidden="false" localSheetId="12" name="__xlnm.Print_Area_0_0_0_0_0_0_0_0_0_0_0_0_0_0_0_0_0_0_0_0_0_0" vbProcedure="false">'11'!$A$516:$E$542</definedName>
    <definedName function="false" hidden="false" localSheetId="12" name="__xlnm.Print_Area_0_0_0_0_0_0_0_0_0_0_0_0_0_0_0_0_0_0_0_0_0_0_0" vbProcedure="false">'11'!$A$516:$E$542</definedName>
    <definedName function="false" hidden="false" localSheetId="12" name="__xlnm.Print_Area_0_0_0_0_0_0_0_0_0_0_0_0_0_0_0_0_0_0_0_0_0_0_0_0" vbProcedure="false">'11'!$A$516:$E$542</definedName>
    <definedName function="false" hidden="false" localSheetId="12" name="__xlnm.Print_Area_0_0_0_0_0_0_0_0_0_0_0_0_0_0_0_0_0_0_0_0_0_0_0_0_0" vbProcedure="false">'11'!$A$516:$E$542</definedName>
    <definedName function="false" hidden="false" localSheetId="12" name="__xlnm.Print_Area_0_0_0_0_0_0_0_0_0_0_0_0_0_0_0_0_0_0_0_0_0_0_0_0_0_0" vbProcedure="false">'11'!$A$516:$E$542</definedName>
    <definedName function="false" hidden="false" localSheetId="12" name="__xlnm.Print_Area_0_0_0_0_0_0_0_0_0_0_0_0_0_0_0_0_0_0_0_0_0_0_0_0_0_0_0" vbProcedure="false">'11'!$A$516:$E$542</definedName>
    <definedName function="false" hidden="false" localSheetId="12" name="__xlnm.Print_Area_0_0_0_0_0_0_0_0_0_0_0_0_0_0_0_0_0_0_0_0_0_0_0_0_0_0_0_0" vbProcedure="false">'11'!$A$516:$E$542</definedName>
    <definedName function="false" hidden="false" localSheetId="12" name="__xlnm.Print_Area_0_0_0_0_0_0_0_0_0_0_0_0_0_0_0_0_0_0_0_0_0_0_0_0_0_0_0_0_0" vbProcedure="false">'11'!$A$516:$E$542</definedName>
    <definedName function="false" hidden="false" localSheetId="12" name="__xlnm.Print_Area_0_0_0_0_0_0_0_0_0_0_0_0_0_0_0_0_0_0_0_0_0_0_0_0_0_0_0_0_0_0" vbProcedure="false">'11'!$A$516:$E$542</definedName>
    <definedName function="false" hidden="false" localSheetId="12" name="__xlnm.Print_Area_0_0_0_0_0_0_0_0_0_0_0_0_0_0_0_0_0_0_0_0_0_0_0_0_0_0_0_0_0_0_0" vbProcedure="false">'11'!$A$516:$E$542</definedName>
    <definedName function="false" hidden="false" localSheetId="12" name="__xlnm.Print_Area_0_0_0_0_0_0_0_0_0_0_0_0_0_0_0_0_0_0_0_0_0_0_0_0_0_0_0_0_0_0_0_0" vbProcedure="false">'11'!$A$516:$E$542</definedName>
    <definedName function="false" hidden="false" localSheetId="12" name="__xlnm.Print_Area_0_0_0_0_0_0_0_0_0_0_0_0_0_0_0_0_0_0_0_0_0_0_0_0_0_0_0_0_0_0_0_0_0" vbProcedure="false">'11'!$A$516:$E$542</definedName>
    <definedName function="false" hidden="false" localSheetId="12" name="__xlnm.Print_Area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_0_0_0_0_0" vbProcedure="false">'11'!$A$516:$E$542</definedName>
    <definedName function="false" hidden="false" localSheetId="12" name="__xlnm.Print_Area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_0_0_0_0_0" vbProcedure="false">'10'!$A$512:$L$540</definedName>
    <definedName function="false" hidden="false" localSheetId="12" name="__xlnm.Print_Area_0_0_0_0_0_0_0_0_0_0_0_0_0_0_0_0_0_0_0_0_0_0_0_0_0_0_0_0_0_0_0_0_0_0_0_0_0_0_0_0_0_0_0_0_0_0_0_0_0_0_0_0_0_0_0_0_0" vbProcedure="false">'10'!$A$512:$L$540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<sst xmlns="http://schemas.openxmlformats.org/spreadsheetml/2006/main" count="10195" uniqueCount="568">
  <si>
    <t>Таблица 1</t>
  </si>
  <si>
    <t>Перечень</t>
  </si>
  <si>
    <t>подпрограмм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</si>
  <si>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N</t>
  </si>
  <si>
    <t>Наименование подпрограммы,  основного мероприятия, мероприятия</t>
  </si>
  <si>
    <t>Ответственный за реализацию</t>
  </si>
  <si>
    <t>Год</t>
  </si>
  <si>
    <t>Последствия не реализации подпрограммы,  основного мероприятия</t>
  </si>
  <si>
    <r>
      <t xml:space="preserve">Показатели программы (подпрограммы, ВЦП)</t>
    </r>
    <r>
      <rPr>
        <vertAlign val="superscript"/>
        <sz val="14"/>
        <color rgb="FF000000"/>
        <rFont val="Times New Roman"/>
        <family val="1"/>
        <charset val="204"/>
      </rPr>
      <t xml:space="preserve">1</t>
    </r>
  </si>
  <si>
    <t>п/п</t>
  </si>
  <si>
    <t>Начала реализации</t>
  </si>
  <si>
    <t>окончания реализации</t>
  </si>
  <si>
    <t>1.</t>
  </si>
  <si>
    <t>Подпрограмма 1 Развитие культуры на территории Сланцевского городского поселения</t>
  </si>
  <si>
    <t>комитет по КсиМП</t>
  </si>
  <si>
    <t>1.1</t>
  </si>
  <si>
    <t>Основное мероприятие 1.1 Обеспечение текущей деятельности муниципальных учреждений культуры</t>
  </si>
  <si>
    <t>Комитет по КСиМП, муниципальные учреждения культуры</t>
  </si>
  <si>
    <t>Неэффективная работа по реализации прав граждан в сфере культуры</t>
  </si>
  <si>
    <t>Показатели (индикаторы) №№ 1-5</t>
  </si>
  <si>
    <t>1.2</t>
  </si>
  <si>
    <t>Основное мероприятие 1.2. Развитие и модернизация муниципальных учреждений культуры</t>
  </si>
  <si>
    <t>Показатель (индикатор) № 6-7</t>
  </si>
  <si>
    <t>1.3</t>
  </si>
  <si>
    <t>Основное мероприятие 1.3. Обеспечение эффективности проведения общегородских мероприятий</t>
  </si>
  <si>
    <t>Показатель (индикатор) № 1</t>
  </si>
  <si>
    <t>1.4</t>
  </si>
  <si>
    <t>Основное мероприятие 1.4 Мероприятия, посвященные празднованию Дня образования Ленинградской области</t>
  </si>
  <si>
    <t>Показатель (индикатор) № 8</t>
  </si>
  <si>
    <t>1.5</t>
  </si>
  <si>
    <t>Основное мероприятие 1.5. Комплектование книжных фондов (в рамках реализации госпрограммы «Развитие культуры в Ленинградской области»)</t>
  </si>
  <si>
    <t>Комитет по КсиМП, СЦГБ</t>
  </si>
  <si>
    <t>Показатель (индикатор) 9</t>
  </si>
  <si>
    <t>2.</t>
  </si>
  <si>
    <t>Подпрограмма 2 Развитие молодежной политики на территории Сланцевского городского поселения</t>
  </si>
  <si>
    <t>2.1.</t>
  </si>
  <si>
    <t>Основное мероприятие 2.1.  Реализация комплекса мер по созданию условий для успешной социализации и эффективной самореализации молодежи</t>
  </si>
  <si>
    <t>Отсутствие возможности в выработке необходимых навыков для успешной социализации в современном обществе.</t>
  </si>
  <si>
    <t>Показатели (индикаторы) №№  10, 11</t>
  </si>
  <si>
    <t>2.2</t>
  </si>
  <si>
    <t>Основное мероприятие 2.2.  Реализация комплекса мер по созданию условий для социализации детей в каникулярный период</t>
  </si>
  <si>
    <t>Развитие деструктивного и девиантного поведения молодежи</t>
  </si>
  <si>
    <t>Показатель (индикатор) 12</t>
  </si>
  <si>
    <t>Подпрограмма 3 Развитие физической культуры и спорта на территории Сланцевского городского поселения.</t>
  </si>
  <si>
    <t>Комитет по КсиМП, ФОК "Сланцы"</t>
  </si>
  <si>
    <t>3.1</t>
  </si>
  <si>
    <t>Основное мероприятие 3.1 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</si>
  <si>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Отсутствие возможности для  привлечения населения к регулярным занятиям физической культурой.</t>
  </si>
  <si>
    <t>Показатели (индикаторы) №№ 13, 14</t>
  </si>
  <si>
    <t>&lt;1&gt; Указывается номер показателя согласно таблице 6 настоящего Приложения, на достижение которого направлено основное мероприятие, подпрограмма</t>
  </si>
  <si>
    <t>подпрограмм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</si>
  <si>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подпрограм­мы, ведомственной целевой программы, основного меро­приятия, мероприятия</t>
  </si>
  <si>
    <t>Ответ­ственный за реализа­цию</t>
  </si>
  <si>
    <t>Последствия не реализации под­программы, ве­домственной целевой про­граммы, основ­ного мероприя­тия</t>
  </si>
  <si>
    <t>Начала реализа­ции</t>
  </si>
  <si>
    <t>оконча­ния реа­лизации</t>
  </si>
  <si>
    <t>Подпрограмма 1</t>
  </si>
  <si>
    <t>Развитие культуры на территории Сланцевского городского поселения</t>
  </si>
  <si>
    <t>Основное мероприятие 1.1 Обеспечение деятельности муниципальных учреждений культуры</t>
  </si>
  <si>
    <t>Отдел, муниципальные учреждения культуры</t>
  </si>
  <si>
    <t>Неэффективное обеспечение реализации прав граждан в сфере культуры</t>
  </si>
  <si>
    <t>Основное мероприятие 1.2 Поддержка творческих инициатив населения</t>
  </si>
  <si>
    <t>Отдел</t>
  </si>
  <si>
    <t>Отсутствие возможности к стимулированию занятиями художественным творчеством, нереализация инициатив и прав граждан в сфере культуры и искусства, снижение престижа творческих профессий</t>
  </si>
  <si>
    <t>Подпрограмма 2</t>
  </si>
  <si>
    <t>Развитие молодежной политики на территории Сланцевского городского поселения</t>
  </si>
  <si>
    <t>Мероприятие 2.1.  Реализация комплекса мер по созданию условий для успешной социализации и эффективной самореализации молодежи</t>
  </si>
  <si>
    <t>Сектор по молодежной политике</t>
  </si>
  <si>
    <t>Мероприятие 2.2.  Реализация комплекса мер по созданию условий для социализации детей в каникулярный период</t>
  </si>
  <si>
    <t>Подпрограмма 3</t>
  </si>
  <si>
    <t>Сектор по спорту</t>
  </si>
  <si>
    <t>Развитие физической культуры и спорта на территории Сланцевского городского поселения.</t>
  </si>
  <si>
    <t>Основное мероприятие 3.1</t>
  </si>
  <si>
    <t>Создание условий для занятий физической культурой и спортом</t>
  </si>
  <si>
    <t>--------------------------------</t>
  </si>
  <si>
    <t>Таблица 2</t>
  </si>
  <si>
    <t>к муниципальной программе, утвержденной постановлением администрации Сланцевского муниципального района от 02.11.2016 №1683-п</t>
  </si>
  <si>
    <t>(в редакции постановления администрации Сланцевского муниципального района от __________ 2017 № ____)</t>
  </si>
  <si>
    <t>План</t>
  </si>
  <si>
    <t>реализации мероприятий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</si>
  <si>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Наименование муниципальной программы, подпрограммы, ведомственной целевой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</si>
  <si>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</si>
  <si>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</si>
  <si>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</si>
  <si>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</si>
  <si>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</si>
  <si>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</si>
  <si>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</si>
  <si>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</si>
  <si>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</si>
  <si>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района</t>
  </si>
  <si>
    <t>Бюджет поселения</t>
  </si>
  <si>
    <t>Муниципальная программа «Развитие культуры, спорта и молодежной политики на территории Сланцевского городского поселения на 2017 - 2019 годы»</t>
  </si>
  <si>
    <t>Комитет по КсиМП, муниципальные учреждения культуры Сланцевского городского поселения (далее — муниципальные учреждения культуры), общественные организации</t>
  </si>
  <si>
    <t>Итого</t>
  </si>
  <si>
    <t>ГДК</t>
  </si>
  <si>
    <t>ПКиО</t>
  </si>
  <si>
    <t>СЦГБ</t>
  </si>
  <si>
    <t>Комитет</t>
  </si>
  <si>
    <t>Подпрограмма 1 «Развитие культуры на территории Сланцевского городского поселения»</t>
  </si>
  <si>
    <t>Комитет по КсиМП, муниципальные учреждения культуры, общественные организации, Сланцевский историко-краеведческий музей — филиал ЛО ГУК «Музейное агентство»</t>
  </si>
  <si>
    <t>комитет</t>
  </si>
  <si>
    <t>Комитет по КсиМп, муниципальные учреждения культуры</t>
  </si>
  <si>
    <t>Основное мероприятие 1.2. Развитие и модернизация учреждений культуры</t>
  </si>
  <si>
    <t>Комитет по КсиМП, муниципальные учреждения культуры</t>
  </si>
  <si>
    <t>ПкиО</t>
  </si>
  <si>
    <t>Основное мероприятие 1.5 Комплектование книжного фонда (в рамках реализации госпрограммы «Развитие культуры в Ленинградской области»)</t>
  </si>
  <si>
    <t>Комитет по КСМП, СЦГБ</t>
  </si>
  <si>
    <t>Подпрограмма 2 «Развитие молодежной политики на территории Сланцевского городского поселения»</t>
  </si>
  <si>
    <t>Комитет по КсиМП</t>
  </si>
  <si>
    <t>Итого:</t>
  </si>
  <si>
    <t>Основное мероприятие 2.1 Реализация комплекса мер по созданию условий для успешной социализации и эффективной самореализации молодежи</t>
  </si>
  <si>
    <t>Комитет по КсиМп, МКУК "Парк культуры и отдыха"</t>
  </si>
  <si>
    <t>Основное мероприятие 2.2. Развитие комплекса мер по созданию условий для социализации детей в каникулярное время</t>
  </si>
  <si>
    <t>Муниципальные учреждения культуры</t>
  </si>
  <si>
    <t>Подпрограмма 3 «Развитие физической культуры и спорта на территории Сланцевского городского поселения»</t>
  </si>
  <si>
    <t>Комитет по КсиМП, ФОК «Сланцы», спортивные федерации, общественные объединения</t>
  </si>
  <si>
    <t>Комитет по КсиМп, ФОК «Сланцы», Спортивные федерации, общественные объединения.</t>
  </si>
  <si>
    <t>Таблица 3</t>
  </si>
  <si>
    <t>Информация</t>
  </si>
  <si>
    <t>о ведомственной структуре финансирования программы «Развитие культуры, спорта и молодежной политики на территории Сланцевского городского поселения»</t>
  </si>
  <si>
    <t>(тыс. руб. в действующих ценах каждого года</t>
  </si>
  <si>
    <t>реализации программы)</t>
  </si>
  <si>
    <t>Наименование</t>
  </si>
  <si>
    <t>1-й год реализации программы</t>
  </si>
  <si>
    <t>2-й год реализации программы</t>
  </si>
  <si>
    <t>получателя</t>
  </si>
  <si>
    <t>2014 г.</t>
  </si>
  <si>
    <t>2015 г.</t>
  </si>
  <si>
    <t>Последний год реализации про­граммы</t>
  </si>
  <si>
    <t>бюджетных средств</t>
  </si>
  <si>
    <t>2016г.</t>
  </si>
  <si>
    <t>Источники финансирования</t>
  </si>
  <si>
    <t>федеральн­ый бюд­жет</t>
  </si>
  <si>
    <t>областн­ой бюд­жет</t>
  </si>
  <si>
    <t>бюд­жет СМР</t>
  </si>
  <si>
    <t>бюд­жеты поселен­ий</t>
  </si>
  <si>
    <t>про­чие</t>
  </si>
  <si>
    <t>феде­ральный бюджет</t>
  </si>
  <si>
    <t>Администрация Сланцевского муниципального района от имени администрации Сланцевского городского поселения</t>
  </si>
  <si>
    <t>Муниципальное казенное учреждение культуры «Городской Дом культуры»</t>
  </si>
  <si>
    <t>Муниципальное казенное учреждение культуры «Парк культуры и отдыха»</t>
  </si>
  <si>
    <t>Муниципальное казенное учреждение культуры «Сланцевская центральная городская библиотека»</t>
  </si>
  <si>
    <t>Руководитель программы</t>
  </si>
  <si>
    <t>(долж­ность)</t>
  </si>
  <si>
    <t>(подпись)</t>
  </si>
  <si>
    <t>(фамилия, инициалы)</t>
  </si>
  <si>
    <t>Таблица 4</t>
  </si>
  <si>
    <t>объектов капитального строительства/ремонта муниципальной программы</t>
  </si>
  <si>
    <t>«Развитие культуры, спорта и молодежной политики на территории Сланцевского городского поселения»</t>
  </si>
  <si>
    <t>(тыс. руб.)</t>
  </si>
  <si>
    <t>Наименование и местонахо­ждение стройки (объекта капитального строитель­ства/ремонта), проектная мощность</t>
  </si>
  <si>
    <t>Сроки строи­тельства, капитального ремонта (годы)</t>
  </si>
  <si>
    <t>Реквизиты утверждения проектно-сметной доку­ментации (ПСД)</t>
  </si>
  <si>
    <t>Форма соб­ственности</t>
  </si>
  <si>
    <t>Сметная стоимость</t>
  </si>
  <si>
    <t>в ценах, утвержден­ных в ПСД</t>
  </si>
  <si>
    <t>в ценах года начала реали­зации программы</t>
  </si>
  <si>
    <t>Здание МКУК Городской  Дом культуры»,  г. Сланцы, ул. Ленина, д.5</t>
  </si>
  <si>
    <r>
      <t xml:space="preserve">ПСД (ремонт сценографического оборудования),положительное заключение № ГАУ «Леноблгосэкспертиза»</t>
    </r>
    <r>
      <rPr>
        <sz val="11"/>
        <color rgb="FF000000"/>
        <rFont val="Courier New"/>
        <family val="3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47-1-7-0608-12 – 2012 год</t>
    </r>
  </si>
  <si>
    <t>муниципальная</t>
  </si>
  <si>
    <t>Здание МКУК "Сланцевская центральная городская библиотека" (филиал № 2), г. Сланцы ул. Жуковского, д.6</t>
  </si>
  <si>
    <t>ПСД в наличии, положительные заключения ГАУ «Леноблгосэкспертизы» № 47-1-7-0091-13 от 13.02.2013 и № 47-1-7-0175-13 от 29.03.2013</t>
  </si>
  <si>
    <t>Здание мастерской МКУК "Парк культуры и отдыха" , Г. Сланцы, ул. Партизанская, д.8</t>
  </si>
  <si>
    <t>ПСД не прошла заключение экспертизы</t>
  </si>
  <si>
    <t>Таблица 5</t>
  </si>
  <si>
    <t>Адресная программа</t>
  </si>
  <si>
    <t>капитальных вложений муниципальной программы</t>
  </si>
  <si>
    <t>Наименование и местонахождение стройки (объекта капитального строительства/ремонта)</t>
  </si>
  <si>
    <t>Финансовый год</t>
  </si>
  <si>
    <t>Распределение бюджетных инвестиций по источникам финансирования</t>
  </si>
  <si>
    <t>(тыс. руб. в действующих ценах каждого года реализации программы)</t>
  </si>
  <si>
    <t>федеральный бюджет</t>
  </si>
  <si>
    <t>областной бюджет</t>
  </si>
  <si>
    <t>бюджет СМР</t>
  </si>
  <si>
    <t>бюджеты поселений</t>
  </si>
  <si>
    <t>Здания МКУК Городской  Дом культуры»,  г. Сланцы, ул. Ленина, д.5</t>
  </si>
  <si>
    <t>-</t>
  </si>
  <si>
    <t>Таблица 6</t>
  </si>
  <si>
    <t>'2'.G3'2'.G36</t>
  </si>
  <si>
    <t>Сведения</t>
  </si>
  <si>
    <t>о показателях (индикаторах) муниципальной программы</t>
  </si>
  <si>
    <t>и их значениях</t>
  </si>
  <si>
    <t>№</t>
  </si>
  <si>
    <t>Наименование показателя (индикатора)</t>
  </si>
  <si>
    <t>Единица измерения</t>
  </si>
  <si>
    <r>
      <t xml:space="preserve">Значение показателя (индикатора)</t>
    </r>
    <r>
      <rPr>
        <vertAlign val="superscript"/>
        <sz val="11"/>
        <color rgb="FF000000"/>
        <rFont val="Times New Roman"/>
        <family val="1"/>
        <charset val="204"/>
      </rPr>
      <t xml:space="preserve">2</t>
    </r>
  </si>
  <si>
    <t>Базовый период</t>
  </si>
  <si>
    <t>1-й год реализации</t>
  </si>
  <si>
    <t>2-й год реализации</t>
  </si>
  <si>
    <r>
      <t xml:space="preserve">2013 г.</t>
    </r>
    <r>
      <rPr>
        <vertAlign val="superscript"/>
        <sz val="11"/>
        <color rgb="FF000000"/>
        <rFont val="Times New Roman"/>
        <family val="1"/>
        <charset val="204"/>
      </rPr>
      <t xml:space="preserve">3</t>
    </r>
  </si>
  <si>
    <t>201_5г.</t>
  </si>
  <si>
    <t>Муниципальная программа «Развитие культуры, спорта и молодежной политики на территории Сланцевского городского поселения»</t>
  </si>
  <si>
    <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«Развитие культуры на территории Сланцевского городского поселения»</t>
    </r>
  </si>
  <si>
    <t>Основное мероприятие 1.1. Обеспечение деятельности муниципальных учреждений культуры</t>
  </si>
  <si>
    <t>Показатель (индикатор) 1.1.1 - количество посещений культурно-досуговых учреждений</t>
  </si>
  <si>
    <t>Тыс. чел.</t>
  </si>
  <si>
    <t>Показатель (индикатор) 1.1.2 - доля участников клубных формирований в общем количестве жителей Сланцевского городского поселения</t>
  </si>
  <si>
    <t>%</t>
  </si>
  <si>
    <t>Показатель (индикатор) 1.1.3.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</si>
  <si>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Показатель (индикатор) 1.1.4 - количество обращений в  библиотеку</t>
  </si>
  <si>
    <t>Показатель (индикатор)1.1.5. - объем (количество записей) электронного каталога и других баз данных, создаваемых библиотекой</t>
  </si>
  <si>
    <t>Тыс. ед.</t>
  </si>
  <si>
    <t>Показатель (индикатор) 1.1.6. - доля учреждений культуры, подключенных к сети "Интернет", в общем количестве учреждений культуры Сланцевского городского поселения</t>
  </si>
  <si>
    <t>Показатель (индикатор) 1.1.7. - доля учреждений культуры, имеющих сайт в сети интернет, в общем количестве учреждений культуры Сланцевского городского поселения</t>
  </si>
  <si>
    <t>Показатель (индикатор) 1.1.8. - количество досуговых объектов Парка культуры и отдыха</t>
  </si>
  <si>
    <t>ед.</t>
  </si>
  <si>
    <t>Показатель (индикатор) 1.1.9. - количество муниципальных учреждений культуры, в которых производился капитальный ремонт</t>
  </si>
  <si>
    <t>Показатель (индикатор) 1.1.10. - соотношение средней заработной платы работников муниципальных учреждений культуры к средней заработной плате по Ленинградской области</t>
  </si>
  <si>
    <t>Показатель (индикатор) 1.1.11. - прирост заработной платы</t>
  </si>
  <si>
    <t>Основное мероприятие 1.2. Поддержка творческих инициатив населения</t>
  </si>
  <si>
    <t>Показатель (индикатор) 1.2.1 - объем финансовой поддержки творческих инициатив населения</t>
  </si>
  <si>
    <t>Тыс. руб.</t>
  </si>
  <si>
    <r>
      <t xml:space="preserve">Подпрограмма 2</t>
    </r>
    <r>
      <rPr>
        <b val="true"/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молодежной политики на территории Сланцевского городского поселения</t>
    </r>
  </si>
  <si>
    <t>Основное мероприятие 2.1. Реализация комплекса мер по созданию условий для успешной социализации и эффективной самореализации молодежи</t>
  </si>
  <si>
    <t>Показатель (индикатор) 2.1.1 -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</si>
  <si>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2.1.2 - количество посещений молодежных мероприятий</t>
  </si>
  <si>
    <t>Чел.</t>
  </si>
  <si>
    <t>Основное мероприятие 2.2. Реализация комплекса мер по созданию условий для социализации детей в каникулярный период</t>
  </si>
  <si>
    <t>Показатель (индикатор) 2.2.1 - количество детей, охваченных организованными формами досуга и занятости в летний период</t>
  </si>
  <si>
    <t>Не менее 100</t>
  </si>
  <si>
    <r>
      <t xml:space="preserve">Подпрограмма 3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физической культуры и спорта на территории Сланцевского городского поселения.</t>
    </r>
  </si>
  <si>
    <t>Основное мероприятие 3.1  Создание условий для занятий физической культурой и спортом</t>
  </si>
  <si>
    <t>Показатель (индикатор) 3.1.1 - количество участников спортивных мероприятий</t>
  </si>
  <si>
    <t>Показатель (индикатор) 3.1.2 - доля населения, систематически занимающегося физической культурой и спортом</t>
  </si>
  <si>
    <t>&lt;2&gt; При наличии денежной единицы измерения показателя (индикатора) указываются значения показателя (индикатора) в ценах соответствующих лет.</t>
  </si>
  <si>
    <t>&lt;3&gt; Указывается значение показателя на последний отчетный период, по которому имеются данные по показателям.</t>
  </si>
  <si>
    <t>Таблица 7.1</t>
  </si>
  <si>
    <t>мероприятий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</si>
  <si>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основного мероприятия подпрограммы, мероприятия основного мероприятия</t>
  </si>
  <si>
    <t>Ожидаемый результат реализации мероприятия</t>
  </si>
  <si>
    <t>Объем ресурсного обеспечения (тыс. руб.)</t>
  </si>
  <si>
    <r>
      <t xml:space="preserve">Федеральный бюдже</t>
    </r>
    <r>
      <rPr>
        <sz val="11"/>
        <color rgb="FF000000"/>
        <rFont val="Times New Roman"/>
        <family val="1"/>
        <charset val="204"/>
      </rPr>
      <t xml:space="preserve">т</t>
    </r>
  </si>
  <si>
    <t>Местный бюджет</t>
  </si>
  <si>
    <t>Иные источники</t>
  </si>
  <si>
    <t>Отдел, муниципальные учреждения культуры, общественные организации, Сланцевский историко-краеведческий музей — филиал ЛО ГУК «Музейное агентство»</t>
  </si>
  <si>
    <t>Создание благоприятных условий для устойчивого развития сферы культуры</t>
  </si>
  <si>
    <t>1-й год</t>
  </si>
  <si>
    <t>реализации</t>
  </si>
  <si>
    <t>2-й год</t>
  </si>
  <si>
    <t>3-й год</t>
  </si>
  <si>
    <t>Сохранение сети муниципальных учреждений культуры</t>
  </si>
  <si>
    <t>1.1.1</t>
  </si>
  <si>
    <t>Мероприятие 1.1</t>
  </si>
  <si>
    <t>Обеспечение текущей деятельности муниципальных учреждений культуры</t>
  </si>
  <si>
    <t>1.1.2</t>
  </si>
  <si>
    <t>Мероприятие 1.2.</t>
  </si>
  <si>
    <t>Модернизация оснащения Молодежного библиотечного центра МОСТ городской библиотеки</t>
  </si>
  <si>
    <t>Развитие и модернизация муниципальных учреждений культуры</t>
  </si>
  <si>
    <t>Модернизация библиотеки, сцены в театре «Бумс», увеличение досуговых объектов Парка культуры и отдыха</t>
  </si>
  <si>
    <t>Оснащение библиотеки и Городского Дома культуры оборудованием, увеличение досуговых объектов Парка культуры и отдыха</t>
  </si>
  <si>
    <t>1.1.3</t>
  </si>
  <si>
    <t>Мероприятие 1.3</t>
  </si>
  <si>
    <t>Капитальный ремонт сценического оборудования ГДК, кап. ремонт библиотеки ( Жуковского, 6)</t>
  </si>
  <si>
    <t>Капитальный ремонт муниципальных учреждений культуры</t>
  </si>
  <si>
    <t>Кап. ремонт библиотеки ( Жуковского, 6) ремонт мастерских ПКиО</t>
  </si>
  <si>
    <t>1.1.4</t>
  </si>
  <si>
    <t>Мероприятие 1.4</t>
  </si>
  <si>
    <t>Обеспечение запланированного уровня средней заработной платы работников муниципальных учреждений культуры</t>
  </si>
  <si>
    <t>Повышение заработной платы работников культуры</t>
  </si>
  <si>
    <t>гдк</t>
  </si>
  <si>
    <t>Участие в 14 мероприятиях</t>
  </si>
  <si>
    <t>Таблица 7.2</t>
  </si>
  <si>
    <t>Подпрограмма 2 «Развитие молодежной политики в Сланцевском городском поселение»</t>
  </si>
  <si>
    <t>Подпрограмма 2.</t>
  </si>
  <si>
    <t>Сектор молодежной политики</t>
  </si>
  <si>
    <t>Создание благоприятных условий для устойчивого развития сферы молодежной политики</t>
  </si>
  <si>
    <t>отдел</t>
  </si>
  <si>
    <t>2.1</t>
  </si>
  <si>
    <t>Мероприятие 2.1</t>
  </si>
  <si>
    <t>Создание условий для раскрытия личностного потенциала молодых людей; повышение социальной активности молодежи</t>
  </si>
  <si>
    <t>Реализация комплекса мер по созданию условий для успешной социализации и эффективной самореализации молодежи</t>
  </si>
  <si>
    <t>Мероприятие 2.2. развитие комплекса мер по созданию условий для социализации детей в канткулярное время</t>
  </si>
  <si>
    <t>Привлечение к созидательному труду молодых людей, оказавшихся в трудной жизненной ситуации; охват детей организованными формами досуга и занятости в летний период</t>
  </si>
  <si>
    <t>Таблица 7.3</t>
  </si>
  <si>
    <t>Подпрограмма 3 «Развитие физической культуры и спорта в Сланцевском городском поселение»</t>
  </si>
  <si>
    <t>Сектор по спорту, Спортивные федерации, общественные объединения.</t>
  </si>
  <si>
    <t>Создание благоприятных условий для развития физической культуры и спорта</t>
  </si>
  <si>
    <t>Мероприятие 3.1</t>
  </si>
  <si>
    <t>Увеличение охвата населения занятиями физической культурой и спортом.</t>
  </si>
  <si>
    <t>Таблица 8</t>
  </si>
  <si>
    <t>о порядке сбора информации и методике расчета показателя</t>
  </si>
  <si>
    <t>(индикатора)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</si>
  <si>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пока­зателя (индикатора)</t>
  </si>
  <si>
    <t>Ед. из­мер.</t>
  </si>
  <si>
    <r>
      <t xml:space="preserve">Опреде­ление показа­теля</t>
    </r>
    <r>
      <rPr>
        <vertAlign val="superscript"/>
        <sz val="13"/>
        <color rgb="FF000000"/>
        <rFont val="Times New Roman"/>
        <family val="1"/>
        <charset val="204"/>
      </rPr>
      <t xml:space="preserve">4</t>
    </r>
  </si>
  <si>
    <r>
      <t xml:space="preserve">Времен­ные характерис­тики</t>
    </r>
    <r>
      <rPr>
        <vertAlign val="superscript"/>
        <sz val="13"/>
        <color rgb="FF000000"/>
        <rFont val="Times New Roman"/>
        <family val="1"/>
        <charset val="204"/>
      </rPr>
      <t xml:space="preserve">5</t>
    </r>
  </si>
  <si>
    <r>
      <t xml:space="preserve">Алгоритм формирова­ния (форму­ла) показате­ля и методи­ческие пояс­нения</t>
    </r>
    <r>
      <rPr>
        <vertAlign val="superscript"/>
        <sz val="13"/>
        <color rgb="FF000000"/>
        <rFont val="Times New Roman"/>
        <family val="1"/>
        <charset val="204"/>
      </rPr>
      <t xml:space="preserve">6</t>
    </r>
  </si>
  <si>
    <r>
      <t xml:space="preserve">Объект наблюден­ия</t>
    </r>
    <r>
      <rPr>
        <vertAlign val="superscript"/>
        <sz val="13"/>
        <color rgb="FF000000"/>
        <rFont val="Times New Roman"/>
        <family val="1"/>
        <charset val="204"/>
      </rPr>
      <t xml:space="preserve">8</t>
    </r>
  </si>
  <si>
    <r>
      <t xml:space="preserve">Охват совокупнос­ти</t>
    </r>
    <r>
      <rPr>
        <vertAlign val="superscript"/>
        <sz val="13"/>
        <color rgb="FF000000"/>
        <rFont val="Times New Roman"/>
        <family val="1"/>
        <charset val="204"/>
      </rPr>
      <t xml:space="preserve">9</t>
    </r>
  </si>
  <si>
    <t>Количество посещений культурно-досуговых учреждений</t>
  </si>
  <si>
    <t>Отражает востребованность у населения услуг культурно-досуговых учреждений</t>
  </si>
  <si>
    <t>Ежегодно, за отчетный год</t>
  </si>
  <si>
    <t>Культурно-досуговые учреждения</t>
  </si>
  <si>
    <t>Сплошное наблюдение</t>
  </si>
  <si>
    <t>Доля участников клубных формирований в общем количестве жителей Сланцевского городского поселения</t>
  </si>
  <si>
    <t>Характеризует эффективность деятельности в сфере культуры</t>
  </si>
  <si>
    <t>Чу / Чж х 100%,</t>
  </si>
  <si>
    <t>где Чу – число жителей привлекаемых к участию в клубных формированиях в отчетном периоде, Чж – общее число жителей поселения</t>
  </si>
  <si>
    <t>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</si>
  <si>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Характеризует уровень работы по повышению  квалификации кадрового состава учреждений культуры</t>
  </si>
  <si>
    <t>Чк/Чспис. х 100%, где Чк – число работников учреждений культуры прошедших повышение квалификации и переподготовку, Ч спис.- списочное число работников муниципальных учреждений культуры</t>
  </si>
  <si>
    <t>Количество обращений в  библиотеку</t>
  </si>
  <si>
    <t>Характеризует востребованность у населения библиотечных услуг</t>
  </si>
  <si>
    <t>МКУК «Сланцевская центральная городская библиотека»</t>
  </si>
  <si>
    <t>Объем финансовой поддержки творческих инициатив населения</t>
  </si>
  <si>
    <t>Тыс. Руб.</t>
  </si>
  <si>
    <t>Характеризует степень участия органов местного самоуправления в поддержке  творческих инициатив</t>
  </si>
  <si>
    <t>Объем (количества записей) электронного каталога и других баз данных, создаваемых библиотекой</t>
  </si>
  <si>
    <t>Отражает эффективность деятельности библиотек по формированию электронных каталогов</t>
  </si>
  <si>
    <t>Доля учреждений культуры, подключенных к сети "Интернет", в общем количестве учреждений культуры Сланцевского городского поселения</t>
  </si>
  <si>
    <t>Характеризует эффективность реализуемых мероприятий по информатизации и модернизации учреждений культуры</t>
  </si>
  <si>
    <t>Уи / Уо х 100%,</t>
  </si>
  <si>
    <t>где Уи – количество учреждений культуры, подключенных к сети "Интернет», Уо – общее количество муниципальных учреждений культуры</t>
  </si>
  <si>
    <t>Доля учреждений культуры, имеющих сайт в сети интернет, в общем количестве учреждений культуры Сланцевского городского поселения</t>
  </si>
  <si>
    <t>Характеризует эффективность реализуемых мероприятий по информатизации и модернизации учреждений  культуры</t>
  </si>
  <si>
    <t>Ус / Уо х 100%,</t>
  </si>
  <si>
    <t>где Ус – количество учреждений культуры, имеющих сайт в сети "Интернет», Уо – общее количество муниципальных учреждений культуры</t>
  </si>
  <si>
    <t>Количество досуговых объектов Парка культуры и отдыха</t>
  </si>
  <si>
    <t>Характеризует эффективность деятельности учреждения</t>
  </si>
  <si>
    <t>МКУК «Парк культуры и отдыха»</t>
  </si>
  <si>
    <t>Количество муниципальных учреждений культуры, в которых произведен капитальный ремонт</t>
  </si>
  <si>
    <t>Характеризует эффективность использования муниципального имущества</t>
  </si>
  <si>
    <t>Соотношение средней заработной платы работников муниципальных учреждений культуры  к средней заработной плате по Ленинградской области</t>
  </si>
  <si>
    <t>Позволяет оценить уровень заработной платы работников учреждений культуры</t>
  </si>
  <si>
    <t>Ежегодно, на 1 января года, следующего за отчетным</t>
  </si>
  <si>
    <t>С=Sk/Sp х 100%, где С – соотношение средней заработной платы работников муниципальных учреждений культуры  к средней заработной плате по Ленинградской области, Sk - средняя заработная плата работников учреждений культуры поселения, Sp – средняя заработная плата по Ленинградской области</t>
  </si>
  <si>
    <t>Прирост заработной платы</t>
  </si>
  <si>
    <t>Позволяет оценить объем увеличения заработной платы работников муниципальных учреждений культуры</t>
  </si>
  <si>
    <t>(Зк- Зк-1)/ Зк-1 х 100%,</t>
  </si>
  <si>
    <t>где Зк – средняя заработная плата работников учреждений культуры в отчетном периоде, Зк-1 – средняя заработная плат работников учреждений культуры  в предыдущем периоде</t>
  </si>
  <si>
    <r>
      <t xml:space="preserve">Доля подростков и молодежи от 14 до 30 лет, занимающихся в молодежных клубах, центрах и других досуговых учреждениях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от общей численности молодежи  поселения</t>
    </r>
  </si>
  <si>
    <t>Позволяет определить востребованность молодежных клубов, центров и других досуговых учреждений.</t>
  </si>
  <si>
    <t>Ежегодно</t>
  </si>
  <si>
    <t>Чу / Чм 100%,</t>
  </si>
  <si>
    <t>Муниципальные учреждения культуры, отдел</t>
  </si>
  <si>
    <t>где Чу – число молодежи привлекаемых к участию в молодежных клубах, центрах и других досуговых учреждениях в отчетном периоде, Чм – общее число молодежи поселения</t>
  </si>
  <si>
    <t>Количество посещений молодежных мероприятий.</t>
  </si>
  <si>
    <t>Позволяет выявить интерес к проводимым мероприятиям и новым формам досуга</t>
  </si>
  <si>
    <t>Учреждения культуры, отдел</t>
  </si>
  <si>
    <t>Количество детей охваченных организованными формами досуга и занятости в летний период</t>
  </si>
  <si>
    <t>Позволяет оценить созданные условия для успешной социализации детей и подростков</t>
  </si>
  <si>
    <t>Учреждения культуры</t>
  </si>
  <si>
    <t>Доля населения систематически занимающихся физической культурой и спортом.</t>
  </si>
  <si>
    <t>Характеризует эффективность деятельности в сфере физической культуры и спорта.</t>
  </si>
  <si>
    <t>где Чу – число жителей, привлекаемых к  систематическим занятиям спортом в отчетном периоде, Чж – общее число жителей поселения</t>
  </si>
  <si>
    <t>Количество участников спортивных мероприятий.</t>
  </si>
  <si>
    <t>Характеризует охват населения занятиями физической культурой и спортом.</t>
  </si>
  <si>
    <t>&lt;4&gt; Характеристика содержания показателя.</t>
  </si>
  <si>
    <t>&lt;5&gt; Указываются периодичность сбора данных и вид временной характеристики (показатель на дату, показатель за период).</t>
  </si>
  <si>
    <t>&lt;6&gt; Приводятся формула и краткий алгоритм расчета. При описании формулы или алгоритма необходимо использовать буквенные обозначения базовых показателей.</t>
  </si>
  <si>
    <t>&lt;7&gt; 1 - периодическая отчетность; 2 - перепись; 3 - единовременное обследование (учет); 4 - бухгалтерская отчетность; 5 - финансовая отчетность; 6 - социологический опрос; 7 - административная информация; 8 - прочие (указать).</t>
  </si>
  <si>
    <t>&lt;8&gt; Указать предприятия (организации) различных секторов экономики, группы населения, домашних хозяйств и др.</t>
  </si>
  <si>
    <t>&lt;9&gt; 1 - сплошное наблюдение; 2 - способ основного массива; 3 - выборочное наблюдение; 4 - монографическое наблюдение.</t>
  </si>
  <si>
    <t>Таблица 9</t>
  </si>
  <si>
    <t>Отчет</t>
  </si>
  <si>
    <r>
      <t xml:space="preserve">о реализации муниципальной программы «Развитие культуры, спорта и молодежной политики на территории Сланцевского городского поселения» </t>
    </r>
    <r>
      <rPr>
        <vertAlign val="superscript"/>
        <sz val="14"/>
        <color rgb="FF000000"/>
        <rFont val="Times New Roman"/>
        <family val="1"/>
        <charset val="204"/>
      </rPr>
      <t xml:space="preserve">10</t>
    </r>
  </si>
  <si>
    <t>Отчетный период: январь - _________ 201__ года</t>
  </si>
  <si>
    <t>Ответственный исполнитель: Отдел по культуре спорту и молодежной политике администрации Сланцевского муниципального района</t>
  </si>
  <si>
    <t>№ п/п</t>
  </si>
  <si>
    <t>Наименование ВЦП, мероприятия ВЦП/ основного мероприятия подпрограммы, мероприятия основного мероприятия/мероприятия подпрограммы</t>
  </si>
  <si>
    <t>Ответственный исполнитель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</si>
  <si>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</si>
  <si>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</si>
  <si>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</si>
  <si>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Фактическое исполнение расходов на отчетную дату (нарастающим итогом), тыс. руб.</t>
  </si>
  <si>
    <t>Прочие источники</t>
  </si>
  <si>
    <t>Бюджет СМР</t>
  </si>
  <si>
    <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«Развитие культуры на территории  Сланцевского городского поселения»</t>
    </r>
  </si>
  <si>
    <r>
      <t xml:space="preserve">Подпрограмма 3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физической культуры и спорта на территории Сланцевского городского поселения.</t>
    </r>
  </si>
  <si>
    <r>
      <t xml:space="preserve">Основное мероприятие 3.1 </t>
    </r>
    <r>
      <rPr>
        <sz val="11"/>
        <color rgb="FF000000"/>
        <rFont val="Times New Roman"/>
        <family val="1"/>
        <charset val="204"/>
      </rPr>
      <t xml:space="preserve">Создание условий для занятий физической культурой и спортом.</t>
    </r>
  </si>
  <si>
    <t>&lt;10&gt; Отчет заполняется 1 раз в полугодие, предоставляется с пояснительной запиской о результатах реализации муниципальной программы в отчетном периоде в порядке согласно с настоящим Порядком.</t>
  </si>
  <si>
    <t>Таблица 10</t>
  </si>
  <si>
    <t>о фактически достигнутых значениях показателей</t>
  </si>
  <si>
    <t>(индикаторов) муниципальной программы «Развитие культуры, спорта и молодежной политики на территории Сланцевского городского поселения»</t>
  </si>
  <si>
    <t>Единица</t>
  </si>
  <si>
    <t>Значение целевого показателя (индикатора) муниципальной программы, подпрограммы, ведомственной целевой программы</t>
  </si>
  <si>
    <t>измерения</t>
  </si>
  <si>
    <r>
      <t xml:space="preserve">Год, предшествующий отчетному</t>
    </r>
    <r>
      <rPr>
        <vertAlign val="superscript"/>
        <sz val="13"/>
        <color rgb="FF000000"/>
        <rFont val="Times New Roman"/>
        <family val="1"/>
        <charset val="204"/>
      </rPr>
      <t xml:space="preserve">11</t>
    </r>
  </si>
  <si>
    <t>Отчетный год</t>
  </si>
  <si>
    <t>Факт</t>
  </si>
  <si>
    <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«Развитие культуры на территории Сланцевского городского поселения»</t>
    </r>
  </si>
  <si>
    <t>Показатель (индикатор) 1.2 - количество посещений культурно-досуговых учреждений</t>
  </si>
  <si>
    <t>Показатель (индикатор) 1.3 - доля участников клубных формирований в общем количестве жителей Сланцевского городского поселения</t>
  </si>
  <si>
    <t>Показатель (индикатор) 1.4 -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</si>
  <si>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1.4.</t>
  </si>
  <si>
    <t>Показатель (индикатор) 1.5 - количество обращений в  библиотеку</t>
  </si>
  <si>
    <t>Показатель (индикатор) 1.6 - объем финансовой поддержки творческих инициатив населения</t>
  </si>
  <si>
    <t>1.6</t>
  </si>
  <si>
    <t>Показатель (индикатор) 1.7 объем (количества записей) электронного каталога и других баз данных, создаваемых библиотекой</t>
  </si>
  <si>
    <t>1.7</t>
  </si>
  <si>
    <t>Показатель (индикатор) 1.8 - доля учреждений культуры, подключенных к сети "Интернет", в общем количестве учреждений культуры Сланцевского городского поселения</t>
  </si>
  <si>
    <t>1.8</t>
  </si>
  <si>
    <t>Показатель (индикатор) 1.9 - доля учреждений культуры, имеющих сайт в сети интернет, в общем количестве учреждений культуры Сланцевского городского поселения</t>
  </si>
  <si>
    <t>1.9</t>
  </si>
  <si>
    <t>Показатель (индикатор) 1.10 - количество досуговых объектов Парка культуры и отдыха</t>
  </si>
  <si>
    <t>1.10</t>
  </si>
  <si>
    <t>Показатель (индикатор) 1.11 — количество муниципальных учреждений культуры, в которых производился капитальный ремонт</t>
  </si>
  <si>
    <t>1.11</t>
  </si>
  <si>
    <t>Показатель (индикатор) 1.12 - соотношение средней заработной платы работников муниципальных учреждений культуры Сланцевского городского поселения к средней заработной плате по Ленинградской области</t>
  </si>
  <si>
    <t>1.12</t>
  </si>
  <si>
    <t>Показатель (индикатор) 1.13 - прирост заработной платы</t>
  </si>
  <si>
    <t>Показатель (индикатор) 2.1.1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</si>
  <si>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2.1.2 Количество посещений молодежных мероприятий</t>
  </si>
  <si>
    <t>2.3</t>
  </si>
  <si>
    <t>Показатель (индикатор) 2.2.1 Количество детей, охваченных организованными формами досуга и занятости в летний период</t>
  </si>
  <si>
    <t>Показатель (индикатор)3.1.1</t>
  </si>
  <si>
    <t>Доля населения, систематически занимающегося физической культурой и спортом.</t>
  </si>
  <si>
    <t>3.2</t>
  </si>
  <si>
    <t>Показатель (индикатор) 3.1.2</t>
  </si>
  <si>
    <t>&lt;11&gt; Приводится фактическое значение (оценка) индикатора или показателя за год, предшествующий отчетному.</t>
  </si>
  <si>
    <t>Таблица 11</t>
  </si>
  <si>
    <t>о достижении показателей социальной,</t>
  </si>
  <si>
    <t>бюджетной и экономической эффективности</t>
  </si>
  <si>
    <t>Наименование показателя</t>
  </si>
  <si>
    <t>Значение на начало года</t>
  </si>
  <si>
    <t>Примечания (причины отклонения)</t>
  </si>
  <si>
    <t>Показатель (индикатор)  - количество посещений культурно-досуговых учреждений</t>
  </si>
  <si>
    <t>Показатель (индикатор)  - доля участников клубных формирований в общем количестве жителей Сланцевского городского поселения</t>
  </si>
  <si>
    <t>Показатель (индикатор)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</si>
  <si>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Показатель (индикатор) - количество обращений в  библиотеку</t>
  </si>
  <si>
    <t>Показатель (индикатор) - объем финансовой поддержки творческих инициатив населения</t>
  </si>
  <si>
    <t>Показатель (индикатор)  -объем (количество записей) электронного каталога и других баз данных, создаваемых библиотекой</t>
  </si>
  <si>
    <t>Показатель (индикатор)  - доля учреждений культуры, подключенных к сети "Интернет", в общем количестве учреждений культуры Сланцевского городского поселения</t>
  </si>
  <si>
    <t>Показатель (индикатор) - доля учреждений культуры, имеющих сайт в сети интернет, в общем количестве учреждений культуры Сланцевского городского поселения</t>
  </si>
  <si>
    <t>Показатель (индикатор) -  количество досуговых объектов Парка культуры и отдыха</t>
  </si>
  <si>
    <t>Показатель (индикатор)  — количество муниципальных учреждений культуры, в которых производился капитальный ремонт</t>
  </si>
  <si>
    <t>Показатель (индикатор)  - соотношение средней заработной платы работников муниципальных учреждений культуры Сланцевского городского поселения к средней заработной плате по Ленинградской области</t>
  </si>
  <si>
    <t>Показатель (индикатор) - прирост заработной платы</t>
  </si>
  <si>
    <t>Показатель (индикатор)  - доля подростков и молодежи от 14 до 30 лет, занимающихся в молодежных клубах, центрах и других досуговых учреждениях от общей численности молодежи поселения</t>
  </si>
  <si>
    <t>Показатель (индикатор)  - количество посещений молодежных мероприятий</t>
  </si>
  <si>
    <t>Показатель (индикатор)  - количество детей, охваченных организованными формами досуга и занятости в летний период</t>
  </si>
  <si>
    <t>Показатель (индикатор)  - доля населения систематически занимающихся физической культурой и спортом.</t>
  </si>
  <si>
    <t>Показатель (индикатор)  - количество участников спортивных мероприятий.</t>
  </si>
  <si>
    <t>(должность)</t>
  </si>
  <si>
    <r>
      <t xml:space="preserve">Показатели про­граммы (подпро­граммы, ВЦП)</t>
    </r>
    <r>
      <rPr>
        <vertAlign val="superscript"/>
        <sz val="14"/>
        <color rgb="FF000000"/>
        <rFont val="Times New Roman"/>
        <family val="1"/>
        <charset val="204"/>
      </rPr>
      <t xml:space="preserve">1</t>
    </r>
  </si>
  <si>
    <t>Показатели (индикаторы) №№ 1-11</t>
  </si>
  <si>
    <t>Показатели (индикаторы) №№ 13,14</t>
  </si>
  <si>
    <t>Показатель (индикатор) 15</t>
  </si>
  <si>
    <t>Показатели (индикаторы) №№ 16,17</t>
  </si>
  <si>
    <t>реализации мероприятий муниципальной программы «Развитие культуры, спорта и молодежной политики на территории Сланцевского городского поселения»</t>
  </si>
  <si>
    <t>Бюджет</t>
  </si>
  <si>
    <t>СМР</t>
  </si>
  <si>
    <t>Отдел, муниципальные учреждения культуры Сланцевского городского поселения (далее — муниципальные учреждения культуры), общественные организации, Сланцевский историко-краеведческий музей — филиал ЛО ГУК «Музейное агентство»</t>
  </si>
  <si>
    <t>итого</t>
  </si>
  <si>
    <t>Мероприятие 2.2</t>
  </si>
  <si>
    <t>Реализация комплекса мер по созданию условий для социализации детей в каникулярный период</t>
  </si>
  <si>
    <t>Сектор по спорту, спортивные федерации, общественные объединения</t>
  </si>
  <si>
    <t>Создание условий для занятий физической культурой и спортом.</t>
  </si>
  <si>
    <t>Таблица 3 к муниципальной программе, утвержденной постановлением администрации Сланцевского муниципального района от 02.11.2016 №1683-п (в редакции постановления администрации Сланцевского муниципального района</t>
  </si>
  <si>
    <t>От ________ 2017 № _________)</t>
  </si>
  <si>
    <t>о ведомственной структуре финансирования программы «Развитие культуры, спорта и молодежной политики на территории Сланцевского городского поселения на 2017 - 2019 годы»</t>
  </si>
  <si>
    <t>N п/п</t>
  </si>
  <si>
    <t>Наименование получателя бюджетных средств</t>
  </si>
  <si>
    <t>2017 г.</t>
  </si>
  <si>
    <t>2018 г.</t>
  </si>
  <si>
    <t>2019г.</t>
  </si>
  <si>
    <t>бюджет поселения</t>
  </si>
  <si>
    <t>прочие</t>
  </si>
  <si>
    <t>Администрация Сланцевского муниципального района</t>
  </si>
  <si>
    <t>Остаток на 1 января года нача­ла реализации и программы</t>
  </si>
  <si>
    <t>в ценах года на­чала реализа­ции программы</t>
  </si>
  <si>
    <t>Главный распорядитель бюджетных средств</t>
  </si>
  <si>
    <t>Лобанов В.В., глава администрации Сланцевского городского поселения</t>
  </si>
  <si>
    <t>Последний год реализации</t>
  </si>
  <si>
    <t>2016 г.</t>
  </si>
  <si>
    <t>Базовый показатель</t>
  </si>
  <si>
    <r>
      <t xml:space="preserve">Метод сбора</t>
    </r>
    <r>
      <rPr>
        <vertAlign val="superscript"/>
        <sz val="13"/>
        <color rgb="FF000000"/>
        <rFont val="Times New Roman"/>
        <family val="1"/>
        <charset val="204"/>
      </rPr>
      <t xml:space="preserve">7</t>
    </r>
    <r>
      <rPr>
        <sz val="10"/>
        <color rgb="FF000000"/>
        <rFont val="Times New Roman"/>
        <family val="1"/>
        <charset val="204"/>
      </rPr>
      <t xml:space="preserve"> и индекс формы от­четности</t>
    </r>
  </si>
  <si>
    <t>Периодическая отчетность</t>
  </si>
  <si>
    <t>Финансовая отчетность</t>
  </si>
  <si>
    <t>Выполнено на отчетную дату (нарастающим итогом), тыс. руб.</t>
  </si>
  <si>
    <t>Обоснование отклонения значения</t>
  </si>
  <si>
    <t>целевого показателя (индикатора)</t>
  </si>
  <si>
    <t>Плановое значение</t>
  </si>
  <si>
    <t>Фактическое значение</t>
  </si>
  <si>
    <t>3-й год реализации</t>
  </si>
  <si>
    <t>Таблица 4 к муниципальной программе, утвержденной постановлением администрации Сланцевского муниципального района от 02.11.2016 № 1683-п</t>
  </si>
  <si>
    <t>(в редакции постановления администрации Сланцевского муниципального района</t>
  </si>
  <si>
    <t>от _____ 2017 № ____)</t>
  </si>
  <si>
    <t>объектов капитального ремонта муниципальной программы</t>
  </si>
  <si>
    <t>«Развитие культуры, спорта и молодежной политики на территории Сланцевского городского поселения на 2017 - 2019 годы»</t>
  </si>
  <si>
    <t>Наименование и местонахо­ждение объекта капитального ремонта</t>
  </si>
  <si>
    <t>Сроки  капитального ремонта (годы)</t>
  </si>
  <si>
    <t>Реквизиты утверждения проектно-сметной документации (ПСД)</t>
  </si>
  <si>
    <t>Остаток на 1 января года начала реализации и программы</t>
  </si>
  <si>
    <t>в ценах года начала реализации программы</t>
  </si>
  <si>
    <t>МКУК Городской  Дом культуры»,     г. Сланцы, ул. Ленина, д.5</t>
  </si>
  <si>
    <t>2018 — 2020</t>
  </si>
  <si>
    <t>47-1-7-0746-16</t>
  </si>
  <si>
    <t>МКУК «СЦГБ», г. Сланцы, ул. Ленина, 19,21</t>
  </si>
  <si>
    <t>47-1-7-0824-16 от 13.12 2016</t>
  </si>
  <si>
    <t>Таблица 5 к муниципальной программе, утвержденной постановлением администрации Сланцевского муниципального района от 02.11.2016 №  1683-п</t>
  </si>
  <si>
    <t>от _______ 2017 № _______)</t>
  </si>
  <si>
    <t>Наименование и местонахождение объекта капитального ремонта</t>
  </si>
  <si>
    <t>МКУК "Городской  Дом культуры»,  г. Сланцы, ул. Ленина, д.5</t>
  </si>
  <si>
    <t>МКУК «СЦГБ» г.Сланцы, ул. Ленина, д.19,21</t>
  </si>
  <si>
    <t>2018г.</t>
  </si>
  <si>
    <t>2019 г.</t>
  </si>
  <si>
    <t>Основное мероприятие 1.1. Обеспечение текущей деятельности муниципальных учреждений культуры</t>
  </si>
  <si>
    <t>Показатель (индикатор) 1 — увеличение количества посещений культурно-массовых мероприятий (по сравнению с предыдущим годом)</t>
  </si>
  <si>
    <t>75,9 тыс. чел.</t>
  </si>
  <si>
    <t>Показатель (индикатор) 2  - доля участников клубных формирований в общем количестве жителей Сланцевского городского поселения</t>
  </si>
  <si>
    <t>Показатель (индикатор) 3  — увеличение количества обращений в  библиотеку (по сравнению с предыдущим годом)</t>
  </si>
  <si>
    <t>120,8 тыс. обр.</t>
  </si>
  <si>
    <t>Показатель (индикатор) 4  - соотношение средней заработной платы работников муниципальных учреждений культуры к средней заработной плате по Ленинградской области</t>
  </si>
  <si>
    <t>Показатель (индикатор) 5 - доля работников культуры, прошедших повышение квалификации, переподготовку, обучение на семинарах, лабораториях и практикумах</t>
  </si>
  <si>
    <t>Показатель (индикатор) 6 -объем финансовой поддержки, направленной на развитие и модернизацию муниципальных учреждений культуры</t>
  </si>
  <si>
    <t>Показатель (индикатор) 7  - количество муниципальных учреждений культуры, в которых производился капитальный ремонт</t>
  </si>
  <si>
    <t>Показатель (индикатор) 1  — увеличение количества посещений культурно-массовых мероприятий (по сравнению с предыдущим годом)</t>
  </si>
  <si>
    <t>Показатель (индикатор) 8  — количество посещений мероприятия</t>
  </si>
  <si>
    <t>чел.</t>
  </si>
  <si>
    <t>Основное мероприятие 1.5. Комплектование книжного фонда в рамках реализации госпрограммы «Развитие культуры в Ленинградской области»</t>
  </si>
  <si>
    <t>Показатель (индикатор) 9 — количество посещений библиотек Сланцевого муниципального района (на 1 жителя в год)</t>
  </si>
  <si>
    <t>пос.</t>
  </si>
  <si>
    <t>Показатель (индикатор) 10  -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</si>
  <si>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11 - количество посещений молодежных мероприятий</t>
  </si>
  <si>
    <t>Показатель (индикатор) 12 - количество детей, охваченных организованными формами досуга и занятости в каникулярный период</t>
  </si>
  <si>
    <t>Не менее 30</t>
  </si>
  <si>
    <t>Основное мероприятие 3.1  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</si>
  <si>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Показатель (индикатор) 13 - количество участников спортивных мероприятий</t>
  </si>
  <si>
    <t>Показатель (индикатор)  14 - доля населения, систематически занимающегося физической культурой и спортом</t>
  </si>
  <si>
    <t>Таблица 2 к подпрограмме 1 муниципальной программы, утвержденной постановлением администрации Сланцевского муниципального района от 02.11.2016 № 1683-п</t>
  </si>
  <si>
    <t>от ________ 2017 № ____)</t>
  </si>
  <si>
    <t>мероприятий муниципальной подпрограммы «Развитие культуры на территории Сланцевского городского поселения»</t>
  </si>
  <si>
    <t>Комитет по КсиМп, муниципальные учреждения культуры, общественные организации</t>
  </si>
  <si>
    <t>Повышение качества предоставляемых населению услуг учреждений культуры, сохранение сети муницпальных учреждений культуры (в том числе капитальный ремонт ГДК, капитальный ремонт входных групп СЦГБ в 2018 г.)</t>
  </si>
  <si>
    <t>1.3.</t>
  </si>
  <si>
    <t>Повышение качества проведения общегородских мероприятий</t>
  </si>
  <si>
    <t>ККСиМП, СЦГБ</t>
  </si>
  <si>
    <t>увеличение востребованности населением библиотечных услуг</t>
  </si>
  <si>
    <t>План мероприятий подпрограммы 2 «Развитие молодежной политики на территории Сланцевского городского поселения»</t>
  </si>
  <si>
    <t>Подпрограмма 2. Развитие молодежной политики на территории Сланцевского городского поселения</t>
  </si>
  <si>
    <t>План мероприятий подпрограммы 3 «Развитие физической культуры и спорта на территории Сланцевского городского поселения»</t>
  </si>
  <si>
    <t>Комитет по КсиМП, МКУ «ФОК «Сланцы», спортивные федерации, общественные объединения.</t>
  </si>
  <si>
    <t>ФОК</t>
  </si>
  <si>
    <t>Комитет по КсиМП,МКУ «ФОК «Сланцы», спортивные федерации, общественные объединения.</t>
  </si>
  <si>
    <t>Таблица 7</t>
  </si>
  <si>
    <t>(индикатора)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</si>
  <si>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Увеличение количества посещений культурно-массовых мероприятий (по сравнению с предыдущим годом)</t>
  </si>
  <si>
    <t>Культурно-досуговые учреждения, библиотека</t>
  </si>
  <si>
    <t>Увеличение количества  обращений в  библиотеку (по сравнению с прошлым годом)</t>
  </si>
  <si>
    <t>библиотека</t>
  </si>
  <si>
    <t>Объем финансовой поддержки, направленной на развитие и модернизацию муниципальных учреждений культуры</t>
  </si>
  <si>
    <t>Характеризует степень участия органов местного самоуправления в развитии сферы культуры</t>
  </si>
  <si>
    <t>Учреждения культуры, библиотека</t>
  </si>
  <si>
    <t>Комитет по культуре, спорту и молодежной политике</t>
  </si>
  <si>
    <t>Количество посещений библиотек Сланцевого муниципального района (на 1 жителя в год)</t>
  </si>
  <si>
    <t>Пос.</t>
  </si>
  <si>
    <t>Количество посещений мероприятия</t>
  </si>
  <si>
    <t>Характеризует качественный уровень проведения мероприятия</t>
  </si>
  <si>
    <r>
      <t xml:space="preserve">о реализации муниципальной программы «Развитие культуры, спорта и молодежной политики на территории Сланцевского городского поселения на 2017 - 2019 годы» </t>
    </r>
    <r>
      <rPr>
        <vertAlign val="superscript"/>
        <sz val="14"/>
        <color rgb="FF000000"/>
        <rFont val="Times New Roman"/>
        <family val="1"/>
        <charset val="204"/>
      </rPr>
      <t xml:space="preserve">10</t>
    </r>
  </si>
  <si>
    <t>Ответственный исполнитель: Комитет по культуре спорту и молодежной политике администрации Сланцевского муниципального района</t>
  </si>
  <si>
    <t>Основное мероприятие 1.2 Развитие и модернизация муниципальных учреждений культуры</t>
  </si>
  <si>
    <t>1.5.</t>
  </si>
  <si>
    <r>
      <t xml:space="preserve">Основное мероприятие 3.1 </t>
    </r>
    <r>
      <rPr>
        <sz val="9"/>
        <color rgb="FF000000"/>
        <rFont val="Times New Roman"/>
        <family val="1"/>
        <charset val="204"/>
      </rPr>
      <t xml:space="preserve">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  </r>
  </si>
  <si>
    <t>(индикаторов)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</si>
  <si>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Развитие культуры на территории Сланцевского городского поселения</t>
    </r>
  </si>
  <si>
    <t>Показатель (индикатор)  -увеличение количества посещений культурно-массовых мероприятий (по сравнению с предыдущим годом)</t>
  </si>
  <si>
    <t>Показатель (индикатор) - доля участников клубных формирований в общем количестве жителей Сланцевского городского поселения</t>
  </si>
  <si>
    <t>Показатель (индикатор) — увеличение количества обращений в  библиотеку (по сравнению с предыдущим годом)</t>
  </si>
  <si>
    <t>Показатель  — объем финансовой поддержки, направленной на развитие и модернизацию муниципальных учреждений культуры</t>
  </si>
  <si>
    <t>тыс. руб.</t>
  </si>
  <si>
    <t>Показатель (индикатор) — количество посещений мероприятия</t>
  </si>
  <si>
    <t>Показатель (индикатор) 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</si>
  <si>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 Количество посещений молодежных мероприятий</t>
  </si>
  <si>
    <t>Показатель (индикатор)  Количество детей, охваченных организованными формами досуга и занятости в летний период</t>
  </si>
  <si>
    <t>Показатель (индикатор) Доля населения, систематически занимающегося физической культурой и спортом.</t>
  </si>
  <si>
    <t>Показатель (индикатор) Количество участников спортивных мероприятий.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</si>
</sst>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DD/MM/YYYY"/>
    <numFmt numFmtId="166" formatCode="@"/>
    <numFmt numFmtId="167" formatCode="DD/MMM"/>
    <numFmt numFmtId="168" formatCode="0.00000"/>
    <numFmt numFmtId="169" formatCode="0.0"/>
    <numFmt numFmtId="170" formatCode="#,##0"/>
    <numFmt numFmtId="171" formatCode="0.000"/>
    <numFmt numFmtId="172" formatCode="#,##0.000"/>
    <numFmt numFmtId="173" formatCode="#,##0.0"/>
    <numFmt numFmtId="174" formatCode="0.00"/>
    <numFmt numFmtId="175" formatCode="0"/>
    <numFmt numFmtId="176" formatCode="#,##0.00"/>
    <numFmt numFmtId="177" formatCode="_-* #,##0.00&quot;р.&quot;_-;\-* #,##0.00&quot;р.&quot;_-;_-* \-??&quot;р.&quot;_-;_-@_-"/>
    <numFmt numFmtId="178" formatCode="#,##0.00_р_."/>
    <numFmt numFmtId="179" formatCode="#,###.00"/>
    <numFmt numFmtId="180" formatCode="#,###.0"/>
  </numFmts>
  <fonts count="59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color rgb="FF000000"/>
      <name val="Times New Roman"/>
      <family val="1"/>
      <charset val="1"/>
    </font>
    <font>
      <vertAlign val="superscript"/>
      <sz val="14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1"/>
    </font>
    <font>
      <b val="true"/>
      <i val="true"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0.5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 val="true"/>
      <sz val="10.5"/>
      <color rgb="FF000000"/>
      <name val="Calibri"/>
      <family val="2"/>
      <charset val="204"/>
    </font>
    <font>
      <b val="true"/>
      <i val="true"/>
      <sz val="10"/>
      <color rgb="FF000000"/>
      <name val="Calibri"/>
      <family val="2"/>
      <charset val="204"/>
    </font>
    <font>
      <sz val="10.5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FFFFFF"/>
      <name val="Times New Roman"/>
      <family val="1"/>
      <charset val="1"/>
    </font>
    <font>
      <sz val="11"/>
      <color rgb="FFDC2300"/>
      <name val="Times New Roman"/>
      <family val="1"/>
      <charset val="1"/>
    </font>
    <font>
      <i val="true"/>
      <sz val="10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i val="true"/>
      <sz val="12"/>
      <color rgb="FF000000"/>
      <name val="Calibri"/>
      <family val="2"/>
      <charset val="204"/>
    </font>
    <font>
      <sz val="11"/>
      <color rgb="FF000000"/>
      <name val="Courier New"/>
      <family val="3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 val="true"/>
      <i val="true"/>
      <sz val="10.5"/>
      <color rgb="FF000000"/>
      <name val="Calibri"/>
      <family val="2"/>
      <charset val="204"/>
    </font>
    <font>
      <b val="true"/>
      <i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.5"/>
      <color rgb="FFDC2300"/>
      <name val="Calibri"/>
      <family val="2"/>
      <charset val="204"/>
    </font>
    <font>
      <sz val="10.5"/>
      <color rgb="FFDC2300"/>
      <name val="Calibri"/>
      <family val="2"/>
      <charset val="204"/>
    </font>
    <font>
      <vertAlign val="superscript"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b val="true"/>
      <i val="true"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4"/>
      <color rgb="FFFF0000"/>
      <name val="Calibri"/>
      <family val="2"/>
      <charset val="204"/>
    </font>
    <font>
      <b val="true"/>
      <sz val="12"/>
      <color rgb="FFDC23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DC2300"/>
      <name val="Calibri"/>
      <family val="2"/>
      <charset val="204"/>
    </font>
    <font>
      <sz val="10"/>
      <color rgb="FF000000"/>
      <name val="Times New Roman"/>
      <family val="1"/>
      <charset val="204"/>
    </font>
    <font>
      <b val="true"/>
      <sz val="11"/>
      <color rgb="FFDC230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i val="true"/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9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6E0EC"/>
        <bgColor rgb="FFE6E6FF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D7E4BD"/>
        <bgColor rgb="FFDDD9C3"/>
      </patternFill>
    </fill>
    <fill>
      <patternFill patternType="solid">
        <fgColor rgb="FFFCD5B5"/>
        <bgColor rgb="FFDDD9C3"/>
      </patternFill>
    </fill>
    <fill>
      <patternFill patternType="solid">
        <fgColor rgb="FFDDD9C3"/>
        <bgColor rgb="FFD7E4BD"/>
      </patternFill>
    </fill>
    <fill>
      <patternFill patternType="solid">
        <fgColor rgb="FFE6E6FF"/>
        <bgColor rgb="FFE6E0EC"/>
      </patternFill>
    </fill>
    <fill>
      <patternFill patternType="solid">
        <fgColor rgb="FFCFE7F5"/>
        <bgColor rgb="FFE6E6FF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/>
      <right/>
      <top style="thick"/>
      <bottom/>
      <diagonal/>
    </border>
    <border diagonalUp="false" diagonalDown="false">
      <left/>
      <right/>
      <top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 style="thick"/>
      <top style="thick"/>
      <bottom/>
      <diagonal/>
    </border>
    <border diagonalUp="false" diagonalDown="false">
      <left/>
      <right style="thick"/>
      <top/>
      <bottom/>
      <diagonal/>
    </border>
    <border diagonalUp="false" diagonalDown="false">
      <left/>
      <right style="thick"/>
      <top/>
      <bottom style="thick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medium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1" xfId="2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0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1" fillId="0" borderId="1" xfId="2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5" fontId="8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8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1" xfId="2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4" fontId="8" fillId="0" borderId="1" xfId="20" applyFont="true" applyBorder="true" applyAlignment="true" applyProtection="false">
      <alignment horizontal="justify" vertical="center" textRotation="0" wrapText="true" indent="0" shrinkToFit="true"/>
      <protection locked="true" hidden="false"/>
    </xf>
    <xf numFmtId="164" fontId="8" fillId="0" borderId="1" xfId="2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11" fillId="0" borderId="1" xfId="20" applyFont="true" applyBorder="true" applyAlignment="true" applyProtection="false">
      <alignment horizontal="justify" vertical="center" textRotation="0" wrapText="true" indent="0" shrinkToFit="true"/>
      <protection locked="true" hidden="false"/>
    </xf>
    <xf numFmtId="164" fontId="13" fillId="0" borderId="1" xfId="20" applyFont="true" applyBorder="true" applyAlignment="true" applyProtection="false">
      <alignment horizontal="justify" vertical="center" textRotation="0" wrapText="true" indent="0" shrinkToFit="true"/>
      <protection locked="true" hidden="false"/>
    </xf>
    <xf numFmtId="164" fontId="6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8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2" fillId="0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9" fillId="0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18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8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4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2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2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5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2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2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25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8" fillId="2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28" fillId="2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8" fillId="2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8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2" xfId="2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20" fillId="3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20" fillId="3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20" fillId="3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20" fillId="3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20" fillId="3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20" fillId="3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20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0" fillId="3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20" fillId="3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20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16" fillId="4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16" fillId="4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16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16" fillId="4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16" fillId="4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6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1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20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6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6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8" fillId="0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8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31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3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" fillId="3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3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" fillId="3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3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3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3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3" borderId="1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3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3" borderId="1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3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3" borderId="1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3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16" fillId="3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7" fillId="3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3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3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7" fillId="3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3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4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4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20" fillId="4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4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4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5" borderId="1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20" fillId="5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5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5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5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20" fillId="4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5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5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5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" fillId="5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" fillId="5" borderId="10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5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4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4" borderId="1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19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5" borderId="1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4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16" fillId="4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4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7" fillId="4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1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5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5" borderId="1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5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4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4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4" borderId="11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8" fillId="0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5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5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5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5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1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5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4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20" fillId="5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20" fillId="5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20" fillId="0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20" fillId="0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20" fillId="5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20" fillId="5" borderId="1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0" fillId="0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16" fillId="4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16" fillId="4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6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1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6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4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4" borderId="1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4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4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6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6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4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4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4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4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4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4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4" borderId="6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18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4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4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4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0" fillId="3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16" fillId="3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18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20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20" fillId="0" borderId="3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0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30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9" fillId="0" borderId="1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20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2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5" fontId="19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5" fillId="7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6" fillId="7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6" fillId="7" borderId="3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5" fillId="3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5" fillId="3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5" fillId="3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45" fillId="3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45" fillId="3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5" fillId="7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5" fillId="7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5" fillId="7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45" fillId="7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6" fillId="7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6" fillId="3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6" fillId="3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7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6" fillId="7" borderId="1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6" fillId="7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5" fillId="8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5" fillId="8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45" fillId="8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45" fillId="8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5" fillId="8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6" fillId="7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6" fillId="7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6" fillId="7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46" fillId="7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6" fillId="7" borderId="1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6" fillId="7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6" fillId="7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46" fillId="7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6" fillId="8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46" fillId="8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8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5" fillId="7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7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7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5" fillId="6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5" fillId="6" borderId="1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0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5" fillId="0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5" fillId="0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5" fillId="6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7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5" fillId="7" borderId="1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45" fillId="6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6" fillId="7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7" fillId="7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6" fillId="7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5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7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5" fillId="7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7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7" borderId="1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8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8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8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8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8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5" fillId="8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8" borderId="1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8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8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" xfId="2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7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7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6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0" borderId="1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0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0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6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5" fillId="0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0" borderId="1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7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5" fillId="6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2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6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8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49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3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3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3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17" fillId="3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3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4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" fillId="4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5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" fillId="5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0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5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5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4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17" fillId="4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17" fillId="4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20" fillId="4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4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7" fillId="4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0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5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6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5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4" borderId="10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4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4" fillId="0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5" borderId="1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5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9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6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4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4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" fillId="5" borderId="1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" fillId="5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9" fillId="0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" fillId="0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" fillId="5" borderId="1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" fillId="5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9" fillId="0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4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17" fillId="4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20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6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6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6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4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4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4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3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4" borderId="19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4" borderId="16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6" borderId="1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6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6" borderId="1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6" borderId="1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6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6" borderId="1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6" borderId="1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1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4" borderId="6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7" fillId="3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4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" fillId="0" borderId="3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0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5" fillId="3" borderId="1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5" fillId="3" borderId="1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5" xfId="2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74" fontId="45" fillId="3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4" xfId="2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74" fontId="46" fillId="3" borderId="1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6" fillId="3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5" fillId="8" borderId="1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6" fillId="8" borderId="1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6" fillId="8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5" fillId="7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5" fillId="0" borderId="1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5" fillId="0" borderId="10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5" fillId="7" borderId="1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8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7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7" borderId="1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5" fillId="8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0" fillId="3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0" borderId="2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20" fillId="3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16" fillId="3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5" borderId="1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20" fillId="4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5" borderId="1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5" borderId="16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5" borderId="17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" fillId="5" borderId="16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9" fillId="0" borderId="1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19" fillId="0" borderId="1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17" fillId="4" borderId="16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9" fillId="0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46" fillId="7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45" fillId="8" borderId="1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46" fillId="7" borderId="1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45" fillId="7" borderId="1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7" borderId="1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5" fillId="0" borderId="1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2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9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1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1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10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5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9" fillId="0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2" borderId="1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2" borderId="1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2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5" fillId="3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45" fillId="3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5" fillId="3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6" fillId="3" borderId="6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45" fillId="8" borderId="6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46" fillId="7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6" fillId="7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5" fillId="0" borderId="6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6" fillId="7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5" fillId="7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9" fillId="3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20" fillId="3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9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5" fillId="4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20" fillId="4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19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4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2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9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9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5" fillId="9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9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8" fillId="9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2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2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2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2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2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0" borderId="2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1" fillId="0" borderId="2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1" fillId="0" borderId="2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1" fillId="0" borderId="2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8" fontId="25" fillId="9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9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9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5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5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4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5" fillId="0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1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6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5" fillId="4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8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5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4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1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9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0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8" fillId="3" borderId="3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25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5" fillId="0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74" fontId="25" fillId="3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8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8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8" fillId="0" borderId="3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9" fillId="0" borderId="4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25" fillId="4" borderId="4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2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9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1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1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1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9" fontId="2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5" fontId="2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5" fontId="12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6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EBF1DE"/>
      <rgbColor rgb="FFCFE7F5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D7E4BD"/>
      <rgbColor rgb="FFFDEADA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C2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G19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8" zoomScaleNormal="108" zoomScalePageLayoutView="160" workbookViewId="0">
      <selection pane="topLeft" activeCell="B18" activeCellId="0" sqref="B18"/>
    </sheetView>
  </sheetViews>
  <sheetFormatPr defaultRowHeight="15"/>
  <cols>
    <col collapsed="false" hidden="false" max="1" min="1" style="0" width="10.5765306122449"/>
    <col collapsed="false" hidden="false" max="2" min="2" style="0" width="41.1479591836735"/>
    <col collapsed="false" hidden="false" max="3" min="3" style="0" width="23.280612244898"/>
    <col collapsed="false" hidden="false" max="4" min="4" style="0" width="13.1377551020408"/>
    <col collapsed="false" hidden="false" max="5" min="5" style="0" width="11.9948979591837"/>
    <col collapsed="false" hidden="false" max="6" min="6" style="0" width="34.4234693877551"/>
    <col collapsed="false" hidden="false" max="7" min="7" style="0" width="33.1428571428571"/>
    <col collapsed="false" hidden="false" max="8" min="8" style="1" width="12.5714285714286"/>
    <col collapsed="false" hidden="false" max="15" min="9" style="1" width="8.70918367346939"/>
    <col collapsed="false" hidden="false" max="16" min="16" style="1" width="7"/>
    <col collapsed="false" hidden="false" max="17" min="17" style="1" width="9.70918367346939"/>
    <col collapsed="false" hidden="false" max="1025" min="18" style="1" width="8.70918367346939"/>
  </cols>
  <sheetData>
    <row r="1" customFormat="false" ht="15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.2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23.25" hidden="false" customHeight="true" outlineLevel="0" collapsed="false">
      <c r="A3" s="4" t="s">
        <v>2</v>
      </c>
      <c r="B3" s="4"/>
      <c r="C3" s="4"/>
      <c r="D3" s="4"/>
      <c r="E3" s="4"/>
      <c r="F3" s="4"/>
      <c r="G3" s="4"/>
    </row>
    <row r="4" customFormat="false" ht="15.25" hidden="false" customHeight="false" outlineLevel="0" collapsed="false">
      <c r="A4" s="5"/>
      <c r="B4" s="6"/>
      <c r="C4" s="6"/>
      <c r="D4" s="6"/>
      <c r="E4" s="6"/>
      <c r="F4" s="6"/>
      <c r="G4" s="6"/>
    </row>
    <row r="5" customFormat="false" ht="24.6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7"/>
      <c r="F5" s="7" t="s">
        <v>7</v>
      </c>
      <c r="G5" s="7" t="s">
        <v>8</v>
      </c>
    </row>
    <row r="6" customFormat="false" ht="39.75" hidden="false" customHeight="true" outlineLevel="0" collapsed="false">
      <c r="A6" s="7" t="s">
        <v>9</v>
      </c>
      <c r="B6" s="7"/>
      <c r="C6" s="7"/>
      <c r="D6" s="8" t="s">
        <v>10</v>
      </c>
      <c r="E6" s="8" t="s">
        <v>11</v>
      </c>
      <c r="F6" s="7"/>
      <c r="G6" s="7"/>
    </row>
    <row r="7" customFormat="false" ht="21.95" hidden="false" customHeight="true" outlineLevel="0" collapsed="false">
      <c r="A7" s="9" t="n">
        <v>1</v>
      </c>
      <c r="B7" s="9" t="n">
        <v>2</v>
      </c>
      <c r="C7" s="9" t="n">
        <v>3</v>
      </c>
      <c r="D7" s="9" t="n">
        <v>4</v>
      </c>
      <c r="E7" s="9" t="n">
        <v>5</v>
      </c>
      <c r="F7" s="9" t="n">
        <v>6</v>
      </c>
      <c r="G7" s="9" t="n">
        <v>7</v>
      </c>
    </row>
    <row r="8" customFormat="false" ht="46.5" hidden="false" customHeight="true" outlineLevel="0" collapsed="false">
      <c r="A8" s="10" t="s">
        <v>12</v>
      </c>
      <c r="B8" s="11" t="s">
        <v>13</v>
      </c>
      <c r="C8" s="8" t="s">
        <v>14</v>
      </c>
      <c r="D8" s="12" t="n">
        <v>42736</v>
      </c>
      <c r="E8" s="12" t="n">
        <v>43830</v>
      </c>
      <c r="F8" s="8"/>
      <c r="G8" s="8"/>
    </row>
    <row r="9" customFormat="false" ht="52.7" hidden="false" customHeight="true" outlineLevel="0" collapsed="false">
      <c r="A9" s="13" t="s">
        <v>15</v>
      </c>
      <c r="B9" s="8" t="s">
        <v>16</v>
      </c>
      <c r="C9" s="8" t="s">
        <v>17</v>
      </c>
      <c r="D9" s="12" t="n">
        <v>42736</v>
      </c>
      <c r="E9" s="12" t="n">
        <v>43830</v>
      </c>
      <c r="F9" s="8" t="s">
        <v>18</v>
      </c>
      <c r="G9" s="8" t="s">
        <v>19</v>
      </c>
    </row>
    <row r="10" customFormat="false" ht="39.15" hidden="false" customHeight="false" outlineLevel="0" collapsed="false">
      <c r="A10" s="13" t="s">
        <v>20</v>
      </c>
      <c r="B10" s="8" t="s">
        <v>21</v>
      </c>
      <c r="C10" s="8" t="s">
        <v>17</v>
      </c>
      <c r="D10" s="12" t="n">
        <v>42736</v>
      </c>
      <c r="E10" s="12" t="n">
        <v>43830</v>
      </c>
      <c r="F10" s="8" t="s">
        <v>18</v>
      </c>
      <c r="G10" s="8" t="s">
        <v>22</v>
      </c>
    </row>
    <row r="11" customFormat="false" ht="39.15" hidden="false" customHeight="false" outlineLevel="0" collapsed="false">
      <c r="A11" s="13" t="s">
        <v>23</v>
      </c>
      <c r="B11" s="8" t="s">
        <v>24</v>
      </c>
      <c r="C11" s="8" t="s">
        <v>17</v>
      </c>
      <c r="D11" s="12" t="n">
        <v>42736</v>
      </c>
      <c r="E11" s="12" t="n">
        <v>43830</v>
      </c>
      <c r="F11" s="8" t="s">
        <v>18</v>
      </c>
      <c r="G11" s="8" t="s">
        <v>25</v>
      </c>
    </row>
    <row r="12" customFormat="false" ht="39.15" hidden="false" customHeight="false" outlineLevel="0" collapsed="false">
      <c r="A12" s="13" t="s">
        <v>26</v>
      </c>
      <c r="B12" s="14" t="s">
        <v>27</v>
      </c>
      <c r="C12" s="8" t="s">
        <v>17</v>
      </c>
      <c r="D12" s="12" t="n">
        <v>42736</v>
      </c>
      <c r="E12" s="12" t="n">
        <v>43830</v>
      </c>
      <c r="F12" s="8" t="s">
        <v>18</v>
      </c>
      <c r="G12" s="8" t="s">
        <v>28</v>
      </c>
    </row>
    <row r="13" customFormat="false" ht="51.95" hidden="false" customHeight="false" outlineLevel="0" collapsed="false">
      <c r="A13" s="13" t="s">
        <v>29</v>
      </c>
      <c r="B13" s="8" t="s">
        <v>30</v>
      </c>
      <c r="C13" s="8" t="s">
        <v>31</v>
      </c>
      <c r="D13" s="12" t="n">
        <v>42736</v>
      </c>
      <c r="E13" s="12" t="n">
        <v>43830</v>
      </c>
      <c r="F13" s="8" t="s">
        <v>18</v>
      </c>
      <c r="G13" s="8" t="s">
        <v>32</v>
      </c>
    </row>
    <row r="14" customFormat="false" ht="43.9" hidden="false" customHeight="true" outlineLevel="0" collapsed="false">
      <c r="A14" s="7" t="s">
        <v>33</v>
      </c>
      <c r="B14" s="11" t="s">
        <v>34</v>
      </c>
      <c r="C14" s="8"/>
      <c r="D14" s="6"/>
      <c r="E14" s="6"/>
      <c r="F14" s="8"/>
      <c r="G14" s="8"/>
    </row>
    <row r="15" customFormat="false" ht="60.75" hidden="false" customHeight="true" outlineLevel="0" collapsed="false">
      <c r="A15" s="7" t="s">
        <v>35</v>
      </c>
      <c r="B15" s="8" t="s">
        <v>36</v>
      </c>
      <c r="C15" s="8" t="s">
        <v>17</v>
      </c>
      <c r="D15" s="12" t="n">
        <v>42736</v>
      </c>
      <c r="E15" s="12" t="n">
        <v>43830</v>
      </c>
      <c r="F15" s="8" t="s">
        <v>37</v>
      </c>
      <c r="G15" s="15" t="s">
        <v>38</v>
      </c>
    </row>
    <row r="16" customFormat="false" ht="50.95" hidden="false" customHeight="false" outlineLevel="0" collapsed="false">
      <c r="A16" s="13" t="s">
        <v>39</v>
      </c>
      <c r="B16" s="8" t="s">
        <v>40</v>
      </c>
      <c r="C16" s="8" t="s">
        <v>17</v>
      </c>
      <c r="D16" s="12" t="n">
        <v>42736</v>
      </c>
      <c r="E16" s="12" t="n">
        <v>43830</v>
      </c>
      <c r="F16" s="16" t="s">
        <v>41</v>
      </c>
      <c r="G16" s="16" t="s">
        <v>42</v>
      </c>
    </row>
    <row r="17" customFormat="false" ht="50.1" hidden="false" customHeight="true" outlineLevel="0" collapsed="false">
      <c r="A17" s="7" t="n">
        <v>3</v>
      </c>
      <c r="B17" s="17" t="s">
        <v>43</v>
      </c>
      <c r="C17" s="8" t="s">
        <v>44</v>
      </c>
      <c r="D17" s="12" t="n">
        <v>42736</v>
      </c>
      <c r="E17" s="12" t="n">
        <v>43830</v>
      </c>
      <c r="F17" s="15"/>
      <c r="G17" s="8"/>
    </row>
    <row r="18" customFormat="false" ht="57.7" hidden="false" customHeight="true" outlineLevel="0" collapsed="false">
      <c r="A18" s="7" t="s">
        <v>45</v>
      </c>
      <c r="B18" s="18" t="s">
        <v>46</v>
      </c>
      <c r="C18" s="8" t="s">
        <v>44</v>
      </c>
      <c r="D18" s="12" t="n">
        <v>42736</v>
      </c>
      <c r="E18" s="12" t="n">
        <v>43830</v>
      </c>
      <c r="F18" s="8" t="s">
        <v>47</v>
      </c>
      <c r="G18" s="15" t="s">
        <v>48</v>
      </c>
    </row>
    <row r="19" customFormat="false" ht="31.5" hidden="false" customHeight="true" outlineLevel="0" collapsed="false">
      <c r="A19" s="19" t="s">
        <v>49</v>
      </c>
      <c r="B19" s="19"/>
      <c r="C19" s="19"/>
      <c r="D19" s="19"/>
      <c r="E19" s="19"/>
      <c r="F19" s="19"/>
      <c r="G19" s="19"/>
    </row>
  </sheetData>
  <mergeCells count="9">
    <mergeCell ref="A1:G1"/>
    <mergeCell ref="A2:G2"/>
    <mergeCell ref="A3:G3"/>
    <mergeCell ref="B5:B6"/>
    <mergeCell ref="C5:C6"/>
    <mergeCell ref="D5:E5"/>
    <mergeCell ref="F5:F6"/>
    <mergeCell ref="G5:G6"/>
    <mergeCell ref="A19:G19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6" man="true" max="16383" min="0"/>
    <brk id="19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V5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60" workbookViewId="0">
      <selection pane="topLeft" activeCell="A1" activeCellId="0" sqref="A1"/>
    </sheetView>
  </sheetViews>
  <sheetFormatPr defaultRowHeight="15"/>
  <cols>
    <col collapsed="false" hidden="false" max="1" min="1" style="0" width="6.4234693877551"/>
    <col collapsed="false" hidden="false" max="2" min="2" style="0" width="36.8520408163265"/>
    <col collapsed="false" hidden="false" max="3" min="3" style="0" width="10"/>
    <col collapsed="false" hidden="false" max="4" min="4" style="0" width="17.7091836734694"/>
    <col collapsed="false" hidden="false" max="5" min="5" style="0" width="17.1428571428571"/>
    <col collapsed="false" hidden="false" max="6" min="6" style="0" width="26.2857142857143"/>
    <col collapsed="false" hidden="false" max="7" min="7" style="0" width="14.1479591836735"/>
    <col collapsed="false" hidden="false" max="8" min="8" style="0" width="12.5714285714286"/>
    <col collapsed="false" hidden="false" max="9" min="9" style="0" width="4.13775510204082"/>
    <col collapsed="false" hidden="false" max="10" min="10" style="0" width="17.7091836734694"/>
    <col collapsed="false" hidden="false" max="11" min="11" style="0" width="14.5714285714286"/>
    <col collapsed="false" hidden="false" max="15" min="12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r="1" customFormat="false" ht="15.25" hidden="true" customHeight="false" outlineLevel="0" collapsed="false">
      <c r="A1" s="381" t="s">
        <v>0</v>
      </c>
    </row>
    <row r="2" customFormat="false" ht="15.75" hidden="true" customHeight="false" outlineLevel="0" collapsed="false">
      <c r="A2" s="382" t="s">
        <v>1</v>
      </c>
    </row>
    <row r="3" customFormat="false" ht="15.75" hidden="true" customHeight="false" outlineLevel="0" collapsed="false">
      <c r="A3" s="24" t="s">
        <v>50</v>
      </c>
      <c r="B3" s="24"/>
      <c r="C3" s="24"/>
      <c r="D3" s="24"/>
      <c r="E3" s="24"/>
      <c r="F3" s="24"/>
      <c r="G3" s="24"/>
    </row>
    <row r="4" customFormat="false" ht="15.75" hidden="true" customHeight="false" outlineLevel="0" collapsed="false">
      <c r="A4" s="383"/>
    </row>
    <row r="5" customFormat="false" ht="164.25" hidden="true" customHeight="true" outlineLevel="0" collapsed="false">
      <c r="A5" s="377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435</v>
      </c>
    </row>
    <row r="6" customFormat="false" ht="30" hidden="true" customHeight="false" outlineLevel="0" collapsed="false">
      <c r="A6" s="35" t="s">
        <v>9</v>
      </c>
      <c r="B6" s="29"/>
      <c r="C6" s="29"/>
      <c r="D6" s="277" t="s">
        <v>54</v>
      </c>
      <c r="E6" s="32" t="s">
        <v>55</v>
      </c>
      <c r="F6" s="29"/>
      <c r="G6" s="29"/>
    </row>
    <row r="7" customFormat="false" ht="34.5" hidden="true" customHeight="true" outlineLevel="0" collapsed="false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84" t="n">
        <v>7</v>
      </c>
    </row>
    <row r="8" customFormat="false" ht="15" hidden="true" customHeight="true" outlineLevel="0" collapsed="false">
      <c r="A8" s="385" t="s">
        <v>12</v>
      </c>
      <c r="B8" s="386" t="s">
        <v>56</v>
      </c>
      <c r="C8" s="38"/>
      <c r="D8" s="39" t="n">
        <v>41640</v>
      </c>
      <c r="E8" s="39" t="n">
        <v>42735</v>
      </c>
      <c r="F8" s="38"/>
      <c r="G8" s="38"/>
    </row>
    <row r="9" customFormat="false" ht="30" hidden="true" customHeight="false" outlineLevel="0" collapsed="false">
      <c r="A9" s="385"/>
      <c r="B9" s="32" t="s">
        <v>57</v>
      </c>
      <c r="C9" s="38"/>
      <c r="D9" s="39"/>
      <c r="E9" s="39"/>
      <c r="F9" s="38"/>
      <c r="G9" s="38"/>
    </row>
    <row r="10" customFormat="false" ht="90" hidden="true" customHeight="false" outlineLevel="0" collapsed="false">
      <c r="A10" s="387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77" t="s">
        <v>436</v>
      </c>
    </row>
    <row r="11" customFormat="false" ht="150" hidden="true" customHeight="false" outlineLevel="0" collapsed="false">
      <c r="A11" s="387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r="12" customFormat="false" ht="14.45" hidden="true" customHeight="true" outlineLevel="0" collapsed="false">
      <c r="A12" s="35"/>
      <c r="B12" s="229"/>
      <c r="C12" s="229"/>
      <c r="D12" s="229"/>
      <c r="E12" s="229"/>
      <c r="F12" s="229"/>
      <c r="G12" s="229"/>
    </row>
    <row r="13" customFormat="false" ht="15" hidden="true" customHeight="true" outlineLevel="0" collapsed="false">
      <c r="A13" s="29" t="s">
        <v>33</v>
      </c>
      <c r="B13" s="386" t="s">
        <v>64</v>
      </c>
      <c r="C13" s="38"/>
      <c r="D13" s="39" t="n">
        <v>41640</v>
      </c>
      <c r="E13" s="39" t="n">
        <v>42735</v>
      </c>
      <c r="F13" s="38"/>
      <c r="G13" s="38"/>
    </row>
    <row r="14" customFormat="false" ht="45" hidden="true" customHeight="false" outlineLevel="0" collapsed="false">
      <c r="A14" s="29"/>
      <c r="B14" s="32" t="s">
        <v>65</v>
      </c>
      <c r="C14" s="38"/>
      <c r="D14" s="39"/>
      <c r="E14" s="39"/>
      <c r="F14" s="38"/>
      <c r="G14" s="38"/>
    </row>
    <row r="15" customFormat="false" ht="75" hidden="true" customHeight="false" outlineLevel="0" collapsed="false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300" t="s">
        <v>437</v>
      </c>
    </row>
    <row r="16" customFormat="false" ht="75" hidden="true" customHeight="false" outlineLevel="0" collapsed="false">
      <c r="A16" s="387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8" t="s">
        <v>41</v>
      </c>
      <c r="G16" s="229" t="s">
        <v>438</v>
      </c>
    </row>
    <row r="17" customFormat="false" ht="15" hidden="true" customHeight="true" outlineLevel="0" collapsed="false">
      <c r="A17" s="29" t="n">
        <v>3</v>
      </c>
      <c r="B17" s="388" t="s">
        <v>69</v>
      </c>
      <c r="C17" s="38" t="s">
        <v>70</v>
      </c>
      <c r="D17" s="39" t="n">
        <v>41640</v>
      </c>
      <c r="E17" s="39" t="n">
        <v>42735</v>
      </c>
      <c r="F17" s="229"/>
      <c r="G17" s="38"/>
    </row>
    <row r="18" customFormat="false" ht="133.5" hidden="true" customHeight="true" outlineLevel="0" collapsed="false">
      <c r="A18" s="29"/>
      <c r="B18" s="218" t="s">
        <v>71</v>
      </c>
      <c r="C18" s="38"/>
      <c r="D18" s="39"/>
      <c r="E18" s="39"/>
      <c r="F18" s="229"/>
      <c r="G18" s="38"/>
    </row>
    <row r="19" customFormat="false" ht="74.25" hidden="true" customHeight="true" outlineLevel="0" collapsed="false">
      <c r="A19" s="389" t="n">
        <v>41642</v>
      </c>
      <c r="B19" s="230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9" t="s">
        <v>439</v>
      </c>
    </row>
    <row r="20" customFormat="false" ht="102" hidden="true" customHeight="true" outlineLevel="0" collapsed="false">
      <c r="A20" s="389"/>
      <c r="B20" s="218" t="s">
        <v>73</v>
      </c>
      <c r="C20" s="38"/>
      <c r="D20" s="39"/>
      <c r="E20" s="39"/>
      <c r="F20" s="38"/>
      <c r="G20" s="229"/>
    </row>
    <row r="21" customFormat="false" ht="15" hidden="true" customHeight="false" outlineLevel="0" collapsed="false">
      <c r="A21" s="390"/>
    </row>
    <row r="22" customFormat="false" ht="15.75" hidden="true" customHeight="false" outlineLevel="0" collapsed="false">
      <c r="A22" s="391" t="s">
        <v>74</v>
      </c>
    </row>
    <row r="23" customFormat="false" ht="15.75" hidden="true" customHeight="false" outlineLevel="0" collapsed="false">
      <c r="A23" s="391" t="s">
        <v>49</v>
      </c>
    </row>
    <row r="24" customFormat="false" ht="15.75" hidden="true" customHeight="false" outlineLevel="0" collapsed="false">
      <c r="A24" s="381"/>
    </row>
    <row r="25" customFormat="false" ht="15.75" hidden="true" customHeight="false" outlineLevel="0" collapsed="false">
      <c r="A25" s="381" t="s">
        <v>75</v>
      </c>
    </row>
    <row r="26" customFormat="false" ht="15.75" hidden="true" customHeight="false" outlineLevel="0" collapsed="false">
      <c r="A26" s="392" t="s">
        <v>78</v>
      </c>
      <c r="B26" s="392"/>
      <c r="C26" s="392"/>
      <c r="D26" s="392"/>
      <c r="E26" s="392"/>
      <c r="F26" s="392"/>
      <c r="G26" s="392"/>
    </row>
    <row r="27" customFormat="false" ht="15.75" hidden="true" customHeight="false" outlineLevel="0" collapsed="false">
      <c r="A27" s="392" t="s">
        <v>440</v>
      </c>
      <c r="B27" s="392"/>
      <c r="C27" s="392"/>
      <c r="D27" s="392"/>
      <c r="E27" s="392"/>
      <c r="F27" s="392"/>
      <c r="G27" s="392"/>
    </row>
    <row r="28" customFormat="false" ht="15.75" hidden="true" customHeight="false" outlineLevel="0" collapsed="false">
      <c r="A28" s="393"/>
    </row>
    <row r="29" customFormat="false" ht="172.5" hidden="true" customHeight="true" outlineLevel="0" collapsed="false">
      <c r="A29" s="40" t="s">
        <v>80</v>
      </c>
      <c r="B29" s="40" t="s">
        <v>81</v>
      </c>
      <c r="C29" s="40" t="s">
        <v>82</v>
      </c>
      <c r="D29" s="40"/>
      <c r="E29" s="40" t="s">
        <v>83</v>
      </c>
      <c r="F29" s="328" t="s">
        <v>84</v>
      </c>
      <c r="G29" s="328"/>
      <c r="H29" s="328"/>
      <c r="I29" s="328"/>
      <c r="J29" s="328"/>
      <c r="K29" s="328"/>
      <c r="L29" s="328"/>
      <c r="M29" s="328"/>
      <c r="N29" s="328"/>
      <c r="O29" s="328"/>
    </row>
    <row r="30" customFormat="false" ht="30.75" hidden="true" customHeight="true" outlineLevel="0" collapsed="false">
      <c r="A30" s="40"/>
      <c r="B30" s="40"/>
      <c r="C30" s="40" t="s">
        <v>85</v>
      </c>
      <c r="D30" s="40" t="s">
        <v>86</v>
      </c>
      <c r="E30" s="40"/>
      <c r="F30" s="30"/>
      <c r="G30" s="30"/>
      <c r="H30" s="30"/>
      <c r="I30" s="649" t="s">
        <v>87</v>
      </c>
      <c r="J30" s="40" t="s">
        <v>88</v>
      </c>
      <c r="K30" s="40" t="s">
        <v>89</v>
      </c>
      <c r="L30" s="289" t="s">
        <v>441</v>
      </c>
      <c r="M30" s="40" t="s">
        <v>91</v>
      </c>
      <c r="N30" s="40"/>
      <c r="O30" s="40"/>
    </row>
    <row r="31" customFormat="false" ht="15.75" hidden="true" customHeight="false" outlineLevel="0" collapsed="false">
      <c r="A31" s="40"/>
      <c r="B31" s="40"/>
      <c r="C31" s="40"/>
      <c r="D31" s="40"/>
      <c r="E31" s="40"/>
      <c r="F31" s="30"/>
      <c r="G31" s="30"/>
      <c r="H31" s="30"/>
      <c r="I31" s="649"/>
      <c r="J31" s="40"/>
      <c r="K31" s="40"/>
      <c r="L31" s="44" t="s">
        <v>442</v>
      </c>
      <c r="M31" s="40"/>
      <c r="N31" s="40"/>
      <c r="O31" s="40"/>
    </row>
    <row r="32" customFormat="false" ht="15.75" hidden="true" customHeight="false" outlineLevel="0" collapsed="false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70" t="n">
        <v>6</v>
      </c>
      <c r="G32" s="270"/>
      <c r="H32" s="270"/>
      <c r="I32" s="270"/>
      <c r="J32" s="44" t="n">
        <v>7</v>
      </c>
      <c r="K32" s="44" t="n">
        <v>8</v>
      </c>
      <c r="L32" s="44" t="n">
        <v>9</v>
      </c>
      <c r="M32" s="40" t="n">
        <v>10</v>
      </c>
      <c r="N32" s="40"/>
      <c r="O32" s="40"/>
    </row>
    <row r="33" customFormat="false" ht="47.25" hidden="true" customHeight="true" outlineLevel="0" collapsed="false">
      <c r="A33" s="228" t="s">
        <v>192</v>
      </c>
      <c r="B33" s="40" t="s">
        <v>443</v>
      </c>
      <c r="C33" s="394" t="n">
        <v>41640</v>
      </c>
      <c r="D33" s="394" t="n">
        <v>42004</v>
      </c>
      <c r="E33" s="289" t="s">
        <v>237</v>
      </c>
      <c r="F33" s="395"/>
      <c r="G33" s="395"/>
      <c r="H33" s="395"/>
      <c r="I33" s="396" t="n">
        <f aca="false">I34+I36+I37</f>
        <v>20222.504</v>
      </c>
      <c r="J33" s="396" t="n">
        <f aca="false">J34+J36+J37</f>
        <v>0</v>
      </c>
      <c r="K33" s="396" t="n">
        <f aca="false">K34+K36+K37</f>
        <v>17193.04</v>
      </c>
      <c r="L33" s="396" t="n">
        <f aca="false">L34+L36+L37</f>
        <v>0</v>
      </c>
      <c r="M33" s="397" t="n">
        <f aca="false">O34+O35+O36+O37</f>
        <v>3029.464</v>
      </c>
      <c r="N33" s="397"/>
      <c r="O33" s="397"/>
    </row>
    <row r="34" customFormat="false" ht="19.5" hidden="true" customHeight="true" outlineLevel="0" collapsed="false">
      <c r="A34" s="228"/>
      <c r="B34" s="40"/>
      <c r="C34" s="394"/>
      <c r="D34" s="394"/>
      <c r="E34" s="289" t="s">
        <v>238</v>
      </c>
      <c r="F34" s="597" t="s">
        <v>95</v>
      </c>
      <c r="G34" s="597"/>
      <c r="H34" s="597"/>
      <c r="I34" s="399" t="n">
        <f aca="false">J34+K34+L34+O34</f>
        <v>15487.15</v>
      </c>
      <c r="J34" s="401" t="n">
        <f aca="false">J54</f>
        <v>0</v>
      </c>
      <c r="K34" s="400" t="n">
        <f aca="false">K54</f>
        <v>14079.15</v>
      </c>
      <c r="L34" s="401" t="n">
        <f aca="false">L54</f>
        <v>0</v>
      </c>
      <c r="M34" s="398" t="s">
        <v>95</v>
      </c>
      <c r="N34" s="398"/>
      <c r="O34" s="598" t="n">
        <f aca="false">O54</f>
        <v>1408</v>
      </c>
    </row>
    <row r="35" customFormat="false" ht="19.5" hidden="true" customHeight="true" outlineLevel="0" collapsed="false">
      <c r="A35" s="228"/>
      <c r="B35" s="40"/>
      <c r="C35" s="394"/>
      <c r="D35" s="394"/>
      <c r="E35" s="599"/>
      <c r="F35" s="398" t="s">
        <v>96</v>
      </c>
      <c r="G35" s="398"/>
      <c r="H35" s="398"/>
      <c r="I35" s="399" t="n">
        <f aca="false">J35+K35+L35+O35</f>
        <v>0</v>
      </c>
      <c r="J35" s="401" t="n">
        <f aca="false">J55</f>
        <v>0</v>
      </c>
      <c r="K35" s="400" t="n">
        <f aca="false">K55</f>
        <v>0</v>
      </c>
      <c r="L35" s="401" t="n">
        <f aca="false">L55</f>
        <v>0</v>
      </c>
      <c r="M35" s="398" t="s">
        <v>96</v>
      </c>
      <c r="N35" s="398"/>
      <c r="O35" s="600" t="n">
        <f aca="false">O55</f>
        <v>0</v>
      </c>
    </row>
    <row r="36" customFormat="false" ht="19.5" hidden="true" customHeight="true" outlineLevel="0" collapsed="false">
      <c r="A36" s="228"/>
      <c r="B36" s="40"/>
      <c r="C36" s="394"/>
      <c r="D36" s="394"/>
      <c r="E36" s="599"/>
      <c r="F36" s="398" t="s">
        <v>97</v>
      </c>
      <c r="G36" s="398"/>
      <c r="H36" s="398"/>
      <c r="I36" s="399" t="n">
        <f aca="false">J36+K36+L36+O36</f>
        <v>3647.779</v>
      </c>
      <c r="J36" s="401" t="n">
        <f aca="false">J56</f>
        <v>0</v>
      </c>
      <c r="K36" s="400" t="n">
        <f aca="false">K56</f>
        <v>3113.89</v>
      </c>
      <c r="L36" s="401" t="n">
        <f aca="false">L56</f>
        <v>0</v>
      </c>
      <c r="M36" s="398" t="s">
        <v>97</v>
      </c>
      <c r="N36" s="398"/>
      <c r="O36" s="600" t="n">
        <f aca="false">O56</f>
        <v>533.889</v>
      </c>
    </row>
    <row r="37" customFormat="false" ht="19.5" hidden="true" customHeight="true" outlineLevel="0" collapsed="false">
      <c r="A37" s="228"/>
      <c r="B37" s="40"/>
      <c r="C37" s="394"/>
      <c r="D37" s="394"/>
      <c r="E37" s="601"/>
      <c r="F37" s="398" t="s">
        <v>62</v>
      </c>
      <c r="G37" s="398"/>
      <c r="H37" s="398"/>
      <c r="I37" s="399" t="n">
        <f aca="false">J37+K37+L37+O37</f>
        <v>1087.575</v>
      </c>
      <c r="J37" s="402" t="n">
        <f aca="false">J57+J93+J126</f>
        <v>0</v>
      </c>
      <c r="K37" s="400" t="n">
        <f aca="false">K57+K93+K126</f>
        <v>0</v>
      </c>
      <c r="L37" s="402" t="n">
        <f aca="false">L57+L93+L126</f>
        <v>0</v>
      </c>
      <c r="M37" s="398" t="s">
        <v>62</v>
      </c>
      <c r="N37" s="398"/>
      <c r="O37" s="600" t="n">
        <f aca="false">O57+M93+M126</f>
        <v>1087.575</v>
      </c>
    </row>
    <row r="38" customFormat="false" ht="18.75" hidden="true" customHeight="false" outlineLevel="0" collapsed="false">
      <c r="A38" s="228"/>
      <c r="B38" s="40"/>
      <c r="C38" s="394" t="n">
        <v>42005</v>
      </c>
      <c r="D38" s="394" t="n">
        <v>42369</v>
      </c>
      <c r="E38" s="289" t="s">
        <v>239</v>
      </c>
      <c r="F38" s="403"/>
      <c r="G38" s="404"/>
      <c r="H38" s="404"/>
      <c r="I38" s="396" t="n">
        <f aca="false">I39+I40+I41+I42</f>
        <v>61033.92</v>
      </c>
      <c r="J38" s="396" t="n">
        <f aca="false">J39+J40+J41+J42</f>
        <v>0</v>
      </c>
      <c r="K38" s="396" t="n">
        <f aca="false">K39+K40+K41+K42</f>
        <v>4780.39</v>
      </c>
      <c r="L38" s="396" t="n">
        <f aca="false">L39+L40+L41+L42</f>
        <v>0</v>
      </c>
      <c r="M38" s="397" t="n">
        <f aca="false">O39+O40+O41+O42</f>
        <v>56253.53</v>
      </c>
      <c r="N38" s="397"/>
      <c r="O38" s="397"/>
    </row>
    <row r="39" customFormat="false" ht="19.5" hidden="true" customHeight="true" outlineLevel="0" collapsed="false">
      <c r="A39" s="228"/>
      <c r="B39" s="40"/>
      <c r="C39" s="394"/>
      <c r="D39" s="394"/>
      <c r="E39" s="289" t="s">
        <v>238</v>
      </c>
      <c r="F39" s="398" t="s">
        <v>95</v>
      </c>
      <c r="G39" s="398"/>
      <c r="H39" s="398"/>
      <c r="I39" s="399" t="n">
        <f aca="false">J39+K39+L39+O39</f>
        <v>19069.2</v>
      </c>
      <c r="J39" s="400" t="n">
        <f aca="false">J59+J96</f>
        <v>0</v>
      </c>
      <c r="K39" s="400" t="n">
        <f aca="false">K59+K96</f>
        <v>0</v>
      </c>
      <c r="L39" s="400" t="n">
        <f aca="false">L59+L96</f>
        <v>0</v>
      </c>
      <c r="M39" s="398" t="s">
        <v>95</v>
      </c>
      <c r="N39" s="398"/>
      <c r="O39" s="598" t="n">
        <f aca="false">O59+O96</f>
        <v>19069.2</v>
      </c>
    </row>
    <row r="40" customFormat="false" ht="19.5" hidden="true" customHeight="true" outlineLevel="0" collapsed="false">
      <c r="A40" s="228"/>
      <c r="B40" s="40"/>
      <c r="C40" s="394"/>
      <c r="D40" s="394"/>
      <c r="E40" s="599"/>
      <c r="F40" s="398" t="s">
        <v>96</v>
      </c>
      <c r="G40" s="398"/>
      <c r="H40" s="398"/>
      <c r="I40" s="399" t="n">
        <f aca="false">J40+K40+L40+O40</f>
        <v>18971.24</v>
      </c>
      <c r="J40" s="400" t="n">
        <f aca="false">J60+J97</f>
        <v>0</v>
      </c>
      <c r="K40" s="400" t="n">
        <f aca="false">K60+K97</f>
        <v>1156.4</v>
      </c>
      <c r="L40" s="400" t="n">
        <f aca="false">L60+L97</f>
        <v>0</v>
      </c>
      <c r="M40" s="398" t="s">
        <v>96</v>
      </c>
      <c r="N40" s="398"/>
      <c r="O40" s="600" t="n">
        <f aca="false">O60+O97</f>
        <v>17814.84</v>
      </c>
    </row>
    <row r="41" customFormat="false" ht="19.5" hidden="true" customHeight="true" outlineLevel="0" collapsed="false">
      <c r="A41" s="228"/>
      <c r="B41" s="40"/>
      <c r="C41" s="394"/>
      <c r="D41" s="394"/>
      <c r="E41" s="599"/>
      <c r="F41" s="398" t="s">
        <v>97</v>
      </c>
      <c r="G41" s="398"/>
      <c r="H41" s="398"/>
      <c r="I41" s="399" t="n">
        <f aca="false">J41+K41+L41+O41</f>
        <v>20479.29</v>
      </c>
      <c r="J41" s="400" t="n">
        <f aca="false">J61+J98</f>
        <v>0</v>
      </c>
      <c r="K41" s="400" t="n">
        <f aca="false">K61+K98</f>
        <v>3623.99</v>
      </c>
      <c r="L41" s="400" t="n">
        <f aca="false">L61+L98</f>
        <v>0</v>
      </c>
      <c r="M41" s="398" t="s">
        <v>97</v>
      </c>
      <c r="N41" s="398"/>
      <c r="O41" s="600" t="n">
        <f aca="false">O61+O98</f>
        <v>16855.3</v>
      </c>
    </row>
    <row r="42" customFormat="false" ht="19.5" hidden="true" customHeight="true" outlineLevel="0" collapsed="false">
      <c r="A42" s="228"/>
      <c r="B42" s="40"/>
      <c r="C42" s="394"/>
      <c r="D42" s="394"/>
      <c r="E42" s="601"/>
      <c r="F42" s="398" t="s">
        <v>62</v>
      </c>
      <c r="G42" s="398"/>
      <c r="H42" s="398"/>
      <c r="I42" s="399" t="n">
        <f aca="false">J42+K42+L42+O42</f>
        <v>2514.19</v>
      </c>
      <c r="J42" s="400" t="n">
        <f aca="false">J62+J99+J128</f>
        <v>0</v>
      </c>
      <c r="K42" s="400" t="n">
        <f aca="false">K62+K99+K128</f>
        <v>0</v>
      </c>
      <c r="L42" s="400" t="n">
        <f aca="false">L62+L99+L128</f>
        <v>0</v>
      </c>
      <c r="M42" s="398" t="s">
        <v>62</v>
      </c>
      <c r="N42" s="398"/>
      <c r="O42" s="600" t="n">
        <f aca="false">O62+O99+M128</f>
        <v>2514.19</v>
      </c>
    </row>
    <row r="43" customFormat="false" ht="18.75" hidden="true" customHeight="false" outlineLevel="0" collapsed="false">
      <c r="A43" s="228"/>
      <c r="B43" s="40"/>
      <c r="C43" s="394" t="n">
        <v>42370</v>
      </c>
      <c r="D43" s="394" t="n">
        <v>42735</v>
      </c>
      <c r="E43" s="289" t="s">
        <v>240</v>
      </c>
      <c r="F43" s="397" t="n">
        <f aca="false">I44+I45+I46+I47</f>
        <v>57407.4</v>
      </c>
      <c r="G43" s="397"/>
      <c r="H43" s="397"/>
      <c r="I43" s="397"/>
      <c r="J43" s="405" t="n">
        <f aca="false">J44+J45+J46+J47</f>
        <v>0</v>
      </c>
      <c r="K43" s="405" t="n">
        <f aca="false">K44+K45+K46+K47</f>
        <v>0</v>
      </c>
      <c r="L43" s="406" t="n">
        <f aca="false">L44+L45+L46+L47</f>
        <v>0</v>
      </c>
      <c r="M43" s="397" t="n">
        <f aca="false">O44+O45+O46+O47</f>
        <v>57407.4</v>
      </c>
      <c r="N43" s="397"/>
      <c r="O43" s="397"/>
    </row>
    <row r="44" customFormat="false" ht="19.5" hidden="true" customHeight="true" outlineLevel="0" collapsed="false">
      <c r="A44" s="228"/>
      <c r="B44" s="40"/>
      <c r="C44" s="394"/>
      <c r="D44" s="394"/>
      <c r="E44" s="289" t="s">
        <v>238</v>
      </c>
      <c r="F44" s="398" t="s">
        <v>95</v>
      </c>
      <c r="G44" s="398"/>
      <c r="H44" s="398"/>
      <c r="I44" s="399" t="n">
        <f aca="false">J44+K44+L44+O44</f>
        <v>18714</v>
      </c>
      <c r="J44" s="401" t="n">
        <f aca="false">J64+J101</f>
        <v>0</v>
      </c>
      <c r="K44" s="401" t="n">
        <f aca="false">K64+K101</f>
        <v>0</v>
      </c>
      <c r="L44" s="401" t="n">
        <f aca="false">L64+L101</f>
        <v>0</v>
      </c>
      <c r="M44" s="398" t="s">
        <v>95</v>
      </c>
      <c r="N44" s="398"/>
      <c r="O44" s="598" t="n">
        <f aca="false">O64+O101</f>
        <v>18714</v>
      </c>
    </row>
    <row r="45" customFormat="false" ht="19.5" hidden="true" customHeight="true" outlineLevel="0" collapsed="false">
      <c r="A45" s="228"/>
      <c r="B45" s="40"/>
      <c r="C45" s="394"/>
      <c r="D45" s="394"/>
      <c r="E45" s="599"/>
      <c r="F45" s="398" t="s">
        <v>96</v>
      </c>
      <c r="G45" s="398"/>
      <c r="H45" s="398"/>
      <c r="I45" s="399" t="n">
        <f aca="false">J45+K45+L45+O45</f>
        <v>18466</v>
      </c>
      <c r="J45" s="401" t="n">
        <f aca="false">J65+J102</f>
        <v>0</v>
      </c>
      <c r="K45" s="401" t="n">
        <f aca="false">K65+K102</f>
        <v>0</v>
      </c>
      <c r="L45" s="401" t="n">
        <f aca="false">L65+L102</f>
        <v>0</v>
      </c>
      <c r="M45" s="398" t="s">
        <v>96</v>
      </c>
      <c r="N45" s="398"/>
      <c r="O45" s="600" t="n">
        <f aca="false">O65+O102</f>
        <v>18466</v>
      </c>
    </row>
    <row r="46" customFormat="false" ht="19.5" hidden="true" customHeight="true" outlineLevel="0" collapsed="false">
      <c r="A46" s="228"/>
      <c r="B46" s="40"/>
      <c r="C46" s="394"/>
      <c r="D46" s="394"/>
      <c r="E46" s="599"/>
      <c r="F46" s="398" t="s">
        <v>97</v>
      </c>
      <c r="G46" s="398"/>
      <c r="H46" s="398"/>
      <c r="I46" s="399" t="n">
        <f aca="false">J46+K46+L46+O46</f>
        <v>18718.1</v>
      </c>
      <c r="J46" s="401" t="n">
        <f aca="false">J66+J103</f>
        <v>0</v>
      </c>
      <c r="K46" s="401" t="n">
        <f aca="false">K66+K103</f>
        <v>0</v>
      </c>
      <c r="L46" s="401" t="n">
        <f aca="false">L66+L103</f>
        <v>0</v>
      </c>
      <c r="M46" s="398" t="s">
        <v>97</v>
      </c>
      <c r="N46" s="398"/>
      <c r="O46" s="600" t="n">
        <f aca="false">O66+O103</f>
        <v>18718.1</v>
      </c>
    </row>
    <row r="47" customFormat="false" ht="19.5" hidden="true" customHeight="true" outlineLevel="0" collapsed="false">
      <c r="A47" s="228"/>
      <c r="B47" s="40"/>
      <c r="C47" s="394"/>
      <c r="D47" s="394"/>
      <c r="E47" s="601"/>
      <c r="F47" s="398" t="s">
        <v>62</v>
      </c>
      <c r="G47" s="398"/>
      <c r="H47" s="398"/>
      <c r="I47" s="399" t="n">
        <f aca="false">J47+K47+L47+O47</f>
        <v>1509.3</v>
      </c>
      <c r="J47" s="401" t="n">
        <f aca="false">J67+J104+J130</f>
        <v>0</v>
      </c>
      <c r="K47" s="402" t="n">
        <f aca="false">K67+K104+K130</f>
        <v>0</v>
      </c>
      <c r="L47" s="402" t="n">
        <f aca="false">L67+L104+L130</f>
        <v>0</v>
      </c>
      <c r="M47" s="398" t="s">
        <v>62</v>
      </c>
      <c r="N47" s="398"/>
      <c r="O47" s="600" t="n">
        <f aca="false">O67+O104+M130</f>
        <v>1509.3</v>
      </c>
    </row>
    <row r="48" customFormat="false" ht="19.5" hidden="true" customHeight="true" outlineLevel="0" collapsed="false">
      <c r="A48" s="40" t="s">
        <v>94</v>
      </c>
      <c r="B48" s="40"/>
      <c r="C48" s="394" t="n">
        <v>41640</v>
      </c>
      <c r="D48" s="394" t="n">
        <v>42735</v>
      </c>
      <c r="E48" s="40"/>
      <c r="F48" s="397" t="n">
        <f aca="false">I49+I50+I51+I52</f>
        <v>138663.824</v>
      </c>
      <c r="G48" s="397"/>
      <c r="H48" s="397"/>
      <c r="I48" s="397"/>
      <c r="J48" s="407" t="n">
        <f aca="false">J49+J50+J51+J52</f>
        <v>0</v>
      </c>
      <c r="K48" s="407" t="n">
        <f aca="false">K49+K50+K51+K52</f>
        <v>21973.43</v>
      </c>
      <c r="L48" s="407" t="n">
        <f aca="false">L49+L50+L51+L52</f>
        <v>0</v>
      </c>
      <c r="M48" s="397" t="n">
        <f aca="false">O49+O50+O51+O52</f>
        <v>116690.394</v>
      </c>
      <c r="N48" s="397"/>
      <c r="O48" s="397"/>
    </row>
    <row r="49" customFormat="false" ht="19.5" hidden="true" customHeight="true" outlineLevel="0" collapsed="false">
      <c r="A49" s="40"/>
      <c r="B49" s="40"/>
      <c r="C49" s="394"/>
      <c r="D49" s="394"/>
      <c r="E49" s="40"/>
      <c r="F49" s="398" t="s">
        <v>95</v>
      </c>
      <c r="G49" s="398"/>
      <c r="H49" s="398"/>
      <c r="I49" s="408" t="n">
        <f aca="false">J49+K49+O49+L49</f>
        <v>53270.35</v>
      </c>
      <c r="J49" s="408" t="n">
        <f aca="false">J34+J39+J44</f>
        <v>0</v>
      </c>
      <c r="K49" s="409" t="n">
        <f aca="false">K34+K39+K44</f>
        <v>14079.15</v>
      </c>
      <c r="L49" s="409" t="n">
        <f aca="false">L34+L39+L44</f>
        <v>0</v>
      </c>
      <c r="M49" s="398" t="s">
        <v>95</v>
      </c>
      <c r="N49" s="398"/>
      <c r="O49" s="602" t="n">
        <f aca="false">O34+O39++O44</f>
        <v>39191.2</v>
      </c>
    </row>
    <row r="50" customFormat="false" ht="19.5" hidden="true" customHeight="true" outlineLevel="0" collapsed="false">
      <c r="A50" s="40"/>
      <c r="B50" s="40"/>
      <c r="C50" s="394"/>
      <c r="D50" s="394"/>
      <c r="E50" s="40"/>
      <c r="F50" s="398" t="s">
        <v>96</v>
      </c>
      <c r="G50" s="398"/>
      <c r="H50" s="398"/>
      <c r="I50" s="408" t="n">
        <f aca="false">J50+K50+O50+L50</f>
        <v>37437.24</v>
      </c>
      <c r="J50" s="408" t="n">
        <f aca="false">J35+J40+J45</f>
        <v>0</v>
      </c>
      <c r="K50" s="409" t="n">
        <f aca="false">K35+K40+K45</f>
        <v>1156.4</v>
      </c>
      <c r="L50" s="409" t="n">
        <f aca="false">L35+L40+L45</f>
        <v>0</v>
      </c>
      <c r="M50" s="398" t="s">
        <v>96</v>
      </c>
      <c r="N50" s="398"/>
      <c r="O50" s="603" t="n">
        <f aca="false">O35+O40++O45</f>
        <v>36280.84</v>
      </c>
    </row>
    <row r="51" customFormat="false" ht="19.5" hidden="true" customHeight="true" outlineLevel="0" collapsed="false">
      <c r="A51" s="40"/>
      <c r="B51" s="40"/>
      <c r="C51" s="394"/>
      <c r="D51" s="394"/>
      <c r="E51" s="40"/>
      <c r="F51" s="398" t="s">
        <v>97</v>
      </c>
      <c r="G51" s="398"/>
      <c r="H51" s="398"/>
      <c r="I51" s="408" t="n">
        <f aca="false">J51+K51+O51+L51</f>
        <v>42845.169</v>
      </c>
      <c r="J51" s="408" t="n">
        <f aca="false">J36+J41+J46</f>
        <v>0</v>
      </c>
      <c r="K51" s="409" t="n">
        <f aca="false">K46+K41+K36</f>
        <v>6737.88</v>
      </c>
      <c r="L51" s="409" t="n">
        <f aca="false">L36+L41+L46</f>
        <v>0</v>
      </c>
      <c r="M51" s="398" t="s">
        <v>97</v>
      </c>
      <c r="N51" s="398"/>
      <c r="O51" s="603" t="n">
        <f aca="false">O36+O41++O46</f>
        <v>36107.289</v>
      </c>
    </row>
    <row r="52" customFormat="false" ht="19.5" hidden="true" customHeight="true" outlineLevel="0" collapsed="false">
      <c r="A52" s="40"/>
      <c r="B52" s="40"/>
      <c r="C52" s="394"/>
      <c r="D52" s="394"/>
      <c r="E52" s="40"/>
      <c r="F52" s="398" t="s">
        <v>62</v>
      </c>
      <c r="G52" s="398"/>
      <c r="H52" s="398"/>
      <c r="I52" s="408" t="n">
        <f aca="false">J52+K52+O52+L52</f>
        <v>5111.065</v>
      </c>
      <c r="J52" s="408" t="n">
        <f aca="false">J37+J42+J47</f>
        <v>0</v>
      </c>
      <c r="K52" s="409" t="n">
        <f aca="false">K47+K42+K37</f>
        <v>0</v>
      </c>
      <c r="L52" s="409" t="n">
        <f aca="false">L37+L42+L47</f>
        <v>0</v>
      </c>
      <c r="M52" s="398" t="s">
        <v>62</v>
      </c>
      <c r="N52" s="398"/>
      <c r="O52" s="603" t="n">
        <f aca="false">O37+O42++O47</f>
        <v>5111.065</v>
      </c>
    </row>
    <row r="53" customFormat="false" ht="36.75" hidden="true" customHeight="true" outlineLevel="0" collapsed="false">
      <c r="A53" s="40" t="s">
        <v>99</v>
      </c>
      <c r="B53" s="40" t="s">
        <v>235</v>
      </c>
      <c r="C53" s="394" t="n">
        <v>41640</v>
      </c>
      <c r="D53" s="394" t="n">
        <v>42004</v>
      </c>
      <c r="E53" s="289" t="s">
        <v>237</v>
      </c>
      <c r="F53" s="410"/>
      <c r="G53" s="410"/>
      <c r="H53" s="410"/>
      <c r="I53" s="411" t="n">
        <f aca="false">I54+I55+I56+I57</f>
        <v>19248.329</v>
      </c>
      <c r="J53" s="650" t="n">
        <f aca="false">J54+J55+J56+J57</f>
        <v>0</v>
      </c>
      <c r="K53" s="412" t="n">
        <f aca="false">K54+K55+K56+K57</f>
        <v>17193.04</v>
      </c>
      <c r="L53" s="412" t="n">
        <f aca="false">L54+L55+L56+L57</f>
        <v>0</v>
      </c>
      <c r="M53" s="397" t="n">
        <f aca="false">O54+O55+O56+O57</f>
        <v>2055.289</v>
      </c>
      <c r="N53" s="397"/>
      <c r="O53" s="397"/>
    </row>
    <row r="54" customFormat="false" ht="19.5" hidden="true" customHeight="true" outlineLevel="0" collapsed="false">
      <c r="A54" s="40"/>
      <c r="B54" s="40"/>
      <c r="C54" s="394"/>
      <c r="D54" s="394"/>
      <c r="E54" s="289" t="s">
        <v>238</v>
      </c>
      <c r="F54" s="413" t="s">
        <v>95</v>
      </c>
      <c r="G54" s="413"/>
      <c r="H54" s="413"/>
      <c r="I54" s="414" t="n">
        <f aca="false">K54+O54+L54+J54</f>
        <v>15487.15</v>
      </c>
      <c r="J54" s="651" t="n">
        <f aca="false">J74</f>
        <v>0</v>
      </c>
      <c r="K54" s="415" t="n">
        <f aca="false">K74</f>
        <v>14079.15</v>
      </c>
      <c r="L54" s="416" t="n">
        <f aca="false">L74</f>
        <v>0</v>
      </c>
      <c r="M54" s="417" t="s">
        <v>95</v>
      </c>
      <c r="N54" s="417"/>
      <c r="O54" s="604" t="n">
        <f aca="false">N74</f>
        <v>1408</v>
      </c>
    </row>
    <row r="55" customFormat="false" ht="19.5" hidden="true" customHeight="true" outlineLevel="0" collapsed="false">
      <c r="A55" s="40"/>
      <c r="B55" s="40"/>
      <c r="C55" s="394"/>
      <c r="D55" s="394"/>
      <c r="E55" s="599"/>
      <c r="F55" s="413" t="s">
        <v>96</v>
      </c>
      <c r="G55" s="413"/>
      <c r="H55" s="413"/>
      <c r="I55" s="414" t="n">
        <f aca="false">K55+O55+L55+J55</f>
        <v>0</v>
      </c>
      <c r="J55" s="651" t="n">
        <f aca="false">J75</f>
        <v>0</v>
      </c>
      <c r="K55" s="415" t="n">
        <f aca="false">K75</f>
        <v>0</v>
      </c>
      <c r="L55" s="416" t="n">
        <f aca="false">L75</f>
        <v>0</v>
      </c>
      <c r="M55" s="417" t="s">
        <v>96</v>
      </c>
      <c r="N55" s="417"/>
      <c r="O55" s="428" t="n">
        <f aca="false">N75</f>
        <v>0</v>
      </c>
    </row>
    <row r="56" customFormat="false" ht="19.5" hidden="true" customHeight="true" outlineLevel="0" collapsed="false">
      <c r="A56" s="40"/>
      <c r="B56" s="40"/>
      <c r="C56" s="394"/>
      <c r="D56" s="394"/>
      <c r="E56" s="599"/>
      <c r="F56" s="413" t="s">
        <v>97</v>
      </c>
      <c r="G56" s="413"/>
      <c r="H56" s="413"/>
      <c r="I56" s="414" t="n">
        <f aca="false">K56+O56+L56+J56</f>
        <v>3647.779</v>
      </c>
      <c r="J56" s="651" t="n">
        <f aca="false">J76</f>
        <v>0</v>
      </c>
      <c r="K56" s="415" t="n">
        <f aca="false">K76</f>
        <v>3113.89</v>
      </c>
      <c r="L56" s="416" t="n">
        <f aca="false">L76</f>
        <v>0</v>
      </c>
      <c r="M56" s="417" t="s">
        <v>97</v>
      </c>
      <c r="N56" s="417"/>
      <c r="O56" s="428" t="n">
        <f aca="false">N76</f>
        <v>533.889</v>
      </c>
    </row>
    <row r="57" customFormat="false" ht="19.5" hidden="true" customHeight="true" outlineLevel="0" collapsed="false">
      <c r="A57" s="40"/>
      <c r="B57" s="40"/>
      <c r="C57" s="394"/>
      <c r="D57" s="394"/>
      <c r="E57" s="601"/>
      <c r="F57" s="413" t="s">
        <v>62</v>
      </c>
      <c r="G57" s="413"/>
      <c r="H57" s="413"/>
      <c r="I57" s="414" t="n">
        <f aca="false">K57+O57+L57+J57</f>
        <v>113.4</v>
      </c>
      <c r="J57" s="651" t="n">
        <f aca="false">J86</f>
        <v>0</v>
      </c>
      <c r="K57" s="415" t="n">
        <f aca="false">K86</f>
        <v>0</v>
      </c>
      <c r="L57" s="416" t="n">
        <f aca="false">L86</f>
        <v>0</v>
      </c>
      <c r="M57" s="417" t="s">
        <v>62</v>
      </c>
      <c r="N57" s="417"/>
      <c r="O57" s="428" t="n">
        <f aca="false">M86</f>
        <v>113.4</v>
      </c>
    </row>
    <row r="58" customFormat="false" ht="18.75" hidden="true" customHeight="false" outlineLevel="0" collapsed="false">
      <c r="A58" s="40"/>
      <c r="B58" s="40"/>
      <c r="C58" s="394" t="n">
        <v>42005</v>
      </c>
      <c r="D58" s="394" t="n">
        <v>42369</v>
      </c>
      <c r="E58" s="289" t="s">
        <v>239</v>
      </c>
      <c r="F58" s="418"/>
      <c r="G58" s="419"/>
      <c r="H58" s="419"/>
      <c r="I58" s="420" t="n">
        <f aca="false">I59+I60+I61+I62</f>
        <v>58143.42</v>
      </c>
      <c r="J58" s="652" t="n">
        <f aca="false">J59+J60+J61+J62</f>
        <v>0</v>
      </c>
      <c r="K58" s="421" t="n">
        <f aca="false">K59+K60+K61+K62</f>
        <v>4780.39</v>
      </c>
      <c r="L58" s="421" t="n">
        <f aca="false">L59+L60+L61+L62</f>
        <v>0</v>
      </c>
      <c r="M58" s="418"/>
      <c r="N58" s="419"/>
      <c r="O58" s="396" t="n">
        <f aca="false">O59+O60+O61+O62</f>
        <v>53363.03</v>
      </c>
    </row>
    <row r="59" customFormat="false" ht="19.5" hidden="true" customHeight="true" outlineLevel="0" collapsed="false">
      <c r="A59" s="40"/>
      <c r="B59" s="40"/>
      <c r="C59" s="394"/>
      <c r="D59" s="394"/>
      <c r="E59" s="289" t="s">
        <v>238</v>
      </c>
      <c r="F59" s="413" t="s">
        <v>95</v>
      </c>
      <c r="G59" s="413"/>
      <c r="H59" s="413"/>
      <c r="I59" s="414" t="n">
        <f aca="false">J59+K59+L59+O59</f>
        <v>18791</v>
      </c>
      <c r="J59" s="651" t="n">
        <f aca="false">J78</f>
        <v>0</v>
      </c>
      <c r="K59" s="415" t="n">
        <f aca="false">K78</f>
        <v>0</v>
      </c>
      <c r="L59" s="416" t="n">
        <f aca="false">L78</f>
        <v>0</v>
      </c>
      <c r="M59" s="417" t="s">
        <v>95</v>
      </c>
      <c r="N59" s="417"/>
      <c r="O59" s="604" t="n">
        <f aca="false">N78</f>
        <v>18791</v>
      </c>
    </row>
    <row r="60" customFormat="false" ht="19.5" hidden="true" customHeight="true" outlineLevel="0" collapsed="false">
      <c r="A60" s="40"/>
      <c r="B60" s="40"/>
      <c r="C60" s="394"/>
      <c r="D60" s="394"/>
      <c r="E60" s="599"/>
      <c r="F60" s="413" t="s">
        <v>96</v>
      </c>
      <c r="G60" s="413"/>
      <c r="H60" s="413"/>
      <c r="I60" s="414" t="n">
        <f aca="false">J60+K60+L60+O60</f>
        <v>17977.54</v>
      </c>
      <c r="J60" s="651" t="n">
        <f aca="false">J79</f>
        <v>0</v>
      </c>
      <c r="K60" s="415" t="n">
        <f aca="false">K79</f>
        <v>1156.4</v>
      </c>
      <c r="L60" s="416" t="n">
        <f aca="false">L79</f>
        <v>0</v>
      </c>
      <c r="M60" s="417" t="s">
        <v>96</v>
      </c>
      <c r="N60" s="417"/>
      <c r="O60" s="428" t="n">
        <f aca="false">N79</f>
        <v>16821.14</v>
      </c>
    </row>
    <row r="61" customFormat="false" ht="19.5" hidden="true" customHeight="true" outlineLevel="0" collapsed="false">
      <c r="A61" s="40"/>
      <c r="B61" s="40"/>
      <c r="C61" s="394"/>
      <c r="D61" s="394"/>
      <c r="E61" s="599"/>
      <c r="F61" s="413" t="s">
        <v>97</v>
      </c>
      <c r="G61" s="413"/>
      <c r="H61" s="413"/>
      <c r="I61" s="414" t="n">
        <f aca="false">J61+K61+L61+O61</f>
        <v>20278.39</v>
      </c>
      <c r="J61" s="651" t="n">
        <f aca="false">J80</f>
        <v>0</v>
      </c>
      <c r="K61" s="415" t="n">
        <f aca="false">K80</f>
        <v>3623.99</v>
      </c>
      <c r="L61" s="416" t="n">
        <f aca="false">L80</f>
        <v>0</v>
      </c>
      <c r="M61" s="417" t="s">
        <v>97</v>
      </c>
      <c r="N61" s="417"/>
      <c r="O61" s="428" t="n">
        <f aca="false">N80</f>
        <v>16654.4</v>
      </c>
    </row>
    <row r="62" customFormat="false" ht="19.5" hidden="true" customHeight="true" outlineLevel="0" collapsed="false">
      <c r="A62" s="40"/>
      <c r="B62" s="40"/>
      <c r="C62" s="394"/>
      <c r="D62" s="394"/>
      <c r="E62" s="601"/>
      <c r="F62" s="413" t="s">
        <v>62</v>
      </c>
      <c r="G62" s="413"/>
      <c r="H62" s="413"/>
      <c r="I62" s="414" t="n">
        <f aca="false">J62+K62+L62+O62</f>
        <v>1096.49</v>
      </c>
      <c r="J62" s="651" t="n">
        <f aca="false">J88</f>
        <v>0</v>
      </c>
      <c r="K62" s="415" t="n">
        <f aca="false">K88</f>
        <v>0</v>
      </c>
      <c r="L62" s="416" t="n">
        <f aca="false">L88</f>
        <v>0</v>
      </c>
      <c r="M62" s="417" t="s">
        <v>62</v>
      </c>
      <c r="N62" s="417"/>
      <c r="O62" s="428" t="n">
        <f aca="false">M88</f>
        <v>1096.49</v>
      </c>
    </row>
    <row r="63" customFormat="false" ht="18.75" hidden="true" customHeight="false" outlineLevel="0" collapsed="false">
      <c r="A63" s="40"/>
      <c r="B63" s="40"/>
      <c r="C63" s="394" t="n">
        <v>42370</v>
      </c>
      <c r="D63" s="394" t="n">
        <v>42735</v>
      </c>
      <c r="E63" s="289" t="s">
        <v>240</v>
      </c>
      <c r="F63" s="407"/>
      <c r="G63" s="422"/>
      <c r="H63" s="422"/>
      <c r="I63" s="423" t="n">
        <f aca="false">I64+I65+I66+I67</f>
        <v>54855</v>
      </c>
      <c r="J63" s="652" t="n">
        <f aca="false">J64+J65+J66+J67</f>
        <v>0</v>
      </c>
      <c r="K63" s="421" t="n">
        <f aca="false">K64+K65+K66+K67</f>
        <v>0</v>
      </c>
      <c r="L63" s="421" t="n">
        <f aca="false">L64+L65+L66+L67</f>
        <v>0</v>
      </c>
      <c r="M63" s="418"/>
      <c r="N63" s="424"/>
      <c r="O63" s="396" t="n">
        <f aca="false">O64+O65+O66+O67</f>
        <v>54855</v>
      </c>
    </row>
    <row r="64" customFormat="false" ht="19.5" hidden="true" customHeight="true" outlineLevel="0" collapsed="false">
      <c r="A64" s="40"/>
      <c r="B64" s="40"/>
      <c r="C64" s="394"/>
      <c r="D64" s="394"/>
      <c r="E64" s="289" t="s">
        <v>238</v>
      </c>
      <c r="F64" s="413" t="s">
        <v>95</v>
      </c>
      <c r="G64" s="413"/>
      <c r="H64" s="413"/>
      <c r="I64" s="414" t="n">
        <f aca="false">J64+K64+L64+O64</f>
        <v>18488</v>
      </c>
      <c r="J64" s="651" t="n">
        <f aca="false">J82</f>
        <v>0</v>
      </c>
      <c r="K64" s="415" t="n">
        <f aca="false">K82</f>
        <v>0</v>
      </c>
      <c r="L64" s="416" t="n">
        <f aca="false">L82</f>
        <v>0</v>
      </c>
      <c r="M64" s="417" t="s">
        <v>95</v>
      </c>
      <c r="N64" s="417"/>
      <c r="O64" s="604" t="n">
        <f aca="false">N82</f>
        <v>18488</v>
      </c>
    </row>
    <row r="65" customFormat="false" ht="19.5" hidden="true" customHeight="true" outlineLevel="0" collapsed="false">
      <c r="A65" s="40"/>
      <c r="B65" s="40"/>
      <c r="C65" s="394"/>
      <c r="D65" s="394"/>
      <c r="E65" s="599"/>
      <c r="F65" s="413" t="s">
        <v>96</v>
      </c>
      <c r="G65" s="413"/>
      <c r="H65" s="413"/>
      <c r="I65" s="414" t="n">
        <f aca="false">J65+K65+L65+O65</f>
        <v>17648</v>
      </c>
      <c r="J65" s="651" t="n">
        <f aca="false">J83</f>
        <v>0</v>
      </c>
      <c r="K65" s="415" t="n">
        <f aca="false">K83</f>
        <v>0</v>
      </c>
      <c r="L65" s="416" t="n">
        <f aca="false">L83</f>
        <v>0</v>
      </c>
      <c r="M65" s="417" t="s">
        <v>96</v>
      </c>
      <c r="N65" s="417"/>
      <c r="O65" s="428" t="n">
        <f aca="false">N83</f>
        <v>17648</v>
      </c>
    </row>
    <row r="66" customFormat="false" ht="19.5" hidden="true" customHeight="true" outlineLevel="0" collapsed="false">
      <c r="A66" s="40"/>
      <c r="B66" s="40"/>
      <c r="C66" s="394"/>
      <c r="D66" s="394"/>
      <c r="E66" s="599"/>
      <c r="F66" s="413" t="s">
        <v>97</v>
      </c>
      <c r="G66" s="413"/>
      <c r="H66" s="413"/>
      <c r="I66" s="414" t="n">
        <f aca="false">J66+K66+L66+O66</f>
        <v>18505</v>
      </c>
      <c r="J66" s="651" t="n">
        <f aca="false">J84</f>
        <v>0</v>
      </c>
      <c r="K66" s="415" t="n">
        <f aca="false">K84</f>
        <v>0</v>
      </c>
      <c r="L66" s="416" t="n">
        <f aca="false">L84</f>
        <v>0</v>
      </c>
      <c r="M66" s="417" t="s">
        <v>97</v>
      </c>
      <c r="N66" s="417"/>
      <c r="O66" s="428" t="n">
        <f aca="false">N84</f>
        <v>18505</v>
      </c>
    </row>
    <row r="67" customFormat="false" ht="19.5" hidden="true" customHeight="true" outlineLevel="0" collapsed="false">
      <c r="A67" s="40"/>
      <c r="B67" s="40"/>
      <c r="C67" s="394"/>
      <c r="D67" s="394"/>
      <c r="E67" s="601"/>
      <c r="F67" s="413" t="s">
        <v>62</v>
      </c>
      <c r="G67" s="413"/>
      <c r="H67" s="413"/>
      <c r="I67" s="414" t="n">
        <f aca="false">J67+K67+L67+O67</f>
        <v>214</v>
      </c>
      <c r="J67" s="651" t="n">
        <f aca="false">J90</f>
        <v>0</v>
      </c>
      <c r="K67" s="415" t="n">
        <f aca="false">K90</f>
        <v>0</v>
      </c>
      <c r="L67" s="416" t="n">
        <f aca="false">L90</f>
        <v>0</v>
      </c>
      <c r="M67" s="417" t="s">
        <v>62</v>
      </c>
      <c r="N67" s="417"/>
      <c r="O67" s="428" t="n">
        <f aca="false">M90</f>
        <v>214</v>
      </c>
    </row>
    <row r="68" customFormat="false" ht="19.5" hidden="true" customHeight="true" outlineLevel="0" collapsed="false">
      <c r="A68" s="40" t="s">
        <v>94</v>
      </c>
      <c r="B68" s="40"/>
      <c r="C68" s="394" t="n">
        <v>41640</v>
      </c>
      <c r="D68" s="394" t="n">
        <v>42735</v>
      </c>
      <c r="E68" s="40"/>
      <c r="F68" s="407"/>
      <c r="G68" s="422"/>
      <c r="H68" s="422"/>
      <c r="I68" s="423" t="n">
        <f aca="false">I69+I70+I71+I72</f>
        <v>132246.749</v>
      </c>
      <c r="J68" s="653" t="n">
        <f aca="false">J69+J70+J71+J72</f>
        <v>0</v>
      </c>
      <c r="K68" s="425" t="n">
        <f aca="false">K69+K70+K71+K72</f>
        <v>21973.43</v>
      </c>
      <c r="L68" s="425" t="n">
        <f aca="false">L69+L70+L71+L72</f>
        <v>0</v>
      </c>
      <c r="M68" s="418"/>
      <c r="N68" s="419"/>
      <c r="O68" s="396" t="n">
        <f aca="false">O69+O70+O71+O72</f>
        <v>110273.319</v>
      </c>
    </row>
    <row r="69" customFormat="false" ht="19.5" hidden="true" customHeight="true" outlineLevel="0" collapsed="false">
      <c r="A69" s="40"/>
      <c r="B69" s="40"/>
      <c r="C69" s="394"/>
      <c r="D69" s="394"/>
      <c r="E69" s="40"/>
      <c r="F69" s="413" t="s">
        <v>95</v>
      </c>
      <c r="G69" s="413"/>
      <c r="H69" s="413"/>
      <c r="I69" s="426" t="n">
        <f aca="false">J69+K69+L69+O69</f>
        <v>52766.15</v>
      </c>
      <c r="J69" s="651" t="n">
        <f aca="false">J54+J59+J64</f>
        <v>0</v>
      </c>
      <c r="K69" s="427" t="n">
        <f aca="false">K54+K59+K64</f>
        <v>14079.15</v>
      </c>
      <c r="L69" s="416" t="n">
        <f aca="false">L54+L59+L64</f>
        <v>0</v>
      </c>
      <c r="M69" s="428" t="s">
        <v>95</v>
      </c>
      <c r="N69" s="428"/>
      <c r="O69" s="605" t="n">
        <f aca="false">O54+O59+O64</f>
        <v>38687</v>
      </c>
    </row>
    <row r="70" customFormat="false" ht="19.5" hidden="true" customHeight="true" outlineLevel="0" collapsed="false">
      <c r="A70" s="40"/>
      <c r="B70" s="40"/>
      <c r="C70" s="394"/>
      <c r="D70" s="394"/>
      <c r="E70" s="40"/>
      <c r="F70" s="413" t="s">
        <v>96</v>
      </c>
      <c r="G70" s="413"/>
      <c r="H70" s="413"/>
      <c r="I70" s="426" t="n">
        <f aca="false">J70+K70+L70+O70</f>
        <v>35625.54</v>
      </c>
      <c r="J70" s="651" t="n">
        <f aca="false">J55+J60+J65</f>
        <v>0</v>
      </c>
      <c r="K70" s="427" t="n">
        <f aca="false">K55+K60+K65</f>
        <v>1156.4</v>
      </c>
      <c r="L70" s="416" t="n">
        <f aca="false">L55+L60+L65</f>
        <v>0</v>
      </c>
      <c r="M70" s="428" t="s">
        <v>96</v>
      </c>
      <c r="N70" s="428"/>
      <c r="O70" s="606" t="n">
        <f aca="false">O55+O60+O65</f>
        <v>34469.14</v>
      </c>
    </row>
    <row r="71" customFormat="false" ht="19.5" hidden="true" customHeight="true" outlineLevel="0" collapsed="false">
      <c r="A71" s="40"/>
      <c r="B71" s="40"/>
      <c r="C71" s="394"/>
      <c r="D71" s="394"/>
      <c r="E71" s="40"/>
      <c r="F71" s="413" t="s">
        <v>97</v>
      </c>
      <c r="G71" s="413"/>
      <c r="H71" s="413"/>
      <c r="I71" s="426" t="n">
        <f aca="false">J71+K71+L71+O71</f>
        <v>42431.169</v>
      </c>
      <c r="J71" s="651" t="n">
        <f aca="false">J56+J61+J66</f>
        <v>0</v>
      </c>
      <c r="K71" s="427" t="n">
        <f aca="false">K56+K61+K66</f>
        <v>6737.88</v>
      </c>
      <c r="L71" s="416" t="n">
        <f aca="false">L56+L61+L66</f>
        <v>0</v>
      </c>
      <c r="M71" s="428" t="s">
        <v>97</v>
      </c>
      <c r="N71" s="428"/>
      <c r="O71" s="606" t="n">
        <f aca="false">O56+O61+O66</f>
        <v>35693.289</v>
      </c>
    </row>
    <row r="72" customFormat="false" ht="19.5" hidden="true" customHeight="true" outlineLevel="0" collapsed="false">
      <c r="A72" s="40"/>
      <c r="B72" s="40"/>
      <c r="C72" s="394"/>
      <c r="D72" s="394"/>
      <c r="E72" s="40"/>
      <c r="F72" s="413" t="s">
        <v>62</v>
      </c>
      <c r="G72" s="413"/>
      <c r="H72" s="413"/>
      <c r="I72" s="426" t="n">
        <f aca="false">J72+K72+L72+O72</f>
        <v>1423.89</v>
      </c>
      <c r="J72" s="651" t="n">
        <f aca="false">J57+J62+J67</f>
        <v>0</v>
      </c>
      <c r="K72" s="427" t="n">
        <f aca="false">K57+K62+K67</f>
        <v>0</v>
      </c>
      <c r="L72" s="416" t="n">
        <f aca="false">L57+L62+L67</f>
        <v>0</v>
      </c>
      <c r="M72" s="428" t="s">
        <v>62</v>
      </c>
      <c r="N72" s="428"/>
      <c r="O72" s="606" t="n">
        <f aca="false">O57+O62+O67</f>
        <v>1423.89</v>
      </c>
    </row>
    <row r="73" customFormat="false" ht="24" hidden="true" customHeight="true" outlineLevel="0" collapsed="false">
      <c r="A73" s="40" t="s">
        <v>58</v>
      </c>
      <c r="B73" s="40" t="s">
        <v>59</v>
      </c>
      <c r="C73" s="394" t="n">
        <v>41640</v>
      </c>
      <c r="D73" s="394" t="n">
        <v>42004</v>
      </c>
      <c r="E73" s="289" t="s">
        <v>237</v>
      </c>
      <c r="F73" s="607" t="s">
        <v>444</v>
      </c>
      <c r="G73" s="607"/>
      <c r="H73" s="607"/>
      <c r="I73" s="429" t="n">
        <f aca="false">I74+I75+I76</f>
        <v>19134.929</v>
      </c>
      <c r="J73" s="654" t="n">
        <f aca="false">J74+J75+J76</f>
        <v>0</v>
      </c>
      <c r="K73" s="430" t="n">
        <f aca="false">K74+K75+K76</f>
        <v>17193.04</v>
      </c>
      <c r="L73" s="430" t="n">
        <f aca="false">L74+L75+L76</f>
        <v>0</v>
      </c>
      <c r="M73" s="403"/>
      <c r="N73" s="431" t="n">
        <f aca="false">N74+N75+N76</f>
        <v>1941.889</v>
      </c>
      <c r="O73" s="431"/>
    </row>
    <row r="74" customFormat="false" ht="19.5" hidden="true" customHeight="true" outlineLevel="0" collapsed="false">
      <c r="A74" s="40"/>
      <c r="B74" s="40"/>
      <c r="C74" s="394"/>
      <c r="D74" s="394"/>
      <c r="E74" s="289" t="s">
        <v>238</v>
      </c>
      <c r="F74" s="432" t="s">
        <v>95</v>
      </c>
      <c r="G74" s="432"/>
      <c r="H74" s="432"/>
      <c r="I74" s="433" t="n">
        <f aca="false">J74+K74+L74+N74</f>
        <v>15487.15</v>
      </c>
      <c r="J74" s="434" t="n">
        <v>0</v>
      </c>
      <c r="K74" s="434" t="n">
        <v>14079.15</v>
      </c>
      <c r="L74" s="435" t="n">
        <v>0</v>
      </c>
      <c r="M74" s="436" t="s">
        <v>95</v>
      </c>
      <c r="N74" s="608" t="n">
        <v>1408</v>
      </c>
      <c r="O74" s="608"/>
    </row>
    <row r="75" customFormat="false" ht="19.5" hidden="true" customHeight="true" outlineLevel="0" collapsed="false">
      <c r="A75" s="40"/>
      <c r="B75" s="40"/>
      <c r="C75" s="394"/>
      <c r="D75" s="394"/>
      <c r="E75" s="599"/>
      <c r="F75" s="432" t="s">
        <v>96</v>
      </c>
      <c r="G75" s="432"/>
      <c r="H75" s="432"/>
      <c r="I75" s="438" t="n">
        <f aca="false">J75+K75+L75+N75</f>
        <v>0</v>
      </c>
      <c r="J75" s="434" t="n">
        <v>0</v>
      </c>
      <c r="K75" s="434" t="n">
        <v>0</v>
      </c>
      <c r="L75" s="435" t="n">
        <v>0</v>
      </c>
      <c r="M75" s="436" t="s">
        <v>96</v>
      </c>
      <c r="N75" s="437"/>
      <c r="O75" s="437"/>
    </row>
    <row r="76" customFormat="false" ht="19.5" hidden="true" customHeight="true" outlineLevel="0" collapsed="false">
      <c r="A76" s="40"/>
      <c r="B76" s="40"/>
      <c r="C76" s="394"/>
      <c r="D76" s="394"/>
      <c r="E76" s="601"/>
      <c r="F76" s="432" t="s">
        <v>97</v>
      </c>
      <c r="G76" s="432"/>
      <c r="H76" s="432"/>
      <c r="I76" s="438" t="n">
        <f aca="false">J76+K76+L76+N76</f>
        <v>3647.779</v>
      </c>
      <c r="J76" s="434" t="n">
        <v>0</v>
      </c>
      <c r="K76" s="434" t="n">
        <v>3113.89</v>
      </c>
      <c r="L76" s="435" t="n">
        <v>0</v>
      </c>
      <c r="M76" s="436" t="s">
        <v>97</v>
      </c>
      <c r="N76" s="609" t="n">
        <v>533.889</v>
      </c>
      <c r="O76" s="609"/>
    </row>
    <row r="77" customFormat="false" ht="16.5" hidden="true" customHeight="true" outlineLevel="0" collapsed="false">
      <c r="A77" s="40"/>
      <c r="B77" s="40"/>
      <c r="C77" s="394" t="n">
        <v>42005</v>
      </c>
      <c r="D77" s="394" t="n">
        <v>42369</v>
      </c>
      <c r="E77" s="289" t="s">
        <v>239</v>
      </c>
      <c r="F77" s="395" t="s">
        <v>444</v>
      </c>
      <c r="G77" s="395"/>
      <c r="H77" s="395"/>
      <c r="I77" s="429" t="n">
        <f aca="false">I78+I79+I80</f>
        <v>57046.93</v>
      </c>
      <c r="J77" s="429" t="n">
        <f aca="false">J78+J79+J80</f>
        <v>0</v>
      </c>
      <c r="K77" s="429" t="n">
        <f aca="false">K78+K79+K80</f>
        <v>4780.39</v>
      </c>
      <c r="L77" s="429" t="n">
        <f aca="false">L78+L79+L80</f>
        <v>0</v>
      </c>
      <c r="M77" s="403"/>
      <c r="N77" s="431" t="n">
        <f aca="false">N78+N79+N80</f>
        <v>52266.54</v>
      </c>
      <c r="O77" s="431"/>
    </row>
    <row r="78" customFormat="false" ht="19.5" hidden="true" customHeight="true" outlineLevel="0" collapsed="false">
      <c r="A78" s="40"/>
      <c r="B78" s="40"/>
      <c r="C78" s="394"/>
      <c r="D78" s="394"/>
      <c r="E78" s="289" t="s">
        <v>238</v>
      </c>
      <c r="F78" s="432" t="s">
        <v>95</v>
      </c>
      <c r="G78" s="432"/>
      <c r="H78" s="432"/>
      <c r="I78" s="438" t="n">
        <f aca="false">J78+K78+N78+L78</f>
        <v>18791</v>
      </c>
      <c r="J78" s="655" t="n">
        <v>0</v>
      </c>
      <c r="K78" s="434" t="n">
        <v>0</v>
      </c>
      <c r="L78" s="435" t="n">
        <v>0</v>
      </c>
      <c r="M78" s="436" t="s">
        <v>95</v>
      </c>
      <c r="N78" s="608" t="n">
        <v>18791</v>
      </c>
      <c r="O78" s="608"/>
    </row>
    <row r="79" customFormat="false" ht="19.5" hidden="true" customHeight="true" outlineLevel="0" collapsed="false">
      <c r="A79" s="40"/>
      <c r="B79" s="40"/>
      <c r="C79" s="394"/>
      <c r="D79" s="394"/>
      <c r="E79" s="599"/>
      <c r="F79" s="432" t="s">
        <v>96</v>
      </c>
      <c r="G79" s="432"/>
      <c r="H79" s="432"/>
      <c r="I79" s="438" t="n">
        <f aca="false">J79+K79+N79+L79</f>
        <v>17977.54</v>
      </c>
      <c r="J79" s="655" t="n">
        <v>0</v>
      </c>
      <c r="K79" s="434" t="n">
        <v>1156.4</v>
      </c>
      <c r="L79" s="435" t="n">
        <v>0</v>
      </c>
      <c r="M79" s="436" t="s">
        <v>96</v>
      </c>
      <c r="N79" s="437" t="n">
        <v>16821.14</v>
      </c>
      <c r="O79" s="437"/>
    </row>
    <row r="80" customFormat="false" ht="19.5" hidden="true" customHeight="true" outlineLevel="0" collapsed="false">
      <c r="A80" s="40"/>
      <c r="B80" s="40"/>
      <c r="C80" s="394"/>
      <c r="D80" s="394"/>
      <c r="E80" s="601"/>
      <c r="F80" s="432" t="s">
        <v>97</v>
      </c>
      <c r="G80" s="432"/>
      <c r="H80" s="432"/>
      <c r="I80" s="438" t="n">
        <f aca="false">J80+K80+N80+L80</f>
        <v>20278.39</v>
      </c>
      <c r="J80" s="655" t="n">
        <v>0</v>
      </c>
      <c r="K80" s="434" t="n">
        <v>3623.99</v>
      </c>
      <c r="L80" s="435" t="n">
        <v>0</v>
      </c>
      <c r="M80" s="436" t="s">
        <v>97</v>
      </c>
      <c r="N80" s="437" t="n">
        <v>16654.4</v>
      </c>
      <c r="O80" s="437"/>
    </row>
    <row r="81" customFormat="false" ht="16.5" hidden="true" customHeight="true" outlineLevel="0" collapsed="false">
      <c r="A81" s="40"/>
      <c r="B81" s="40"/>
      <c r="C81" s="394" t="n">
        <v>42370</v>
      </c>
      <c r="D81" s="394" t="n">
        <v>42735</v>
      </c>
      <c r="E81" s="289" t="s">
        <v>240</v>
      </c>
      <c r="F81" s="395" t="s">
        <v>444</v>
      </c>
      <c r="G81" s="395"/>
      <c r="H81" s="395"/>
      <c r="I81" s="429" t="n">
        <f aca="false">I82+I83+I84</f>
        <v>54641</v>
      </c>
      <c r="J81" s="654" t="n">
        <f aca="false">J82+J83+J84</f>
        <v>0</v>
      </c>
      <c r="K81" s="439" t="n">
        <f aca="false">K82+K83+K84</f>
        <v>0</v>
      </c>
      <c r="L81" s="439" t="n">
        <f aca="false">L82+L83+L84</f>
        <v>0</v>
      </c>
      <c r="M81" s="403"/>
      <c r="N81" s="440" t="n">
        <f aca="false">N82+N83+N84</f>
        <v>54641</v>
      </c>
      <c r="O81" s="440"/>
    </row>
    <row r="82" customFormat="false" ht="19.5" hidden="true" customHeight="true" outlineLevel="0" collapsed="false">
      <c r="A82" s="40"/>
      <c r="B82" s="40"/>
      <c r="C82" s="394"/>
      <c r="D82" s="394"/>
      <c r="E82" s="289" t="s">
        <v>238</v>
      </c>
      <c r="F82" s="432" t="s">
        <v>95</v>
      </c>
      <c r="G82" s="432"/>
      <c r="H82" s="432"/>
      <c r="I82" s="441" t="n">
        <f aca="false">J82+K82+L82+N82</f>
        <v>18488</v>
      </c>
      <c r="J82" s="655" t="n">
        <v>0</v>
      </c>
      <c r="K82" s="434" t="n">
        <v>0</v>
      </c>
      <c r="L82" s="435" t="n">
        <v>0</v>
      </c>
      <c r="M82" s="436" t="s">
        <v>95</v>
      </c>
      <c r="N82" s="437" t="n">
        <v>18488</v>
      </c>
      <c r="O82" s="437"/>
    </row>
    <row r="83" customFormat="false" ht="19.5" hidden="true" customHeight="true" outlineLevel="0" collapsed="false">
      <c r="A83" s="40"/>
      <c r="B83" s="40"/>
      <c r="C83" s="394"/>
      <c r="D83" s="394"/>
      <c r="E83" s="599"/>
      <c r="F83" s="432" t="s">
        <v>96</v>
      </c>
      <c r="G83" s="432"/>
      <c r="H83" s="432"/>
      <c r="I83" s="441" t="n">
        <f aca="false">J83+K83+L83+N83</f>
        <v>17648</v>
      </c>
      <c r="J83" s="655" t="n">
        <v>0</v>
      </c>
      <c r="K83" s="434" t="n">
        <v>0</v>
      </c>
      <c r="L83" s="435" t="n">
        <v>0</v>
      </c>
      <c r="M83" s="436" t="s">
        <v>96</v>
      </c>
      <c r="N83" s="437" t="n">
        <v>17648</v>
      </c>
      <c r="O83" s="437"/>
    </row>
    <row r="84" customFormat="false" ht="19.5" hidden="true" customHeight="true" outlineLevel="0" collapsed="false">
      <c r="A84" s="40"/>
      <c r="B84" s="40"/>
      <c r="C84" s="394"/>
      <c r="D84" s="394"/>
      <c r="E84" s="601"/>
      <c r="F84" s="432" t="s">
        <v>97</v>
      </c>
      <c r="G84" s="432"/>
      <c r="H84" s="432"/>
      <c r="I84" s="438" t="n">
        <f aca="false">J84+K84+L84+N84</f>
        <v>18505</v>
      </c>
      <c r="J84" s="655" t="n">
        <v>0</v>
      </c>
      <c r="K84" s="434" t="n">
        <v>0</v>
      </c>
      <c r="L84" s="435" t="n">
        <v>0</v>
      </c>
      <c r="M84" s="436" t="s">
        <v>97</v>
      </c>
      <c r="N84" s="609" t="n">
        <v>18505</v>
      </c>
      <c r="O84" s="609"/>
    </row>
    <row r="85" customFormat="false" ht="31.15" hidden="true" customHeight="true" outlineLevel="0" collapsed="false">
      <c r="A85" s="44" t="s">
        <v>94</v>
      </c>
      <c r="B85" s="44"/>
      <c r="C85" s="442" t="n">
        <v>41640</v>
      </c>
      <c r="D85" s="442" t="n">
        <v>42735</v>
      </c>
      <c r="E85" s="44"/>
      <c r="F85" s="443"/>
      <c r="G85" s="424"/>
      <c r="H85" s="424"/>
      <c r="I85" s="396" t="n">
        <f aca="false">I81+I77+I73</f>
        <v>130822.859</v>
      </c>
      <c r="J85" s="396" t="n">
        <f aca="false">J81+J77+J73</f>
        <v>0</v>
      </c>
      <c r="K85" s="396" t="n">
        <f aca="false">K81+K77+K73</f>
        <v>21973.43</v>
      </c>
      <c r="L85" s="396" t="n">
        <f aca="false">L81+L77+L73</f>
        <v>0</v>
      </c>
      <c r="M85" s="444"/>
      <c r="N85" s="445" t="n">
        <f aca="false">N81+N77+N73</f>
        <v>108849.429</v>
      </c>
      <c r="O85" s="445"/>
    </row>
    <row r="86" customFormat="false" ht="249.75" hidden="true" customHeight="true" outlineLevel="0" collapsed="false">
      <c r="A86" s="40" t="s">
        <v>61</v>
      </c>
      <c r="B86" s="40" t="s">
        <v>235</v>
      </c>
      <c r="C86" s="394" t="n">
        <v>41640</v>
      </c>
      <c r="D86" s="394" t="n">
        <v>42004</v>
      </c>
      <c r="E86" s="289" t="s">
        <v>237</v>
      </c>
      <c r="F86" s="441" t="n">
        <f aca="false">J86+K86+L86+M86</f>
        <v>113.4</v>
      </c>
      <c r="G86" s="441"/>
      <c r="H86" s="441"/>
      <c r="I86" s="441"/>
      <c r="J86" s="446" t="n">
        <v>0</v>
      </c>
      <c r="K86" s="446" t="n">
        <v>0</v>
      </c>
      <c r="L86" s="446" t="n">
        <v>0</v>
      </c>
      <c r="M86" s="446" t="n">
        <v>113.4</v>
      </c>
      <c r="N86" s="446"/>
      <c r="O86" s="446"/>
    </row>
    <row r="87" customFormat="false" ht="15.75" hidden="true" customHeight="false" outlineLevel="0" collapsed="false">
      <c r="A87" s="40"/>
      <c r="B87" s="40"/>
      <c r="C87" s="394"/>
      <c r="D87" s="394"/>
      <c r="E87" s="44" t="s">
        <v>238</v>
      </c>
      <c r="F87" s="441"/>
      <c r="G87" s="441"/>
      <c r="H87" s="441"/>
      <c r="I87" s="441"/>
      <c r="J87" s="446"/>
      <c r="K87" s="446"/>
      <c r="L87" s="446"/>
      <c r="M87" s="446"/>
      <c r="N87" s="446"/>
      <c r="O87" s="446"/>
    </row>
    <row r="88" customFormat="false" ht="15.75" hidden="true" customHeight="false" outlineLevel="0" collapsed="false">
      <c r="A88" s="40"/>
      <c r="B88" s="40"/>
      <c r="C88" s="394" t="n">
        <v>42005</v>
      </c>
      <c r="D88" s="394" t="n">
        <v>42369</v>
      </c>
      <c r="E88" s="289" t="s">
        <v>239</v>
      </c>
      <c r="F88" s="441" t="n">
        <f aca="false">J88+K88+L88+M88</f>
        <v>1096.49</v>
      </c>
      <c r="G88" s="441"/>
      <c r="H88" s="441"/>
      <c r="I88" s="441"/>
      <c r="J88" s="446" t="n">
        <v>0</v>
      </c>
      <c r="K88" s="446" t="n">
        <v>0</v>
      </c>
      <c r="L88" s="446" t="n">
        <v>0</v>
      </c>
      <c r="M88" s="446" t="n">
        <v>1096.49</v>
      </c>
      <c r="N88" s="446"/>
      <c r="O88" s="446"/>
    </row>
    <row r="89" customFormat="false" ht="15.75" hidden="true" customHeight="false" outlineLevel="0" collapsed="false">
      <c r="A89" s="40"/>
      <c r="B89" s="40"/>
      <c r="C89" s="394"/>
      <c r="D89" s="394"/>
      <c r="E89" s="44" t="s">
        <v>238</v>
      </c>
      <c r="F89" s="441"/>
      <c r="G89" s="441"/>
      <c r="H89" s="441"/>
      <c r="I89" s="441"/>
      <c r="J89" s="446"/>
      <c r="K89" s="446"/>
      <c r="L89" s="446"/>
      <c r="M89" s="446"/>
      <c r="N89" s="446"/>
      <c r="O89" s="446"/>
    </row>
    <row r="90" customFormat="false" ht="15.75" hidden="true" customHeight="false" outlineLevel="0" collapsed="false">
      <c r="A90" s="40"/>
      <c r="B90" s="40"/>
      <c r="C90" s="394" t="n">
        <v>42370</v>
      </c>
      <c r="D90" s="394" t="n">
        <v>42735</v>
      </c>
      <c r="E90" s="289" t="s">
        <v>240</v>
      </c>
      <c r="F90" s="441" t="n">
        <f aca="false">J90+K90+L90+M90</f>
        <v>214</v>
      </c>
      <c r="G90" s="441"/>
      <c r="H90" s="441"/>
      <c r="I90" s="441"/>
      <c r="J90" s="446" t="n">
        <v>0</v>
      </c>
      <c r="K90" s="446" t="n">
        <v>0</v>
      </c>
      <c r="L90" s="446" t="n">
        <v>0</v>
      </c>
      <c r="M90" s="446" t="n">
        <v>214</v>
      </c>
      <c r="N90" s="446"/>
      <c r="O90" s="446"/>
    </row>
    <row r="91" customFormat="false" ht="15.75" hidden="true" customHeight="false" outlineLevel="0" collapsed="false">
      <c r="A91" s="40"/>
      <c r="B91" s="40"/>
      <c r="C91" s="394"/>
      <c r="D91" s="394"/>
      <c r="E91" s="44" t="s">
        <v>238</v>
      </c>
      <c r="F91" s="441"/>
      <c r="G91" s="441"/>
      <c r="H91" s="441"/>
      <c r="I91" s="441"/>
      <c r="J91" s="446"/>
      <c r="K91" s="446"/>
      <c r="L91" s="446"/>
      <c r="M91" s="446"/>
      <c r="N91" s="446"/>
      <c r="O91" s="446"/>
    </row>
    <row r="92" customFormat="false" ht="31.15" hidden="true" customHeight="true" outlineLevel="0" collapsed="false">
      <c r="A92" s="44" t="s">
        <v>110</v>
      </c>
      <c r="B92" s="44"/>
      <c r="C92" s="442" t="n">
        <v>41640</v>
      </c>
      <c r="D92" s="442" t="n">
        <v>42735</v>
      </c>
      <c r="E92" s="44"/>
      <c r="F92" s="429" t="n">
        <f aca="false">SUM(F86:F91)</f>
        <v>1423.89</v>
      </c>
      <c r="G92" s="429"/>
      <c r="H92" s="429"/>
      <c r="I92" s="429"/>
      <c r="J92" s="430" t="n">
        <f aca="false">SUM(J86:J91)</f>
        <v>0</v>
      </c>
      <c r="K92" s="430" t="n">
        <f aca="false">SUM(K86:K91)</f>
        <v>0</v>
      </c>
      <c r="L92" s="430" t="n">
        <f aca="false">SUM(L86:L91)</f>
        <v>0</v>
      </c>
      <c r="M92" s="429" t="n">
        <f aca="false">SUM(M86:M91)</f>
        <v>1423.89</v>
      </c>
      <c r="N92" s="429"/>
      <c r="O92" s="429"/>
    </row>
    <row r="93" customFormat="false" ht="36" hidden="true" customHeight="true" outlineLevel="0" collapsed="false">
      <c r="A93" s="289" t="s">
        <v>64</v>
      </c>
      <c r="B93" s="40" t="s">
        <v>67</v>
      </c>
      <c r="C93" s="394" t="n">
        <v>41640</v>
      </c>
      <c r="D93" s="394" t="n">
        <v>42004</v>
      </c>
      <c r="E93" s="289" t="s">
        <v>237</v>
      </c>
      <c r="F93" s="429" t="n">
        <f aca="false">J93+K93+L93+M93</f>
        <v>141.8</v>
      </c>
      <c r="G93" s="429"/>
      <c r="H93" s="429"/>
      <c r="I93" s="429"/>
      <c r="J93" s="429" t="n">
        <f aca="false">J106+J113</f>
        <v>0</v>
      </c>
      <c r="K93" s="429" t="n">
        <f aca="false">K106+K113</f>
        <v>0</v>
      </c>
      <c r="L93" s="429" t="n">
        <f aca="false">L106+L113</f>
        <v>0</v>
      </c>
      <c r="M93" s="429" t="n">
        <f aca="false">M106+M113</f>
        <v>141.8</v>
      </c>
      <c r="N93" s="429"/>
      <c r="O93" s="429"/>
    </row>
    <row r="94" customFormat="false" ht="15.75" hidden="true" customHeight="true" outlineLevel="0" collapsed="false">
      <c r="A94" s="384" t="s">
        <v>271</v>
      </c>
      <c r="B94" s="40"/>
      <c r="C94" s="394"/>
      <c r="D94" s="394"/>
      <c r="E94" s="44" t="s">
        <v>238</v>
      </c>
      <c r="F94" s="429"/>
      <c r="G94" s="429"/>
      <c r="H94" s="429"/>
      <c r="I94" s="429"/>
      <c r="J94" s="429"/>
      <c r="K94" s="429"/>
      <c r="L94" s="429"/>
      <c r="M94" s="429"/>
      <c r="N94" s="429"/>
      <c r="O94" s="429"/>
    </row>
    <row r="95" customFormat="false" ht="35.25" hidden="true" customHeight="true" outlineLevel="0" collapsed="false">
      <c r="A95" s="384"/>
      <c r="B95" s="40"/>
      <c r="C95" s="394" t="n">
        <v>41640</v>
      </c>
      <c r="D95" s="394" t="n">
        <v>42004</v>
      </c>
      <c r="E95" s="610" t="s">
        <v>189</v>
      </c>
      <c r="F95" s="447" t="s">
        <v>444</v>
      </c>
      <c r="G95" s="447"/>
      <c r="H95" s="447"/>
      <c r="I95" s="429" t="n">
        <f aca="false">I96+I97+I98+I99</f>
        <v>1833.3</v>
      </c>
      <c r="J95" s="611" t="n">
        <f aca="false">J96+J97+J98+J99</f>
        <v>0</v>
      </c>
      <c r="K95" s="448" t="n">
        <f aca="false">K96+K97+K98+K99</f>
        <v>0</v>
      </c>
      <c r="L95" s="448" t="n">
        <f aca="false">L96+L97+L98+L99</f>
        <v>0</v>
      </c>
      <c r="M95" s="449"/>
      <c r="N95" s="450"/>
      <c r="O95" s="611" t="n">
        <f aca="false">O96+O97+O98+O99</f>
        <v>1833.3</v>
      </c>
    </row>
    <row r="96" customFormat="false" ht="26.25" hidden="true" customHeight="true" outlineLevel="0" collapsed="false">
      <c r="A96" s="384"/>
      <c r="B96" s="40"/>
      <c r="C96" s="394"/>
      <c r="D96" s="394"/>
      <c r="E96" s="610"/>
      <c r="F96" s="413" t="s">
        <v>95</v>
      </c>
      <c r="G96" s="413"/>
      <c r="H96" s="413"/>
      <c r="I96" s="414" t="n">
        <f aca="false">J96+K96+L96+O96</f>
        <v>278.2</v>
      </c>
      <c r="J96" s="414" t="n">
        <f aca="false">J116</f>
        <v>0</v>
      </c>
      <c r="K96" s="414" t="n">
        <f aca="false">K116</f>
        <v>0</v>
      </c>
      <c r="L96" s="414" t="n">
        <f aca="false">L116</f>
        <v>0</v>
      </c>
      <c r="M96" s="451"/>
      <c r="N96" s="452"/>
      <c r="O96" s="612" t="n">
        <f aca="false">O116</f>
        <v>278.2</v>
      </c>
    </row>
    <row r="97" customFormat="false" ht="26.25" hidden="true" customHeight="true" outlineLevel="0" collapsed="false">
      <c r="A97" s="384"/>
      <c r="B97" s="40"/>
      <c r="C97" s="394"/>
      <c r="D97" s="394"/>
      <c r="E97" s="610"/>
      <c r="F97" s="413" t="s">
        <v>96</v>
      </c>
      <c r="G97" s="413"/>
      <c r="H97" s="413"/>
      <c r="I97" s="414" t="n">
        <f aca="false">J97+K97+L97+O97</f>
        <v>993.7</v>
      </c>
      <c r="J97" s="414" t="n">
        <f aca="false">J117</f>
        <v>0</v>
      </c>
      <c r="K97" s="414" t="n">
        <f aca="false">K117</f>
        <v>0</v>
      </c>
      <c r="L97" s="414" t="n">
        <f aca="false">L117</f>
        <v>0</v>
      </c>
      <c r="M97" s="453"/>
      <c r="N97" s="454"/>
      <c r="O97" s="612" t="n">
        <f aca="false">O117</f>
        <v>993.7</v>
      </c>
    </row>
    <row r="98" customFormat="false" ht="21.75" hidden="true" customHeight="true" outlineLevel="0" collapsed="false">
      <c r="A98" s="384"/>
      <c r="B98" s="40"/>
      <c r="C98" s="394"/>
      <c r="D98" s="394"/>
      <c r="E98" s="610"/>
      <c r="F98" s="413" t="s">
        <v>97</v>
      </c>
      <c r="G98" s="413"/>
      <c r="H98" s="413"/>
      <c r="I98" s="414" t="n">
        <f aca="false">J98+K98+L98+O98</f>
        <v>200.9</v>
      </c>
      <c r="J98" s="414" t="n">
        <f aca="false">J118</f>
        <v>0</v>
      </c>
      <c r="K98" s="414" t="n">
        <f aca="false">K118</f>
        <v>0</v>
      </c>
      <c r="L98" s="414" t="n">
        <f aca="false">L118</f>
        <v>0</v>
      </c>
      <c r="M98" s="451"/>
      <c r="N98" s="452"/>
      <c r="O98" s="612" t="n">
        <f aca="false">O118</f>
        <v>200.9</v>
      </c>
    </row>
    <row r="99" customFormat="false" ht="33" hidden="true" customHeight="true" outlineLevel="0" collapsed="false">
      <c r="A99" s="384"/>
      <c r="B99" s="40"/>
      <c r="C99" s="394"/>
      <c r="D99" s="394"/>
      <c r="E99" s="44"/>
      <c r="F99" s="455" t="s">
        <v>62</v>
      </c>
      <c r="G99" s="455"/>
      <c r="H99" s="455"/>
      <c r="I99" s="414" t="n">
        <f aca="false">J99+K99+L99+O99</f>
        <v>360.5</v>
      </c>
      <c r="J99" s="414" t="n">
        <f aca="false">J119</f>
        <v>0</v>
      </c>
      <c r="K99" s="414" t="n">
        <f aca="false">K119</f>
        <v>0</v>
      </c>
      <c r="L99" s="414" t="n">
        <f aca="false">L119</f>
        <v>0</v>
      </c>
      <c r="M99" s="456"/>
      <c r="N99" s="457"/>
      <c r="O99" s="612" t="n">
        <f aca="false">O119+M108</f>
        <v>360.5</v>
      </c>
    </row>
    <row r="100" customFormat="false" ht="33" hidden="true" customHeight="true" outlineLevel="0" collapsed="false">
      <c r="A100" s="384"/>
      <c r="B100" s="40"/>
      <c r="C100" s="458"/>
      <c r="D100" s="458"/>
      <c r="E100" s="610" t="s">
        <v>475</v>
      </c>
      <c r="F100" s="449"/>
      <c r="G100" s="450" t="s">
        <v>444</v>
      </c>
      <c r="H100" s="450"/>
      <c r="I100" s="429" t="n">
        <f aca="false">I101+I102+I103+I104</f>
        <v>1539.3</v>
      </c>
      <c r="J100" s="611" t="n">
        <f aca="false">J101+J102+J103+J104</f>
        <v>0</v>
      </c>
      <c r="K100" s="448" t="n">
        <f aca="false">K101+K102+K103+K104</f>
        <v>0</v>
      </c>
      <c r="L100" s="448" t="n">
        <f aca="false">L101+L102+L103+L104</f>
        <v>0</v>
      </c>
      <c r="M100" s="449"/>
      <c r="N100" s="450"/>
      <c r="O100" s="611" t="n">
        <f aca="false">O101+O102+O103+O104</f>
        <v>1539.3</v>
      </c>
    </row>
    <row r="101" customFormat="false" ht="33" hidden="true" customHeight="true" outlineLevel="0" collapsed="false">
      <c r="A101" s="384"/>
      <c r="B101" s="40"/>
      <c r="C101" s="458"/>
      <c r="D101" s="458"/>
      <c r="E101" s="610"/>
      <c r="F101" s="413" t="s">
        <v>95</v>
      </c>
      <c r="G101" s="413"/>
      <c r="H101" s="413"/>
      <c r="I101" s="414" t="n">
        <f aca="false">J101+K101+L101+O101</f>
        <v>226</v>
      </c>
      <c r="J101" s="414" t="n">
        <f aca="false">J121</f>
        <v>0</v>
      </c>
      <c r="K101" s="414" t="n">
        <f aca="false">K121</f>
        <v>0</v>
      </c>
      <c r="L101" s="414" t="n">
        <f aca="false">L121</f>
        <v>0</v>
      </c>
      <c r="M101" s="451"/>
      <c r="N101" s="452"/>
      <c r="O101" s="612" t="n">
        <f aca="false">O121</f>
        <v>226</v>
      </c>
    </row>
    <row r="102" customFormat="false" ht="33" hidden="true" customHeight="true" outlineLevel="0" collapsed="false">
      <c r="A102" s="384"/>
      <c r="B102" s="40"/>
      <c r="C102" s="458"/>
      <c r="D102" s="458"/>
      <c r="E102" s="610"/>
      <c r="F102" s="413" t="s">
        <v>96</v>
      </c>
      <c r="G102" s="413"/>
      <c r="H102" s="413"/>
      <c r="I102" s="414" t="n">
        <f aca="false">J102+K102+L102+O102</f>
        <v>818</v>
      </c>
      <c r="J102" s="414" t="n">
        <f aca="false">J122</f>
        <v>0</v>
      </c>
      <c r="K102" s="414" t="n">
        <f aca="false">K122</f>
        <v>0</v>
      </c>
      <c r="L102" s="414" t="n">
        <f aca="false">L122</f>
        <v>0</v>
      </c>
      <c r="M102" s="453"/>
      <c r="N102" s="454"/>
      <c r="O102" s="612" t="n">
        <f aca="false">O122</f>
        <v>818</v>
      </c>
    </row>
    <row r="103" customFormat="false" ht="19.5" hidden="true" customHeight="true" outlineLevel="0" collapsed="false">
      <c r="A103" s="384"/>
      <c r="B103" s="40"/>
      <c r="C103" s="394" t="n">
        <v>41640</v>
      </c>
      <c r="D103" s="394" t="n">
        <v>42004</v>
      </c>
      <c r="E103" s="610"/>
      <c r="F103" s="413" t="s">
        <v>97</v>
      </c>
      <c r="G103" s="413"/>
      <c r="H103" s="413"/>
      <c r="I103" s="414" t="n">
        <f aca="false">J103+K103+L103+O103</f>
        <v>213.1</v>
      </c>
      <c r="J103" s="414" t="n">
        <f aca="false">J123</f>
        <v>0</v>
      </c>
      <c r="K103" s="414" t="n">
        <f aca="false">K123</f>
        <v>0</v>
      </c>
      <c r="L103" s="414" t="n">
        <f aca="false">L123</f>
        <v>0</v>
      </c>
      <c r="M103" s="451"/>
      <c r="N103" s="452"/>
      <c r="O103" s="612" t="n">
        <f aca="false">O123</f>
        <v>213.1</v>
      </c>
    </row>
    <row r="104" customFormat="false" ht="19.5" hidden="true" customHeight="true" outlineLevel="0" collapsed="false">
      <c r="A104" s="384"/>
      <c r="B104" s="40"/>
      <c r="C104" s="394"/>
      <c r="D104" s="394"/>
      <c r="E104" s="44"/>
      <c r="F104" s="455" t="s">
        <v>62</v>
      </c>
      <c r="G104" s="455"/>
      <c r="H104" s="455"/>
      <c r="I104" s="414" t="n">
        <f aca="false">J104+K104+L104+O104</f>
        <v>282.2</v>
      </c>
      <c r="J104" s="414" t="n">
        <f aca="false">J124</f>
        <v>0</v>
      </c>
      <c r="K104" s="414" t="n">
        <f aca="false">K124</f>
        <v>0</v>
      </c>
      <c r="L104" s="414" t="n">
        <f aca="false">L124</f>
        <v>0</v>
      </c>
      <c r="M104" s="456"/>
      <c r="N104" s="457"/>
      <c r="O104" s="612" t="n">
        <f aca="false">O124+M110</f>
        <v>282.2</v>
      </c>
    </row>
    <row r="105" customFormat="false" ht="31.15" hidden="true" customHeight="true" outlineLevel="0" collapsed="false">
      <c r="A105" s="459" t="s">
        <v>110</v>
      </c>
      <c r="B105" s="459"/>
      <c r="C105" s="460" t="n">
        <v>41640</v>
      </c>
      <c r="D105" s="460" t="n">
        <v>42735</v>
      </c>
      <c r="E105" s="459"/>
      <c r="F105" s="429" t="n">
        <f aca="false">I100+I95++++++F93</f>
        <v>3514.4</v>
      </c>
      <c r="G105" s="429"/>
      <c r="H105" s="429"/>
      <c r="I105" s="429"/>
      <c r="J105" s="430" t="n">
        <f aca="false">J100+J95+J93</f>
        <v>0</v>
      </c>
      <c r="K105" s="430" t="n">
        <f aca="false">K100+K95+K93</f>
        <v>0</v>
      </c>
      <c r="L105" s="430" t="n">
        <f aca="false">L100+L95+L93</f>
        <v>0</v>
      </c>
      <c r="M105" s="429" t="n">
        <f aca="false">O100+O95+M93</f>
        <v>3514.4</v>
      </c>
      <c r="N105" s="429"/>
      <c r="O105" s="429"/>
    </row>
    <row r="106" customFormat="false" ht="15.75" hidden="true" customHeight="true" outlineLevel="0" collapsed="false">
      <c r="A106" s="289" t="s">
        <v>269</v>
      </c>
      <c r="B106" s="40" t="s">
        <v>67</v>
      </c>
      <c r="C106" s="394" t="n">
        <v>41640</v>
      </c>
      <c r="D106" s="394" t="n">
        <v>42004</v>
      </c>
      <c r="E106" s="289" t="s">
        <v>237</v>
      </c>
      <c r="F106" s="441" t="n">
        <f aca="false">J106+K106+L106+M106</f>
        <v>141.8</v>
      </c>
      <c r="G106" s="441"/>
      <c r="H106" s="441"/>
      <c r="I106" s="441"/>
      <c r="J106" s="446" t="n">
        <v>0</v>
      </c>
      <c r="K106" s="446" t="n">
        <v>0</v>
      </c>
      <c r="L106" s="446" t="n">
        <v>0</v>
      </c>
      <c r="M106" s="446" t="n">
        <v>141.8</v>
      </c>
      <c r="N106" s="446"/>
      <c r="O106" s="446"/>
    </row>
    <row r="107" customFormat="false" ht="409.5" hidden="true" customHeight="false" outlineLevel="0" collapsed="false">
      <c r="A107" s="289" t="s">
        <v>271</v>
      </c>
      <c r="B107" s="40"/>
      <c r="C107" s="394"/>
      <c r="D107" s="394"/>
      <c r="E107" s="44" t="s">
        <v>238</v>
      </c>
      <c r="F107" s="441"/>
      <c r="G107" s="441"/>
      <c r="H107" s="441"/>
      <c r="I107" s="441"/>
      <c r="J107" s="446"/>
      <c r="K107" s="446"/>
      <c r="L107" s="446"/>
      <c r="M107" s="446"/>
      <c r="N107" s="446"/>
      <c r="O107" s="446"/>
    </row>
    <row r="108" customFormat="false" ht="15.75" hidden="true" customHeight="false" outlineLevel="0" collapsed="false">
      <c r="A108" s="461"/>
      <c r="B108" s="40"/>
      <c r="C108" s="394" t="n">
        <v>41640</v>
      </c>
      <c r="D108" s="394" t="n">
        <v>42004</v>
      </c>
      <c r="E108" s="289" t="s">
        <v>239</v>
      </c>
      <c r="F108" s="441" t="n">
        <f aca="false">J108+K108+L108+M108</f>
        <v>360.5</v>
      </c>
      <c r="G108" s="441"/>
      <c r="H108" s="441"/>
      <c r="I108" s="441"/>
      <c r="J108" s="446" t="n">
        <v>0</v>
      </c>
      <c r="K108" s="446" t="n">
        <v>0</v>
      </c>
      <c r="L108" s="446" t="n">
        <v>0</v>
      </c>
      <c r="M108" s="446" t="n">
        <v>360.5</v>
      </c>
      <c r="N108" s="446"/>
      <c r="O108" s="446"/>
    </row>
    <row r="109" customFormat="false" ht="15.75" hidden="true" customHeight="false" outlineLevel="0" collapsed="false">
      <c r="A109" s="461"/>
      <c r="B109" s="40"/>
      <c r="C109" s="394"/>
      <c r="D109" s="394"/>
      <c r="E109" s="44" t="s">
        <v>238</v>
      </c>
      <c r="F109" s="441"/>
      <c r="G109" s="441"/>
      <c r="H109" s="441"/>
      <c r="I109" s="441"/>
      <c r="J109" s="446"/>
      <c r="K109" s="446"/>
      <c r="L109" s="446"/>
      <c r="M109" s="446"/>
      <c r="N109" s="446"/>
      <c r="O109" s="446"/>
    </row>
    <row r="110" customFormat="false" ht="15.75" hidden="true" customHeight="false" outlineLevel="0" collapsed="false">
      <c r="A110" s="461"/>
      <c r="B110" s="40"/>
      <c r="C110" s="394" t="n">
        <v>41640</v>
      </c>
      <c r="D110" s="394" t="n">
        <v>42004</v>
      </c>
      <c r="E110" s="289" t="s">
        <v>240</v>
      </c>
      <c r="F110" s="441" t="n">
        <f aca="false">J110+K110+L110+M110</f>
        <v>282.2</v>
      </c>
      <c r="G110" s="441"/>
      <c r="H110" s="441"/>
      <c r="I110" s="441"/>
      <c r="J110" s="446" t="n">
        <v>0</v>
      </c>
      <c r="K110" s="446" t="n">
        <v>0</v>
      </c>
      <c r="L110" s="446" t="n">
        <v>0</v>
      </c>
      <c r="M110" s="446" t="n">
        <v>282.2</v>
      </c>
      <c r="N110" s="446"/>
      <c r="O110" s="446"/>
    </row>
    <row r="111" customFormat="false" ht="15.75" hidden="true" customHeight="false" outlineLevel="0" collapsed="false">
      <c r="A111" s="215"/>
      <c r="B111" s="40"/>
      <c r="C111" s="394"/>
      <c r="D111" s="394"/>
      <c r="E111" s="44" t="s">
        <v>238</v>
      </c>
      <c r="F111" s="441"/>
      <c r="G111" s="441"/>
      <c r="H111" s="441"/>
      <c r="I111" s="441"/>
      <c r="J111" s="446"/>
      <c r="K111" s="446"/>
      <c r="L111" s="446"/>
      <c r="M111" s="446"/>
      <c r="N111" s="446"/>
      <c r="O111" s="446"/>
    </row>
    <row r="112" customFormat="false" ht="31.15" hidden="true" customHeight="true" outlineLevel="0" collapsed="false">
      <c r="A112" s="44" t="s">
        <v>110</v>
      </c>
      <c r="B112" s="44"/>
      <c r="C112" s="442" t="n">
        <v>41640</v>
      </c>
      <c r="D112" s="442" t="n">
        <v>42735</v>
      </c>
      <c r="E112" s="44"/>
      <c r="F112" s="429" t="n">
        <f aca="false">SUM(F106:F111)</f>
        <v>784.5</v>
      </c>
      <c r="G112" s="429"/>
      <c r="H112" s="429"/>
      <c r="I112" s="429"/>
      <c r="J112" s="430" t="n">
        <f aca="false">SUM(J106:J111)</f>
        <v>0</v>
      </c>
      <c r="K112" s="430" t="n">
        <f aca="false">SUM(K106:K111)</f>
        <v>0</v>
      </c>
      <c r="L112" s="430" t="n">
        <f aca="false">SUM(L106:L111)</f>
        <v>0</v>
      </c>
      <c r="M112" s="429" t="n">
        <f aca="false">SUM(M106:M111)</f>
        <v>784.5</v>
      </c>
      <c r="N112" s="429"/>
      <c r="O112" s="429"/>
    </row>
    <row r="113" customFormat="false" ht="63" hidden="true" customHeight="false" outlineLevel="0" collapsed="false">
      <c r="A113" s="289" t="s">
        <v>445</v>
      </c>
      <c r="B113" s="40"/>
      <c r="C113" s="394" t="n">
        <v>41640</v>
      </c>
      <c r="D113" s="394" t="n">
        <v>42004</v>
      </c>
      <c r="E113" s="289" t="s">
        <v>237</v>
      </c>
      <c r="F113" s="441" t="n">
        <f aca="false">J113+K113+L113+M113</f>
        <v>0</v>
      </c>
      <c r="G113" s="441"/>
      <c r="H113" s="441"/>
      <c r="I113" s="441"/>
      <c r="J113" s="446" t="n">
        <v>0</v>
      </c>
      <c r="K113" s="446" t="n">
        <v>0</v>
      </c>
      <c r="L113" s="446" t="n">
        <v>0</v>
      </c>
      <c r="M113" s="469" t="n">
        <v>0</v>
      </c>
      <c r="N113" s="469"/>
      <c r="O113" s="469"/>
    </row>
    <row r="114" customFormat="false" ht="85.5" hidden="true" customHeight="true" outlineLevel="0" collapsed="false">
      <c r="A114" s="289" t="s">
        <v>446</v>
      </c>
      <c r="B114" s="40"/>
      <c r="C114" s="394"/>
      <c r="D114" s="394"/>
      <c r="E114" s="44" t="s">
        <v>238</v>
      </c>
      <c r="F114" s="441"/>
      <c r="G114" s="441"/>
      <c r="H114" s="441"/>
      <c r="I114" s="441"/>
      <c r="J114" s="446"/>
      <c r="K114" s="446"/>
      <c r="L114" s="446"/>
      <c r="M114" s="469"/>
      <c r="N114" s="469"/>
      <c r="O114" s="469"/>
    </row>
    <row r="115" customFormat="false" ht="19.5" hidden="true" customHeight="true" outlineLevel="0" collapsed="false">
      <c r="A115" s="461"/>
      <c r="B115" s="40" t="s">
        <v>114</v>
      </c>
      <c r="C115" s="394" t="n">
        <v>41640</v>
      </c>
      <c r="D115" s="394" t="n">
        <v>42004</v>
      </c>
      <c r="E115" s="289" t="s">
        <v>239</v>
      </c>
      <c r="F115" s="449"/>
      <c r="G115" s="450" t="s">
        <v>444</v>
      </c>
      <c r="H115" s="450"/>
      <c r="I115" s="429" t="n">
        <f aca="false">I116+I117+I118+I119</f>
        <v>1472.8</v>
      </c>
      <c r="J115" s="611" t="n">
        <v>0</v>
      </c>
      <c r="K115" s="448" t="n">
        <v>0</v>
      </c>
      <c r="L115" s="449" t="n">
        <v>0</v>
      </c>
      <c r="M115" s="462"/>
      <c r="N115" s="463"/>
      <c r="O115" s="613" t="n">
        <f aca="false">O116+O117+O118+O119</f>
        <v>1472.8</v>
      </c>
    </row>
    <row r="116" customFormat="false" ht="19.5" hidden="true" customHeight="true" outlineLevel="0" collapsed="false">
      <c r="A116" s="461"/>
      <c r="B116" s="40"/>
      <c r="C116" s="394"/>
      <c r="D116" s="394"/>
      <c r="E116" s="289"/>
      <c r="F116" s="432" t="s">
        <v>95</v>
      </c>
      <c r="G116" s="432"/>
      <c r="H116" s="432"/>
      <c r="I116" s="464" t="n">
        <f aca="false">J116+K116++L116+O116</f>
        <v>278.2</v>
      </c>
      <c r="J116" s="446" t="n">
        <v>0</v>
      </c>
      <c r="K116" s="446" t="n">
        <v>0</v>
      </c>
      <c r="L116" s="446" t="n">
        <v>0</v>
      </c>
      <c r="M116" s="465" t="s">
        <v>95</v>
      </c>
      <c r="N116" s="466"/>
      <c r="O116" s="466" t="n">
        <v>278.2</v>
      </c>
    </row>
    <row r="117" customFormat="false" ht="19.5" hidden="true" customHeight="true" outlineLevel="0" collapsed="false">
      <c r="A117" s="461"/>
      <c r="B117" s="40"/>
      <c r="C117" s="394"/>
      <c r="D117" s="394"/>
      <c r="E117" s="289"/>
      <c r="F117" s="432" t="s">
        <v>96</v>
      </c>
      <c r="G117" s="432"/>
      <c r="H117" s="432"/>
      <c r="I117" s="441" t="n">
        <f aca="false">J117+K117++L117+O117</f>
        <v>993.7</v>
      </c>
      <c r="J117" s="446" t="n">
        <v>0</v>
      </c>
      <c r="K117" s="446" t="n">
        <v>0</v>
      </c>
      <c r="L117" s="446" t="n">
        <v>0</v>
      </c>
      <c r="M117" s="467" t="s">
        <v>96</v>
      </c>
      <c r="N117" s="446"/>
      <c r="O117" s="446" t="n">
        <v>993.7</v>
      </c>
    </row>
    <row r="118" customFormat="false" ht="19.5" hidden="true" customHeight="true" outlineLevel="0" collapsed="false">
      <c r="A118" s="461"/>
      <c r="B118" s="40"/>
      <c r="C118" s="394"/>
      <c r="D118" s="394"/>
      <c r="E118" s="289"/>
      <c r="F118" s="432" t="s">
        <v>97</v>
      </c>
      <c r="G118" s="432"/>
      <c r="H118" s="432"/>
      <c r="I118" s="464" t="n">
        <f aca="false">J118+K118++L118+O118</f>
        <v>200.9</v>
      </c>
      <c r="J118" s="446" t="n">
        <v>0</v>
      </c>
      <c r="K118" s="446" t="n">
        <v>0</v>
      </c>
      <c r="L118" s="446" t="n">
        <v>0</v>
      </c>
      <c r="M118" s="467" t="s">
        <v>97</v>
      </c>
      <c r="N118" s="446"/>
      <c r="O118" s="446" t="n">
        <v>200.9</v>
      </c>
    </row>
    <row r="119" customFormat="false" ht="19.5" hidden="true" customHeight="true" outlineLevel="0" collapsed="false">
      <c r="A119" s="461"/>
      <c r="B119" s="40"/>
      <c r="C119" s="394"/>
      <c r="D119" s="394"/>
      <c r="E119" s="44" t="s">
        <v>238</v>
      </c>
      <c r="F119" s="468" t="s">
        <v>62</v>
      </c>
      <c r="G119" s="468"/>
      <c r="H119" s="468"/>
      <c r="I119" s="441" t="n">
        <f aca="false">J119+K119++L119+O119</f>
        <v>0</v>
      </c>
      <c r="J119" s="469" t="n">
        <v>0</v>
      </c>
      <c r="K119" s="469" t="n">
        <v>0</v>
      </c>
      <c r="L119" s="469" t="n">
        <v>0</v>
      </c>
      <c r="M119" s="470" t="s">
        <v>62</v>
      </c>
      <c r="N119" s="469"/>
      <c r="O119" s="469" t="n">
        <v>0</v>
      </c>
    </row>
    <row r="120" customFormat="false" ht="19.5" hidden="true" customHeight="true" outlineLevel="0" collapsed="false">
      <c r="A120" s="461"/>
      <c r="B120" s="40"/>
      <c r="C120" s="458"/>
      <c r="D120" s="458"/>
      <c r="E120" s="196" t="s">
        <v>475</v>
      </c>
      <c r="F120" s="614" t="s">
        <v>444</v>
      </c>
      <c r="G120" s="614"/>
      <c r="H120" s="614"/>
      <c r="I120" s="429" t="n">
        <f aca="false">I121+I122+I123+I124</f>
        <v>1257.1</v>
      </c>
      <c r="J120" s="429" t="n">
        <f aca="false">J121+J122+J123</f>
        <v>0</v>
      </c>
      <c r="K120" s="429" t="n">
        <f aca="false">K121+K122+K123</f>
        <v>0</v>
      </c>
      <c r="L120" s="429" t="n">
        <f aca="false">L121+L122+L123</f>
        <v>0</v>
      </c>
      <c r="M120" s="463"/>
      <c r="N120" s="463"/>
      <c r="O120" s="613" t="n">
        <f aca="false">O121+O122+O123+O124</f>
        <v>1257.1</v>
      </c>
    </row>
    <row r="121" customFormat="false" ht="19.5" hidden="true" customHeight="true" outlineLevel="0" collapsed="false">
      <c r="A121" s="461"/>
      <c r="B121" s="40"/>
      <c r="C121" s="458"/>
      <c r="D121" s="458"/>
      <c r="E121" s="196"/>
      <c r="F121" s="432" t="s">
        <v>95</v>
      </c>
      <c r="G121" s="432"/>
      <c r="H121" s="432"/>
      <c r="I121" s="472" t="n">
        <f aca="false">J121+K121+L121++O121</f>
        <v>226</v>
      </c>
      <c r="J121" s="469" t="n">
        <v>0</v>
      </c>
      <c r="K121" s="469" t="n">
        <v>0</v>
      </c>
      <c r="L121" s="469" t="n">
        <v>0</v>
      </c>
      <c r="M121" s="467" t="s">
        <v>95</v>
      </c>
      <c r="N121" s="446"/>
      <c r="O121" s="446" t="n">
        <v>226</v>
      </c>
    </row>
    <row r="122" customFormat="false" ht="19.5" hidden="true" customHeight="true" outlineLevel="0" collapsed="false">
      <c r="A122" s="461"/>
      <c r="B122" s="40"/>
      <c r="C122" s="458"/>
      <c r="D122" s="458"/>
      <c r="E122" s="196"/>
      <c r="F122" s="432" t="s">
        <v>96</v>
      </c>
      <c r="G122" s="432"/>
      <c r="H122" s="432"/>
      <c r="I122" s="464" t="n">
        <f aca="false">J122+K122+L122++O122</f>
        <v>818</v>
      </c>
      <c r="J122" s="446" t="n">
        <v>0</v>
      </c>
      <c r="K122" s="446" t="n">
        <v>0</v>
      </c>
      <c r="L122" s="446" t="n">
        <v>0</v>
      </c>
      <c r="M122" s="467" t="s">
        <v>96</v>
      </c>
      <c r="N122" s="446"/>
      <c r="O122" s="446" t="n">
        <v>818</v>
      </c>
    </row>
    <row r="123" customFormat="false" ht="19.5" hidden="true" customHeight="true" outlineLevel="0" collapsed="false">
      <c r="A123" s="461"/>
      <c r="B123" s="40"/>
      <c r="C123" s="394" t="n">
        <v>41640</v>
      </c>
      <c r="D123" s="394" t="n">
        <v>42004</v>
      </c>
      <c r="E123" s="196"/>
      <c r="F123" s="432" t="s">
        <v>97</v>
      </c>
      <c r="G123" s="432"/>
      <c r="H123" s="432"/>
      <c r="I123" s="472" t="n">
        <f aca="false">J123+K123+L123++O123</f>
        <v>213.1</v>
      </c>
      <c r="J123" s="446" t="n">
        <v>0</v>
      </c>
      <c r="K123" s="446" t="n">
        <v>0</v>
      </c>
      <c r="L123" s="446" t="n">
        <v>0</v>
      </c>
      <c r="M123" s="467" t="s">
        <v>97</v>
      </c>
      <c r="N123" s="446"/>
      <c r="O123" s="446" t="n">
        <v>213.1</v>
      </c>
    </row>
    <row r="124" customFormat="false" ht="19.5" hidden="true" customHeight="true" outlineLevel="0" collapsed="false">
      <c r="A124" s="461"/>
      <c r="B124" s="40"/>
      <c r="C124" s="394"/>
      <c r="D124" s="394"/>
      <c r="E124" s="196"/>
      <c r="F124" s="468" t="s">
        <v>62</v>
      </c>
      <c r="G124" s="468"/>
      <c r="H124" s="468"/>
      <c r="I124" s="464" t="n">
        <f aca="false">J124+K124+L124++O124</f>
        <v>0</v>
      </c>
      <c r="J124" s="466" t="n">
        <v>0</v>
      </c>
      <c r="K124" s="466" t="n">
        <v>0</v>
      </c>
      <c r="L124" s="466" t="n">
        <v>0</v>
      </c>
      <c r="M124" s="467" t="s">
        <v>62</v>
      </c>
      <c r="N124" s="446"/>
      <c r="O124" s="465" t="n">
        <v>0</v>
      </c>
    </row>
    <row r="125" customFormat="false" ht="31.15" hidden="true" customHeight="true" outlineLevel="0" collapsed="false">
      <c r="A125" s="45" t="s">
        <v>110</v>
      </c>
      <c r="B125" s="44"/>
      <c r="C125" s="442" t="n">
        <v>41640</v>
      </c>
      <c r="D125" s="442" t="n">
        <v>42735</v>
      </c>
      <c r="E125" s="44"/>
      <c r="F125" s="429" t="n">
        <f aca="false">I120+I115+F113</f>
        <v>2729.9</v>
      </c>
      <c r="G125" s="429"/>
      <c r="H125" s="429"/>
      <c r="I125" s="429"/>
      <c r="J125" s="430" t="n">
        <f aca="false">J113+J115+J120</f>
        <v>0</v>
      </c>
      <c r="K125" s="430" t="n">
        <f aca="false">K113+K115+K120</f>
        <v>0</v>
      </c>
      <c r="L125" s="430" t="n">
        <f aca="false">L113+L115+L120</f>
        <v>0</v>
      </c>
      <c r="M125" s="429" t="n">
        <f aca="false">O120+O115+M113</f>
        <v>2729.9</v>
      </c>
      <c r="N125" s="429"/>
      <c r="O125" s="429"/>
    </row>
    <row r="126" customFormat="false" ht="15.75" hidden="true" customHeight="true" outlineLevel="0" collapsed="false">
      <c r="A126" s="289" t="s">
        <v>69</v>
      </c>
      <c r="B126" s="40" t="s">
        <v>447</v>
      </c>
      <c r="C126" s="394" t="n">
        <v>41640</v>
      </c>
      <c r="D126" s="394" t="n">
        <v>42004</v>
      </c>
      <c r="E126" s="289" t="s">
        <v>237</v>
      </c>
      <c r="F126" s="414" t="n">
        <f aca="false">F133</f>
        <v>832.375</v>
      </c>
      <c r="G126" s="414"/>
      <c r="H126" s="414"/>
      <c r="I126" s="414"/>
      <c r="J126" s="414" t="n">
        <f aca="false">J133</f>
        <v>0</v>
      </c>
      <c r="K126" s="414" t="n">
        <f aca="false">K133</f>
        <v>0</v>
      </c>
      <c r="L126" s="414" t="n">
        <f aca="false">L133</f>
        <v>0</v>
      </c>
      <c r="M126" s="615" t="n">
        <f aca="false">M133</f>
        <v>832.375</v>
      </c>
      <c r="N126" s="615"/>
      <c r="O126" s="615"/>
    </row>
    <row r="127" customFormat="false" ht="79.5" hidden="true" customHeight="true" outlineLevel="0" collapsed="false">
      <c r="A127" s="157" t="s">
        <v>71</v>
      </c>
      <c r="B127" s="40"/>
      <c r="C127" s="394"/>
      <c r="D127" s="394"/>
      <c r="E127" s="44" t="s">
        <v>238</v>
      </c>
      <c r="F127" s="414"/>
      <c r="G127" s="414"/>
      <c r="H127" s="414"/>
      <c r="I127" s="414"/>
      <c r="J127" s="414"/>
      <c r="K127" s="414"/>
      <c r="L127" s="414"/>
      <c r="M127" s="615"/>
      <c r="N127" s="615"/>
      <c r="O127" s="615"/>
    </row>
    <row r="128" customFormat="false" ht="15.75" hidden="true" customHeight="false" outlineLevel="0" collapsed="false">
      <c r="A128" s="157"/>
      <c r="B128" s="40"/>
      <c r="C128" s="394" t="n">
        <v>41640</v>
      </c>
      <c r="D128" s="394" t="n">
        <v>42004</v>
      </c>
      <c r="E128" s="289" t="s">
        <v>239</v>
      </c>
      <c r="F128" s="414" t="n">
        <f aca="false">F135</f>
        <v>1057.2</v>
      </c>
      <c r="G128" s="414"/>
      <c r="H128" s="414"/>
      <c r="I128" s="414"/>
      <c r="J128" s="414" t="n">
        <f aca="false">J135</f>
        <v>0</v>
      </c>
      <c r="K128" s="414" t="n">
        <f aca="false">K135</f>
        <v>0</v>
      </c>
      <c r="L128" s="414" t="n">
        <f aca="false">L135</f>
        <v>0</v>
      </c>
      <c r="M128" s="414" t="n">
        <f aca="false">M135</f>
        <v>1057.2</v>
      </c>
      <c r="N128" s="414"/>
      <c r="O128" s="414"/>
    </row>
    <row r="129" customFormat="false" ht="15.75" hidden="true" customHeight="false" outlineLevel="0" collapsed="false">
      <c r="A129" s="157"/>
      <c r="B129" s="40"/>
      <c r="C129" s="394"/>
      <c r="D129" s="394"/>
      <c r="E129" s="44" t="s">
        <v>238</v>
      </c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</row>
    <row r="130" customFormat="false" ht="15.75" hidden="true" customHeight="false" outlineLevel="0" collapsed="false">
      <c r="A130" s="157"/>
      <c r="B130" s="40"/>
      <c r="C130" s="394" t="n">
        <v>41640</v>
      </c>
      <c r="D130" s="394" t="n">
        <v>42004</v>
      </c>
      <c r="E130" s="289" t="s">
        <v>240</v>
      </c>
      <c r="F130" s="414" t="n">
        <f aca="false">F137</f>
        <v>1013.1</v>
      </c>
      <c r="G130" s="414"/>
      <c r="H130" s="414"/>
      <c r="I130" s="414"/>
      <c r="J130" s="414" t="n">
        <f aca="false">J137</f>
        <v>0</v>
      </c>
      <c r="K130" s="414" t="n">
        <f aca="false">K137</f>
        <v>0</v>
      </c>
      <c r="L130" s="414" t="n">
        <f aca="false">L137</f>
        <v>0</v>
      </c>
      <c r="M130" s="414" t="n">
        <f aca="false">M137</f>
        <v>1013.1</v>
      </c>
      <c r="N130" s="414"/>
      <c r="O130" s="414"/>
    </row>
    <row r="131" customFormat="false" ht="15.75" hidden="true" customHeight="false" outlineLevel="0" collapsed="false">
      <c r="A131" s="215"/>
      <c r="B131" s="40"/>
      <c r="C131" s="394"/>
      <c r="D131" s="394"/>
      <c r="E131" s="44" t="s">
        <v>238</v>
      </c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</row>
    <row r="132" customFormat="false" ht="31.15" hidden="true" customHeight="true" outlineLevel="0" collapsed="false">
      <c r="A132" s="44" t="s">
        <v>94</v>
      </c>
      <c r="B132" s="44"/>
      <c r="C132" s="442" t="n">
        <v>41640</v>
      </c>
      <c r="D132" s="442" t="n">
        <v>42735</v>
      </c>
      <c r="E132" s="44"/>
      <c r="F132" s="429" t="n">
        <f aca="false">SUM(F126:F131)</f>
        <v>2902.675</v>
      </c>
      <c r="G132" s="429"/>
      <c r="H132" s="429"/>
      <c r="I132" s="429"/>
      <c r="J132" s="430" t="n">
        <f aca="false">SUM(J126:J131)</f>
        <v>0</v>
      </c>
      <c r="K132" s="430" t="n">
        <f aca="false">SUM(K126:K131)</f>
        <v>0</v>
      </c>
      <c r="L132" s="430" t="n">
        <f aca="false">SUM(L126:L131)</f>
        <v>0</v>
      </c>
      <c r="M132" s="429" t="n">
        <f aca="false">SUM(M126:M131)</f>
        <v>2902.675</v>
      </c>
      <c r="N132" s="429"/>
      <c r="O132" s="429"/>
    </row>
    <row r="133" customFormat="false" ht="31.5" hidden="true" customHeight="true" outlineLevel="0" collapsed="false">
      <c r="A133" s="289" t="s">
        <v>72</v>
      </c>
      <c r="B133" s="40" t="s">
        <v>447</v>
      </c>
      <c r="C133" s="394" t="n">
        <v>41640</v>
      </c>
      <c r="D133" s="394" t="n">
        <v>42004</v>
      </c>
      <c r="E133" s="289" t="s">
        <v>237</v>
      </c>
      <c r="F133" s="441" t="n">
        <f aca="false">J133+K133+L133+M133</f>
        <v>832.375</v>
      </c>
      <c r="G133" s="441"/>
      <c r="H133" s="441"/>
      <c r="I133" s="441"/>
      <c r="J133" s="473" t="n">
        <v>0</v>
      </c>
      <c r="K133" s="473" t="n">
        <v>0</v>
      </c>
      <c r="L133" s="473" t="n">
        <v>0</v>
      </c>
      <c r="M133" s="446" t="n">
        <v>832.375</v>
      </c>
      <c r="N133" s="446"/>
      <c r="O133" s="446"/>
    </row>
    <row r="134" customFormat="false" ht="236.25" hidden="true" customHeight="false" outlineLevel="0" collapsed="false">
      <c r="A134" s="289" t="s">
        <v>448</v>
      </c>
      <c r="B134" s="40"/>
      <c r="C134" s="394"/>
      <c r="D134" s="394"/>
      <c r="E134" s="44" t="s">
        <v>238</v>
      </c>
      <c r="F134" s="441"/>
      <c r="G134" s="441"/>
      <c r="H134" s="441"/>
      <c r="I134" s="441"/>
      <c r="J134" s="473"/>
      <c r="K134" s="473"/>
      <c r="L134" s="473"/>
      <c r="M134" s="446"/>
      <c r="N134" s="446"/>
      <c r="O134" s="446"/>
    </row>
    <row r="135" customFormat="false" ht="15.75" hidden="true" customHeight="false" outlineLevel="0" collapsed="false">
      <c r="A135" s="461"/>
      <c r="B135" s="40"/>
      <c r="C135" s="394" t="n">
        <v>41640</v>
      </c>
      <c r="D135" s="394" t="n">
        <v>42004</v>
      </c>
      <c r="E135" s="289" t="s">
        <v>239</v>
      </c>
      <c r="F135" s="441" t="n">
        <f aca="false">J135+K135+L135+M135</f>
        <v>1057.2</v>
      </c>
      <c r="G135" s="441"/>
      <c r="H135" s="441"/>
      <c r="I135" s="441"/>
      <c r="J135" s="473" t="n">
        <v>0</v>
      </c>
      <c r="K135" s="473" t="n">
        <v>0</v>
      </c>
      <c r="L135" s="473" t="n">
        <v>0</v>
      </c>
      <c r="M135" s="446" t="n">
        <v>1057.2</v>
      </c>
      <c r="N135" s="446"/>
      <c r="O135" s="446"/>
    </row>
    <row r="136" customFormat="false" ht="15.75" hidden="true" customHeight="false" outlineLevel="0" collapsed="false">
      <c r="A136" s="461"/>
      <c r="B136" s="40"/>
      <c r="C136" s="394"/>
      <c r="D136" s="394"/>
      <c r="E136" s="44" t="s">
        <v>238</v>
      </c>
      <c r="F136" s="441"/>
      <c r="G136" s="441"/>
      <c r="H136" s="441"/>
      <c r="I136" s="441"/>
      <c r="J136" s="473"/>
      <c r="K136" s="473"/>
      <c r="L136" s="473"/>
      <c r="M136" s="446"/>
      <c r="N136" s="446"/>
      <c r="O136" s="446"/>
    </row>
    <row r="137" customFormat="false" ht="15.75" hidden="true" customHeight="false" outlineLevel="0" collapsed="false">
      <c r="A137" s="461"/>
      <c r="B137" s="40"/>
      <c r="C137" s="394" t="n">
        <v>41640</v>
      </c>
      <c r="D137" s="394" t="n">
        <v>42004</v>
      </c>
      <c r="E137" s="289" t="s">
        <v>240</v>
      </c>
      <c r="F137" s="441" t="n">
        <f aca="false">J137+K137+L137+M137</f>
        <v>1013.1</v>
      </c>
      <c r="G137" s="441"/>
      <c r="H137" s="441"/>
      <c r="I137" s="441"/>
      <c r="J137" s="473" t="n">
        <v>0</v>
      </c>
      <c r="K137" s="473" t="n">
        <v>0</v>
      </c>
      <c r="L137" s="473" t="n">
        <v>0</v>
      </c>
      <c r="M137" s="446" t="n">
        <v>1013.1</v>
      </c>
      <c r="N137" s="446"/>
      <c r="O137" s="446"/>
    </row>
    <row r="138" customFormat="false" ht="15.75" hidden="true" customHeight="false" outlineLevel="0" collapsed="false">
      <c r="A138" s="215"/>
      <c r="B138" s="40"/>
      <c r="C138" s="394"/>
      <c r="D138" s="394"/>
      <c r="E138" s="44" t="s">
        <v>238</v>
      </c>
      <c r="F138" s="441"/>
      <c r="G138" s="441"/>
      <c r="H138" s="441"/>
      <c r="I138" s="441"/>
      <c r="J138" s="473"/>
      <c r="K138" s="473"/>
      <c r="L138" s="473"/>
      <c r="M138" s="446"/>
      <c r="N138" s="446"/>
      <c r="O138" s="446"/>
    </row>
    <row r="139" customFormat="false" ht="31.15" hidden="true" customHeight="true" outlineLevel="0" collapsed="false">
      <c r="A139" s="44" t="s">
        <v>94</v>
      </c>
      <c r="B139" s="44"/>
      <c r="C139" s="442" t="n">
        <v>41640</v>
      </c>
      <c r="D139" s="442" t="n">
        <v>42735</v>
      </c>
      <c r="E139" s="44"/>
      <c r="F139" s="429" t="n">
        <f aca="false">SUM(F133:F138)</f>
        <v>2902.675</v>
      </c>
      <c r="G139" s="429"/>
      <c r="H139" s="429"/>
      <c r="I139" s="429"/>
      <c r="J139" s="430"/>
      <c r="K139" s="430"/>
      <c r="L139" s="430"/>
      <c r="M139" s="429" t="n">
        <f aca="false">SUM(M133:M138)</f>
        <v>2902.675</v>
      </c>
      <c r="N139" s="429"/>
      <c r="O139" s="429"/>
    </row>
    <row r="140" customFormat="false" ht="15.75" hidden="true" customHeight="false" outlineLevel="0" collapsed="false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customFormat="false" ht="15.75" hidden="true" customHeight="false" outlineLevel="0" collapsed="false">
      <c r="A141" s="383"/>
    </row>
    <row r="142" customFormat="false" ht="15.75" hidden="true" customHeight="false" outlineLevel="0" collapsed="false">
      <c r="A142" s="392" t="s">
        <v>118</v>
      </c>
      <c r="B142" s="392"/>
      <c r="C142" s="392"/>
      <c r="D142" s="392"/>
      <c r="E142" s="392"/>
      <c r="F142" s="392"/>
      <c r="G142" s="392"/>
    </row>
    <row r="143" customFormat="false" ht="15.75" hidden="true" customHeight="false" outlineLevel="0" collapsed="false">
      <c r="A143" s="392" t="s">
        <v>119</v>
      </c>
      <c r="B143" s="392"/>
      <c r="C143" s="392"/>
      <c r="D143" s="392"/>
      <c r="E143" s="392"/>
      <c r="F143" s="392"/>
      <c r="G143" s="392"/>
    </row>
    <row r="144" customFormat="false" ht="15.75" hidden="true" customHeight="false" outlineLevel="0" collapsed="false">
      <c r="A144" s="392" t="s">
        <v>120</v>
      </c>
      <c r="B144" s="392"/>
      <c r="C144" s="392"/>
      <c r="D144" s="392"/>
      <c r="E144" s="392"/>
      <c r="F144" s="392"/>
      <c r="G144" s="392"/>
      <c r="H144" s="392"/>
      <c r="I144" s="392"/>
    </row>
    <row r="145" customFormat="false" ht="15" hidden="true" customHeight="false" outlineLevel="0" collapsed="false">
      <c r="A145" s="616" t="s">
        <v>121</v>
      </c>
    </row>
    <row r="146" customFormat="false" ht="15" hidden="true" customHeight="false" outlineLevel="0" collapsed="false">
      <c r="A146" s="616" t="s">
        <v>122</v>
      </c>
    </row>
    <row r="147" customFormat="false" ht="15" hidden="true" customHeight="true" outlineLevel="0" collapsed="false">
      <c r="A147" s="151" t="s">
        <v>3</v>
      </c>
      <c r="B147" s="151" t="s">
        <v>123</v>
      </c>
      <c r="C147" s="152" t="s">
        <v>124</v>
      </c>
      <c r="D147" s="152"/>
      <c r="E147" s="152"/>
      <c r="F147" s="152"/>
      <c r="G147" s="152"/>
      <c r="H147" s="152"/>
      <c r="I147" s="152" t="s">
        <v>125</v>
      </c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</row>
    <row r="148" customFormat="false" ht="15" hidden="true" customHeight="true" outlineLevel="0" collapsed="false">
      <c r="A148" s="155" t="s">
        <v>9</v>
      </c>
      <c r="B148" s="155" t="s">
        <v>126</v>
      </c>
      <c r="C148" s="156" t="s">
        <v>127</v>
      </c>
      <c r="D148" s="156"/>
      <c r="E148" s="156"/>
      <c r="F148" s="156"/>
      <c r="G148" s="156"/>
      <c r="H148" s="156"/>
      <c r="I148" s="156" t="s">
        <v>128</v>
      </c>
      <c r="J148" s="156"/>
      <c r="K148" s="156"/>
      <c r="L148" s="156"/>
      <c r="M148" s="156"/>
      <c r="N148" s="156"/>
      <c r="O148" s="156"/>
      <c r="P148" s="156" t="s">
        <v>129</v>
      </c>
      <c r="Q148" s="156"/>
      <c r="R148" s="156"/>
      <c r="S148" s="156"/>
      <c r="T148" s="156"/>
      <c r="U148" s="156"/>
      <c r="V148" s="156"/>
    </row>
    <row r="149" customFormat="false" ht="15.75" hidden="true" customHeight="true" outlineLevel="0" collapsed="false">
      <c r="A149" s="461"/>
      <c r="B149" s="155" t="s">
        <v>130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61" t="s">
        <v>131</v>
      </c>
      <c r="Q149" s="161"/>
      <c r="R149" s="161"/>
      <c r="S149" s="161"/>
      <c r="T149" s="161"/>
      <c r="U149" s="161"/>
      <c r="V149" s="161"/>
    </row>
    <row r="150" customFormat="false" ht="15" hidden="true" customHeight="true" outlineLevel="0" collapsed="false">
      <c r="A150" s="461"/>
      <c r="B150" s="461"/>
      <c r="C150" s="28" t="s">
        <v>132</v>
      </c>
      <c r="D150" s="28"/>
      <c r="E150" s="28"/>
      <c r="F150" s="28"/>
      <c r="G150" s="28"/>
      <c r="H150" s="28"/>
      <c r="I150" s="28" t="s">
        <v>132</v>
      </c>
      <c r="J150" s="28"/>
      <c r="K150" s="28"/>
      <c r="L150" s="28"/>
      <c r="M150" s="28"/>
      <c r="N150" s="28"/>
      <c r="O150" s="28"/>
      <c r="P150" s="152"/>
      <c r="Q150" s="152"/>
      <c r="R150" s="152"/>
      <c r="S150" s="152"/>
      <c r="T150" s="152"/>
      <c r="U150" s="152"/>
      <c r="V150" s="152"/>
    </row>
    <row r="151" customFormat="false" ht="15.75" hidden="true" customHeight="true" outlineLevel="0" collapsed="false">
      <c r="A151" s="461"/>
      <c r="B151" s="461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61" t="s">
        <v>132</v>
      </c>
      <c r="Q151" s="161"/>
      <c r="R151" s="161"/>
      <c r="S151" s="161"/>
      <c r="T151" s="161"/>
      <c r="U151" s="161"/>
      <c r="V151" s="161"/>
    </row>
    <row r="152" customFormat="false" ht="15" hidden="true" customHeight="true" outlineLevel="0" collapsed="false">
      <c r="A152" s="461"/>
      <c r="B152" s="461"/>
      <c r="C152" s="28" t="s">
        <v>133</v>
      </c>
      <c r="D152" s="28" t="s">
        <v>134</v>
      </c>
      <c r="E152" s="28"/>
      <c r="F152" s="28" t="s">
        <v>135</v>
      </c>
      <c r="G152" s="28" t="s">
        <v>136</v>
      </c>
      <c r="H152" s="28" t="s">
        <v>137</v>
      </c>
      <c r="I152" s="28" t="s">
        <v>133</v>
      </c>
      <c r="J152" s="28"/>
      <c r="K152" s="28" t="s">
        <v>134</v>
      </c>
      <c r="L152" s="28" t="s">
        <v>135</v>
      </c>
      <c r="M152" s="28" t="s">
        <v>136</v>
      </c>
      <c r="N152" s="28" t="s">
        <v>137</v>
      </c>
      <c r="O152" s="28"/>
      <c r="P152" s="155"/>
      <c r="Q152" s="28" t="s">
        <v>134</v>
      </c>
      <c r="R152" s="28"/>
      <c r="S152" s="28" t="s">
        <v>135</v>
      </c>
      <c r="T152" s="28" t="s">
        <v>136</v>
      </c>
      <c r="U152" s="28" t="s">
        <v>137</v>
      </c>
      <c r="V152" s="28"/>
    </row>
    <row r="153" customFormat="false" ht="63.75" hidden="true" customHeight="false" outlineLevel="0" collapsed="false">
      <c r="A153" s="461"/>
      <c r="B153" s="46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 t="s">
        <v>138</v>
      </c>
      <c r="Q153" s="28"/>
      <c r="R153" s="28"/>
      <c r="S153" s="28"/>
      <c r="T153" s="28"/>
      <c r="U153" s="28"/>
      <c r="V153" s="28"/>
    </row>
    <row r="154" customFormat="false" ht="60" hidden="true" customHeight="false" outlineLevel="0" collapsed="false">
      <c r="A154" s="209" t="n">
        <v>1</v>
      </c>
      <c r="B154" s="496" t="s">
        <v>139</v>
      </c>
      <c r="C154" s="165" t="n">
        <f aca="false">J37</f>
        <v>0</v>
      </c>
      <c r="D154" s="166" t="n">
        <f aca="false">K37</f>
        <v>0</v>
      </c>
      <c r="E154" s="166"/>
      <c r="F154" s="165" t="n">
        <f aca="false">L37</f>
        <v>0</v>
      </c>
      <c r="G154" s="173" t="n">
        <f aca="false">O37</f>
        <v>1087.575</v>
      </c>
      <c r="H154" s="617" t="n">
        <v>0</v>
      </c>
      <c r="I154" s="166" t="n">
        <f aca="false">J42</f>
        <v>0</v>
      </c>
      <c r="J154" s="166"/>
      <c r="K154" s="167" t="n">
        <f aca="false">K42</f>
        <v>0</v>
      </c>
      <c r="L154" s="170" t="n">
        <f aca="false">L42</f>
        <v>0</v>
      </c>
      <c r="M154" s="167" t="n">
        <f aca="false">O42</f>
        <v>2514.19</v>
      </c>
      <c r="N154" s="169" t="n">
        <v>0</v>
      </c>
      <c r="O154" s="169"/>
      <c r="P154" s="170" t="n">
        <f aca="false">J47</f>
        <v>0</v>
      </c>
      <c r="Q154" s="171" t="n">
        <f aca="false">K47</f>
        <v>0</v>
      </c>
      <c r="R154" s="171"/>
      <c r="S154" s="165" t="n">
        <f aca="false">L47</f>
        <v>0</v>
      </c>
      <c r="T154" s="167" t="n">
        <f aca="false">O47</f>
        <v>1509.3</v>
      </c>
      <c r="U154" s="169" t="n">
        <v>0</v>
      </c>
      <c r="V154" s="169"/>
    </row>
    <row r="155" customFormat="false" ht="69" hidden="true" customHeight="true" outlineLevel="0" collapsed="false">
      <c r="A155" s="35" t="n">
        <v>2</v>
      </c>
      <c r="B155" s="32" t="s">
        <v>140</v>
      </c>
      <c r="C155" s="170" t="n">
        <f aca="false">J34</f>
        <v>0</v>
      </c>
      <c r="D155" s="172" t="n">
        <f aca="false">K34</f>
        <v>14079.15</v>
      </c>
      <c r="E155" s="172"/>
      <c r="F155" s="170" t="n">
        <f aca="false">L34</f>
        <v>0</v>
      </c>
      <c r="G155" s="173" t="n">
        <f aca="false">O34</f>
        <v>1408</v>
      </c>
      <c r="H155" s="617" t="n">
        <v>0</v>
      </c>
      <c r="I155" s="166" t="n">
        <f aca="false">J39</f>
        <v>0</v>
      </c>
      <c r="J155" s="166"/>
      <c r="K155" s="167" t="n">
        <f aca="false">K39</f>
        <v>0</v>
      </c>
      <c r="L155" s="167" t="n">
        <f aca="false">L39</f>
        <v>0</v>
      </c>
      <c r="M155" s="167" t="n">
        <f aca="false">O39</f>
        <v>19069.2</v>
      </c>
      <c r="N155" s="169" t="n">
        <v>0</v>
      </c>
      <c r="O155" s="169"/>
      <c r="P155" s="170" t="n">
        <f aca="false">J44</f>
        <v>0</v>
      </c>
      <c r="Q155" s="174" t="n">
        <f aca="false">K44</f>
        <v>0</v>
      </c>
      <c r="R155" s="174"/>
      <c r="S155" s="170" t="n">
        <f aca="false">L44</f>
        <v>0</v>
      </c>
      <c r="T155" s="167" t="n">
        <f aca="false">O44</f>
        <v>18714</v>
      </c>
      <c r="U155" s="169" t="n">
        <v>0</v>
      </c>
      <c r="V155" s="169"/>
    </row>
    <row r="156" customFormat="false" ht="45" hidden="true" customHeight="false" outlineLevel="0" collapsed="false">
      <c r="A156" s="35" t="n">
        <v>3</v>
      </c>
      <c r="B156" s="32" t="s">
        <v>141</v>
      </c>
      <c r="C156" s="170" t="n">
        <f aca="false">J35</f>
        <v>0</v>
      </c>
      <c r="D156" s="166" t="n">
        <f aca="false">K35</f>
        <v>0</v>
      </c>
      <c r="E156" s="166"/>
      <c r="F156" s="170" t="n">
        <f aca="false">L35</f>
        <v>0</v>
      </c>
      <c r="G156" s="173" t="n">
        <f aca="false">O35</f>
        <v>0</v>
      </c>
      <c r="H156" s="617" t="n">
        <v>0</v>
      </c>
      <c r="I156" s="166" t="n">
        <f aca="false">J40</f>
        <v>0</v>
      </c>
      <c r="J156" s="166"/>
      <c r="K156" s="167" t="n">
        <f aca="false">K40</f>
        <v>1156.4</v>
      </c>
      <c r="L156" s="167" t="n">
        <f aca="false">L40</f>
        <v>0</v>
      </c>
      <c r="M156" s="167" t="n">
        <f aca="false">O40</f>
        <v>17814.84</v>
      </c>
      <c r="N156" s="169" t="n">
        <v>0</v>
      </c>
      <c r="O156" s="169"/>
      <c r="P156" s="170" t="n">
        <f aca="false">J45</f>
        <v>0</v>
      </c>
      <c r="Q156" s="174" t="n">
        <f aca="false">K45</f>
        <v>0</v>
      </c>
      <c r="R156" s="174"/>
      <c r="S156" s="170" t="n">
        <f aca="false">L45</f>
        <v>0</v>
      </c>
      <c r="T156" s="167" t="n">
        <f aca="false">O45</f>
        <v>18466</v>
      </c>
      <c r="U156" s="169" t="n">
        <v>0</v>
      </c>
      <c r="V156" s="169"/>
    </row>
    <row r="157" customFormat="false" ht="96.6" hidden="true" customHeight="true" outlineLevel="0" collapsed="false">
      <c r="A157" s="35" t="n">
        <v>4</v>
      </c>
      <c r="B157" s="32" t="s">
        <v>142</v>
      </c>
      <c r="C157" s="170" t="n">
        <f aca="false">J36</f>
        <v>0</v>
      </c>
      <c r="D157" s="166" t="n">
        <f aca="false">K36</f>
        <v>3113.89</v>
      </c>
      <c r="E157" s="166"/>
      <c r="F157" s="167" t="n">
        <f aca="false">L41</f>
        <v>0</v>
      </c>
      <c r="G157" s="173" t="n">
        <f aca="false">O36</f>
        <v>533.889</v>
      </c>
      <c r="H157" s="617" t="n">
        <v>0</v>
      </c>
      <c r="I157" s="166" t="n">
        <f aca="false">J41</f>
        <v>0</v>
      </c>
      <c r="J157" s="166"/>
      <c r="K157" s="167" t="n">
        <f aca="false">K41</f>
        <v>3623.99</v>
      </c>
      <c r="L157" s="167" t="n">
        <f aca="false">L41</f>
        <v>0</v>
      </c>
      <c r="M157" s="167" t="n">
        <f aca="false">O41</f>
        <v>16855.3</v>
      </c>
      <c r="N157" s="169" t="n">
        <v>0</v>
      </c>
      <c r="O157" s="169"/>
      <c r="P157" s="170" t="n">
        <f aca="false">J46</f>
        <v>0</v>
      </c>
      <c r="Q157" s="174" t="n">
        <f aca="false">K46</f>
        <v>0</v>
      </c>
      <c r="R157" s="174"/>
      <c r="S157" s="170" t="n">
        <f aca="false">L46</f>
        <v>0</v>
      </c>
      <c r="T157" s="167" t="n">
        <f aca="false">O46</f>
        <v>18718.1</v>
      </c>
      <c r="U157" s="169" t="n">
        <v>0</v>
      </c>
      <c r="V157" s="169"/>
    </row>
    <row r="158" customFormat="false" ht="15.6" hidden="true" customHeight="true" outlineLevel="0" collapsed="false">
      <c r="A158" s="44"/>
      <c r="B158" s="44" t="s">
        <v>94</v>
      </c>
      <c r="C158" s="176" t="n">
        <f aca="false">C157+C156+C155+C154</f>
        <v>0</v>
      </c>
      <c r="D158" s="177" t="n">
        <f aca="false">D157+D156+D155+D154</f>
        <v>17193.04</v>
      </c>
      <c r="E158" s="177"/>
      <c r="F158" s="176" t="n">
        <f aca="false">F157+F156+F155+F154</f>
        <v>0</v>
      </c>
      <c r="G158" s="179" t="n">
        <f aca="false">G157+G156+G155+G154</f>
        <v>3029.464</v>
      </c>
      <c r="H158" s="182" t="n">
        <f aca="false">H157+H156+H155+H154</f>
        <v>0</v>
      </c>
      <c r="I158" s="178" t="n">
        <f aca="false">I157+I156+I155+I154</f>
        <v>0</v>
      </c>
      <c r="J158" s="178"/>
      <c r="K158" s="179" t="n">
        <f aca="false">K157+K156+K155+K154</f>
        <v>4780.39</v>
      </c>
      <c r="L158" s="179" t="n">
        <f aca="false">L157+L156+L155+L154</f>
        <v>0</v>
      </c>
      <c r="M158" s="179" t="n">
        <f aca="false">M157+M156+M155+M154</f>
        <v>56253.53</v>
      </c>
      <c r="N158" s="181" t="n">
        <f aca="false">N157+N156+N155+N154</f>
        <v>0</v>
      </c>
      <c r="O158" s="181"/>
      <c r="P158" s="182" t="n">
        <f aca="false">P157+P156+P155+P154</f>
        <v>0</v>
      </c>
      <c r="Q158" s="183" t="n">
        <f aca="false">Q157+Q156+Q155+Q154</f>
        <v>0</v>
      </c>
      <c r="R158" s="183"/>
      <c r="S158" s="184" t="n">
        <f aca="false">S157+S156+S155+S154</f>
        <v>0</v>
      </c>
      <c r="T158" s="179" t="n">
        <f aca="false">T157+T156+T155+T154</f>
        <v>57407.4</v>
      </c>
      <c r="U158" s="181" t="n">
        <f aca="false">U157+U156+U155+U154</f>
        <v>0</v>
      </c>
      <c r="V158" s="181"/>
    </row>
    <row r="159" customFormat="false" ht="15.6" hidden="true" customHeight="true" outlineLevel="0" collapsed="false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46"/>
    </row>
    <row r="160" customFormat="false" ht="16.5" hidden="true" customHeight="true" outlineLevel="0" collapsed="false">
      <c r="A160" s="189" t="s">
        <v>143</v>
      </c>
      <c r="B160" s="189"/>
      <c r="C160" s="189"/>
      <c r="D160" s="146"/>
      <c r="E160" s="190"/>
      <c r="F160" s="190"/>
      <c r="G160" s="190"/>
      <c r="H160" s="189"/>
      <c r="I160" s="189"/>
      <c r="J160" s="190"/>
      <c r="K160" s="190"/>
      <c r="L160" s="190"/>
      <c r="M160" s="189"/>
      <c r="N160" s="189"/>
      <c r="O160" s="190"/>
      <c r="P160" s="190"/>
      <c r="Q160" s="190"/>
      <c r="R160" s="190"/>
      <c r="S160" s="190"/>
      <c r="T160" s="190"/>
      <c r="U160" s="190"/>
      <c r="V160" s="146"/>
    </row>
    <row r="161" customFormat="false" ht="15.75" hidden="true" customHeight="true" outlineLevel="0" collapsed="false">
      <c r="A161" s="189"/>
      <c r="B161" s="189"/>
      <c r="C161" s="189"/>
      <c r="D161" s="146"/>
      <c r="E161" s="192" t="s">
        <v>144</v>
      </c>
      <c r="F161" s="192"/>
      <c r="G161" s="192"/>
      <c r="H161" s="189"/>
      <c r="I161" s="189"/>
      <c r="J161" s="192" t="s">
        <v>145</v>
      </c>
      <c r="K161" s="192"/>
      <c r="L161" s="192"/>
      <c r="M161" s="189"/>
      <c r="N161" s="189"/>
      <c r="O161" s="192"/>
      <c r="P161" s="192"/>
      <c r="Q161" s="192"/>
      <c r="R161" s="192" t="s">
        <v>146</v>
      </c>
      <c r="S161" s="192"/>
      <c r="T161" s="192"/>
      <c r="U161" s="192"/>
      <c r="V161" s="146"/>
    </row>
    <row r="162" customFormat="false" ht="15.75" hidden="true" customHeight="false" outlineLevel="0" collapsed="false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</row>
    <row r="163" customFormat="false" ht="15.75" hidden="true" customHeight="false" outlineLevel="0" collapsed="false">
      <c r="A163" s="490"/>
    </row>
    <row r="164" customFormat="false" ht="15.75" hidden="true" customHeight="false" outlineLevel="0" collapsed="false">
      <c r="A164" s="392" t="s">
        <v>147</v>
      </c>
      <c r="B164" s="392"/>
      <c r="C164" s="392"/>
      <c r="D164" s="392"/>
      <c r="E164" s="392"/>
      <c r="F164" s="392"/>
      <c r="G164" s="392"/>
    </row>
    <row r="165" customFormat="false" ht="15.75" hidden="true" customHeight="false" outlineLevel="0" collapsed="false">
      <c r="A165" s="490"/>
    </row>
    <row r="166" customFormat="false" ht="15.75" hidden="true" customHeight="false" outlineLevel="0" collapsed="false">
      <c r="A166" s="391"/>
    </row>
    <row r="167" customFormat="false" ht="15.75" hidden="true" customHeight="false" outlineLevel="0" collapsed="false">
      <c r="A167" s="392" t="s">
        <v>1</v>
      </c>
      <c r="B167" s="392"/>
      <c r="C167" s="392"/>
      <c r="D167" s="392"/>
      <c r="E167" s="392"/>
      <c r="F167" s="392"/>
      <c r="G167" s="392"/>
    </row>
    <row r="168" customFormat="false" ht="15.75" hidden="true" customHeight="false" outlineLevel="0" collapsed="false">
      <c r="A168" s="392" t="s">
        <v>148</v>
      </c>
      <c r="B168" s="392"/>
      <c r="C168" s="392"/>
      <c r="D168" s="392"/>
      <c r="E168" s="392"/>
      <c r="F168" s="392"/>
      <c r="G168" s="392"/>
    </row>
    <row r="169" customFormat="false" ht="15.75" hidden="true" customHeight="false" outlineLevel="0" collapsed="false">
      <c r="A169" s="391"/>
    </row>
    <row r="170" customFormat="false" ht="31.5" hidden="true" customHeight="true" outlineLevel="0" collapsed="false">
      <c r="A170" s="491" t="s">
        <v>149</v>
      </c>
      <c r="B170" s="491"/>
      <c r="C170" s="491"/>
      <c r="D170" s="491"/>
      <c r="E170" s="491"/>
      <c r="F170" s="491"/>
      <c r="G170" s="491"/>
      <c r="H170" s="491"/>
      <c r="I170" s="146"/>
      <c r="J170" s="146"/>
    </row>
    <row r="171" customFormat="false" ht="15.75" hidden="true" customHeight="false" outlineLevel="0" collapsed="false">
      <c r="A171" s="192"/>
      <c r="B171" s="192"/>
      <c r="C171" s="192"/>
      <c r="D171" s="192"/>
      <c r="E171" s="192"/>
      <c r="F171" s="192"/>
      <c r="G171" s="192"/>
      <c r="H171" s="192"/>
      <c r="I171" s="146"/>
      <c r="J171" s="146"/>
    </row>
    <row r="172" customFormat="false" ht="16.5" hidden="true" customHeight="true" outlineLevel="0" collapsed="false">
      <c r="A172" s="492" t="s">
        <v>150</v>
      </c>
      <c r="B172" s="492"/>
      <c r="C172" s="492"/>
      <c r="D172" s="492"/>
      <c r="E172" s="492"/>
      <c r="F172" s="492"/>
      <c r="G172" s="492"/>
      <c r="H172" s="492"/>
      <c r="I172" s="146"/>
      <c r="J172" s="146"/>
    </row>
    <row r="173" customFormat="false" ht="119.25" hidden="true" customHeight="true" outlineLevel="0" collapsed="false">
      <c r="A173" s="29" t="s">
        <v>151</v>
      </c>
      <c r="B173" s="29" t="s">
        <v>152</v>
      </c>
      <c r="C173" s="29" t="s">
        <v>153</v>
      </c>
      <c r="D173" s="29" t="s">
        <v>154</v>
      </c>
      <c r="E173" s="29" t="s">
        <v>155</v>
      </c>
      <c r="F173" s="29"/>
      <c r="G173" s="29" t="s">
        <v>460</v>
      </c>
      <c r="H173" s="29"/>
      <c r="I173" s="29"/>
      <c r="J173" s="29"/>
    </row>
    <row r="174" customFormat="false" ht="45.75" hidden="true" customHeight="true" outlineLevel="0" collapsed="false">
      <c r="A174" s="29"/>
      <c r="B174" s="29"/>
      <c r="C174" s="29"/>
      <c r="D174" s="29"/>
      <c r="E174" s="35" t="s">
        <v>156</v>
      </c>
      <c r="F174" s="209" t="s">
        <v>157</v>
      </c>
      <c r="G174" s="35" t="s">
        <v>156</v>
      </c>
      <c r="H174" s="29" t="s">
        <v>461</v>
      </c>
      <c r="I174" s="29"/>
      <c r="J174" s="29"/>
    </row>
    <row r="175" customFormat="false" ht="14.45" hidden="true" customHeight="true" outlineLevel="0" collapsed="false">
      <c r="A175" s="199" t="n">
        <v>1</v>
      </c>
      <c r="B175" s="199" t="n">
        <v>2</v>
      </c>
      <c r="C175" s="199" t="n">
        <v>3</v>
      </c>
      <c r="D175" s="199" t="n">
        <v>4</v>
      </c>
      <c r="E175" s="200" t="n">
        <v>5</v>
      </c>
      <c r="F175" s="200" t="n">
        <v>6</v>
      </c>
      <c r="G175" s="200" t="n">
        <v>7</v>
      </c>
      <c r="H175" s="385" t="n">
        <v>8</v>
      </c>
      <c r="I175" s="385"/>
      <c r="J175" s="385"/>
    </row>
    <row r="176" customFormat="false" ht="225" hidden="true" customHeight="false" outlineLevel="0" collapsed="false">
      <c r="A176" s="32" t="s">
        <v>158</v>
      </c>
      <c r="B176" s="32" t="n">
        <v>2014</v>
      </c>
      <c r="C176" s="203" t="s">
        <v>159</v>
      </c>
      <c r="D176" s="32" t="s">
        <v>160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r="177" customFormat="false" ht="224.25" hidden="true" customHeight="true" outlineLevel="0" collapsed="false">
      <c r="A177" s="38" t="s">
        <v>161</v>
      </c>
      <c r="B177" s="32" t="n">
        <v>2014</v>
      </c>
      <c r="C177" s="205" t="s">
        <v>162</v>
      </c>
      <c r="D177" s="38" t="s">
        <v>160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r="178" customFormat="false" ht="15" hidden="true" customHeight="false" outlineLevel="0" collapsed="false">
      <c r="A178" s="38"/>
      <c r="B178" s="32" t="n">
        <v>2015</v>
      </c>
      <c r="C178" s="205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r="179" customFormat="false" ht="220.9" hidden="true" customHeight="true" outlineLevel="0" collapsed="false">
      <c r="A179" s="32" t="s">
        <v>163</v>
      </c>
      <c r="B179" s="32" t="n">
        <v>2015</v>
      </c>
      <c r="C179" s="32" t="s">
        <v>164</v>
      </c>
      <c r="D179" s="32" t="s">
        <v>160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r="180" customFormat="false" ht="15.75" hidden="true" customHeight="false" outlineLevel="0" collapsed="false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customFormat="false" ht="15.75" hidden="true" customHeight="false" outlineLevel="0" collapsed="false">
      <c r="A181" s="381"/>
    </row>
    <row r="182" customFormat="false" ht="15.75" hidden="true" customHeight="false" outlineLevel="0" collapsed="false">
      <c r="A182" s="392" t="s">
        <v>165</v>
      </c>
      <c r="B182" s="392"/>
      <c r="C182" s="392"/>
      <c r="D182" s="392"/>
      <c r="E182" s="392"/>
      <c r="F182" s="392"/>
      <c r="G182" s="392"/>
    </row>
    <row r="183" customFormat="false" ht="15.75" hidden="true" customHeight="false" outlineLevel="0" collapsed="false">
      <c r="A183" s="490"/>
    </row>
    <row r="184" customFormat="false" ht="15.75" hidden="true" customHeight="false" outlineLevel="0" collapsed="false">
      <c r="A184" s="392" t="s">
        <v>166</v>
      </c>
      <c r="B184" s="392"/>
      <c r="C184" s="392"/>
      <c r="D184" s="392"/>
      <c r="E184" s="392"/>
      <c r="F184" s="392"/>
      <c r="G184" s="392"/>
    </row>
    <row r="185" customFormat="false" ht="15.75" hidden="true" customHeight="false" outlineLevel="0" collapsed="false">
      <c r="A185" s="392" t="s">
        <v>167</v>
      </c>
      <c r="B185" s="392"/>
      <c r="C185" s="392"/>
      <c r="D185" s="392"/>
      <c r="E185" s="392"/>
      <c r="F185" s="392"/>
      <c r="G185" s="392"/>
    </row>
    <row r="186" customFormat="false" ht="15.75" hidden="true" customHeight="false" outlineLevel="0" collapsed="false">
      <c r="A186" s="391"/>
    </row>
    <row r="187" customFormat="false" ht="31.5" hidden="true" customHeight="true" outlineLevel="0" collapsed="false">
      <c r="A187" s="491" t="s">
        <v>149</v>
      </c>
      <c r="B187" s="491"/>
      <c r="C187" s="491"/>
      <c r="D187" s="491"/>
      <c r="E187" s="491"/>
      <c r="F187" s="491"/>
      <c r="G187" s="491"/>
      <c r="H187" s="491"/>
      <c r="I187" s="146"/>
      <c r="J187" s="146"/>
    </row>
    <row r="188" customFormat="false" ht="15.6" hidden="true" customHeight="true" outlineLevel="0" collapsed="false">
      <c r="A188" s="192"/>
      <c r="B188" s="192"/>
      <c r="C188" s="192"/>
      <c r="D188" s="192"/>
      <c r="E188" s="192"/>
      <c r="F188" s="192"/>
      <c r="G188" s="192"/>
      <c r="H188" s="192"/>
      <c r="I188" s="146"/>
      <c r="J188" s="146"/>
    </row>
    <row r="189" customFormat="false" ht="15.75" hidden="true" customHeight="false" outlineLevel="0" collapsed="false">
      <c r="A189" s="190"/>
      <c r="B189" s="190"/>
      <c r="C189" s="190"/>
      <c r="D189" s="190"/>
      <c r="E189" s="190"/>
      <c r="F189" s="190"/>
      <c r="G189" s="190"/>
      <c r="H189" s="190"/>
      <c r="I189" s="146"/>
      <c r="J189" s="146"/>
    </row>
    <row r="190" customFormat="false" ht="88.5" hidden="true" customHeight="true" outlineLevel="0" collapsed="false">
      <c r="A190" s="29" t="s">
        <v>168</v>
      </c>
      <c r="B190" s="29" t="s">
        <v>169</v>
      </c>
      <c r="C190" s="207" t="s">
        <v>170</v>
      </c>
      <c r="D190" s="207"/>
      <c r="E190" s="207"/>
      <c r="F190" s="207"/>
      <c r="G190" s="207"/>
      <c r="H190" s="29" t="s">
        <v>462</v>
      </c>
      <c r="I190" s="29"/>
      <c r="J190" s="29"/>
    </row>
    <row r="191" customFormat="false" ht="30" hidden="true" customHeight="true" outlineLevel="0" collapsed="false">
      <c r="A191" s="29"/>
      <c r="B191" s="29"/>
      <c r="C191" s="208" t="s">
        <v>171</v>
      </c>
      <c r="D191" s="208"/>
      <c r="E191" s="208"/>
      <c r="F191" s="208"/>
      <c r="G191" s="208"/>
      <c r="H191" s="29"/>
      <c r="I191" s="29"/>
      <c r="J191" s="29"/>
    </row>
    <row r="192" customFormat="false" ht="45" hidden="true" customHeight="false" outlineLevel="0" collapsed="false">
      <c r="A192" s="29"/>
      <c r="B192" s="29"/>
      <c r="C192" s="35" t="s">
        <v>172</v>
      </c>
      <c r="D192" s="209" t="s">
        <v>173</v>
      </c>
      <c r="E192" s="209" t="s">
        <v>174</v>
      </c>
      <c r="F192" s="209" t="s">
        <v>175</v>
      </c>
      <c r="G192" s="209" t="s">
        <v>458</v>
      </c>
      <c r="H192" s="29"/>
      <c r="I192" s="29"/>
      <c r="J192" s="29"/>
    </row>
    <row r="193" customFormat="false" ht="15" hidden="true" customHeight="false" outlineLevel="0" collapsed="false">
      <c r="A193" s="209" t="n">
        <v>1</v>
      </c>
      <c r="B193" s="209" t="n">
        <v>2</v>
      </c>
      <c r="C193" s="35" t="n">
        <v>3</v>
      </c>
      <c r="D193" s="35"/>
      <c r="E193" s="35" t="n">
        <v>4</v>
      </c>
      <c r="F193" s="35" t="n">
        <v>5</v>
      </c>
      <c r="G193" s="35" t="n">
        <v>6</v>
      </c>
      <c r="H193" s="29" t="n">
        <v>7</v>
      </c>
      <c r="I193" s="29"/>
      <c r="J193" s="29"/>
    </row>
    <row r="194" customFormat="false" ht="45.75" hidden="true" customHeight="true" outlineLevel="0" collapsed="false">
      <c r="A194" s="32" t="s">
        <v>176</v>
      </c>
      <c r="B194" s="32" t="n">
        <v>2014</v>
      </c>
      <c r="C194" s="32" t="s">
        <v>177</v>
      </c>
      <c r="D194" s="211" t="n">
        <v>14079.15</v>
      </c>
      <c r="E194" s="32" t="s">
        <v>177</v>
      </c>
      <c r="F194" s="211" t="n">
        <v>1408</v>
      </c>
      <c r="G194" s="32" t="s">
        <v>177</v>
      </c>
      <c r="H194" s="38" t="s">
        <v>463</v>
      </c>
      <c r="I194" s="38"/>
      <c r="J194" s="38"/>
    </row>
    <row r="195" customFormat="false" ht="224.25" hidden="true" customHeight="true" outlineLevel="0" collapsed="false">
      <c r="A195" s="38" t="s">
        <v>161</v>
      </c>
      <c r="B195" s="32" t="n">
        <v>2014</v>
      </c>
      <c r="C195" s="32" t="s">
        <v>177</v>
      </c>
      <c r="D195" s="211" t="n">
        <v>3113.89</v>
      </c>
      <c r="E195" s="32" t="s">
        <v>177</v>
      </c>
      <c r="F195" s="211" t="n">
        <v>311.389</v>
      </c>
      <c r="G195" s="32" t="s">
        <v>177</v>
      </c>
      <c r="H195" s="38" t="s">
        <v>463</v>
      </c>
      <c r="I195" s="38"/>
      <c r="J195" s="38"/>
    </row>
    <row r="196" customFormat="false" ht="15" hidden="true" customHeight="false" outlineLevel="0" collapsed="false">
      <c r="A196" s="38"/>
      <c r="B196" s="32" t="n">
        <v>2015</v>
      </c>
      <c r="C196" s="32" t="s">
        <v>177</v>
      </c>
      <c r="D196" s="211" t="n">
        <v>3623.99</v>
      </c>
      <c r="E196" s="32" t="s">
        <v>177</v>
      </c>
      <c r="F196" s="211" t="n">
        <v>362.4</v>
      </c>
      <c r="G196" s="32" t="s">
        <v>177</v>
      </c>
      <c r="H196" s="38"/>
      <c r="I196" s="38"/>
      <c r="J196" s="38"/>
    </row>
    <row r="197" customFormat="false" ht="60.75" hidden="true" customHeight="true" outlineLevel="0" collapsed="false">
      <c r="A197" s="32" t="s">
        <v>163</v>
      </c>
      <c r="B197" s="32" t="n">
        <v>2015</v>
      </c>
      <c r="C197" s="32" t="s">
        <v>177</v>
      </c>
      <c r="D197" s="211" t="n">
        <v>1156.4</v>
      </c>
      <c r="E197" s="32" t="s">
        <v>177</v>
      </c>
      <c r="F197" s="211" t="n">
        <v>115.64</v>
      </c>
      <c r="G197" s="32" t="s">
        <v>177</v>
      </c>
      <c r="H197" s="38" t="s">
        <v>463</v>
      </c>
      <c r="I197" s="38"/>
      <c r="J197" s="38"/>
    </row>
    <row r="198" customFormat="false" ht="15.75" hidden="true" customHeight="false" outlineLevel="0" collapsed="false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customFormat="false" ht="15.75" hidden="true" customHeight="false" outlineLevel="0" collapsed="false">
      <c r="A199" s="490"/>
    </row>
    <row r="200" customFormat="false" ht="15.75" hidden="true" customHeight="false" outlineLevel="0" collapsed="false">
      <c r="A200" s="381"/>
    </row>
    <row r="201" customFormat="false" ht="15.75" hidden="true" customHeight="false" outlineLevel="0" collapsed="false">
      <c r="A201" s="392" t="s">
        <v>178</v>
      </c>
      <c r="B201" s="392"/>
      <c r="C201" s="392"/>
      <c r="D201" s="392"/>
      <c r="E201" s="392"/>
      <c r="F201" s="392"/>
    </row>
    <row r="202" customFormat="false" ht="15.75" hidden="true" customHeight="false" outlineLevel="0" collapsed="false">
      <c r="A202" s="490"/>
    </row>
    <row r="203" customFormat="false" ht="15.75" hidden="true" customHeight="false" outlineLevel="0" collapsed="false">
      <c r="A203" s="392" t="s">
        <v>180</v>
      </c>
      <c r="B203" s="392"/>
      <c r="C203" s="392"/>
      <c r="D203" s="392"/>
      <c r="E203" s="392"/>
      <c r="F203" s="392"/>
    </row>
    <row r="204" customFormat="false" ht="15.75" hidden="true" customHeight="false" outlineLevel="0" collapsed="false">
      <c r="A204" s="392" t="s">
        <v>181</v>
      </c>
      <c r="B204" s="392"/>
      <c r="C204" s="392"/>
      <c r="D204" s="392"/>
      <c r="E204" s="392"/>
      <c r="F204" s="392"/>
    </row>
    <row r="205" customFormat="false" ht="15.75" hidden="true" customHeight="false" outlineLevel="0" collapsed="false">
      <c r="A205" s="392" t="s">
        <v>182</v>
      </c>
      <c r="B205" s="392"/>
      <c r="C205" s="392"/>
      <c r="D205" s="392"/>
      <c r="E205" s="392"/>
      <c r="F205" s="392"/>
    </row>
    <row r="206" customFormat="false" ht="15.75" hidden="true" customHeight="false" outlineLevel="0" collapsed="false">
      <c r="A206" s="383"/>
    </row>
    <row r="207" customFormat="false" ht="18" hidden="true" customHeight="true" outlineLevel="0" collapsed="false">
      <c r="A207" s="377" t="s">
        <v>183</v>
      </c>
      <c r="B207" s="29" t="s">
        <v>184</v>
      </c>
      <c r="C207" s="29" t="s">
        <v>185</v>
      </c>
      <c r="D207" s="29" t="s">
        <v>186</v>
      </c>
      <c r="E207" s="29"/>
      <c r="F207" s="29"/>
      <c r="G207" s="29"/>
    </row>
    <row r="208" customFormat="false" ht="30" hidden="true" customHeight="false" outlineLevel="0" collapsed="false">
      <c r="A208" s="213" t="s">
        <v>9</v>
      </c>
      <c r="B208" s="29"/>
      <c r="C208" s="29"/>
      <c r="D208" s="213" t="s">
        <v>187</v>
      </c>
      <c r="E208" s="213" t="s">
        <v>188</v>
      </c>
      <c r="F208" s="213" t="s">
        <v>189</v>
      </c>
      <c r="G208" s="493"/>
    </row>
    <row r="209" customFormat="false" ht="45" hidden="true" customHeight="false" outlineLevel="0" collapsed="false">
      <c r="A209" s="461"/>
      <c r="B209" s="29"/>
      <c r="C209" s="29"/>
      <c r="D209" s="213" t="s">
        <v>190</v>
      </c>
      <c r="E209" s="213" t="s">
        <v>127</v>
      </c>
      <c r="F209" s="213" t="s">
        <v>191</v>
      </c>
      <c r="G209" s="493" t="s">
        <v>464</v>
      </c>
    </row>
    <row r="210" customFormat="false" ht="15" hidden="true" customHeight="false" outlineLevel="0" collapsed="false">
      <c r="A210" s="215"/>
      <c r="B210" s="29"/>
      <c r="C210" s="29"/>
      <c r="D210" s="215"/>
      <c r="E210" s="215"/>
      <c r="F210" s="215"/>
      <c r="G210" s="208" t="s">
        <v>465</v>
      </c>
    </row>
    <row r="211" customFormat="false" ht="42.75" hidden="true" customHeight="true" outlineLevel="0" collapsed="false">
      <c r="A211" s="494" t="s">
        <v>192</v>
      </c>
      <c r="B211" s="494"/>
      <c r="C211" s="494"/>
      <c r="D211" s="494"/>
      <c r="E211" s="494"/>
      <c r="F211" s="494"/>
      <c r="G211" s="494"/>
    </row>
    <row r="212" customFormat="false" ht="30" hidden="true" customHeight="true" outlineLevel="0" collapsed="false">
      <c r="A212" s="495" t="s">
        <v>193</v>
      </c>
      <c r="B212" s="495"/>
      <c r="C212" s="495"/>
      <c r="D212" s="495"/>
      <c r="E212" s="495"/>
      <c r="F212" s="495"/>
      <c r="G212" s="495"/>
    </row>
    <row r="213" customFormat="false" ht="30" hidden="true" customHeight="true" outlineLevel="0" collapsed="false">
      <c r="A213" s="495" t="s">
        <v>194</v>
      </c>
      <c r="B213" s="495"/>
      <c r="C213" s="495"/>
      <c r="D213" s="495"/>
      <c r="E213" s="495"/>
      <c r="F213" s="495"/>
      <c r="G213" s="495"/>
    </row>
    <row r="214" customFormat="false" ht="45" hidden="true" customHeight="false" outlineLevel="0" collapsed="false">
      <c r="A214" s="35" t="n">
        <v>1</v>
      </c>
      <c r="B214" s="218" t="s">
        <v>195</v>
      </c>
      <c r="C214" s="218" t="s">
        <v>196</v>
      </c>
      <c r="D214" s="218" t="n">
        <v>73.5</v>
      </c>
      <c r="E214" s="218" t="n">
        <v>73.6</v>
      </c>
      <c r="F214" s="218" t="n">
        <v>73.7</v>
      </c>
      <c r="G214" s="300" t="n">
        <v>73.8</v>
      </c>
    </row>
    <row r="215" customFormat="false" ht="60" hidden="true" customHeight="false" outlineLevel="0" collapsed="false">
      <c r="A215" s="35" t="n">
        <v>2</v>
      </c>
      <c r="B215" s="218" t="s">
        <v>197</v>
      </c>
      <c r="C215" s="218" t="s">
        <v>198</v>
      </c>
      <c r="D215" s="218" t="n">
        <v>1.7</v>
      </c>
      <c r="E215" s="218" t="n">
        <v>1.7</v>
      </c>
      <c r="F215" s="218" t="n">
        <v>1.7</v>
      </c>
      <c r="G215" s="300" t="n">
        <v>1.7</v>
      </c>
    </row>
    <row r="216" customFormat="false" ht="90" hidden="true" customHeight="false" outlineLevel="0" collapsed="false">
      <c r="A216" s="35" t="n">
        <v>3</v>
      </c>
      <c r="B216" s="218" t="s">
        <v>199</v>
      </c>
      <c r="C216" s="218" t="s">
        <v>198</v>
      </c>
      <c r="D216" s="218" t="n">
        <v>10</v>
      </c>
      <c r="E216" s="218" t="n">
        <v>10</v>
      </c>
      <c r="F216" s="218" t="n">
        <v>10</v>
      </c>
      <c r="G216" s="300" t="n">
        <v>10</v>
      </c>
    </row>
    <row r="217" customFormat="false" ht="30" hidden="true" customHeight="false" outlineLevel="0" collapsed="false">
      <c r="A217" s="35" t="n">
        <v>4</v>
      </c>
      <c r="B217" s="218" t="s">
        <v>200</v>
      </c>
      <c r="C217" s="218" t="s">
        <v>196</v>
      </c>
      <c r="D217" s="218" t="n">
        <v>91</v>
      </c>
      <c r="E217" s="218" t="n">
        <v>91.1</v>
      </c>
      <c r="F217" s="218" t="n">
        <v>91.2</v>
      </c>
      <c r="G217" s="300" t="n">
        <v>91.3</v>
      </c>
    </row>
    <row r="218" customFormat="false" ht="60" hidden="true" customHeight="false" outlineLevel="0" collapsed="false">
      <c r="A218" s="35" t="n">
        <v>5</v>
      </c>
      <c r="B218" s="218" t="s">
        <v>201</v>
      </c>
      <c r="C218" s="218" t="s">
        <v>202</v>
      </c>
      <c r="D218" s="218" t="n">
        <v>13.4</v>
      </c>
      <c r="E218" s="218" t="n">
        <v>14.7</v>
      </c>
      <c r="F218" s="218" t="n">
        <v>15.7</v>
      </c>
      <c r="G218" s="300" t="n">
        <v>17.1</v>
      </c>
    </row>
    <row r="219" customFormat="false" ht="90" hidden="true" customHeight="false" outlineLevel="0" collapsed="false">
      <c r="A219" s="35" t="n">
        <v>6</v>
      </c>
      <c r="B219" s="218" t="s">
        <v>203</v>
      </c>
      <c r="C219" s="218" t="s">
        <v>198</v>
      </c>
      <c r="D219" s="218" t="n">
        <v>100</v>
      </c>
      <c r="E219" s="218" t="n">
        <v>100</v>
      </c>
      <c r="F219" s="218" t="n">
        <v>100</v>
      </c>
      <c r="G219" s="300" t="n">
        <v>100</v>
      </c>
    </row>
    <row r="220" customFormat="false" ht="75" hidden="true" customHeight="false" outlineLevel="0" collapsed="false">
      <c r="A220" s="35" t="n">
        <v>7</v>
      </c>
      <c r="B220" s="218" t="s">
        <v>204</v>
      </c>
      <c r="C220" s="218" t="s">
        <v>198</v>
      </c>
      <c r="D220" s="218" t="n">
        <v>100</v>
      </c>
      <c r="E220" s="218" t="n">
        <v>100</v>
      </c>
      <c r="F220" s="218" t="n">
        <v>100</v>
      </c>
      <c r="G220" s="300" t="n">
        <v>100</v>
      </c>
    </row>
    <row r="221" customFormat="false" ht="45" hidden="true" customHeight="false" outlineLevel="0" collapsed="false">
      <c r="A221" s="35" t="n">
        <v>8</v>
      </c>
      <c r="B221" s="218" t="s">
        <v>205</v>
      </c>
      <c r="C221" s="218" t="s">
        <v>206</v>
      </c>
      <c r="D221" s="218" t="n">
        <v>17</v>
      </c>
      <c r="E221" s="218" t="n">
        <v>18</v>
      </c>
      <c r="F221" s="218" t="n">
        <v>18</v>
      </c>
      <c r="G221" s="300" t="n">
        <v>19</v>
      </c>
    </row>
    <row r="222" customFormat="false" ht="60" hidden="true" customHeight="false" outlineLevel="0" collapsed="false">
      <c r="A222" s="35" t="n">
        <v>9</v>
      </c>
      <c r="B222" s="218" t="s">
        <v>207</v>
      </c>
      <c r="C222" s="218" t="s">
        <v>206</v>
      </c>
      <c r="D222" s="218" t="n">
        <v>1</v>
      </c>
      <c r="E222" s="218" t="n">
        <v>2</v>
      </c>
      <c r="F222" s="218" t="n">
        <v>3</v>
      </c>
      <c r="G222" s="300" t="n">
        <v>1</v>
      </c>
    </row>
    <row r="223" customFormat="false" ht="90" hidden="true" customHeight="false" outlineLevel="0" collapsed="false">
      <c r="A223" s="35" t="n">
        <v>10</v>
      </c>
      <c r="B223" s="218" t="s">
        <v>208</v>
      </c>
      <c r="C223" s="218" t="s">
        <v>198</v>
      </c>
      <c r="D223" s="218" t="n">
        <v>55.7</v>
      </c>
      <c r="E223" s="218" t="n">
        <v>74</v>
      </c>
      <c r="F223" s="218" t="n">
        <v>84</v>
      </c>
      <c r="G223" s="300" t="n">
        <v>90</v>
      </c>
    </row>
    <row r="224" customFormat="false" ht="30" hidden="true" customHeight="false" outlineLevel="0" collapsed="false">
      <c r="A224" s="35" t="n">
        <v>11</v>
      </c>
      <c r="B224" s="218" t="s">
        <v>209</v>
      </c>
      <c r="C224" s="218" t="s">
        <v>198</v>
      </c>
      <c r="D224" s="218" t="n">
        <v>29.6</v>
      </c>
      <c r="E224" s="218" t="n">
        <v>20</v>
      </c>
      <c r="F224" s="218" t="n">
        <v>25</v>
      </c>
      <c r="G224" s="300" t="n">
        <v>20</v>
      </c>
    </row>
    <row r="225" customFormat="false" ht="30" hidden="true" customHeight="true" outlineLevel="0" collapsed="false">
      <c r="A225" s="495" t="s">
        <v>210</v>
      </c>
      <c r="B225" s="495"/>
      <c r="C225" s="495"/>
      <c r="D225" s="495"/>
      <c r="E225" s="495"/>
      <c r="F225" s="495"/>
      <c r="G225" s="495"/>
    </row>
    <row r="226" customFormat="false" ht="45" hidden="true" customHeight="false" outlineLevel="0" collapsed="false">
      <c r="A226" s="35" t="n">
        <v>12</v>
      </c>
      <c r="B226" s="218" t="s">
        <v>211</v>
      </c>
      <c r="C226" s="218" t="s">
        <v>212</v>
      </c>
      <c r="D226" s="218" t="n">
        <v>165</v>
      </c>
      <c r="E226" s="218" t="n">
        <v>190.64</v>
      </c>
      <c r="F226" s="218" t="n">
        <v>202</v>
      </c>
      <c r="G226" s="300" t="n">
        <v>214</v>
      </c>
    </row>
    <row r="227" customFormat="false" ht="30" hidden="true" customHeight="true" outlineLevel="0" collapsed="false">
      <c r="A227" s="495" t="s">
        <v>213</v>
      </c>
      <c r="B227" s="495"/>
      <c r="C227" s="495"/>
      <c r="D227" s="495"/>
      <c r="E227" s="495"/>
      <c r="F227" s="495"/>
      <c r="G227" s="495"/>
    </row>
    <row r="228" customFormat="false" ht="45" hidden="true" customHeight="true" outlineLevel="0" collapsed="false">
      <c r="A228" s="495" t="s">
        <v>214</v>
      </c>
      <c r="B228" s="495"/>
      <c r="C228" s="495"/>
      <c r="D228" s="495"/>
      <c r="E228" s="495"/>
      <c r="F228" s="495"/>
      <c r="G228" s="495"/>
    </row>
    <row r="229" customFormat="false" ht="90" hidden="true" customHeight="false" outlineLevel="0" collapsed="false">
      <c r="A229" s="35" t="n">
        <v>13</v>
      </c>
      <c r="B229" s="32" t="s">
        <v>215</v>
      </c>
      <c r="C229" s="32" t="s">
        <v>198</v>
      </c>
      <c r="D229" s="32" t="n">
        <v>12.4</v>
      </c>
      <c r="E229" s="32" t="n">
        <v>13</v>
      </c>
      <c r="F229" s="32" t="n">
        <v>13</v>
      </c>
      <c r="G229" s="300" t="n">
        <v>14</v>
      </c>
    </row>
    <row r="230" customFormat="false" ht="45" hidden="true" customHeight="false" outlineLevel="0" collapsed="false">
      <c r="A230" s="35" t="n">
        <v>14</v>
      </c>
      <c r="B230" s="32" t="s">
        <v>216</v>
      </c>
      <c r="C230" s="32" t="s">
        <v>217</v>
      </c>
      <c r="D230" s="32" t="n">
        <v>800</v>
      </c>
      <c r="E230" s="32" t="n">
        <v>950</v>
      </c>
      <c r="F230" s="32" t="n">
        <v>1050</v>
      </c>
      <c r="G230" s="277" t="n">
        <v>1200</v>
      </c>
    </row>
    <row r="231" customFormat="false" ht="45" hidden="true" customHeight="true" outlineLevel="0" collapsed="false">
      <c r="A231" s="495" t="s">
        <v>218</v>
      </c>
      <c r="B231" s="495"/>
      <c r="C231" s="495"/>
      <c r="D231" s="495"/>
      <c r="E231" s="495"/>
      <c r="F231" s="495"/>
      <c r="G231" s="495"/>
    </row>
    <row r="232" customFormat="false" ht="60" hidden="true" customHeight="false" outlineLevel="0" collapsed="false">
      <c r="A232" s="209" t="n">
        <v>15</v>
      </c>
      <c r="B232" s="496" t="s">
        <v>219</v>
      </c>
      <c r="C232" s="38" t="s">
        <v>217</v>
      </c>
      <c r="D232" s="219" t="s">
        <v>220</v>
      </c>
      <c r="E232" s="220" t="s">
        <v>220</v>
      </c>
      <c r="F232" s="220" t="s">
        <v>220</v>
      </c>
      <c r="G232" s="229" t="s">
        <v>220</v>
      </c>
    </row>
    <row r="233" customFormat="false" ht="30" hidden="true" customHeight="true" outlineLevel="0" collapsed="false">
      <c r="A233" s="495" t="s">
        <v>221</v>
      </c>
      <c r="B233" s="495"/>
      <c r="C233" s="495"/>
      <c r="D233" s="495"/>
      <c r="E233" s="495"/>
      <c r="F233" s="495"/>
      <c r="G233" s="495"/>
    </row>
    <row r="234" customFormat="false" ht="30" hidden="true" customHeight="true" outlineLevel="0" collapsed="false">
      <c r="A234" s="495" t="s">
        <v>222</v>
      </c>
      <c r="B234" s="495"/>
      <c r="C234" s="495"/>
      <c r="D234" s="495"/>
      <c r="E234" s="495"/>
      <c r="F234" s="495"/>
      <c r="G234" s="495"/>
    </row>
    <row r="235" customFormat="false" ht="45" hidden="true" customHeight="false" outlineLevel="0" collapsed="false">
      <c r="A235" s="218" t="n">
        <v>16</v>
      </c>
      <c r="B235" s="218" t="s">
        <v>223</v>
      </c>
      <c r="C235" s="218" t="s">
        <v>217</v>
      </c>
      <c r="D235" s="218" t="n">
        <v>3890</v>
      </c>
      <c r="E235" s="218" t="n">
        <v>3940</v>
      </c>
      <c r="F235" s="218" t="n">
        <v>4000</v>
      </c>
      <c r="G235" s="300" t="n">
        <v>4050</v>
      </c>
    </row>
    <row r="236" customFormat="false" ht="60" hidden="true" customHeight="false" outlineLevel="0" collapsed="false">
      <c r="A236" s="218" t="n">
        <v>17</v>
      </c>
      <c r="B236" s="218" t="s">
        <v>224</v>
      </c>
      <c r="C236" s="218" t="s">
        <v>198</v>
      </c>
      <c r="D236" s="218" t="n">
        <v>7.7</v>
      </c>
      <c r="E236" s="218" t="n">
        <v>7.7</v>
      </c>
      <c r="F236" s="218" t="n">
        <v>7.7</v>
      </c>
      <c r="G236" s="300" t="n">
        <v>7.7</v>
      </c>
    </row>
    <row r="237" customFormat="false" ht="15.75" hidden="true" customHeight="false" outlineLevel="0" collapsed="false">
      <c r="A237" s="391"/>
    </row>
    <row r="238" customFormat="false" ht="63" hidden="true" customHeight="false" outlineLevel="0" collapsed="false">
      <c r="A238" s="383" t="s">
        <v>74</v>
      </c>
    </row>
    <row r="239" customFormat="false" ht="15.75" hidden="true" customHeight="false" outlineLevel="0" collapsed="false">
      <c r="A239" s="55" t="s">
        <v>225</v>
      </c>
      <c r="B239" s="55"/>
      <c r="C239" s="55"/>
      <c r="D239" s="55"/>
      <c r="E239" s="55"/>
      <c r="F239" s="55"/>
      <c r="G239" s="55"/>
    </row>
    <row r="240" customFormat="false" ht="15.75" hidden="true" customHeight="false" outlineLevel="0" collapsed="false">
      <c r="A240" s="55" t="s">
        <v>226</v>
      </c>
      <c r="B240" s="55"/>
      <c r="C240" s="55"/>
      <c r="D240" s="55"/>
      <c r="E240" s="55"/>
      <c r="F240" s="55"/>
      <c r="G240" s="55"/>
    </row>
    <row r="241" customFormat="false" ht="15.75" hidden="true" customHeight="false" outlineLevel="0" collapsed="false">
      <c r="A241" s="392" t="s">
        <v>227</v>
      </c>
      <c r="B241" s="392"/>
      <c r="C241" s="392"/>
      <c r="D241" s="392"/>
      <c r="E241" s="392"/>
      <c r="F241" s="392"/>
      <c r="G241" s="392"/>
      <c r="H241" s="392"/>
      <c r="I241" s="392"/>
    </row>
    <row r="242" customFormat="false" ht="15.75" hidden="true" customHeight="false" outlineLevel="0" collapsed="false">
      <c r="A242" s="392" t="s">
        <v>78</v>
      </c>
      <c r="B242" s="392"/>
      <c r="C242" s="392"/>
      <c r="D242" s="392"/>
      <c r="E242" s="392"/>
      <c r="F242" s="392"/>
      <c r="G242" s="392"/>
      <c r="H242" s="392"/>
    </row>
    <row r="243" customFormat="false" ht="15.75" hidden="true" customHeight="false" outlineLevel="0" collapsed="false">
      <c r="A243" s="392" t="s">
        <v>228</v>
      </c>
      <c r="B243" s="392"/>
      <c r="C243" s="392"/>
      <c r="D243" s="392"/>
      <c r="E243" s="392"/>
      <c r="F243" s="392"/>
      <c r="G243" s="392"/>
      <c r="H243" s="392"/>
    </row>
    <row r="244" customFormat="false" ht="15.75" hidden="true" customHeight="false" outlineLevel="0" collapsed="false">
      <c r="A244" s="392" t="s">
        <v>99</v>
      </c>
      <c r="B244" s="392"/>
      <c r="C244" s="392"/>
      <c r="D244" s="392"/>
      <c r="E244" s="392"/>
      <c r="F244" s="392"/>
      <c r="G244" s="392"/>
    </row>
    <row r="245" customFormat="false" ht="15.75" hidden="true" customHeight="false" outlineLevel="0" collapsed="false">
      <c r="A245" s="497"/>
    </row>
    <row r="246" customFormat="false" ht="164.25" hidden="true" customHeight="true" outlineLevel="0" collapsed="false">
      <c r="A246" s="29" t="s">
        <v>183</v>
      </c>
      <c r="B246" s="29" t="s">
        <v>229</v>
      </c>
      <c r="C246" s="29" t="s">
        <v>81</v>
      </c>
      <c r="D246" s="29" t="s">
        <v>230</v>
      </c>
      <c r="E246" s="29" t="s">
        <v>83</v>
      </c>
      <c r="F246" s="29" t="s">
        <v>231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customFormat="false" ht="45.75" hidden="true" customHeight="true" outlineLevel="0" collapsed="false">
      <c r="A247" s="29"/>
      <c r="B247" s="29"/>
      <c r="C247" s="29"/>
      <c r="D247" s="29"/>
      <c r="E247" s="29"/>
      <c r="F247" s="29" t="s">
        <v>87</v>
      </c>
      <c r="G247" s="29"/>
      <c r="H247" s="29"/>
      <c r="I247" s="498" t="s">
        <v>232</v>
      </c>
      <c r="J247" s="29" t="s">
        <v>89</v>
      </c>
      <c r="K247" s="29"/>
      <c r="L247" s="29" t="s">
        <v>233</v>
      </c>
      <c r="M247" s="29"/>
      <c r="N247" s="29"/>
      <c r="O247" s="29"/>
      <c r="P247" s="29"/>
      <c r="Q247" s="29"/>
      <c r="R247" s="225" t="s">
        <v>234</v>
      </c>
    </row>
    <row r="248" customFormat="false" ht="15" hidden="true" customHeight="false" outlineLevel="0" collapsed="false">
      <c r="A248" s="200" t="n">
        <v>1</v>
      </c>
      <c r="B248" s="200" t="n">
        <v>2</v>
      </c>
      <c r="C248" s="200" t="n">
        <v>3</v>
      </c>
      <c r="D248" s="200" t="n">
        <v>4</v>
      </c>
      <c r="E248" s="200" t="n">
        <v>5</v>
      </c>
      <c r="F248" s="385" t="n">
        <v>6</v>
      </c>
      <c r="G248" s="385"/>
      <c r="H248" s="385"/>
      <c r="I248" s="200" t="n">
        <v>7</v>
      </c>
      <c r="J248" s="385" t="n">
        <v>8</v>
      </c>
      <c r="K248" s="385"/>
      <c r="L248" s="385" t="n">
        <v>9</v>
      </c>
      <c r="M248" s="385"/>
      <c r="N248" s="385"/>
      <c r="O248" s="385"/>
      <c r="P248" s="385"/>
      <c r="Q248" s="385"/>
      <c r="R248" s="225" t="n">
        <v>10</v>
      </c>
    </row>
    <row r="249" customFormat="false" ht="74.25" hidden="true" customHeight="true" outlineLevel="0" collapsed="false">
      <c r="A249" s="38" t="n">
        <v>1</v>
      </c>
      <c r="B249" s="38" t="s">
        <v>99</v>
      </c>
      <c r="C249" s="229" t="s">
        <v>235</v>
      </c>
      <c r="D249" s="229" t="s">
        <v>236</v>
      </c>
      <c r="E249" s="230" t="s">
        <v>237</v>
      </c>
      <c r="F249" s="496"/>
      <c r="G249" s="334"/>
      <c r="H249" s="499" t="n">
        <f aca="false">H250+++H251+H252+H253</f>
        <v>19248.329</v>
      </c>
      <c r="I249" s="234" t="n">
        <f aca="false">I250+I251+I252+I253</f>
        <v>0</v>
      </c>
      <c r="J249" s="169" t="n">
        <v>19418.04</v>
      </c>
      <c r="K249" s="169"/>
      <c r="L249" s="496"/>
      <c r="M249" s="334"/>
      <c r="N249" s="334"/>
      <c r="O249" s="334"/>
      <c r="P249" s="233" t="n">
        <f aca="false">P250+P251+P252+P253</f>
        <v>2055.289</v>
      </c>
      <c r="Q249" s="233"/>
      <c r="R249" s="234" t="n">
        <f aca="false">R250+R251+R252+R253</f>
        <v>0</v>
      </c>
    </row>
    <row r="250" customFormat="false" ht="16.5" hidden="true" customHeight="true" outlineLevel="0" collapsed="false">
      <c r="A250" s="38"/>
      <c r="B250" s="38"/>
      <c r="C250" s="229"/>
      <c r="D250" s="229"/>
      <c r="E250" s="230" t="s">
        <v>238</v>
      </c>
      <c r="F250" s="218" t="s">
        <v>95</v>
      </c>
      <c r="G250" s="496"/>
      <c r="H250" s="499" t="n">
        <f aca="false">I250+J250++P250+R250</f>
        <v>15487.15</v>
      </c>
      <c r="I250" s="237" t="n">
        <f aca="false">I270</f>
        <v>0</v>
      </c>
      <c r="J250" s="166" t="n">
        <f aca="false">J270</f>
        <v>14079.15</v>
      </c>
      <c r="K250" s="166"/>
      <c r="L250" s="229" t="s">
        <v>95</v>
      </c>
      <c r="M250" s="229"/>
      <c r="N250" s="229"/>
      <c r="O250" s="229"/>
      <c r="P250" s="236" t="n">
        <f aca="false">P270</f>
        <v>1408</v>
      </c>
      <c r="Q250" s="236"/>
      <c r="R250" s="237" t="n">
        <f aca="false">R270</f>
        <v>0</v>
      </c>
    </row>
    <row r="251" customFormat="false" ht="16.5" hidden="true" customHeight="true" outlineLevel="0" collapsed="false">
      <c r="A251" s="38"/>
      <c r="B251" s="38"/>
      <c r="C251" s="229"/>
      <c r="D251" s="229"/>
      <c r="E251" s="599"/>
      <c r="F251" s="218" t="s">
        <v>96</v>
      </c>
      <c r="G251" s="496"/>
      <c r="H251" s="500" t="n">
        <f aca="false">I251+J251++P251+R251</f>
        <v>0</v>
      </c>
      <c r="I251" s="237" t="n">
        <f aca="false">I271</f>
        <v>0</v>
      </c>
      <c r="J251" s="166" t="n">
        <f aca="false">J271</f>
        <v>0</v>
      </c>
      <c r="K251" s="166"/>
      <c r="L251" s="229" t="s">
        <v>96</v>
      </c>
      <c r="M251" s="229"/>
      <c r="N251" s="229"/>
      <c r="O251" s="229"/>
      <c r="P251" s="236" t="n">
        <f aca="false">P271</f>
        <v>0</v>
      </c>
      <c r="Q251" s="236"/>
      <c r="R251" s="237" t="n">
        <f aca="false">R271</f>
        <v>0</v>
      </c>
    </row>
    <row r="252" customFormat="false" ht="16.5" hidden="true" customHeight="true" outlineLevel="0" collapsed="false">
      <c r="A252" s="38"/>
      <c r="B252" s="38"/>
      <c r="C252" s="229"/>
      <c r="D252" s="229"/>
      <c r="E252" s="599"/>
      <c r="F252" s="218" t="s">
        <v>97</v>
      </c>
      <c r="G252" s="496"/>
      <c r="H252" s="499" t="n">
        <f aca="false">I252+J252++P252+R252</f>
        <v>3647.779</v>
      </c>
      <c r="I252" s="237" t="n">
        <f aca="false">I272</f>
        <v>0</v>
      </c>
      <c r="J252" s="166" t="n">
        <f aca="false">J272</f>
        <v>3113.89</v>
      </c>
      <c r="K252" s="166"/>
      <c r="L252" s="229" t="s">
        <v>97</v>
      </c>
      <c r="M252" s="229"/>
      <c r="N252" s="229"/>
      <c r="O252" s="229"/>
      <c r="P252" s="236" t="n">
        <f aca="false">P272</f>
        <v>533.889</v>
      </c>
      <c r="Q252" s="236"/>
      <c r="R252" s="237" t="n">
        <f aca="false">R272</f>
        <v>0</v>
      </c>
    </row>
    <row r="253" customFormat="false" ht="16.5" hidden="true" customHeight="true" outlineLevel="0" collapsed="false">
      <c r="A253" s="38"/>
      <c r="B253" s="38"/>
      <c r="C253" s="229"/>
      <c r="D253" s="229"/>
      <c r="E253" s="601"/>
      <c r="F253" s="218" t="s">
        <v>62</v>
      </c>
      <c r="G253" s="496"/>
      <c r="H253" s="500" t="n">
        <f aca="false">I253+J253++P253+R253</f>
        <v>113.4</v>
      </c>
      <c r="I253" s="242" t="n">
        <f aca="false">I328</f>
        <v>0</v>
      </c>
      <c r="J253" s="169" t="n">
        <f aca="false">J328</f>
        <v>0</v>
      </c>
      <c r="K253" s="169"/>
      <c r="L253" s="229" t="s">
        <v>62</v>
      </c>
      <c r="M253" s="229"/>
      <c r="N253" s="229"/>
      <c r="O253" s="229"/>
      <c r="P253" s="241" t="n">
        <f aca="false">L328</f>
        <v>113.4</v>
      </c>
      <c r="Q253" s="241"/>
      <c r="R253" s="242" t="n">
        <f aca="false">R328</f>
        <v>0</v>
      </c>
    </row>
    <row r="254" customFormat="false" ht="16.5" hidden="true" customHeight="true" outlineLevel="0" collapsed="false">
      <c r="A254" s="38"/>
      <c r="B254" s="38"/>
      <c r="C254" s="229"/>
      <c r="D254" s="229"/>
      <c r="E254" s="230" t="s">
        <v>239</v>
      </c>
      <c r="F254" s="496"/>
      <c r="G254" s="334"/>
      <c r="H254" s="499" t="n">
        <f aca="false">H255+H256+H257+H258</f>
        <v>58143.42</v>
      </c>
      <c r="I254" s="234" t="n">
        <f aca="false">I255+I256++I257+I258</f>
        <v>0</v>
      </c>
      <c r="J254" s="166" t="n">
        <f aca="false">J255+J256++J258</f>
        <v>1156.4</v>
      </c>
      <c r="K254" s="166"/>
      <c r="L254" s="209"/>
      <c r="M254" s="209"/>
      <c r="N254" s="209"/>
      <c r="O254" s="209"/>
      <c r="P254" s="243" t="n">
        <f aca="false">P255+P256+P257+P258</f>
        <v>53363.03</v>
      </c>
      <c r="Q254" s="243"/>
      <c r="R254" s="234" t="n">
        <f aca="false">R255+R256+R257+R258</f>
        <v>0</v>
      </c>
    </row>
    <row r="255" customFormat="false" ht="16.5" hidden="true" customHeight="true" outlineLevel="0" collapsed="false">
      <c r="A255" s="38"/>
      <c r="B255" s="38"/>
      <c r="C255" s="229"/>
      <c r="D255" s="229"/>
      <c r="E255" s="230" t="s">
        <v>238</v>
      </c>
      <c r="F255" s="218" t="s">
        <v>95</v>
      </c>
      <c r="G255" s="496"/>
      <c r="H255" s="500" t="n">
        <f aca="false">I255+J255+P255+R255</f>
        <v>18791</v>
      </c>
      <c r="I255" s="237" t="n">
        <f aca="false">I274</f>
        <v>0</v>
      </c>
      <c r="J255" s="169" t="n">
        <f aca="false">J274</f>
        <v>0</v>
      </c>
      <c r="K255" s="169"/>
      <c r="L255" s="229" t="s">
        <v>95</v>
      </c>
      <c r="M255" s="229"/>
      <c r="N255" s="229"/>
      <c r="O255" s="229"/>
      <c r="P255" s="241" t="n">
        <f aca="false">P274</f>
        <v>18791</v>
      </c>
      <c r="Q255" s="241"/>
      <c r="R255" s="237" t="n">
        <f aca="false">R274</f>
        <v>0</v>
      </c>
    </row>
    <row r="256" customFormat="false" ht="16.5" hidden="true" customHeight="true" outlineLevel="0" collapsed="false">
      <c r="A256" s="38"/>
      <c r="B256" s="38"/>
      <c r="C256" s="229"/>
      <c r="D256" s="229"/>
      <c r="E256" s="599"/>
      <c r="F256" s="218" t="s">
        <v>96</v>
      </c>
      <c r="G256" s="496"/>
      <c r="H256" s="499" t="n">
        <f aca="false">I256+J256+P256+R256</f>
        <v>17977.54</v>
      </c>
      <c r="I256" s="237" t="n">
        <f aca="false">I275</f>
        <v>0</v>
      </c>
      <c r="J256" s="166" t="n">
        <f aca="false">J275</f>
        <v>1156.4</v>
      </c>
      <c r="K256" s="166"/>
      <c r="L256" s="229" t="s">
        <v>96</v>
      </c>
      <c r="M256" s="229"/>
      <c r="N256" s="229"/>
      <c r="O256" s="229"/>
      <c r="P256" s="241" t="n">
        <f aca="false">P275</f>
        <v>16821.14</v>
      </c>
      <c r="Q256" s="241"/>
      <c r="R256" s="237" t="n">
        <f aca="false">R275</f>
        <v>0</v>
      </c>
    </row>
    <row r="257" customFormat="false" ht="16.5" hidden="true" customHeight="true" outlineLevel="0" collapsed="false">
      <c r="A257" s="38"/>
      <c r="B257" s="38"/>
      <c r="C257" s="229"/>
      <c r="D257" s="229"/>
      <c r="E257" s="599"/>
      <c r="F257" s="218" t="s">
        <v>97</v>
      </c>
      <c r="G257" s="496"/>
      <c r="H257" s="500" t="n">
        <f aca="false">I257+J257+P257+R257</f>
        <v>20278.39</v>
      </c>
      <c r="I257" s="237" t="n">
        <f aca="false">I276</f>
        <v>0</v>
      </c>
      <c r="J257" s="166" t="n">
        <f aca="false">J276</f>
        <v>3623.99</v>
      </c>
      <c r="K257" s="166"/>
      <c r="L257" s="229" t="s">
        <v>97</v>
      </c>
      <c r="M257" s="229"/>
      <c r="N257" s="229"/>
      <c r="O257" s="229"/>
      <c r="P257" s="241" t="n">
        <f aca="false">P276</f>
        <v>16654.4</v>
      </c>
      <c r="Q257" s="241"/>
      <c r="R257" s="237" t="n">
        <f aca="false">R276</f>
        <v>0</v>
      </c>
    </row>
    <row r="258" customFormat="false" ht="16.5" hidden="true" customHeight="true" outlineLevel="0" collapsed="false">
      <c r="A258" s="38"/>
      <c r="B258" s="38"/>
      <c r="C258" s="229"/>
      <c r="D258" s="229"/>
      <c r="E258" s="601"/>
      <c r="F258" s="218" t="s">
        <v>62</v>
      </c>
      <c r="G258" s="496"/>
      <c r="H258" s="500" t="n">
        <f aca="false">I258+J258+P258+R258</f>
        <v>1096.49</v>
      </c>
      <c r="I258" s="242" t="n">
        <f aca="false">I330</f>
        <v>0</v>
      </c>
      <c r="J258" s="169" t="n">
        <f aca="false">J330</f>
        <v>0</v>
      </c>
      <c r="K258" s="169"/>
      <c r="L258" s="229" t="s">
        <v>62</v>
      </c>
      <c r="M258" s="229"/>
      <c r="N258" s="229"/>
      <c r="O258" s="229"/>
      <c r="P258" s="241" t="n">
        <f aca="false">L330</f>
        <v>1096.49</v>
      </c>
      <c r="Q258" s="241"/>
      <c r="R258" s="242" t="n">
        <f aca="false">R330</f>
        <v>0</v>
      </c>
    </row>
    <row r="259" customFormat="false" ht="15.75" hidden="true" customHeight="true" outlineLevel="0" collapsed="false">
      <c r="A259" s="38"/>
      <c r="B259" s="38"/>
      <c r="C259" s="229"/>
      <c r="D259" s="229"/>
      <c r="E259" s="230" t="s">
        <v>240</v>
      </c>
      <c r="F259" s="209"/>
      <c r="G259" s="209"/>
      <c r="H259" s="500" t="n">
        <f aca="false">H260+H261+H262+H263</f>
        <v>54855</v>
      </c>
      <c r="I259" s="234" t="n">
        <f aca="false">I260+I261+I262+I263</f>
        <v>0</v>
      </c>
      <c r="J259" s="244"/>
      <c r="K259" s="245" t="n">
        <f aca="false">K260+K261+K262+K263</f>
        <v>0</v>
      </c>
      <c r="L259" s="209"/>
      <c r="M259" s="209"/>
      <c r="N259" s="209"/>
      <c r="O259" s="209"/>
      <c r="P259" s="243" t="n">
        <f aca="false">P260+P261+P262+P263</f>
        <v>54855</v>
      </c>
      <c r="Q259" s="243"/>
      <c r="R259" s="234" t="n">
        <f aca="false">R260+R261+R262+R263</f>
        <v>0</v>
      </c>
    </row>
    <row r="260" customFormat="false" ht="15.75" hidden="true" customHeight="true" outlineLevel="0" collapsed="false">
      <c r="A260" s="38"/>
      <c r="B260" s="38"/>
      <c r="C260" s="229"/>
      <c r="D260" s="229"/>
      <c r="E260" s="230" t="s">
        <v>238</v>
      </c>
      <c r="F260" s="218" t="s">
        <v>95</v>
      </c>
      <c r="G260" s="496"/>
      <c r="H260" s="500" t="n">
        <f aca="false">I260+K260+P260+++R260</f>
        <v>18488</v>
      </c>
      <c r="I260" s="237" t="n">
        <f aca="false">I278</f>
        <v>0</v>
      </c>
      <c r="J260" s="246"/>
      <c r="K260" s="247" t="n">
        <f aca="false">K278</f>
        <v>0</v>
      </c>
      <c r="L260" s="229" t="s">
        <v>95</v>
      </c>
      <c r="M260" s="229"/>
      <c r="N260" s="229"/>
      <c r="O260" s="229"/>
      <c r="P260" s="241" t="n">
        <f aca="false">P278</f>
        <v>18488</v>
      </c>
      <c r="Q260" s="241"/>
      <c r="R260" s="237" t="n">
        <f aca="false">R278</f>
        <v>0</v>
      </c>
    </row>
    <row r="261" customFormat="false" ht="15.75" hidden="true" customHeight="true" outlineLevel="0" collapsed="false">
      <c r="A261" s="38"/>
      <c r="B261" s="38"/>
      <c r="C261" s="229"/>
      <c r="D261" s="229"/>
      <c r="E261" s="599"/>
      <c r="F261" s="218" t="s">
        <v>96</v>
      </c>
      <c r="G261" s="496"/>
      <c r="H261" s="500" t="n">
        <f aca="false">I261+K261+P261+++R261</f>
        <v>17648</v>
      </c>
      <c r="I261" s="237" t="n">
        <f aca="false">I279</f>
        <v>0</v>
      </c>
      <c r="J261" s="246"/>
      <c r="K261" s="247" t="n">
        <f aca="false">K279</f>
        <v>0</v>
      </c>
      <c r="L261" s="229" t="s">
        <v>96</v>
      </c>
      <c r="M261" s="229"/>
      <c r="N261" s="229"/>
      <c r="O261" s="229"/>
      <c r="P261" s="241" t="n">
        <f aca="false">P279</f>
        <v>17648</v>
      </c>
      <c r="Q261" s="241"/>
      <c r="R261" s="237" t="n">
        <f aca="false">R279</f>
        <v>0</v>
      </c>
    </row>
    <row r="262" customFormat="false" ht="15.75" hidden="true" customHeight="true" outlineLevel="0" collapsed="false">
      <c r="A262" s="38"/>
      <c r="B262" s="38"/>
      <c r="C262" s="229"/>
      <c r="D262" s="229"/>
      <c r="E262" s="599"/>
      <c r="F262" s="218" t="s">
        <v>97</v>
      </c>
      <c r="G262" s="496"/>
      <c r="H262" s="500" t="n">
        <f aca="false">I262+K262+P262+++R262</f>
        <v>18505</v>
      </c>
      <c r="I262" s="237" t="n">
        <f aca="false">I280</f>
        <v>0</v>
      </c>
      <c r="J262" s="246"/>
      <c r="K262" s="247" t="n">
        <f aca="false">K280</f>
        <v>0</v>
      </c>
      <c r="L262" s="229" t="s">
        <v>97</v>
      </c>
      <c r="M262" s="229"/>
      <c r="N262" s="229"/>
      <c r="O262" s="229"/>
      <c r="P262" s="241" t="n">
        <f aca="false">P280</f>
        <v>18505</v>
      </c>
      <c r="Q262" s="241"/>
      <c r="R262" s="237" t="n">
        <f aca="false">R280</f>
        <v>0</v>
      </c>
    </row>
    <row r="263" customFormat="false" ht="30" hidden="true" customHeight="true" outlineLevel="0" collapsed="false">
      <c r="A263" s="38"/>
      <c r="B263" s="38"/>
      <c r="C263" s="229"/>
      <c r="D263" s="229"/>
      <c r="E263" s="601"/>
      <c r="F263" s="218" t="s">
        <v>62</v>
      </c>
      <c r="G263" s="496"/>
      <c r="H263" s="500" t="n">
        <f aca="false">I263+K263+P263+++R263</f>
        <v>214</v>
      </c>
      <c r="I263" s="242" t="n">
        <f aca="false">I332</f>
        <v>0</v>
      </c>
      <c r="J263" s="248"/>
      <c r="K263" s="249" t="n">
        <f aca="false">J332</f>
        <v>0</v>
      </c>
      <c r="L263" s="229" t="s">
        <v>62</v>
      </c>
      <c r="M263" s="229"/>
      <c r="N263" s="229"/>
      <c r="O263" s="229"/>
      <c r="P263" s="241" t="n">
        <f aca="false">L332</f>
        <v>214</v>
      </c>
      <c r="Q263" s="241"/>
      <c r="R263" s="242" t="n">
        <f aca="false">R332</f>
        <v>0</v>
      </c>
    </row>
    <row r="264" customFormat="false" ht="16.5" hidden="true" customHeight="true" outlineLevel="0" collapsed="false">
      <c r="A264" s="38"/>
      <c r="B264" s="501" t="s">
        <v>94</v>
      </c>
      <c r="C264" s="241"/>
      <c r="D264" s="241"/>
      <c r="E264" s="666"/>
      <c r="F264" s="502"/>
      <c r="G264" s="503"/>
      <c r="H264" s="504" t="n">
        <f aca="false">H265+H266+H267+H268</f>
        <v>132246.749</v>
      </c>
      <c r="I264" s="256" t="n">
        <f aca="false">I265+I266+I267+I268</f>
        <v>0</v>
      </c>
      <c r="J264" s="253" t="n">
        <f aca="false">J265+J266+J267+J268</f>
        <v>21973.43</v>
      </c>
      <c r="K264" s="253"/>
      <c r="L264" s="505"/>
      <c r="M264" s="505"/>
      <c r="N264" s="505"/>
      <c r="O264" s="505"/>
      <c r="P264" s="255" t="n">
        <f aca="false">P265+P266+P267+P268</f>
        <v>110273.319</v>
      </c>
      <c r="Q264" s="255"/>
      <c r="R264" s="256" t="n">
        <f aca="false">R265+R266+R267+R268</f>
        <v>0</v>
      </c>
    </row>
    <row r="265" customFormat="false" ht="16.5" hidden="true" customHeight="true" outlineLevel="0" collapsed="false">
      <c r="A265" s="38"/>
      <c r="B265" s="501"/>
      <c r="C265" s="241"/>
      <c r="D265" s="241"/>
      <c r="E265" s="241"/>
      <c r="F265" s="506" t="s">
        <v>95</v>
      </c>
      <c r="G265" s="502"/>
      <c r="H265" s="504" t="n">
        <f aca="false">I265++++J265+P265+R265</f>
        <v>52766.15</v>
      </c>
      <c r="I265" s="261" t="n">
        <f aca="false">I250+I255+I260</f>
        <v>0</v>
      </c>
      <c r="J265" s="253" t="n">
        <f aca="false">J250+J255+K260</f>
        <v>14079.15</v>
      </c>
      <c r="K265" s="253"/>
      <c r="L265" s="241" t="s">
        <v>95</v>
      </c>
      <c r="M265" s="241"/>
      <c r="N265" s="241"/>
      <c r="O265" s="241"/>
      <c r="P265" s="260" t="n">
        <f aca="false">P250+P255+P260</f>
        <v>38687</v>
      </c>
      <c r="Q265" s="260"/>
      <c r="R265" s="261" t="n">
        <f aca="false">R250+R255+R260</f>
        <v>0</v>
      </c>
    </row>
    <row r="266" customFormat="false" ht="16.5" hidden="true" customHeight="true" outlineLevel="0" collapsed="false">
      <c r="A266" s="38"/>
      <c r="B266" s="501"/>
      <c r="C266" s="241"/>
      <c r="D266" s="241"/>
      <c r="E266" s="241"/>
      <c r="F266" s="506" t="s">
        <v>96</v>
      </c>
      <c r="G266" s="502"/>
      <c r="H266" s="504" t="n">
        <f aca="false">I266++++J266+P266+R266</f>
        <v>35625.54</v>
      </c>
      <c r="I266" s="261" t="n">
        <f aca="false">I251+I256+I261</f>
        <v>0</v>
      </c>
      <c r="J266" s="253" t="n">
        <f aca="false">J251+J256+K261</f>
        <v>1156.4</v>
      </c>
      <c r="K266" s="253"/>
      <c r="L266" s="241" t="s">
        <v>96</v>
      </c>
      <c r="M266" s="241"/>
      <c r="N266" s="241"/>
      <c r="O266" s="241"/>
      <c r="P266" s="260" t="n">
        <f aca="false">P251+P256+P261</f>
        <v>34469.14</v>
      </c>
      <c r="Q266" s="260"/>
      <c r="R266" s="261" t="n">
        <f aca="false">R251+R256+R261</f>
        <v>0</v>
      </c>
    </row>
    <row r="267" customFormat="false" ht="16.5" hidden="true" customHeight="true" outlineLevel="0" collapsed="false">
      <c r="A267" s="38"/>
      <c r="B267" s="501"/>
      <c r="C267" s="241"/>
      <c r="D267" s="241"/>
      <c r="E267" s="241"/>
      <c r="F267" s="506" t="s">
        <v>97</v>
      </c>
      <c r="G267" s="502"/>
      <c r="H267" s="504" t="n">
        <f aca="false">I267++++J267+P267+R267</f>
        <v>42431.169</v>
      </c>
      <c r="I267" s="261" t="n">
        <f aca="false">I252+I257+I262</f>
        <v>0</v>
      </c>
      <c r="J267" s="253" t="n">
        <f aca="false">J252+J257+K262</f>
        <v>6737.88</v>
      </c>
      <c r="K267" s="253"/>
      <c r="L267" s="241" t="s">
        <v>97</v>
      </c>
      <c r="M267" s="241"/>
      <c r="N267" s="241"/>
      <c r="O267" s="241"/>
      <c r="P267" s="260" t="n">
        <f aca="false">P252+P257+P262</f>
        <v>35693.289</v>
      </c>
      <c r="Q267" s="260"/>
      <c r="R267" s="261" t="n">
        <f aca="false">R252+R257+R262</f>
        <v>0</v>
      </c>
    </row>
    <row r="268" customFormat="false" ht="16.5" hidden="true" customHeight="true" outlineLevel="0" collapsed="false">
      <c r="A268" s="38"/>
      <c r="B268" s="501"/>
      <c r="C268" s="241"/>
      <c r="D268" s="241"/>
      <c r="E268" s="666"/>
      <c r="F268" s="506" t="s">
        <v>62</v>
      </c>
      <c r="G268" s="502"/>
      <c r="H268" s="504" t="n">
        <f aca="false">I268++++J268+P268+R268</f>
        <v>1423.89</v>
      </c>
      <c r="I268" s="261" t="n">
        <f aca="false">I253+I258+I263</f>
        <v>0</v>
      </c>
      <c r="J268" s="253" t="n">
        <f aca="false">J253+J258+K263</f>
        <v>0</v>
      </c>
      <c r="K268" s="253"/>
      <c r="L268" s="241" t="s">
        <v>62</v>
      </c>
      <c r="M268" s="241"/>
      <c r="N268" s="241"/>
      <c r="O268" s="241"/>
      <c r="P268" s="260" t="n">
        <f aca="false">P253+P258+P263</f>
        <v>1423.89</v>
      </c>
      <c r="Q268" s="260"/>
      <c r="R268" s="261" t="n">
        <f aca="false">R253+R258+R263</f>
        <v>0</v>
      </c>
    </row>
    <row r="269" customFormat="false" ht="16.5" hidden="true" customHeight="true" outlineLevel="0" collapsed="false">
      <c r="A269" s="507" t="s">
        <v>15</v>
      </c>
      <c r="B269" s="38" t="s">
        <v>58</v>
      </c>
      <c r="C269" s="229" t="s">
        <v>59</v>
      </c>
      <c r="D269" s="220" t="s">
        <v>241</v>
      </c>
      <c r="E269" s="207" t="s">
        <v>237</v>
      </c>
      <c r="F269" s="508"/>
      <c r="G269" s="509"/>
      <c r="H269" s="510" t="n">
        <f aca="false">H270+H271+H272</f>
        <v>19134.929</v>
      </c>
      <c r="I269" s="268"/>
      <c r="J269" s="265" t="n">
        <f aca="false">J270+J271+J272</f>
        <v>17193.04</v>
      </c>
      <c r="K269" s="265"/>
      <c r="L269" s="511"/>
      <c r="M269" s="511"/>
      <c r="N269" s="511"/>
      <c r="O269" s="511"/>
      <c r="P269" s="267" t="n">
        <f aca="false">P270+P271+P272</f>
        <v>1941.889</v>
      </c>
      <c r="Q269" s="267"/>
      <c r="R269" s="268"/>
    </row>
    <row r="270" customFormat="false" ht="16.5" hidden="true" customHeight="true" outlineLevel="0" collapsed="false">
      <c r="A270" s="507"/>
      <c r="B270" s="38"/>
      <c r="C270" s="229"/>
      <c r="D270" s="220"/>
      <c r="E270" s="207"/>
      <c r="F270" s="512" t="s">
        <v>95</v>
      </c>
      <c r="G270" s="513"/>
      <c r="H270" s="514" t="n">
        <f aca="false">I270+J270++P270+R270</f>
        <v>15487.15</v>
      </c>
      <c r="I270" s="274"/>
      <c r="J270" s="271" t="n">
        <f aca="false">K306</f>
        <v>14079.15</v>
      </c>
      <c r="K270" s="271"/>
      <c r="L270" s="281" t="s">
        <v>95</v>
      </c>
      <c r="M270" s="281"/>
      <c r="N270" s="281"/>
      <c r="O270" s="281"/>
      <c r="P270" s="273" t="n">
        <f aca="false">N306</f>
        <v>1408</v>
      </c>
      <c r="Q270" s="273"/>
      <c r="R270" s="274"/>
    </row>
    <row r="271" customFormat="false" ht="16.5" hidden="true" customHeight="true" outlineLevel="0" collapsed="false">
      <c r="A271" s="507"/>
      <c r="B271" s="38"/>
      <c r="C271" s="229"/>
      <c r="D271" s="220"/>
      <c r="E271" s="207"/>
      <c r="F271" s="512" t="s">
        <v>96</v>
      </c>
      <c r="G271" s="513"/>
      <c r="H271" s="514" t="n">
        <f aca="false">I271+J271++P271+R271</f>
        <v>0</v>
      </c>
      <c r="I271" s="274"/>
      <c r="J271" s="275" t="n">
        <v>0</v>
      </c>
      <c r="K271" s="275"/>
      <c r="L271" s="281" t="s">
        <v>96</v>
      </c>
      <c r="M271" s="281"/>
      <c r="N271" s="281"/>
      <c r="O271" s="281"/>
      <c r="P271" s="276"/>
      <c r="Q271" s="276"/>
      <c r="R271" s="274"/>
    </row>
    <row r="272" customFormat="false" ht="16.5" hidden="true" customHeight="true" outlineLevel="0" collapsed="false">
      <c r="A272" s="507"/>
      <c r="B272" s="38"/>
      <c r="C272" s="229"/>
      <c r="D272" s="220"/>
      <c r="E272" s="207"/>
      <c r="F272" s="512" t="s">
        <v>97</v>
      </c>
      <c r="G272" s="513"/>
      <c r="H272" s="514" t="n">
        <f aca="false">I272+J272++P272+R272</f>
        <v>3647.779</v>
      </c>
      <c r="I272" s="277"/>
      <c r="J272" s="271" t="n">
        <f aca="false">K307+J293</f>
        <v>3113.89</v>
      </c>
      <c r="K272" s="271"/>
      <c r="L272" s="515" t="s">
        <v>97</v>
      </c>
      <c r="M272" s="515"/>
      <c r="N272" s="515"/>
      <c r="O272" s="515"/>
      <c r="P272" s="273" t="n">
        <f aca="false">N294+N307</f>
        <v>533.889</v>
      </c>
      <c r="Q272" s="273"/>
      <c r="R272" s="277"/>
    </row>
    <row r="273" customFormat="false" ht="27.75" hidden="true" customHeight="true" outlineLevel="0" collapsed="false">
      <c r="A273" s="507"/>
      <c r="B273" s="38"/>
      <c r="C273" s="229"/>
      <c r="D273" s="229"/>
      <c r="E273" s="230" t="s">
        <v>239</v>
      </c>
      <c r="F273" s="508"/>
      <c r="G273" s="509"/>
      <c r="H273" s="510" t="n">
        <f aca="false">H274+H275+H276</f>
        <v>57046.93</v>
      </c>
      <c r="I273" s="510" t="n">
        <f aca="false">I274+I275+I276</f>
        <v>0</v>
      </c>
      <c r="J273" s="265" t="n">
        <f aca="false">J274+J275+J276</f>
        <v>4780.39</v>
      </c>
      <c r="K273" s="265"/>
      <c r="L273" s="511"/>
      <c r="M273" s="511"/>
      <c r="N273" s="511"/>
      <c r="O273" s="511"/>
      <c r="P273" s="267" t="n">
        <f aca="false">P274+P275+P276</f>
        <v>52266.54</v>
      </c>
      <c r="Q273" s="267"/>
      <c r="R273" s="268" t="n">
        <f aca="false">R274+R275+R276</f>
        <v>0</v>
      </c>
    </row>
    <row r="274" customFormat="false" ht="16.5" hidden="true" customHeight="true" outlineLevel="0" collapsed="false">
      <c r="A274" s="507"/>
      <c r="B274" s="38"/>
      <c r="C274" s="229"/>
      <c r="D274" s="229"/>
      <c r="E274" s="230" t="s">
        <v>238</v>
      </c>
      <c r="F274" s="516" t="s">
        <v>95</v>
      </c>
      <c r="G274" s="513"/>
      <c r="H274" s="517" t="n">
        <f aca="false">I274+J274+P274+R274</f>
        <v>18791</v>
      </c>
      <c r="I274" s="282" t="n">
        <f aca="false">I285+I296+I317</f>
        <v>0</v>
      </c>
      <c r="J274" s="275" t="n">
        <f aca="false">J285+K296+K317</f>
        <v>0</v>
      </c>
      <c r="K274" s="275"/>
      <c r="L274" s="281" t="s">
        <v>95</v>
      </c>
      <c r="M274" s="281"/>
      <c r="N274" s="281"/>
      <c r="O274" s="281"/>
      <c r="P274" s="281" t="n">
        <f aca="false">N285+N296+Q317</f>
        <v>18791</v>
      </c>
      <c r="Q274" s="281"/>
      <c r="R274" s="282" t="n">
        <f aca="false">R285+R296+R317</f>
        <v>0</v>
      </c>
    </row>
    <row r="275" customFormat="false" ht="16.5" hidden="true" customHeight="true" outlineLevel="0" collapsed="false">
      <c r="A275" s="507"/>
      <c r="B275" s="38"/>
      <c r="C275" s="229"/>
      <c r="D275" s="229"/>
      <c r="E275" s="599"/>
      <c r="F275" s="516" t="s">
        <v>96</v>
      </c>
      <c r="G275" s="513"/>
      <c r="H275" s="517" t="n">
        <f aca="false">I275+J275+P275+R275</f>
        <v>17977.54</v>
      </c>
      <c r="I275" s="282" t="n">
        <f aca="false">I286+I297+I318+I309</f>
        <v>0</v>
      </c>
      <c r="J275" s="271" t="n">
        <f aca="false">J286+K297+K309+K318</f>
        <v>1156.4</v>
      </c>
      <c r="K275" s="271"/>
      <c r="L275" s="281" t="s">
        <v>96</v>
      </c>
      <c r="M275" s="281"/>
      <c r="N275" s="281"/>
      <c r="O275" s="281"/>
      <c r="P275" s="283" t="n">
        <f aca="false">N286+N297+M309+Q318</f>
        <v>16821.14</v>
      </c>
      <c r="Q275" s="283"/>
      <c r="R275" s="282" t="n">
        <f aca="false">R286+R297+R318+R309</f>
        <v>0</v>
      </c>
    </row>
    <row r="276" customFormat="false" ht="16.5" hidden="true" customHeight="true" outlineLevel="0" collapsed="false">
      <c r="A276" s="507"/>
      <c r="B276" s="38"/>
      <c r="C276" s="229"/>
      <c r="D276" s="229"/>
      <c r="E276" s="601"/>
      <c r="F276" s="516" t="s">
        <v>97</v>
      </c>
      <c r="G276" s="513"/>
      <c r="H276" s="517" t="n">
        <f aca="false">I276+J276+P276+R276</f>
        <v>20278.39</v>
      </c>
      <c r="I276" s="282" t="n">
        <f aca="false">I287+I298+I319+I310</f>
        <v>0</v>
      </c>
      <c r="J276" s="271" t="n">
        <f aca="false">J287+K298+K310+K319</f>
        <v>3623.99</v>
      </c>
      <c r="K276" s="271"/>
      <c r="L276" s="281" t="s">
        <v>97</v>
      </c>
      <c r="M276" s="281"/>
      <c r="N276" s="281"/>
      <c r="O276" s="281"/>
      <c r="P276" s="284" t="n">
        <f aca="false">N287+N298+M310+Q319</f>
        <v>16654.4</v>
      </c>
      <c r="Q276" s="284"/>
      <c r="R276" s="282" t="n">
        <f aca="false">R287+R298+R319+R310</f>
        <v>0</v>
      </c>
    </row>
    <row r="277" customFormat="false" ht="15.75" hidden="true" customHeight="true" outlineLevel="0" collapsed="false">
      <c r="A277" s="507"/>
      <c r="B277" s="38"/>
      <c r="C277" s="229"/>
      <c r="D277" s="229"/>
      <c r="E277" s="230" t="s">
        <v>240</v>
      </c>
      <c r="F277" s="508"/>
      <c r="G277" s="509"/>
      <c r="H277" s="518" t="n">
        <f aca="false">H278+H279+H280</f>
        <v>54641</v>
      </c>
      <c r="I277" s="519" t="n">
        <f aca="false">I278+I279+I280</f>
        <v>0</v>
      </c>
      <c r="J277" s="286"/>
      <c r="K277" s="287" t="n">
        <f aca="false">K278+K279+K280</f>
        <v>0</v>
      </c>
      <c r="L277" s="511"/>
      <c r="M277" s="511"/>
      <c r="N277" s="511"/>
      <c r="O277" s="511"/>
      <c r="P277" s="288" t="n">
        <f aca="false">P278+P279+P280</f>
        <v>54641</v>
      </c>
      <c r="Q277" s="288"/>
      <c r="R277" s="268" t="n">
        <f aca="false">R278+R279+R280</f>
        <v>0</v>
      </c>
    </row>
    <row r="278" customFormat="false" ht="15.75" hidden="true" customHeight="true" outlineLevel="0" collapsed="false">
      <c r="A278" s="507"/>
      <c r="B278" s="38"/>
      <c r="C278" s="229"/>
      <c r="D278" s="229"/>
      <c r="E278" s="230" t="s">
        <v>238</v>
      </c>
      <c r="F278" s="516" t="s">
        <v>95</v>
      </c>
      <c r="G278" s="513"/>
      <c r="H278" s="517" t="n">
        <f aca="false">I278+K278+P278+R278</f>
        <v>18488</v>
      </c>
      <c r="I278" s="282" t="n">
        <f aca="false">I289+I300+I321</f>
        <v>0</v>
      </c>
      <c r="J278" s="289"/>
      <c r="K278" s="290" t="n">
        <f aca="false">J289+K300+K321</f>
        <v>0</v>
      </c>
      <c r="L278" s="281" t="s">
        <v>95</v>
      </c>
      <c r="M278" s="281"/>
      <c r="N278" s="281"/>
      <c r="O278" s="281"/>
      <c r="P278" s="281" t="n">
        <f aca="false">N289+N300+Q321</f>
        <v>18488</v>
      </c>
      <c r="Q278" s="281"/>
      <c r="R278" s="282" t="n">
        <f aca="false">R289+R300+R321</f>
        <v>0</v>
      </c>
    </row>
    <row r="279" customFormat="false" ht="15.75" hidden="true" customHeight="true" outlineLevel="0" collapsed="false">
      <c r="A279" s="507"/>
      <c r="B279" s="38"/>
      <c r="C279" s="229"/>
      <c r="D279" s="229"/>
      <c r="E279" s="599"/>
      <c r="F279" s="516" t="s">
        <v>96</v>
      </c>
      <c r="G279" s="513"/>
      <c r="H279" s="517" t="n">
        <f aca="false">I279+K279+P279+R279</f>
        <v>17648</v>
      </c>
      <c r="I279" s="282" t="n">
        <f aca="false">I290+I301+I322</f>
        <v>0</v>
      </c>
      <c r="J279" s="289"/>
      <c r="K279" s="290" t="n">
        <f aca="false">J290+K301+K322</f>
        <v>0</v>
      </c>
      <c r="L279" s="281" t="s">
        <v>96</v>
      </c>
      <c r="M279" s="281"/>
      <c r="N279" s="281"/>
      <c r="O279" s="281"/>
      <c r="P279" s="281" t="n">
        <f aca="false">N290+N301+Q322</f>
        <v>17648</v>
      </c>
      <c r="Q279" s="281"/>
      <c r="R279" s="282" t="n">
        <f aca="false">R290+R301+R322</f>
        <v>0</v>
      </c>
    </row>
    <row r="280" customFormat="false" ht="15.75" hidden="true" customHeight="true" outlineLevel="0" collapsed="false">
      <c r="A280" s="507"/>
      <c r="B280" s="38"/>
      <c r="C280" s="229"/>
      <c r="D280" s="229"/>
      <c r="E280" s="601"/>
      <c r="F280" s="516" t="s">
        <v>97</v>
      </c>
      <c r="G280" s="513"/>
      <c r="H280" s="517" t="n">
        <f aca="false">I280+K280+P280+R280</f>
        <v>18505</v>
      </c>
      <c r="I280" s="282" t="n">
        <f aca="false">I291+I302+I323</f>
        <v>0</v>
      </c>
      <c r="J280" s="44"/>
      <c r="K280" s="290" t="n">
        <f aca="false">J291+K302+K323</f>
        <v>0</v>
      </c>
      <c r="L280" s="515" t="s">
        <v>97</v>
      </c>
      <c r="M280" s="515"/>
      <c r="N280" s="515"/>
      <c r="O280" s="515"/>
      <c r="P280" s="281" t="n">
        <f aca="false">N291+N302+Q323</f>
        <v>18505</v>
      </c>
      <c r="Q280" s="281"/>
      <c r="R280" s="282" t="n">
        <f aca="false">R291+R302+R323</f>
        <v>0</v>
      </c>
    </row>
    <row r="281" customFormat="false" ht="15.6" hidden="true" customHeight="true" outlineLevel="0" collapsed="false">
      <c r="A281" s="32"/>
      <c r="B281" s="355" t="s">
        <v>94</v>
      </c>
      <c r="C281" s="292"/>
      <c r="D281" s="292"/>
      <c r="E281" s="292"/>
      <c r="F281" s="520"/>
      <c r="G281" s="347"/>
      <c r="H281" s="521" t="n">
        <f aca="false">H277+H273+H269</f>
        <v>130822.859</v>
      </c>
      <c r="I281" s="522" t="n">
        <f aca="false">I269+I273+I277</f>
        <v>0</v>
      </c>
      <c r="J281" s="523" t="n">
        <f aca="false">K277+J273+J269</f>
        <v>21973.43</v>
      </c>
      <c r="K281" s="523"/>
      <c r="L281" s="524"/>
      <c r="M281" s="524"/>
      <c r="N281" s="524"/>
      <c r="O281" s="524"/>
      <c r="P281" s="525" t="n">
        <f aca="false">P277+P273+P269</f>
        <v>108849.429</v>
      </c>
      <c r="Q281" s="525"/>
      <c r="R281" s="297" t="n">
        <f aca="false">R277+R273+R269</f>
        <v>0</v>
      </c>
    </row>
    <row r="282" customFormat="false" ht="15" hidden="true" customHeight="true" outlineLevel="0" collapsed="false">
      <c r="A282" s="507" t="s">
        <v>242</v>
      </c>
      <c r="B282" s="526" t="s">
        <v>243</v>
      </c>
      <c r="C282" s="229" t="s">
        <v>59</v>
      </c>
      <c r="D282" s="229" t="s">
        <v>241</v>
      </c>
      <c r="E282" s="230" t="s">
        <v>237</v>
      </c>
      <c r="F282" s="527"/>
      <c r="G282" s="527"/>
      <c r="H282" s="527"/>
      <c r="I282" s="229"/>
      <c r="J282" s="229"/>
      <c r="K282" s="229"/>
      <c r="L282" s="312"/>
      <c r="M282" s="312"/>
      <c r="N282" s="312"/>
      <c r="O282" s="312"/>
      <c r="P282" s="312"/>
      <c r="Q282" s="312"/>
      <c r="R282" s="229"/>
    </row>
    <row r="283" customFormat="false" ht="45" hidden="true" customHeight="false" outlineLevel="0" collapsed="false">
      <c r="A283" s="507"/>
      <c r="B283" s="526" t="s">
        <v>244</v>
      </c>
      <c r="C283" s="229"/>
      <c r="D283" s="229"/>
      <c r="E283" s="218" t="s">
        <v>238</v>
      </c>
      <c r="F283" s="527"/>
      <c r="G283" s="527"/>
      <c r="H283" s="527"/>
      <c r="I283" s="229"/>
      <c r="J283" s="229"/>
      <c r="K283" s="229"/>
      <c r="L283" s="312"/>
      <c r="M283" s="312"/>
      <c r="N283" s="312"/>
      <c r="O283" s="312"/>
      <c r="P283" s="312"/>
      <c r="Q283" s="312"/>
      <c r="R283" s="229"/>
    </row>
    <row r="284" customFormat="false" ht="15" hidden="true" customHeight="false" outlineLevel="0" collapsed="false">
      <c r="A284" s="507"/>
      <c r="B284" s="461"/>
      <c r="C284" s="229"/>
      <c r="D284" s="229"/>
      <c r="E284" s="230" t="s">
        <v>239</v>
      </c>
      <c r="F284" s="528"/>
      <c r="G284" s="528"/>
      <c r="H284" s="517" t="n">
        <f aca="false">H285+H286+H287</f>
        <v>13331</v>
      </c>
      <c r="I284" s="516" t="n">
        <f aca="false">I285+I286+I287</f>
        <v>0</v>
      </c>
      <c r="J284" s="529" t="n">
        <f aca="false">J285+J286+J287</f>
        <v>0</v>
      </c>
      <c r="K284" s="529"/>
      <c r="L284" s="528"/>
      <c r="M284" s="528"/>
      <c r="N284" s="530" t="n">
        <f aca="false">N285+N286+N287</f>
        <v>13331</v>
      </c>
      <c r="O284" s="530"/>
      <c r="P284" s="530"/>
      <c r="Q284" s="530"/>
      <c r="R284" s="299" t="n">
        <f aca="false">R285+R286+R287</f>
        <v>0</v>
      </c>
    </row>
    <row r="285" customFormat="false" ht="15.75" hidden="true" customHeight="true" outlineLevel="0" collapsed="false">
      <c r="A285" s="507"/>
      <c r="B285" s="461"/>
      <c r="C285" s="229"/>
      <c r="D285" s="229"/>
      <c r="E285" s="230" t="s">
        <v>238</v>
      </c>
      <c r="F285" s="299" t="s">
        <v>95</v>
      </c>
      <c r="G285" s="299"/>
      <c r="H285" s="516" t="n">
        <f aca="false">I285+J285+N285+R285</f>
        <v>5005</v>
      </c>
      <c r="I285" s="218"/>
      <c r="J285" s="229"/>
      <c r="K285" s="229"/>
      <c r="L285" s="300" t="s">
        <v>95</v>
      </c>
      <c r="M285" s="300"/>
      <c r="N285" s="229" t="n">
        <v>5005</v>
      </c>
      <c r="O285" s="229"/>
      <c r="P285" s="229"/>
      <c r="Q285" s="229"/>
      <c r="R285" s="300"/>
    </row>
    <row r="286" customFormat="false" ht="15.75" hidden="true" customHeight="true" outlineLevel="0" collapsed="false">
      <c r="A286" s="507"/>
      <c r="B286" s="461"/>
      <c r="C286" s="229"/>
      <c r="D286" s="229"/>
      <c r="E286" s="599"/>
      <c r="F286" s="281" t="s">
        <v>96</v>
      </c>
      <c r="G286" s="281"/>
      <c r="H286" s="516" t="n">
        <f aca="false">I286+J286+N286+R286</f>
        <v>4747</v>
      </c>
      <c r="I286" s="218"/>
      <c r="J286" s="229"/>
      <c r="K286" s="229"/>
      <c r="L286" s="229" t="s">
        <v>96</v>
      </c>
      <c r="M286" s="229"/>
      <c r="N286" s="229" t="n">
        <v>4747</v>
      </c>
      <c r="O286" s="229"/>
      <c r="P286" s="229"/>
      <c r="Q286" s="229"/>
      <c r="R286" s="300"/>
    </row>
    <row r="287" customFormat="false" ht="15.75" hidden="true" customHeight="true" outlineLevel="0" collapsed="false">
      <c r="A287" s="507"/>
      <c r="B287" s="461"/>
      <c r="C287" s="229"/>
      <c r="D287" s="229"/>
      <c r="E287" s="601"/>
      <c r="F287" s="281" t="s">
        <v>97</v>
      </c>
      <c r="G287" s="281"/>
      <c r="H287" s="516" t="n">
        <f aca="false">I287+J287+N287+R287</f>
        <v>3579</v>
      </c>
      <c r="I287" s="218"/>
      <c r="J287" s="229"/>
      <c r="K287" s="229"/>
      <c r="L287" s="229" t="s">
        <v>97</v>
      </c>
      <c r="M287" s="229"/>
      <c r="N287" s="229" t="n">
        <v>3579</v>
      </c>
      <c r="O287" s="229"/>
      <c r="P287" s="229"/>
      <c r="Q287" s="229"/>
      <c r="R287" s="300"/>
    </row>
    <row r="288" customFormat="false" ht="15" hidden="true" customHeight="false" outlineLevel="0" collapsed="false">
      <c r="A288" s="507"/>
      <c r="B288" s="461"/>
      <c r="C288" s="229"/>
      <c r="D288" s="229"/>
      <c r="E288" s="230" t="s">
        <v>240</v>
      </c>
      <c r="F288" s="513"/>
      <c r="G288" s="531"/>
      <c r="H288" s="517" t="n">
        <f aca="false">H289+H290+H291</f>
        <v>14134.7</v>
      </c>
      <c r="I288" s="516" t="n">
        <f aca="false">I289+I290+I291</f>
        <v>0</v>
      </c>
      <c r="J288" s="281" t="n">
        <f aca="false">J289+J290+J291</f>
        <v>0</v>
      </c>
      <c r="K288" s="281"/>
      <c r="L288" s="281" t="n">
        <f aca="false">N289+N290+N291</f>
        <v>14134.7</v>
      </c>
      <c r="M288" s="281"/>
      <c r="N288" s="281"/>
      <c r="O288" s="281"/>
      <c r="P288" s="281"/>
      <c r="Q288" s="281"/>
      <c r="R288" s="299" t="n">
        <f aca="false">R289+R290+R291</f>
        <v>0</v>
      </c>
    </row>
    <row r="289" customFormat="false" ht="15.75" hidden="true" customHeight="true" outlineLevel="0" collapsed="false">
      <c r="A289" s="507"/>
      <c r="B289" s="461"/>
      <c r="C289" s="229"/>
      <c r="D289" s="229"/>
      <c r="E289" s="230" t="s">
        <v>238</v>
      </c>
      <c r="F289" s="281" t="s">
        <v>95</v>
      </c>
      <c r="G289" s="281"/>
      <c r="H289" s="516" t="n">
        <f aca="false">I289+J289+N289+R289</f>
        <v>5305</v>
      </c>
      <c r="I289" s="218"/>
      <c r="J289" s="229"/>
      <c r="K289" s="229"/>
      <c r="L289" s="229" t="s">
        <v>95</v>
      </c>
      <c r="M289" s="229"/>
      <c r="N289" s="229" t="n">
        <v>5305</v>
      </c>
      <c r="O289" s="229"/>
      <c r="P289" s="229"/>
      <c r="Q289" s="229"/>
      <c r="R289" s="300"/>
    </row>
    <row r="290" customFormat="false" ht="15.75" hidden="true" customHeight="true" outlineLevel="0" collapsed="false">
      <c r="A290" s="507"/>
      <c r="B290" s="461"/>
      <c r="C290" s="229"/>
      <c r="D290" s="229"/>
      <c r="E290" s="599"/>
      <c r="F290" s="281" t="s">
        <v>96</v>
      </c>
      <c r="G290" s="281"/>
      <c r="H290" s="516" t="n">
        <f aca="false">I290+J290+N290+R290</f>
        <v>5032</v>
      </c>
      <c r="I290" s="218"/>
      <c r="J290" s="229"/>
      <c r="K290" s="229"/>
      <c r="L290" s="229" t="s">
        <v>96</v>
      </c>
      <c r="M290" s="229"/>
      <c r="N290" s="229" t="n">
        <v>5032</v>
      </c>
      <c r="O290" s="229"/>
      <c r="P290" s="229"/>
      <c r="Q290" s="229"/>
      <c r="R290" s="300"/>
    </row>
    <row r="291" customFormat="false" ht="15.75" hidden="true" customHeight="true" outlineLevel="0" collapsed="false">
      <c r="A291" s="507"/>
      <c r="B291" s="215"/>
      <c r="C291" s="229"/>
      <c r="D291" s="229"/>
      <c r="E291" s="601"/>
      <c r="F291" s="281" t="s">
        <v>97</v>
      </c>
      <c r="G291" s="281"/>
      <c r="H291" s="516" t="n">
        <f aca="false">I291+J291+N291+R291</f>
        <v>3797.7</v>
      </c>
      <c r="I291" s="218"/>
      <c r="J291" s="229"/>
      <c r="K291" s="229"/>
      <c r="L291" s="229" t="s">
        <v>97</v>
      </c>
      <c r="M291" s="229"/>
      <c r="N291" s="229" t="n">
        <v>3797.7</v>
      </c>
      <c r="O291" s="229"/>
      <c r="P291" s="229"/>
      <c r="Q291" s="229"/>
      <c r="R291" s="300"/>
    </row>
    <row r="292" customFormat="false" ht="15" hidden="true" customHeight="false" outlineLevel="0" collapsed="false">
      <c r="A292" s="32"/>
      <c r="B292" s="355" t="s">
        <v>94</v>
      </c>
      <c r="C292" s="292"/>
      <c r="D292" s="292"/>
      <c r="E292" s="292"/>
      <c r="F292" s="532" t="n">
        <f aca="false">I292+J292+L292+R292</f>
        <v>27465.7</v>
      </c>
      <c r="G292" s="532"/>
      <c r="H292" s="532"/>
      <c r="I292" s="341" t="n">
        <f aca="false">I284+I288+I282</f>
        <v>0</v>
      </c>
      <c r="J292" s="533" t="n">
        <f aca="false">J288+J284+J282</f>
        <v>0</v>
      </c>
      <c r="K292" s="533"/>
      <c r="L292" s="533" t="n">
        <f aca="false">N284+L288+L282</f>
        <v>27465.7</v>
      </c>
      <c r="M292" s="533"/>
      <c r="N292" s="533"/>
      <c r="O292" s="533"/>
      <c r="P292" s="533"/>
      <c r="Q292" s="533"/>
      <c r="R292" s="304"/>
    </row>
    <row r="293" customFormat="false" ht="15.75" hidden="true" customHeight="true" outlineLevel="0" collapsed="false">
      <c r="A293" s="534" t="s">
        <v>245</v>
      </c>
      <c r="B293" s="230" t="s">
        <v>246</v>
      </c>
      <c r="C293" s="229" t="s">
        <v>59</v>
      </c>
      <c r="D293" s="229" t="s">
        <v>247</v>
      </c>
      <c r="E293" s="230" t="s">
        <v>237</v>
      </c>
      <c r="F293" s="306"/>
      <c r="G293" s="535"/>
      <c r="H293" s="536" t="n">
        <f aca="false">H294</f>
        <v>222.5</v>
      </c>
      <c r="I293" s="516" t="n">
        <f aca="false">I294</f>
        <v>0</v>
      </c>
      <c r="J293" s="281" t="n">
        <f aca="false">J294</f>
        <v>0</v>
      </c>
      <c r="K293" s="281"/>
      <c r="L293" s="529" t="n">
        <f aca="false">N294</f>
        <v>222.5</v>
      </c>
      <c r="M293" s="529"/>
      <c r="N293" s="529"/>
      <c r="O293" s="529"/>
      <c r="P293" s="529"/>
      <c r="Q293" s="529"/>
      <c r="R293" s="306" t="n">
        <f aca="false">R288+R284+R282</f>
        <v>0</v>
      </c>
    </row>
    <row r="294" customFormat="false" ht="45.75" hidden="true" customHeight="true" outlineLevel="0" collapsed="false">
      <c r="A294" s="534"/>
      <c r="B294" s="230" t="s">
        <v>248</v>
      </c>
      <c r="C294" s="229"/>
      <c r="D294" s="229"/>
      <c r="E294" s="218" t="s">
        <v>238</v>
      </c>
      <c r="F294" s="516" t="s">
        <v>97</v>
      </c>
      <c r="G294" s="306"/>
      <c r="H294" s="517" t="n">
        <f aca="false">I294+J294+N294+R294</f>
        <v>222.5</v>
      </c>
      <c r="I294" s="44"/>
      <c r="J294" s="40"/>
      <c r="K294" s="40"/>
      <c r="L294" s="229" t="s">
        <v>97</v>
      </c>
      <c r="M294" s="229"/>
      <c r="N294" s="229" t="n">
        <v>222.5</v>
      </c>
      <c r="O294" s="229"/>
      <c r="P294" s="229"/>
      <c r="Q294" s="229"/>
      <c r="R294" s="277"/>
    </row>
    <row r="295" customFormat="false" ht="147.75" hidden="true" customHeight="true" outlineLevel="0" collapsed="false">
      <c r="A295" s="534"/>
      <c r="B295" s="461"/>
      <c r="C295" s="229"/>
      <c r="D295" s="229" t="s">
        <v>249</v>
      </c>
      <c r="E295" s="230" t="s">
        <v>239</v>
      </c>
      <c r="F295" s="513"/>
      <c r="G295" s="537"/>
      <c r="H295" s="517" t="n">
        <f aca="false">I295+J295+N295+R295</f>
        <v>3793</v>
      </c>
      <c r="I295" s="516" t="n">
        <f aca="false">I296+I297+I298</f>
        <v>0</v>
      </c>
      <c r="J295" s="515" t="n">
        <f aca="false">K296+K297+K298</f>
        <v>0</v>
      </c>
      <c r="K295" s="515"/>
      <c r="L295" s="538"/>
      <c r="M295" s="538"/>
      <c r="N295" s="530" t="n">
        <f aca="false">N296+N297+N298</f>
        <v>3793</v>
      </c>
      <c r="O295" s="530"/>
      <c r="P295" s="530"/>
      <c r="Q295" s="530"/>
      <c r="R295" s="299" t="n">
        <f aca="false">R296+R297+R298</f>
        <v>0</v>
      </c>
    </row>
    <row r="296" customFormat="false" ht="15.75" hidden="true" customHeight="true" outlineLevel="0" collapsed="false">
      <c r="A296" s="534"/>
      <c r="B296" s="461"/>
      <c r="C296" s="229"/>
      <c r="D296" s="229"/>
      <c r="E296" s="230" t="s">
        <v>238</v>
      </c>
      <c r="F296" s="516" t="s">
        <v>95</v>
      </c>
      <c r="G296" s="513"/>
      <c r="H296" s="517" t="n">
        <f aca="false">I296+K296+N296+R296</f>
        <v>2293</v>
      </c>
      <c r="I296" s="218"/>
      <c r="J296" s="38"/>
      <c r="K296" s="539"/>
      <c r="L296" s="229" t="s">
        <v>95</v>
      </c>
      <c r="M296" s="229"/>
      <c r="N296" s="229" t="n">
        <v>2293</v>
      </c>
      <c r="O296" s="229"/>
      <c r="P296" s="229"/>
      <c r="Q296" s="229"/>
      <c r="R296" s="300"/>
    </row>
    <row r="297" customFormat="false" ht="15.75" hidden="true" customHeight="true" outlineLevel="0" collapsed="false">
      <c r="A297" s="534"/>
      <c r="B297" s="461"/>
      <c r="C297" s="229"/>
      <c r="D297" s="229"/>
      <c r="E297" s="599"/>
      <c r="F297" s="516" t="s">
        <v>96</v>
      </c>
      <c r="G297" s="513"/>
      <c r="H297" s="517" t="n">
        <f aca="false">I297+K297+N297+R297</f>
        <v>1000</v>
      </c>
      <c r="I297" s="218"/>
      <c r="J297" s="38"/>
      <c r="K297" s="539"/>
      <c r="L297" s="229" t="s">
        <v>96</v>
      </c>
      <c r="M297" s="229"/>
      <c r="N297" s="229" t="n">
        <v>1000</v>
      </c>
      <c r="O297" s="229"/>
      <c r="P297" s="229"/>
      <c r="Q297" s="229"/>
      <c r="R297" s="300"/>
    </row>
    <row r="298" customFormat="false" ht="15.75" hidden="true" customHeight="true" outlineLevel="0" collapsed="false">
      <c r="A298" s="534"/>
      <c r="B298" s="461"/>
      <c r="C298" s="229"/>
      <c r="D298" s="229"/>
      <c r="E298" s="601"/>
      <c r="F298" s="540" t="s">
        <v>97</v>
      </c>
      <c r="G298" s="541"/>
      <c r="H298" s="517" t="n">
        <f aca="false">I298+K298+N298+R298</f>
        <v>500</v>
      </c>
      <c r="I298" s="218"/>
      <c r="J298" s="38"/>
      <c r="K298" s="330"/>
      <c r="L298" s="527" t="s">
        <v>97</v>
      </c>
      <c r="M298" s="527"/>
      <c r="N298" s="527" t="n">
        <v>500</v>
      </c>
      <c r="O298" s="527"/>
      <c r="P298" s="527"/>
      <c r="Q298" s="527"/>
      <c r="R298" s="312"/>
    </row>
    <row r="299" customFormat="false" ht="192.75" hidden="true" customHeight="true" outlineLevel="0" collapsed="false">
      <c r="A299" s="534"/>
      <c r="B299" s="461"/>
      <c r="C299" s="229"/>
      <c r="D299" s="229" t="s">
        <v>250</v>
      </c>
      <c r="E299" s="230" t="s">
        <v>240</v>
      </c>
      <c r="F299" s="528"/>
      <c r="G299" s="528"/>
      <c r="H299" s="517" t="n">
        <f aca="false">I299+K299+N299+R299</f>
        <v>3761.5</v>
      </c>
      <c r="I299" s="519" t="n">
        <f aca="false">I300+I301+I302</f>
        <v>0</v>
      </c>
      <c r="J299" s="667"/>
      <c r="K299" s="306" t="n">
        <f aca="false">K300+K301+K302</f>
        <v>0</v>
      </c>
      <c r="L299" s="538"/>
      <c r="M299" s="538"/>
      <c r="N299" s="528" t="n">
        <f aca="false">N300+N301+N302</f>
        <v>3761.5</v>
      </c>
      <c r="O299" s="528"/>
      <c r="P299" s="528"/>
      <c r="Q299" s="528"/>
      <c r="R299" s="306" t="n">
        <f aca="false">R300+R301+R302</f>
        <v>0</v>
      </c>
    </row>
    <row r="300" customFormat="false" ht="15.75" hidden="true" customHeight="true" outlineLevel="0" collapsed="false">
      <c r="A300" s="534"/>
      <c r="B300" s="461"/>
      <c r="C300" s="229"/>
      <c r="D300" s="229"/>
      <c r="E300" s="230" t="s">
        <v>238</v>
      </c>
      <c r="F300" s="516" t="s">
        <v>95</v>
      </c>
      <c r="G300" s="542"/>
      <c r="H300" s="531" t="n">
        <f aca="false">I300+K300+N300++++R300</f>
        <v>1000</v>
      </c>
      <c r="I300" s="38"/>
      <c r="J300" s="218" t="s">
        <v>95</v>
      </c>
      <c r="K300" s="38"/>
      <c r="L300" s="543" t="s">
        <v>95</v>
      </c>
      <c r="M300" s="543"/>
      <c r="N300" s="300" t="n">
        <v>1000</v>
      </c>
      <c r="O300" s="300"/>
      <c r="P300" s="300"/>
      <c r="Q300" s="300"/>
      <c r="R300" s="274"/>
    </row>
    <row r="301" customFormat="false" ht="15.75" hidden="true" customHeight="true" outlineLevel="0" collapsed="false">
      <c r="A301" s="534"/>
      <c r="B301" s="461"/>
      <c r="C301" s="229"/>
      <c r="D301" s="229"/>
      <c r="E301" s="599"/>
      <c r="F301" s="516" t="s">
        <v>96</v>
      </c>
      <c r="G301" s="306"/>
      <c r="H301" s="531" t="n">
        <f aca="false">I301+K301+N301++++R301</f>
        <v>1000</v>
      </c>
      <c r="I301" s="274"/>
      <c r="J301" s="218" t="s">
        <v>96</v>
      </c>
      <c r="K301" s="38"/>
      <c r="L301" s="544" t="s">
        <v>96</v>
      </c>
      <c r="M301" s="544"/>
      <c r="N301" s="220" t="n">
        <v>1000</v>
      </c>
      <c r="O301" s="220"/>
      <c r="P301" s="220"/>
      <c r="Q301" s="220"/>
      <c r="R301" s="38"/>
    </row>
    <row r="302" customFormat="false" ht="15.75" hidden="true" customHeight="true" outlineLevel="0" collapsed="false">
      <c r="A302" s="534"/>
      <c r="B302" s="215"/>
      <c r="C302" s="229"/>
      <c r="D302" s="229"/>
      <c r="E302" s="601"/>
      <c r="F302" s="516" t="s">
        <v>97</v>
      </c>
      <c r="G302" s="306"/>
      <c r="H302" s="531" t="n">
        <f aca="false">I302+K302+N302++++R302</f>
        <v>1761.5</v>
      </c>
      <c r="I302" s="38"/>
      <c r="J302" s="218" t="s">
        <v>97</v>
      </c>
      <c r="K302" s="38"/>
      <c r="L302" s="544" t="s">
        <v>97</v>
      </c>
      <c r="M302" s="544"/>
      <c r="N302" s="229" t="n">
        <v>1761.5</v>
      </c>
      <c r="O302" s="229"/>
      <c r="P302" s="229"/>
      <c r="Q302" s="229"/>
      <c r="R302" s="277"/>
    </row>
    <row r="303" customFormat="false" ht="15" hidden="true" customHeight="true" outlineLevel="0" collapsed="false">
      <c r="A303" s="38"/>
      <c r="B303" s="545" t="s">
        <v>94</v>
      </c>
      <c r="C303" s="315"/>
      <c r="D303" s="315"/>
      <c r="E303" s="315"/>
      <c r="F303" s="546" t="n">
        <f aca="false">J303+L303+R303+I303</f>
        <v>7777</v>
      </c>
      <c r="G303" s="546"/>
      <c r="H303" s="546"/>
      <c r="I303" s="297" t="n">
        <f aca="false">I299+I295+I293</f>
        <v>0</v>
      </c>
      <c r="J303" s="533" t="n">
        <f aca="false">J293+J295+K299</f>
        <v>0</v>
      </c>
      <c r="K303" s="533"/>
      <c r="L303" s="533" t="n">
        <f aca="false">L293+N295+N299</f>
        <v>7777</v>
      </c>
      <c r="M303" s="533"/>
      <c r="N303" s="533"/>
      <c r="O303" s="533"/>
      <c r="P303" s="533"/>
      <c r="Q303" s="533"/>
      <c r="R303" s="315" t="n">
        <f aca="false">R299+R295+R293</f>
        <v>0</v>
      </c>
    </row>
    <row r="304" customFormat="false" ht="15" hidden="true" customHeight="false" outlineLevel="0" collapsed="false">
      <c r="A304" s="38"/>
      <c r="B304" s="545"/>
      <c r="C304" s="315"/>
      <c r="D304" s="315"/>
      <c r="E304" s="315"/>
      <c r="F304" s="546"/>
      <c r="G304" s="546"/>
      <c r="H304" s="546"/>
      <c r="I304" s="297"/>
      <c r="J304" s="533"/>
      <c r="K304" s="533"/>
      <c r="L304" s="533"/>
      <c r="M304" s="533"/>
      <c r="N304" s="533"/>
      <c r="O304" s="533"/>
      <c r="P304" s="533"/>
      <c r="Q304" s="533"/>
      <c r="R304" s="315"/>
    </row>
    <row r="305" customFormat="false" ht="58.5" hidden="true" customHeight="true" outlineLevel="0" collapsed="false">
      <c r="A305" s="507" t="s">
        <v>251</v>
      </c>
      <c r="B305" s="526" t="s">
        <v>252</v>
      </c>
      <c r="C305" s="229" t="s">
        <v>59</v>
      </c>
      <c r="D305" s="229" t="s">
        <v>253</v>
      </c>
      <c r="E305" s="230" t="s">
        <v>237</v>
      </c>
      <c r="F305" s="528"/>
      <c r="G305" s="528"/>
      <c r="H305" s="547" t="n">
        <f aca="false">J305+L305</f>
        <v>18912.429</v>
      </c>
      <c r="I305" s="516" t="n">
        <f aca="false">I306+I307</f>
        <v>0</v>
      </c>
      <c r="J305" s="283" t="n">
        <f aca="false">K306+K307</f>
        <v>17193.04</v>
      </c>
      <c r="K305" s="283"/>
      <c r="L305" s="283" t="n">
        <f aca="false">N306+N307</f>
        <v>1719.389</v>
      </c>
      <c r="M305" s="283"/>
      <c r="N305" s="283"/>
      <c r="O305" s="283"/>
      <c r="P305" s="283"/>
      <c r="Q305" s="283"/>
      <c r="R305" s="299" t="n">
        <f aca="false">R306+R307</f>
        <v>0</v>
      </c>
    </row>
    <row r="306" customFormat="false" ht="45.75" hidden="true" customHeight="true" outlineLevel="0" collapsed="false">
      <c r="A306" s="507"/>
      <c r="B306" s="526" t="s">
        <v>254</v>
      </c>
      <c r="C306" s="229"/>
      <c r="D306" s="229"/>
      <c r="E306" s="230" t="s">
        <v>238</v>
      </c>
      <c r="F306" s="528" t="s">
        <v>95</v>
      </c>
      <c r="G306" s="528"/>
      <c r="H306" s="548" t="n">
        <f aca="false">K306+N306+I306+R306</f>
        <v>15487.15</v>
      </c>
      <c r="I306" s="549"/>
      <c r="J306" s="668" t="s">
        <v>95</v>
      </c>
      <c r="K306" s="550" t="n">
        <v>14079.15</v>
      </c>
      <c r="L306" s="229" t="s">
        <v>95</v>
      </c>
      <c r="M306" s="229"/>
      <c r="N306" s="551" t="n">
        <v>1408</v>
      </c>
      <c r="O306" s="551"/>
      <c r="P306" s="551"/>
      <c r="Q306" s="551"/>
      <c r="R306" s="300"/>
    </row>
    <row r="307" customFormat="false" ht="15.75" hidden="true" customHeight="true" outlineLevel="0" collapsed="false">
      <c r="A307" s="507"/>
      <c r="B307" s="461"/>
      <c r="C307" s="229"/>
      <c r="D307" s="229"/>
      <c r="E307" s="601"/>
      <c r="F307" s="528" t="s">
        <v>97</v>
      </c>
      <c r="G307" s="528"/>
      <c r="H307" s="548" t="n">
        <f aca="false">I307+K307+N307+++R307</f>
        <v>3425.279</v>
      </c>
      <c r="I307" s="549"/>
      <c r="J307" s="668" t="s">
        <v>97</v>
      </c>
      <c r="K307" s="550" t="n">
        <v>3113.89</v>
      </c>
      <c r="L307" s="229" t="s">
        <v>97</v>
      </c>
      <c r="M307" s="229"/>
      <c r="N307" s="551" t="n">
        <v>311.389</v>
      </c>
      <c r="O307" s="551"/>
      <c r="P307" s="551"/>
      <c r="Q307" s="551"/>
      <c r="R307" s="300"/>
    </row>
    <row r="308" customFormat="false" ht="87.75" hidden="true" customHeight="true" outlineLevel="0" collapsed="false">
      <c r="A308" s="507"/>
      <c r="B308" s="461"/>
      <c r="C308" s="229"/>
      <c r="D308" s="229" t="s">
        <v>255</v>
      </c>
      <c r="E308" s="230" t="s">
        <v>239</v>
      </c>
      <c r="F308" s="538"/>
      <c r="G308" s="538"/>
      <c r="H308" s="552" t="n">
        <f aca="false">K308+M308</f>
        <v>5258.43</v>
      </c>
      <c r="I308" s="516" t="n">
        <f aca="false">I309+I310</f>
        <v>0</v>
      </c>
      <c r="J308" s="496"/>
      <c r="K308" s="514" t="n">
        <f aca="false">K309+K310</f>
        <v>4780.39</v>
      </c>
      <c r="L308" s="496"/>
      <c r="M308" s="553" t="n">
        <f aca="false">M309+M310</f>
        <v>478.04</v>
      </c>
      <c r="N308" s="553"/>
      <c r="O308" s="553"/>
      <c r="P308" s="553"/>
      <c r="Q308" s="553"/>
      <c r="R308" s="299" t="n">
        <f aca="false">R309+R310</f>
        <v>0</v>
      </c>
    </row>
    <row r="309" customFormat="false" ht="16.5" hidden="true" customHeight="true" outlineLevel="0" collapsed="false">
      <c r="A309" s="507"/>
      <c r="B309" s="461"/>
      <c r="C309" s="229"/>
      <c r="D309" s="229"/>
      <c r="E309" s="230" t="s">
        <v>238</v>
      </c>
      <c r="F309" s="538" t="s">
        <v>96</v>
      </c>
      <c r="G309" s="538"/>
      <c r="H309" s="514" t="n">
        <f aca="false">K309+M309</f>
        <v>1272.04</v>
      </c>
      <c r="I309" s="218"/>
      <c r="J309" s="51" t="s">
        <v>96</v>
      </c>
      <c r="K309" s="554" t="n">
        <v>1156.4</v>
      </c>
      <c r="L309" s="51" t="s">
        <v>96</v>
      </c>
      <c r="M309" s="551" t="n">
        <v>115.64</v>
      </c>
      <c r="N309" s="551"/>
      <c r="O309" s="551"/>
      <c r="P309" s="551"/>
      <c r="Q309" s="551"/>
      <c r="R309" s="160"/>
    </row>
    <row r="310" customFormat="false" ht="16.5" hidden="true" customHeight="true" outlineLevel="0" collapsed="false">
      <c r="A310" s="507"/>
      <c r="B310" s="461"/>
      <c r="C310" s="229"/>
      <c r="D310" s="229"/>
      <c r="E310" s="601"/>
      <c r="F310" s="538" t="s">
        <v>97</v>
      </c>
      <c r="G310" s="538"/>
      <c r="H310" s="514" t="n">
        <f aca="false">K310+M310</f>
        <v>3986.39</v>
      </c>
      <c r="I310" s="218"/>
      <c r="J310" s="51" t="s">
        <v>97</v>
      </c>
      <c r="K310" s="554" t="n">
        <v>3623.99</v>
      </c>
      <c r="L310" s="51" t="s">
        <v>97</v>
      </c>
      <c r="M310" s="551" t="n">
        <v>362.4</v>
      </c>
      <c r="N310" s="551"/>
      <c r="O310" s="551"/>
      <c r="P310" s="551"/>
      <c r="Q310" s="551"/>
      <c r="R310" s="160"/>
    </row>
    <row r="311" customFormat="false" ht="15" hidden="true" customHeight="true" outlineLevel="0" collapsed="false">
      <c r="A311" s="507"/>
      <c r="B311" s="461"/>
      <c r="C311" s="229"/>
      <c r="D311" s="229"/>
      <c r="E311" s="230" t="s">
        <v>240</v>
      </c>
      <c r="F311" s="229" t="s">
        <v>177</v>
      </c>
      <c r="G311" s="229"/>
      <c r="H311" s="229"/>
      <c r="I311" s="229" t="n">
        <v>0</v>
      </c>
      <c r="J311" s="229"/>
      <c r="K311" s="229"/>
      <c r="L311" s="229"/>
      <c r="M311" s="229"/>
      <c r="N311" s="229"/>
      <c r="O311" s="229"/>
      <c r="P311" s="229"/>
      <c r="Q311" s="229"/>
      <c r="R311" s="229" t="n">
        <v>0</v>
      </c>
    </row>
    <row r="312" customFormat="false" ht="15" hidden="true" customHeight="false" outlineLevel="0" collapsed="false">
      <c r="A312" s="507"/>
      <c r="B312" s="215"/>
      <c r="C312" s="229"/>
      <c r="D312" s="229"/>
      <c r="E312" s="218" t="s">
        <v>238</v>
      </c>
      <c r="F312" s="229"/>
      <c r="G312" s="229"/>
      <c r="H312" s="229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</row>
    <row r="313" customFormat="false" ht="14.45" hidden="true" customHeight="true" outlineLevel="0" collapsed="false">
      <c r="A313" s="555"/>
      <c r="B313" s="355" t="s">
        <v>94</v>
      </c>
      <c r="C313" s="292"/>
      <c r="D313" s="292"/>
      <c r="E313" s="292"/>
      <c r="F313" s="556" t="n">
        <f aca="false">H305+H308</f>
        <v>24170.859</v>
      </c>
      <c r="G313" s="556"/>
      <c r="H313" s="556"/>
      <c r="I313" s="341" t="n">
        <f aca="false">I311+I308+I305</f>
        <v>0</v>
      </c>
      <c r="J313" s="556" t="n">
        <f aca="false">K308+J305</f>
        <v>21973.43</v>
      </c>
      <c r="K313" s="556"/>
      <c r="L313" s="556" t="n">
        <f aca="false">M308+L305</f>
        <v>2197.429</v>
      </c>
      <c r="M313" s="556"/>
      <c r="N313" s="556"/>
      <c r="O313" s="556"/>
      <c r="P313" s="556"/>
      <c r="Q313" s="556"/>
      <c r="R313" s="297" t="n">
        <f aca="false">R308+R305</f>
        <v>0</v>
      </c>
    </row>
    <row r="314" customFormat="false" ht="15" hidden="true" customHeight="true" outlineLevel="0" collapsed="false">
      <c r="A314" s="557" t="s">
        <v>256</v>
      </c>
      <c r="B314" s="526" t="s">
        <v>257</v>
      </c>
      <c r="C314" s="229" t="s">
        <v>59</v>
      </c>
      <c r="D314" s="229"/>
      <c r="E314" s="230" t="s">
        <v>237</v>
      </c>
      <c r="F314" s="527"/>
      <c r="G314" s="527"/>
      <c r="H314" s="527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</row>
    <row r="315" customFormat="false" ht="60" hidden="true" customHeight="false" outlineLevel="0" collapsed="false">
      <c r="A315" s="557"/>
      <c r="B315" s="526" t="s">
        <v>258</v>
      </c>
      <c r="C315" s="229"/>
      <c r="D315" s="229"/>
      <c r="E315" s="218" t="s">
        <v>238</v>
      </c>
      <c r="F315" s="527"/>
      <c r="G315" s="527"/>
      <c r="H315" s="527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</row>
    <row r="316" customFormat="false" ht="42.75" hidden="true" customHeight="true" outlineLevel="0" collapsed="false">
      <c r="A316" s="557"/>
      <c r="B316" s="461"/>
      <c r="C316" s="229"/>
      <c r="D316" s="229" t="s">
        <v>259</v>
      </c>
      <c r="E316" s="230" t="s">
        <v>239</v>
      </c>
      <c r="F316" s="558"/>
      <c r="G316" s="558"/>
      <c r="H316" s="559" t="n">
        <f aca="false">H317+H318+H319</f>
        <v>34664.5</v>
      </c>
      <c r="I316" s="332" t="n">
        <f aca="false">I317+I318+I319</f>
        <v>0</v>
      </c>
      <c r="J316" s="669"/>
      <c r="K316" s="38" t="n">
        <f aca="false">K317+K318+K319</f>
        <v>0</v>
      </c>
      <c r="L316" s="560"/>
      <c r="M316" s="560"/>
      <c r="N316" s="560"/>
      <c r="O316" s="560"/>
      <c r="P316" s="560"/>
      <c r="Q316" s="38" t="n">
        <f aca="false">Q317+Q318+Q319</f>
        <v>34664.5</v>
      </c>
      <c r="R316" s="330" t="n">
        <f aca="false">R317+R318+R319</f>
        <v>0</v>
      </c>
    </row>
    <row r="317" customFormat="false" ht="15.75" hidden="true" customHeight="true" outlineLevel="0" collapsed="false">
      <c r="A317" s="557"/>
      <c r="B317" s="461"/>
      <c r="C317" s="229"/>
      <c r="D317" s="229"/>
      <c r="E317" s="230" t="s">
        <v>238</v>
      </c>
      <c r="F317" s="558" t="s">
        <v>95</v>
      </c>
      <c r="G317" s="558"/>
      <c r="H317" s="561" t="n">
        <f aca="false">I317+K317+Q317+R317</f>
        <v>11493</v>
      </c>
      <c r="I317" s="38"/>
      <c r="J317" s="670" t="s">
        <v>260</v>
      </c>
      <c r="K317" s="332"/>
      <c r="L317" s="29" t="s">
        <v>95</v>
      </c>
      <c r="M317" s="29"/>
      <c r="N317" s="29"/>
      <c r="O317" s="29"/>
      <c r="P317" s="29"/>
      <c r="Q317" s="188" t="n">
        <v>11493</v>
      </c>
      <c r="R317" s="332"/>
    </row>
    <row r="318" customFormat="false" ht="15.75" hidden="true" customHeight="true" outlineLevel="0" collapsed="false">
      <c r="A318" s="557"/>
      <c r="B318" s="461"/>
      <c r="C318" s="229"/>
      <c r="D318" s="229"/>
      <c r="E318" s="599"/>
      <c r="F318" s="558" t="s">
        <v>96</v>
      </c>
      <c r="G318" s="558"/>
      <c r="H318" s="561" t="n">
        <f aca="false">I318+K318+Q318+R318</f>
        <v>10958.5</v>
      </c>
      <c r="I318" s="38"/>
      <c r="J318" s="671" t="s">
        <v>96</v>
      </c>
      <c r="K318" s="38"/>
      <c r="L318" s="29" t="s">
        <v>96</v>
      </c>
      <c r="M318" s="29"/>
      <c r="N318" s="29"/>
      <c r="O318" s="29"/>
      <c r="P318" s="29"/>
      <c r="Q318" s="334" t="n">
        <v>10958.5</v>
      </c>
      <c r="R318" s="38"/>
    </row>
    <row r="319" customFormat="false" ht="15.75" hidden="true" customHeight="true" outlineLevel="0" collapsed="false">
      <c r="A319" s="557"/>
      <c r="B319" s="461"/>
      <c r="C319" s="229"/>
      <c r="D319" s="229"/>
      <c r="E319" s="601"/>
      <c r="F319" s="558" t="s">
        <v>97</v>
      </c>
      <c r="G319" s="558"/>
      <c r="H319" s="559" t="n">
        <f aca="false">I319+K319+Q319+R319</f>
        <v>12213</v>
      </c>
      <c r="I319" s="277"/>
      <c r="J319" s="672" t="s">
        <v>97</v>
      </c>
      <c r="K319" s="277"/>
      <c r="L319" s="29" t="s">
        <v>97</v>
      </c>
      <c r="M319" s="29"/>
      <c r="N319" s="29"/>
      <c r="O319" s="29"/>
      <c r="P319" s="29"/>
      <c r="Q319" s="334" t="n">
        <v>12213</v>
      </c>
      <c r="R319" s="277"/>
    </row>
    <row r="320" customFormat="false" ht="42.75" hidden="true" customHeight="true" outlineLevel="0" collapsed="false">
      <c r="A320" s="557"/>
      <c r="B320" s="461"/>
      <c r="C320" s="229"/>
      <c r="D320" s="229" t="s">
        <v>259</v>
      </c>
      <c r="E320" s="230" t="s">
        <v>240</v>
      </c>
      <c r="F320" s="562"/>
      <c r="G320" s="563"/>
      <c r="H320" s="559" t="n">
        <f aca="false">I320+K320+++R320+Q320</f>
        <v>36744.8</v>
      </c>
      <c r="I320" s="332" t="n">
        <f aca="false">I321+I322+I323</f>
        <v>0</v>
      </c>
      <c r="J320" s="669"/>
      <c r="K320" s="564" t="n">
        <f aca="false">K321+K322+K323</f>
        <v>0</v>
      </c>
      <c r="L320" s="29"/>
      <c r="M320" s="29"/>
      <c r="N320" s="29"/>
      <c r="O320" s="29"/>
      <c r="P320" s="29"/>
      <c r="Q320" s="334" t="n">
        <f aca="false">Q321+Q322+Q323</f>
        <v>36744.8</v>
      </c>
      <c r="R320" s="332" t="n">
        <f aca="false">R321+R322+R323</f>
        <v>0</v>
      </c>
    </row>
    <row r="321" customFormat="false" ht="15.75" hidden="true" customHeight="true" outlineLevel="0" collapsed="false">
      <c r="A321" s="557"/>
      <c r="B321" s="461"/>
      <c r="C321" s="229"/>
      <c r="D321" s="229"/>
      <c r="E321" s="230" t="s">
        <v>238</v>
      </c>
      <c r="F321" s="558" t="s">
        <v>95</v>
      </c>
      <c r="G321" s="558"/>
      <c r="H321" s="561" t="n">
        <f aca="false">I321+K321++R321+Q321</f>
        <v>12183</v>
      </c>
      <c r="I321" s="38" t="n">
        <v>0</v>
      </c>
      <c r="J321" s="670" t="s">
        <v>260</v>
      </c>
      <c r="K321" s="332" t="n">
        <v>0</v>
      </c>
      <c r="L321" s="565" t="s">
        <v>95</v>
      </c>
      <c r="M321" s="565"/>
      <c r="N321" s="565"/>
      <c r="O321" s="565"/>
      <c r="P321" s="565"/>
      <c r="Q321" s="334" t="n">
        <v>12183</v>
      </c>
      <c r="R321" s="38" t="n">
        <v>0</v>
      </c>
    </row>
    <row r="322" customFormat="false" ht="15.75" hidden="true" customHeight="true" outlineLevel="0" collapsed="false">
      <c r="A322" s="557"/>
      <c r="B322" s="461"/>
      <c r="C322" s="229"/>
      <c r="D322" s="229"/>
      <c r="E322" s="599"/>
      <c r="F322" s="558" t="s">
        <v>96</v>
      </c>
      <c r="G322" s="558"/>
      <c r="H322" s="561" t="n">
        <f aca="false">I322+K322++R322+Q322</f>
        <v>11616</v>
      </c>
      <c r="I322" s="38" t="n">
        <v>0</v>
      </c>
      <c r="J322" s="671" t="s">
        <v>96</v>
      </c>
      <c r="K322" s="38" t="n">
        <v>0</v>
      </c>
      <c r="L322" s="565" t="s">
        <v>96</v>
      </c>
      <c r="M322" s="565"/>
      <c r="N322" s="565"/>
      <c r="O322" s="565"/>
      <c r="P322" s="565"/>
      <c r="Q322" s="334" t="n">
        <v>11616</v>
      </c>
      <c r="R322" s="38" t="n">
        <v>0</v>
      </c>
    </row>
    <row r="323" customFormat="false" ht="15.75" hidden="true" customHeight="true" outlineLevel="0" collapsed="false">
      <c r="A323" s="557"/>
      <c r="B323" s="215"/>
      <c r="C323" s="229"/>
      <c r="D323" s="229"/>
      <c r="E323" s="601"/>
      <c r="F323" s="558" t="s">
        <v>97</v>
      </c>
      <c r="G323" s="558"/>
      <c r="H323" s="559" t="n">
        <f aca="false">I323+K323++R323+Q323</f>
        <v>12945.8</v>
      </c>
      <c r="I323" s="277" t="n">
        <v>0</v>
      </c>
      <c r="J323" s="672" t="s">
        <v>97</v>
      </c>
      <c r="K323" s="277" t="n">
        <v>0</v>
      </c>
      <c r="L323" s="565" t="s">
        <v>97</v>
      </c>
      <c r="M323" s="565"/>
      <c r="N323" s="565"/>
      <c r="O323" s="565"/>
      <c r="P323" s="565"/>
      <c r="Q323" s="334" t="n">
        <v>12945.8</v>
      </c>
      <c r="R323" s="38" t="n">
        <v>0</v>
      </c>
    </row>
    <row r="324" customFormat="false" ht="24" hidden="true" customHeight="true" outlineLevel="0" collapsed="false">
      <c r="A324" s="38"/>
      <c r="B324" s="545" t="s">
        <v>94</v>
      </c>
      <c r="C324" s="315"/>
      <c r="D324" s="315"/>
      <c r="E324" s="315"/>
      <c r="F324" s="566"/>
      <c r="G324" s="567"/>
      <c r="H324" s="347" t="n">
        <f aca="false">Q324+I324+K324+R324</f>
        <v>71409.3</v>
      </c>
      <c r="I324" s="568" t="n">
        <f aca="false">I325+I326+I327</f>
        <v>0</v>
      </c>
      <c r="J324" s="520"/>
      <c r="K324" s="568" t="n">
        <f aca="false">K325+K326+K327</f>
        <v>0</v>
      </c>
      <c r="L324" s="569"/>
      <c r="M324" s="569"/>
      <c r="N324" s="569"/>
      <c r="O324" s="569"/>
      <c r="P324" s="569"/>
      <c r="Q324" s="338" t="n">
        <f aca="false">Q325+Q326+Q327</f>
        <v>71409.3</v>
      </c>
      <c r="R324" s="339" t="n">
        <f aca="false">R325+R326+R327</f>
        <v>0</v>
      </c>
    </row>
    <row r="325" customFormat="false" ht="15.75" hidden="true" customHeight="true" outlineLevel="0" collapsed="false">
      <c r="A325" s="38"/>
      <c r="B325" s="545"/>
      <c r="C325" s="315"/>
      <c r="D325" s="315"/>
      <c r="E325" s="315"/>
      <c r="F325" s="570" t="s">
        <v>95</v>
      </c>
      <c r="G325" s="570"/>
      <c r="H325" s="347" t="n">
        <f aca="false">Q325+I325+K325+R325</f>
        <v>23676</v>
      </c>
      <c r="I325" s="568" t="n">
        <f aca="false">I317+I321</f>
        <v>0</v>
      </c>
      <c r="J325" s="520" t="s">
        <v>260</v>
      </c>
      <c r="K325" s="568" t="n">
        <f aca="false">K321+K317</f>
        <v>0</v>
      </c>
      <c r="L325" s="571" t="s">
        <v>95</v>
      </c>
      <c r="M325" s="571"/>
      <c r="N325" s="571"/>
      <c r="O325" s="571"/>
      <c r="P325" s="571"/>
      <c r="Q325" s="341" t="n">
        <f aca="false">Q317+Q321</f>
        <v>23676</v>
      </c>
      <c r="R325" s="339" t="n">
        <f aca="false">R317+R321</f>
        <v>0</v>
      </c>
    </row>
    <row r="326" customFormat="false" ht="15.75" hidden="true" customHeight="true" outlineLevel="0" collapsed="false">
      <c r="A326" s="38"/>
      <c r="B326" s="545"/>
      <c r="C326" s="315"/>
      <c r="D326" s="315"/>
      <c r="E326" s="315"/>
      <c r="F326" s="570" t="s">
        <v>96</v>
      </c>
      <c r="G326" s="570"/>
      <c r="H326" s="347" t="n">
        <f aca="false">Q326+I326+K326+R326</f>
        <v>22574.5</v>
      </c>
      <c r="I326" s="568" t="n">
        <f aca="false">I318+I322</f>
        <v>0</v>
      </c>
      <c r="J326" s="341" t="s">
        <v>96</v>
      </c>
      <c r="K326" s="568" t="n">
        <f aca="false">K322+K318</f>
        <v>0</v>
      </c>
      <c r="L326" s="572" t="s">
        <v>96</v>
      </c>
      <c r="M326" s="572"/>
      <c r="N326" s="572"/>
      <c r="O326" s="572"/>
      <c r="P326" s="572"/>
      <c r="Q326" s="341" t="n">
        <f aca="false">Q318+Q322</f>
        <v>22574.5</v>
      </c>
      <c r="R326" s="339" t="n">
        <f aca="false">R318+R322</f>
        <v>0</v>
      </c>
    </row>
    <row r="327" customFormat="false" ht="15.75" hidden="true" customHeight="true" outlineLevel="0" collapsed="false">
      <c r="A327" s="38"/>
      <c r="B327" s="545"/>
      <c r="C327" s="315"/>
      <c r="D327" s="315"/>
      <c r="E327" s="315"/>
      <c r="F327" s="570" t="s">
        <v>97</v>
      </c>
      <c r="G327" s="570"/>
      <c r="H327" s="347" t="n">
        <f aca="false">Q327+I327+K327+R327</f>
        <v>25158.8</v>
      </c>
      <c r="I327" s="568" t="n">
        <f aca="false">I319+I323</f>
        <v>0</v>
      </c>
      <c r="J327" s="341" t="s">
        <v>97</v>
      </c>
      <c r="K327" s="568" t="n">
        <f aca="false">K323+K319</f>
        <v>0</v>
      </c>
      <c r="L327" s="572" t="s">
        <v>97</v>
      </c>
      <c r="M327" s="572"/>
      <c r="N327" s="572"/>
      <c r="O327" s="572"/>
      <c r="P327" s="572"/>
      <c r="Q327" s="341" t="n">
        <f aca="false">Q323+Q319</f>
        <v>25158.8</v>
      </c>
      <c r="R327" s="339" t="n">
        <f aca="false">R319+R323</f>
        <v>0</v>
      </c>
    </row>
    <row r="328" customFormat="false" ht="42" hidden="true" customHeight="true" outlineLevel="0" collapsed="false">
      <c r="A328" s="507" t="s">
        <v>20</v>
      </c>
      <c r="B328" s="38" t="s">
        <v>61</v>
      </c>
      <c r="C328" s="229" t="s">
        <v>235</v>
      </c>
      <c r="D328" s="229" t="s">
        <v>261</v>
      </c>
      <c r="E328" s="230" t="s">
        <v>237</v>
      </c>
      <c r="F328" s="562"/>
      <c r="G328" s="563"/>
      <c r="H328" s="573" t="n">
        <f aca="false">I328+J328+L328+R328</f>
        <v>113.4</v>
      </c>
      <c r="I328" s="300"/>
      <c r="J328" s="300"/>
      <c r="K328" s="300"/>
      <c r="L328" s="29" t="n">
        <v>113.4</v>
      </c>
      <c r="M328" s="29"/>
      <c r="N328" s="29"/>
      <c r="O328" s="29"/>
      <c r="P328" s="29"/>
      <c r="Q328" s="29"/>
      <c r="R328" s="300"/>
    </row>
    <row r="329" customFormat="false" ht="15" hidden="true" customHeight="false" outlineLevel="0" collapsed="false">
      <c r="A329" s="507"/>
      <c r="B329" s="38"/>
      <c r="C329" s="229"/>
      <c r="D329" s="229"/>
      <c r="E329" s="218" t="s">
        <v>238</v>
      </c>
      <c r="F329" s="574"/>
      <c r="G329" s="575"/>
      <c r="H329" s="576"/>
      <c r="I329" s="300"/>
      <c r="J329" s="300"/>
      <c r="K329" s="300"/>
      <c r="L329" s="29"/>
      <c r="M329" s="29"/>
      <c r="N329" s="29"/>
      <c r="O329" s="29"/>
      <c r="P329" s="29"/>
      <c r="Q329" s="29"/>
      <c r="R329" s="300"/>
    </row>
    <row r="330" customFormat="false" ht="29.25" hidden="true" customHeight="true" outlineLevel="0" collapsed="false">
      <c r="A330" s="507"/>
      <c r="B330" s="38"/>
      <c r="C330" s="229"/>
      <c r="D330" s="229" t="s">
        <v>261</v>
      </c>
      <c r="E330" s="230" t="s">
        <v>239</v>
      </c>
      <c r="F330" s="577"/>
      <c r="G330" s="578"/>
      <c r="H330" s="573" t="n">
        <f aca="false">I330+J330+L330+R330</f>
        <v>1096.49</v>
      </c>
      <c r="I330" s="229"/>
      <c r="J330" s="229"/>
      <c r="K330" s="229"/>
      <c r="L330" s="29" t="n">
        <v>1096.49</v>
      </c>
      <c r="M330" s="29"/>
      <c r="N330" s="29"/>
      <c r="O330" s="29"/>
      <c r="P330" s="29"/>
      <c r="Q330" s="29"/>
      <c r="R330" s="229"/>
    </row>
    <row r="331" customFormat="false" ht="15" hidden="true" customHeight="false" outlineLevel="0" collapsed="false">
      <c r="A331" s="507"/>
      <c r="B331" s="38"/>
      <c r="C331" s="229"/>
      <c r="D331" s="229"/>
      <c r="E331" s="218" t="s">
        <v>238</v>
      </c>
      <c r="F331" s="574"/>
      <c r="G331" s="575"/>
      <c r="H331" s="576"/>
      <c r="I331" s="229"/>
      <c r="J331" s="229"/>
      <c r="K331" s="229"/>
      <c r="L331" s="29"/>
      <c r="M331" s="29"/>
      <c r="N331" s="29"/>
      <c r="O331" s="29"/>
      <c r="P331" s="29"/>
      <c r="Q331" s="29"/>
      <c r="R331" s="229"/>
    </row>
    <row r="332" customFormat="false" ht="15" hidden="true" customHeight="true" outlineLevel="0" collapsed="false">
      <c r="A332" s="507"/>
      <c r="B332" s="38"/>
      <c r="C332" s="229"/>
      <c r="D332" s="229" t="s">
        <v>261</v>
      </c>
      <c r="E332" s="230" t="s">
        <v>240</v>
      </c>
      <c r="F332" s="577"/>
      <c r="G332" s="578"/>
      <c r="H332" s="573" t="n">
        <f aca="false">I332+J332+L332+R332</f>
        <v>214</v>
      </c>
      <c r="I332" s="229"/>
      <c r="J332" s="229"/>
      <c r="K332" s="229"/>
      <c r="L332" s="29" t="n">
        <v>214</v>
      </c>
      <c r="M332" s="29"/>
      <c r="N332" s="29"/>
      <c r="O332" s="29"/>
      <c r="P332" s="29"/>
      <c r="Q332" s="29"/>
      <c r="R332" s="229"/>
    </row>
    <row r="333" customFormat="false" ht="15" hidden="true" customHeight="false" outlineLevel="0" collapsed="false">
      <c r="A333" s="507"/>
      <c r="B333" s="38"/>
      <c r="C333" s="229"/>
      <c r="D333" s="229"/>
      <c r="E333" s="230" t="s">
        <v>238</v>
      </c>
      <c r="F333" s="562"/>
      <c r="G333" s="563"/>
      <c r="H333" s="579"/>
      <c r="I333" s="229"/>
      <c r="J333" s="229"/>
      <c r="K333" s="229"/>
      <c r="L333" s="29"/>
      <c r="M333" s="29"/>
      <c r="N333" s="29"/>
      <c r="O333" s="29"/>
      <c r="P333" s="29"/>
      <c r="Q333" s="29"/>
      <c r="R333" s="229"/>
    </row>
    <row r="334" customFormat="false" ht="15" hidden="true" customHeight="false" outlineLevel="0" collapsed="false">
      <c r="A334" s="507"/>
      <c r="B334" s="38"/>
      <c r="C334" s="229"/>
      <c r="D334" s="229"/>
      <c r="E334" s="230"/>
      <c r="F334" s="562"/>
      <c r="G334" s="563"/>
      <c r="H334" s="579"/>
      <c r="I334" s="229"/>
      <c r="J334" s="229"/>
      <c r="K334" s="229"/>
      <c r="L334" s="29"/>
      <c r="M334" s="29"/>
      <c r="N334" s="29"/>
      <c r="O334" s="29"/>
      <c r="P334" s="29"/>
      <c r="Q334" s="29"/>
      <c r="R334" s="229"/>
    </row>
    <row r="335" customFormat="false" ht="15" hidden="true" customHeight="false" outlineLevel="0" collapsed="false">
      <c r="A335" s="507"/>
      <c r="B335" s="38"/>
      <c r="C335" s="229"/>
      <c r="D335" s="229"/>
      <c r="E335" s="230"/>
      <c r="F335" s="562"/>
      <c r="G335" s="563"/>
      <c r="H335" s="579"/>
      <c r="I335" s="229"/>
      <c r="J335" s="229"/>
      <c r="K335" s="229"/>
      <c r="L335" s="29"/>
      <c r="M335" s="29"/>
      <c r="N335" s="29"/>
      <c r="O335" s="29"/>
      <c r="P335" s="29"/>
      <c r="Q335" s="29"/>
      <c r="R335" s="229"/>
    </row>
    <row r="336" customFormat="false" ht="15" hidden="true" customHeight="false" outlineLevel="0" collapsed="false">
      <c r="A336" s="507"/>
      <c r="B336" s="38"/>
      <c r="C336" s="229"/>
      <c r="D336" s="229"/>
      <c r="E336" s="230"/>
      <c r="F336" s="562"/>
      <c r="G336" s="563"/>
      <c r="H336" s="579"/>
      <c r="I336" s="229"/>
      <c r="J336" s="229"/>
      <c r="K336" s="229"/>
      <c r="L336" s="29"/>
      <c r="M336" s="29"/>
      <c r="N336" s="29"/>
      <c r="O336" s="29"/>
      <c r="P336" s="29"/>
      <c r="Q336" s="29"/>
      <c r="R336" s="229"/>
    </row>
    <row r="337" customFormat="false" ht="15" hidden="true" customHeight="false" outlineLevel="0" collapsed="false">
      <c r="A337" s="507"/>
      <c r="B337" s="38"/>
      <c r="C337" s="229"/>
      <c r="D337" s="229"/>
      <c r="E337" s="230"/>
      <c r="F337" s="562"/>
      <c r="G337" s="563"/>
      <c r="H337" s="579"/>
      <c r="I337" s="229"/>
      <c r="J337" s="229"/>
      <c r="K337" s="229"/>
      <c r="L337" s="29"/>
      <c r="M337" s="29"/>
      <c r="N337" s="29"/>
      <c r="O337" s="29"/>
      <c r="P337" s="29"/>
      <c r="Q337" s="29"/>
      <c r="R337" s="229"/>
    </row>
    <row r="338" customFormat="false" ht="15" hidden="true" customHeight="false" outlineLevel="0" collapsed="false">
      <c r="A338" s="507"/>
      <c r="B338" s="38"/>
      <c r="C338" s="229"/>
      <c r="D338" s="229"/>
      <c r="E338" s="230"/>
      <c r="F338" s="562"/>
      <c r="G338" s="563"/>
      <c r="H338" s="579"/>
      <c r="I338" s="229"/>
      <c r="J338" s="229"/>
      <c r="K338" s="229"/>
      <c r="L338" s="29"/>
      <c r="M338" s="29"/>
      <c r="N338" s="29"/>
      <c r="O338" s="29"/>
      <c r="P338" s="29"/>
      <c r="Q338" s="29"/>
      <c r="R338" s="229"/>
    </row>
    <row r="339" customFormat="false" ht="15" hidden="true" customHeight="false" outlineLevel="0" collapsed="false">
      <c r="A339" s="507"/>
      <c r="B339" s="38"/>
      <c r="C339" s="229"/>
      <c r="D339" s="229"/>
      <c r="E339" s="230"/>
      <c r="F339" s="562"/>
      <c r="G339" s="563"/>
      <c r="H339" s="579"/>
      <c r="I339" s="229"/>
      <c r="J339" s="229"/>
      <c r="K339" s="229"/>
      <c r="L339" s="29"/>
      <c r="M339" s="29"/>
      <c r="N339" s="29"/>
      <c r="O339" s="29"/>
      <c r="P339" s="29"/>
      <c r="Q339" s="29"/>
      <c r="R339" s="229"/>
    </row>
    <row r="340" customFormat="false" ht="15" hidden="true" customHeight="false" outlineLevel="0" collapsed="false">
      <c r="A340" s="507"/>
      <c r="B340" s="38"/>
      <c r="C340" s="229"/>
      <c r="D340" s="229"/>
      <c r="E340" s="230"/>
      <c r="F340" s="562"/>
      <c r="G340" s="563"/>
      <c r="H340" s="579"/>
      <c r="I340" s="229"/>
      <c r="J340" s="229"/>
      <c r="K340" s="229"/>
      <c r="L340" s="29"/>
      <c r="M340" s="29"/>
      <c r="N340" s="29"/>
      <c r="O340" s="29"/>
      <c r="P340" s="29"/>
      <c r="Q340" s="29"/>
      <c r="R340" s="229"/>
    </row>
    <row r="341" customFormat="false" ht="8.25" hidden="true" customHeight="true" outlineLevel="0" collapsed="false">
      <c r="A341" s="507"/>
      <c r="B341" s="38"/>
      <c r="C341" s="229"/>
      <c r="D341" s="229"/>
      <c r="E341" s="218"/>
      <c r="F341" s="32"/>
      <c r="G341" s="188"/>
      <c r="H341" s="364"/>
      <c r="I341" s="229"/>
      <c r="J341" s="229"/>
      <c r="K341" s="229"/>
      <c r="L341" s="29"/>
      <c r="M341" s="29"/>
      <c r="N341" s="29"/>
      <c r="O341" s="29"/>
      <c r="P341" s="29"/>
      <c r="Q341" s="29"/>
      <c r="R341" s="229"/>
    </row>
    <row r="342" s="349" customFormat="true" ht="14.45" hidden="true" customHeight="true" outlineLevel="0" collapsed="false">
      <c r="A342" s="355"/>
      <c r="B342" s="355" t="s">
        <v>94</v>
      </c>
      <c r="C342" s="292"/>
      <c r="D342" s="292"/>
      <c r="E342" s="292"/>
      <c r="F342" s="520"/>
      <c r="G342" s="347"/>
      <c r="H342" s="348" t="n">
        <f aca="false">H332+H330+H328</f>
        <v>1423.89</v>
      </c>
      <c r="I342" s="341"/>
      <c r="J342" s="533"/>
      <c r="K342" s="533"/>
      <c r="L342" s="520" t="n">
        <v>599.2</v>
      </c>
      <c r="M342" s="347"/>
      <c r="N342" s="347"/>
      <c r="O342" s="347"/>
      <c r="P342" s="347"/>
      <c r="Q342" s="348" t="n">
        <f aca="false">L332+L330+L328</f>
        <v>1423.89</v>
      </c>
      <c r="R342" s="297" t="s">
        <v>177</v>
      </c>
    </row>
    <row r="343" customFormat="false" ht="15.75" hidden="true" customHeight="false" outlineLevel="0" collapsed="false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</row>
    <row r="344" customFormat="false" ht="15.75" hidden="true" customHeight="false" outlineLevel="0" collapsed="false">
      <c r="A344" s="391"/>
    </row>
    <row r="345" customFormat="false" ht="15.75" hidden="true" customHeight="false" outlineLevel="0" collapsed="false">
      <c r="A345" s="382"/>
    </row>
    <row r="346" customFormat="false" ht="15.75" hidden="true" customHeight="false" outlineLevel="0" collapsed="false">
      <c r="A346" s="381" t="s">
        <v>262</v>
      </c>
    </row>
    <row r="347" customFormat="false" ht="15.75" hidden="true" customHeight="false" outlineLevel="0" collapsed="false">
      <c r="A347" s="392" t="s">
        <v>263</v>
      </c>
      <c r="B347" s="392"/>
      <c r="C347" s="392"/>
      <c r="D347" s="392"/>
      <c r="E347" s="392"/>
      <c r="F347" s="392"/>
      <c r="G347" s="392"/>
    </row>
    <row r="348" customFormat="false" ht="15.75" hidden="true" customHeight="false" outlineLevel="0" collapsed="false">
      <c r="A348" s="382"/>
    </row>
    <row r="349" customFormat="false" ht="164.25" hidden="true" customHeight="true" outlineLevel="0" collapsed="false">
      <c r="A349" s="29" t="s">
        <v>183</v>
      </c>
      <c r="B349" s="29" t="s">
        <v>229</v>
      </c>
      <c r="C349" s="29" t="s">
        <v>81</v>
      </c>
      <c r="D349" s="29" t="s">
        <v>230</v>
      </c>
      <c r="E349" s="29" t="s">
        <v>83</v>
      </c>
      <c r="F349" s="29" t="s">
        <v>231</v>
      </c>
      <c r="G349" s="29"/>
      <c r="H349" s="29"/>
      <c r="I349" s="29"/>
      <c r="J349" s="29"/>
    </row>
    <row r="350" customFormat="false" ht="90" hidden="true" customHeight="false" outlineLevel="0" collapsed="false">
      <c r="A350" s="29"/>
      <c r="B350" s="29"/>
      <c r="C350" s="29"/>
      <c r="D350" s="29"/>
      <c r="E350" s="29"/>
      <c r="F350" s="35" t="s">
        <v>87</v>
      </c>
      <c r="G350" s="35" t="s">
        <v>88</v>
      </c>
      <c r="H350" s="35" t="s">
        <v>89</v>
      </c>
      <c r="I350" s="35" t="s">
        <v>233</v>
      </c>
      <c r="J350" s="225" t="s">
        <v>234</v>
      </c>
    </row>
    <row r="351" customFormat="false" ht="15" hidden="true" customHeight="false" outlineLevel="0" collapsed="false">
      <c r="A351" s="200" t="n">
        <v>1</v>
      </c>
      <c r="B351" s="200" t="n">
        <v>2</v>
      </c>
      <c r="C351" s="200" t="n">
        <v>3</v>
      </c>
      <c r="D351" s="200" t="n">
        <v>4</v>
      </c>
      <c r="E351" s="200" t="n">
        <v>5</v>
      </c>
      <c r="F351" s="200" t="n">
        <v>6</v>
      </c>
      <c r="G351" s="200" t="n">
        <v>7</v>
      </c>
      <c r="H351" s="200" t="n">
        <v>8</v>
      </c>
      <c r="I351" s="200" t="n">
        <v>9</v>
      </c>
      <c r="J351" s="225" t="n">
        <v>10</v>
      </c>
    </row>
    <row r="352" customFormat="false" ht="15" hidden="true" customHeight="true" outlineLevel="0" collapsed="false">
      <c r="A352" s="38" t="n">
        <v>2</v>
      </c>
      <c r="B352" s="526" t="s">
        <v>264</v>
      </c>
      <c r="C352" s="229" t="s">
        <v>265</v>
      </c>
      <c r="D352" s="38" t="s">
        <v>266</v>
      </c>
      <c r="E352" s="230" t="s">
        <v>237</v>
      </c>
      <c r="F352" s="315" t="n">
        <f aca="false">G352++H352+I352+J352</f>
        <v>141.8</v>
      </c>
      <c r="G352" s="315" t="n">
        <f aca="false">G365+G373</f>
        <v>0</v>
      </c>
      <c r="H352" s="315" t="n">
        <f aca="false">H365+H373</f>
        <v>0</v>
      </c>
      <c r="I352" s="315" t="n">
        <f aca="false">I365+I373</f>
        <v>141.8</v>
      </c>
      <c r="J352" s="315" t="n">
        <f aca="false">J365+J373</f>
        <v>0</v>
      </c>
    </row>
    <row r="353" customFormat="false" ht="60.75" hidden="true" customHeight="true" outlineLevel="0" collapsed="false">
      <c r="A353" s="38"/>
      <c r="B353" s="493" t="s">
        <v>65</v>
      </c>
      <c r="C353" s="229"/>
      <c r="D353" s="38"/>
      <c r="E353" s="218" t="s">
        <v>238</v>
      </c>
      <c r="F353" s="315"/>
      <c r="G353" s="315"/>
      <c r="H353" s="315"/>
      <c r="I353" s="315"/>
      <c r="J353" s="315"/>
    </row>
    <row r="354" customFormat="false" ht="58.5" hidden="true" customHeight="true" outlineLevel="0" collapsed="false">
      <c r="A354" s="38"/>
      <c r="B354" s="493"/>
      <c r="C354" s="352" t="s">
        <v>95</v>
      </c>
      <c r="D354" s="38"/>
      <c r="E354" s="207" t="s">
        <v>239</v>
      </c>
      <c r="F354" s="234" t="n">
        <f aca="false">G354++H354+I354+J354</f>
        <v>278.2</v>
      </c>
      <c r="G354" s="234" t="n">
        <f aca="false">G376</f>
        <v>0</v>
      </c>
      <c r="H354" s="234" t="n">
        <f aca="false">H376</f>
        <v>0</v>
      </c>
      <c r="I354" s="234" t="n">
        <f aca="false">I376</f>
        <v>278.2</v>
      </c>
      <c r="J354" s="234" t="n">
        <f aca="false">J376</f>
        <v>0</v>
      </c>
    </row>
    <row r="355" customFormat="false" ht="58.5" hidden="true" customHeight="true" outlineLevel="0" collapsed="false">
      <c r="A355" s="38"/>
      <c r="B355" s="493"/>
      <c r="C355" s="352" t="s">
        <v>96</v>
      </c>
      <c r="D355" s="38"/>
      <c r="E355" s="207"/>
      <c r="F355" s="234" t="n">
        <f aca="false">G355++H355+I355+J355</f>
        <v>993.7</v>
      </c>
      <c r="G355" s="234" t="n">
        <f aca="false">G377</f>
        <v>0</v>
      </c>
      <c r="H355" s="234" t="n">
        <f aca="false">H377</f>
        <v>0</v>
      </c>
      <c r="I355" s="234" t="n">
        <f aca="false">I377</f>
        <v>993.7</v>
      </c>
      <c r="J355" s="234" t="n">
        <f aca="false">J377</f>
        <v>0</v>
      </c>
    </row>
    <row r="356" customFormat="false" ht="58.5" hidden="true" customHeight="true" outlineLevel="0" collapsed="false">
      <c r="A356" s="38"/>
      <c r="B356" s="493"/>
      <c r="C356" s="352" t="s">
        <v>97</v>
      </c>
      <c r="D356" s="38"/>
      <c r="E356" s="207"/>
      <c r="F356" s="234" t="n">
        <f aca="false">G356++H356+I356+J356</f>
        <v>200.9</v>
      </c>
      <c r="G356" s="234" t="n">
        <f aca="false">G378</f>
        <v>0</v>
      </c>
      <c r="H356" s="234" t="n">
        <f aca="false">H378</f>
        <v>0</v>
      </c>
      <c r="I356" s="234" t="n">
        <f aca="false">I378</f>
        <v>200.9</v>
      </c>
      <c r="J356" s="234" t="n">
        <f aca="false">J378</f>
        <v>0</v>
      </c>
    </row>
    <row r="357" customFormat="false" ht="58.5" hidden="true" customHeight="true" outlineLevel="0" collapsed="false">
      <c r="A357" s="38"/>
      <c r="B357" s="213"/>
      <c r="C357" s="352" t="s">
        <v>267</v>
      </c>
      <c r="D357" s="38"/>
      <c r="E357" s="213"/>
      <c r="F357" s="234" t="n">
        <f aca="false">G357++H357+I357+J357</f>
        <v>360.5</v>
      </c>
      <c r="G357" s="237" t="n">
        <f aca="false">G367</f>
        <v>0</v>
      </c>
      <c r="H357" s="237" t="n">
        <f aca="false">H367</f>
        <v>0</v>
      </c>
      <c r="I357" s="237" t="n">
        <f aca="false">I367</f>
        <v>360.5</v>
      </c>
      <c r="J357" s="237" t="n">
        <f aca="false">J367</f>
        <v>0</v>
      </c>
    </row>
    <row r="358" customFormat="false" ht="15" hidden="true" customHeight="false" outlineLevel="0" collapsed="false">
      <c r="A358" s="38"/>
      <c r="B358" s="461"/>
      <c r="C358" s="274"/>
      <c r="D358" s="38"/>
      <c r="E358" s="292" t="s">
        <v>238</v>
      </c>
      <c r="F358" s="580" t="n">
        <f aca="false">F356+F355+F354+F357</f>
        <v>1833.3</v>
      </c>
      <c r="G358" s="580" t="n">
        <f aca="false">G356+G355+G354+G357</f>
        <v>0</v>
      </c>
      <c r="H358" s="580" t="n">
        <f aca="false">H356+H355+H354+H357</f>
        <v>0</v>
      </c>
      <c r="I358" s="580" t="n">
        <f aca="false">I356+I355+I354+I357</f>
        <v>1833.3</v>
      </c>
      <c r="J358" s="580" t="n">
        <f aca="false">J356+J355+J354+J357</f>
        <v>0</v>
      </c>
    </row>
    <row r="359" customFormat="false" ht="15" hidden="true" customHeight="false" outlineLevel="0" collapsed="false">
      <c r="A359" s="38"/>
      <c r="B359" s="461"/>
      <c r="C359" s="352" t="s">
        <v>95</v>
      </c>
      <c r="D359" s="38"/>
      <c r="E359" s="230" t="s">
        <v>240</v>
      </c>
      <c r="F359" s="234" t="n">
        <f aca="false">G359++H359+I359+J359</f>
        <v>226</v>
      </c>
      <c r="G359" s="234" t="n">
        <f aca="false">G381</f>
        <v>0</v>
      </c>
      <c r="H359" s="234" t="n">
        <f aca="false">H381</f>
        <v>0</v>
      </c>
      <c r="I359" s="234" t="n">
        <f aca="false">I381</f>
        <v>226</v>
      </c>
      <c r="J359" s="234" t="n">
        <f aca="false">J381</f>
        <v>0</v>
      </c>
    </row>
    <row r="360" customFormat="false" ht="15" hidden="true" customHeight="false" outlineLevel="0" collapsed="false">
      <c r="A360" s="38"/>
      <c r="B360" s="461"/>
      <c r="C360" s="352" t="s">
        <v>96</v>
      </c>
      <c r="D360" s="38"/>
      <c r="E360" s="230"/>
      <c r="F360" s="234" t="n">
        <f aca="false">G360++H360+I360+J360</f>
        <v>818</v>
      </c>
      <c r="G360" s="234" t="n">
        <f aca="false">G382</f>
        <v>0</v>
      </c>
      <c r="H360" s="234" t="n">
        <f aca="false">H382</f>
        <v>0</v>
      </c>
      <c r="I360" s="234" t="n">
        <f aca="false">I382</f>
        <v>818</v>
      </c>
      <c r="J360" s="234" t="n">
        <f aca="false">J382</f>
        <v>0</v>
      </c>
    </row>
    <row r="361" customFormat="false" ht="15" hidden="true" customHeight="false" outlineLevel="0" collapsed="false">
      <c r="A361" s="38"/>
      <c r="B361" s="461"/>
      <c r="C361" s="352" t="s">
        <v>97</v>
      </c>
      <c r="D361" s="38"/>
      <c r="E361" s="230"/>
      <c r="F361" s="234" t="n">
        <f aca="false">G361++H361+I361+J361</f>
        <v>213.1</v>
      </c>
      <c r="G361" s="234" t="n">
        <f aca="false">G383</f>
        <v>0</v>
      </c>
      <c r="H361" s="234" t="n">
        <f aca="false">H383</f>
        <v>0</v>
      </c>
      <c r="I361" s="234" t="n">
        <f aca="false">I383</f>
        <v>213.1</v>
      </c>
      <c r="J361" s="234" t="n">
        <f aca="false">J383</f>
        <v>0</v>
      </c>
    </row>
    <row r="362" customFormat="false" ht="15" hidden="true" customHeight="false" outlineLevel="0" collapsed="false">
      <c r="A362" s="38"/>
      <c r="B362" s="461"/>
      <c r="C362" s="352" t="s">
        <v>267</v>
      </c>
      <c r="D362" s="38"/>
      <c r="E362" s="230"/>
      <c r="F362" s="234" t="n">
        <f aca="false">G362++H362+I362+J362</f>
        <v>282.2</v>
      </c>
      <c r="G362" s="581" t="n">
        <f aca="false">G369</f>
        <v>0</v>
      </c>
      <c r="H362" s="234" t="n">
        <f aca="false">H369</f>
        <v>0</v>
      </c>
      <c r="I362" s="234" t="n">
        <f aca="false">I369</f>
        <v>282.2</v>
      </c>
      <c r="J362" s="234" t="n">
        <f aca="false">J369</f>
        <v>0</v>
      </c>
    </row>
    <row r="363" customFormat="false" ht="15" hidden="true" customHeight="false" outlineLevel="0" collapsed="false">
      <c r="A363" s="38"/>
      <c r="B363" s="215"/>
      <c r="C363" s="277"/>
      <c r="D363" s="38"/>
      <c r="E363" s="218" t="s">
        <v>238</v>
      </c>
      <c r="F363" s="582" t="n">
        <f aca="false">F361+F360+F359+F362</f>
        <v>1539.3</v>
      </c>
      <c r="G363" s="268" t="n">
        <f aca="false">G361+G360+G359+G362</f>
        <v>0</v>
      </c>
      <c r="H363" s="268" t="n">
        <f aca="false">H361+H360+H359+H362</f>
        <v>0</v>
      </c>
      <c r="I363" s="268" t="n">
        <f aca="false">I361+I360+I359+I362</f>
        <v>1539.3</v>
      </c>
      <c r="J363" s="268" t="n">
        <f aca="false">J361+J360+J359+J362</f>
        <v>0</v>
      </c>
    </row>
    <row r="364" customFormat="false" ht="15" hidden="true" customHeight="false" outlineLevel="0" collapsed="false">
      <c r="A364" s="355"/>
      <c r="B364" s="355" t="s">
        <v>94</v>
      </c>
      <c r="C364" s="355"/>
      <c r="D364" s="292"/>
      <c r="E364" s="292"/>
      <c r="F364" s="583" t="n">
        <f aca="false">F363+F358+F352</f>
        <v>3514.4</v>
      </c>
      <c r="G364" s="583" t="n">
        <f aca="false">G363+G358+G352</f>
        <v>0</v>
      </c>
      <c r="H364" s="583" t="n">
        <f aca="false">H363+H358+H352</f>
        <v>0</v>
      </c>
      <c r="I364" s="583" t="n">
        <f aca="false">I363+I358+I352</f>
        <v>3514.4</v>
      </c>
      <c r="J364" s="533" t="n">
        <f aca="false">J363+J358+J352</f>
        <v>0</v>
      </c>
    </row>
    <row r="365" customFormat="false" ht="15.75" hidden="true" customHeight="true" outlineLevel="0" collapsed="false">
      <c r="A365" s="584" t="s">
        <v>268</v>
      </c>
      <c r="B365" s="214" t="s">
        <v>269</v>
      </c>
      <c r="C365" s="229" t="s">
        <v>265</v>
      </c>
      <c r="D365" s="38" t="s">
        <v>270</v>
      </c>
      <c r="E365" s="230" t="s">
        <v>237</v>
      </c>
      <c r="F365" s="299" t="n">
        <f aca="false">G365+H365+I365+J365</f>
        <v>141.8</v>
      </c>
      <c r="G365" s="384" t="n">
        <v>0</v>
      </c>
      <c r="H365" s="384" t="n">
        <v>0</v>
      </c>
      <c r="I365" s="300" t="n">
        <v>141.8</v>
      </c>
      <c r="J365" s="384" t="n">
        <v>0</v>
      </c>
    </row>
    <row r="366" customFormat="false" ht="60" hidden="true" customHeight="false" outlineLevel="0" collapsed="false">
      <c r="A366" s="584"/>
      <c r="B366" s="213" t="s">
        <v>271</v>
      </c>
      <c r="C366" s="229"/>
      <c r="D366" s="38"/>
      <c r="E366" s="218" t="s">
        <v>238</v>
      </c>
      <c r="F366" s="299"/>
      <c r="G366" s="384"/>
      <c r="H366" s="384"/>
      <c r="I366" s="300"/>
      <c r="J366" s="384"/>
    </row>
    <row r="367" customFormat="false" ht="15" hidden="true" customHeight="false" outlineLevel="0" collapsed="false">
      <c r="A367" s="584"/>
      <c r="B367" s="461"/>
      <c r="C367" s="229"/>
      <c r="D367" s="38"/>
      <c r="E367" s="230" t="s">
        <v>239</v>
      </c>
      <c r="F367" s="281" t="n">
        <f aca="false">G367+H367+I367+J367</f>
        <v>360.5</v>
      </c>
      <c r="G367" s="30" t="n">
        <v>0</v>
      </c>
      <c r="H367" s="30" t="n">
        <v>0</v>
      </c>
      <c r="I367" s="229" t="n">
        <v>360.5</v>
      </c>
      <c r="J367" s="30" t="n">
        <v>0</v>
      </c>
    </row>
    <row r="368" customFormat="false" ht="15" hidden="true" customHeight="false" outlineLevel="0" collapsed="false">
      <c r="A368" s="584"/>
      <c r="B368" s="461"/>
      <c r="C368" s="229"/>
      <c r="D368" s="38"/>
      <c r="E368" s="218" t="s">
        <v>238</v>
      </c>
      <c r="F368" s="281"/>
      <c r="G368" s="30"/>
      <c r="H368" s="30"/>
      <c r="I368" s="229"/>
      <c r="J368" s="30"/>
    </row>
    <row r="369" customFormat="false" ht="15" hidden="true" customHeight="false" outlineLevel="0" collapsed="false">
      <c r="A369" s="584"/>
      <c r="B369" s="461"/>
      <c r="C369" s="229"/>
      <c r="D369" s="38"/>
      <c r="E369" s="230" t="s">
        <v>240</v>
      </c>
      <c r="F369" s="281" t="n">
        <f aca="false">G369+H369+I369+J369</f>
        <v>282.2</v>
      </c>
      <c r="G369" s="30" t="n">
        <v>0</v>
      </c>
      <c r="H369" s="30" t="n">
        <v>0</v>
      </c>
      <c r="I369" s="229" t="n">
        <v>282.2</v>
      </c>
      <c r="J369" s="30" t="n">
        <v>0</v>
      </c>
    </row>
    <row r="370" customFormat="false" ht="15" hidden="true" customHeight="false" outlineLevel="0" collapsed="false">
      <c r="A370" s="584"/>
      <c r="B370" s="215"/>
      <c r="C370" s="229"/>
      <c r="D370" s="38"/>
      <c r="E370" s="218" t="s">
        <v>238</v>
      </c>
      <c r="F370" s="281"/>
      <c r="G370" s="30"/>
      <c r="H370" s="30"/>
      <c r="I370" s="229"/>
      <c r="J370" s="30"/>
    </row>
    <row r="371" customFormat="false" ht="15.75" hidden="true" customHeight="false" outlineLevel="0" collapsed="false">
      <c r="A371" s="355"/>
      <c r="B371" s="355" t="s">
        <v>94</v>
      </c>
      <c r="C371" s="355"/>
      <c r="D371" s="358"/>
      <c r="E371" s="358"/>
      <c r="F371" s="360" t="n">
        <f aca="false">F369+F367+F365</f>
        <v>784.5</v>
      </c>
      <c r="G371" s="360" t="n">
        <f aca="false">G369+G367+G365</f>
        <v>0</v>
      </c>
      <c r="H371" s="360" t="n">
        <f aca="false">H369+H367+H365</f>
        <v>0</v>
      </c>
      <c r="I371" s="360" t="n">
        <f aca="false">I369+I367+I365</f>
        <v>784.5</v>
      </c>
      <c r="J371" s="360" t="n">
        <f aca="false">J369+J367+J365</f>
        <v>0</v>
      </c>
    </row>
    <row r="372" customFormat="false" ht="15.75" hidden="true" customHeight="false" outlineLevel="0" collapsed="false">
      <c r="A372" s="391"/>
    </row>
    <row r="373" customFormat="false" ht="15.75" hidden="true" customHeight="true" outlineLevel="0" collapsed="false">
      <c r="A373" s="585" t="s">
        <v>39</v>
      </c>
      <c r="B373" s="30" t="s">
        <v>272</v>
      </c>
      <c r="C373" s="38"/>
      <c r="D373" s="38"/>
      <c r="E373" s="361" t="s">
        <v>237</v>
      </c>
      <c r="F373" s="29" t="n">
        <v>0</v>
      </c>
      <c r="G373" s="30" t="n">
        <v>0</v>
      </c>
      <c r="H373" s="30" t="n">
        <v>0</v>
      </c>
      <c r="I373" s="29" t="n">
        <v>0</v>
      </c>
      <c r="J373" s="30" t="n">
        <v>0</v>
      </c>
    </row>
    <row r="374" customFormat="false" ht="60.75" hidden="true" customHeight="true" outlineLevel="0" collapsed="false">
      <c r="A374" s="585"/>
      <c r="B374" s="30"/>
      <c r="C374" s="38"/>
      <c r="D374" s="38"/>
      <c r="E374" s="218" t="s">
        <v>238</v>
      </c>
      <c r="F374" s="29"/>
      <c r="G374" s="30"/>
      <c r="H374" s="30"/>
      <c r="I374" s="29"/>
      <c r="J374" s="30"/>
    </row>
    <row r="375" customFormat="false" ht="47.25" hidden="true" customHeight="true" outlineLevel="0" collapsed="false">
      <c r="A375" s="585"/>
      <c r="B375" s="30"/>
      <c r="C375" s="332"/>
      <c r="D375" s="207" t="s">
        <v>273</v>
      </c>
      <c r="E375" s="207" t="s">
        <v>239</v>
      </c>
      <c r="F375" s="268" t="n">
        <f aca="false">F376+F377+F378</f>
        <v>1472.8</v>
      </c>
      <c r="G375" s="264" t="n">
        <f aca="false">G376+G377+G378</f>
        <v>0</v>
      </c>
      <c r="H375" s="264" t="n">
        <f aca="false">H376+H377+H378</f>
        <v>0</v>
      </c>
      <c r="I375" s="264" t="n">
        <f aca="false">I376+I377+I378</f>
        <v>1472.8</v>
      </c>
      <c r="J375" s="264" t="n">
        <f aca="false">J376+J377+J378</f>
        <v>0</v>
      </c>
    </row>
    <row r="376" customFormat="false" ht="30" hidden="true" customHeight="true" outlineLevel="0" collapsed="false">
      <c r="A376" s="585"/>
      <c r="B376" s="30"/>
      <c r="C376" s="352" t="s">
        <v>95</v>
      </c>
      <c r="D376" s="207"/>
      <c r="E376" s="207"/>
      <c r="F376" s="282" t="n">
        <f aca="false">G376+H376+I376+J376</f>
        <v>278.2</v>
      </c>
      <c r="G376" s="270" t="n">
        <v>0</v>
      </c>
      <c r="H376" s="270" t="n">
        <v>0</v>
      </c>
      <c r="I376" s="274" t="n">
        <v>278.2</v>
      </c>
      <c r="J376" s="270" t="n">
        <v>0</v>
      </c>
    </row>
    <row r="377" customFormat="false" ht="30" hidden="true" customHeight="true" outlineLevel="0" collapsed="false">
      <c r="A377" s="585"/>
      <c r="B377" s="30"/>
      <c r="C377" s="352" t="s">
        <v>96</v>
      </c>
      <c r="D377" s="207"/>
      <c r="E377" s="207"/>
      <c r="F377" s="282" t="n">
        <f aca="false">G377+H377+I377+J377</f>
        <v>993.7</v>
      </c>
      <c r="G377" s="270" t="n">
        <v>0</v>
      </c>
      <c r="H377" s="270" t="n">
        <v>0</v>
      </c>
      <c r="I377" s="274" t="n">
        <v>993.7</v>
      </c>
      <c r="J377" s="270" t="n">
        <v>0</v>
      </c>
    </row>
    <row r="378" customFormat="false" ht="25.5" hidden="true" customHeight="true" outlineLevel="0" collapsed="false">
      <c r="A378" s="585"/>
      <c r="B378" s="30"/>
      <c r="C378" s="352" t="s">
        <v>97</v>
      </c>
      <c r="D378" s="207"/>
      <c r="E378" s="207"/>
      <c r="F378" s="282" t="n">
        <f aca="false">G378+H378+I378+J378</f>
        <v>200.9</v>
      </c>
      <c r="G378" s="270" t="n">
        <v>0</v>
      </c>
      <c r="H378" s="270" t="n">
        <v>0</v>
      </c>
      <c r="I378" s="274" t="n">
        <v>200.9</v>
      </c>
      <c r="J378" s="270" t="n">
        <v>0</v>
      </c>
    </row>
    <row r="379" customFormat="false" ht="15.75" hidden="true" customHeight="true" outlineLevel="0" collapsed="false">
      <c r="A379" s="585"/>
      <c r="B379" s="30"/>
      <c r="C379" s="274"/>
      <c r="D379" s="207"/>
      <c r="E379" s="218" t="s">
        <v>238</v>
      </c>
      <c r="F379" s="277"/>
      <c r="G379" s="160"/>
      <c r="H379" s="160"/>
      <c r="I379" s="277"/>
      <c r="J379" s="160"/>
    </row>
    <row r="380" customFormat="false" ht="15" hidden="true" customHeight="true" outlineLevel="0" collapsed="false">
      <c r="A380" s="585"/>
      <c r="B380" s="30"/>
      <c r="C380" s="332"/>
      <c r="D380" s="362"/>
      <c r="E380" s="230" t="s">
        <v>240</v>
      </c>
      <c r="F380" s="268" t="n">
        <f aca="false">G380+H380+I380+J380</f>
        <v>1257.1</v>
      </c>
      <c r="G380" s="264" t="n">
        <f aca="false">G381+G382+G383</f>
        <v>0</v>
      </c>
      <c r="H380" s="264" t="n">
        <f aca="false">H381+H382+H383</f>
        <v>0</v>
      </c>
      <c r="I380" s="264" t="n">
        <f aca="false">I381+I382+I383</f>
        <v>1257.1</v>
      </c>
      <c r="J380" s="264" t="n">
        <f aca="false">J381+J382+J383</f>
        <v>0</v>
      </c>
    </row>
    <row r="381" customFormat="false" ht="15" hidden="true" customHeight="true" outlineLevel="0" collapsed="false">
      <c r="A381" s="585"/>
      <c r="B381" s="30"/>
      <c r="C381" s="352" t="s">
        <v>95</v>
      </c>
      <c r="D381" s="362"/>
      <c r="E381" s="230"/>
      <c r="F381" s="282" t="n">
        <f aca="false">G381+H381+I381+J381</f>
        <v>226</v>
      </c>
      <c r="G381" s="270" t="n">
        <v>0</v>
      </c>
      <c r="H381" s="270" t="n">
        <v>0</v>
      </c>
      <c r="I381" s="274" t="n">
        <v>226</v>
      </c>
      <c r="J381" s="270" t="n">
        <v>0</v>
      </c>
    </row>
    <row r="382" customFormat="false" ht="15" hidden="true" customHeight="true" outlineLevel="0" collapsed="false">
      <c r="A382" s="585"/>
      <c r="B382" s="30"/>
      <c r="C382" s="352" t="s">
        <v>96</v>
      </c>
      <c r="D382" s="362"/>
      <c r="E382" s="230"/>
      <c r="F382" s="282" t="n">
        <f aca="false">G382+H382+I382+J382</f>
        <v>818</v>
      </c>
      <c r="G382" s="270" t="n">
        <v>0</v>
      </c>
      <c r="H382" s="270" t="n">
        <v>0</v>
      </c>
      <c r="I382" s="274" t="n">
        <v>818</v>
      </c>
      <c r="J382" s="270" t="n">
        <v>0</v>
      </c>
    </row>
    <row r="383" customFormat="false" ht="15.75" hidden="true" customHeight="true" outlineLevel="0" collapsed="false">
      <c r="A383" s="585"/>
      <c r="B383" s="30"/>
      <c r="C383" s="363" t="s">
        <v>97</v>
      </c>
      <c r="D383" s="364"/>
      <c r="E383" s="218" t="s">
        <v>238</v>
      </c>
      <c r="F383" s="282" t="n">
        <f aca="false">G383+H383+I383+J383</f>
        <v>213.1</v>
      </c>
      <c r="G383" s="160" t="n">
        <v>0</v>
      </c>
      <c r="H383" s="160" t="n">
        <v>0</v>
      </c>
      <c r="I383" s="277" t="n">
        <v>213.1</v>
      </c>
      <c r="J383" s="160" t="n">
        <v>0</v>
      </c>
    </row>
    <row r="384" customFormat="false" ht="15.75" hidden="true" customHeight="false" outlineLevel="0" collapsed="false">
      <c r="A384" s="358"/>
      <c r="B384" s="358" t="s">
        <v>110</v>
      </c>
      <c r="C384" s="358"/>
      <c r="D384" s="358"/>
      <c r="E384" s="358"/>
      <c r="F384" s="295" t="n">
        <f aca="false">F380+F375+F373</f>
        <v>2729.9</v>
      </c>
      <c r="G384" s="586" t="n">
        <f aca="false">G380+G375+G373</f>
        <v>0</v>
      </c>
      <c r="H384" s="360" t="n">
        <f aca="false">H380+H375+H373</f>
        <v>0</v>
      </c>
      <c r="I384" s="360" t="n">
        <f aca="false">I380+I375+I373</f>
        <v>2729.9</v>
      </c>
      <c r="J384" s="360" t="n">
        <f aca="false">J380+J375+J373</f>
        <v>0</v>
      </c>
    </row>
    <row r="385" customFormat="false" ht="15.75" hidden="true" customHeight="false" outlineLevel="0" collapsed="false">
      <c r="A385" s="381"/>
    </row>
    <row r="386" customFormat="false" ht="15.75" hidden="true" customHeight="false" outlineLevel="0" collapsed="false">
      <c r="A386" s="381"/>
    </row>
    <row r="387" customFormat="false" ht="15.75" hidden="true" customHeight="false" outlineLevel="0" collapsed="false">
      <c r="A387" s="381"/>
    </row>
    <row r="388" customFormat="false" ht="15.75" hidden="true" customHeight="false" outlineLevel="0" collapsed="false">
      <c r="A388" s="381"/>
    </row>
    <row r="389" customFormat="false" ht="15.75" hidden="true" customHeight="false" outlineLevel="0" collapsed="false">
      <c r="A389" s="381"/>
    </row>
    <row r="390" customFormat="false" ht="15.75" hidden="true" customHeight="false" outlineLevel="0" collapsed="false">
      <c r="A390" s="381" t="s">
        <v>274</v>
      </c>
    </row>
    <row r="391" customFormat="false" ht="15.75" hidden="true" customHeight="false" outlineLevel="0" collapsed="false">
      <c r="A391" s="382"/>
    </row>
    <row r="392" customFormat="false" ht="15.75" hidden="true" customHeight="false" outlineLevel="0" collapsed="false">
      <c r="A392" s="392" t="s">
        <v>275</v>
      </c>
      <c r="B392" s="392"/>
      <c r="C392" s="392"/>
      <c r="D392" s="392"/>
      <c r="E392" s="392"/>
      <c r="F392" s="392"/>
      <c r="G392" s="392"/>
    </row>
    <row r="393" customFormat="false" ht="15.75" hidden="true" customHeight="false" outlineLevel="0" collapsed="false">
      <c r="A393" s="382"/>
    </row>
    <row r="394" customFormat="false" ht="164.25" hidden="true" customHeight="true" outlineLevel="0" collapsed="false">
      <c r="A394" s="29" t="s">
        <v>183</v>
      </c>
      <c r="B394" s="29" t="s">
        <v>229</v>
      </c>
      <c r="C394" s="29" t="s">
        <v>81</v>
      </c>
      <c r="D394" s="29" t="s">
        <v>230</v>
      </c>
      <c r="E394" s="29" t="s">
        <v>83</v>
      </c>
      <c r="F394" s="29" t="s">
        <v>231</v>
      </c>
      <c r="G394" s="29"/>
      <c r="H394" s="29"/>
      <c r="I394" s="29"/>
      <c r="J394" s="29"/>
    </row>
    <row r="395" customFormat="false" ht="90" hidden="true" customHeight="false" outlineLevel="0" collapsed="false">
      <c r="A395" s="29"/>
      <c r="B395" s="29"/>
      <c r="C395" s="29"/>
      <c r="D395" s="29"/>
      <c r="E395" s="29"/>
      <c r="F395" s="35" t="s">
        <v>87</v>
      </c>
      <c r="G395" s="35" t="s">
        <v>88</v>
      </c>
      <c r="H395" s="35" t="s">
        <v>89</v>
      </c>
      <c r="I395" s="35" t="s">
        <v>233</v>
      </c>
      <c r="J395" s="225" t="s">
        <v>234</v>
      </c>
    </row>
    <row r="396" customFormat="false" ht="15" hidden="true" customHeight="false" outlineLevel="0" collapsed="false">
      <c r="A396" s="200" t="n">
        <v>1</v>
      </c>
      <c r="B396" s="200" t="n">
        <v>2</v>
      </c>
      <c r="C396" s="200" t="n">
        <v>3</v>
      </c>
      <c r="D396" s="200" t="n">
        <v>4</v>
      </c>
      <c r="E396" s="200" t="n">
        <v>5</v>
      </c>
      <c r="F396" s="200" t="n">
        <v>6</v>
      </c>
      <c r="G396" s="200" t="n">
        <v>7</v>
      </c>
      <c r="H396" s="200" t="n">
        <v>8</v>
      </c>
      <c r="I396" s="200" t="n">
        <v>9</v>
      </c>
      <c r="J396" s="225" t="n">
        <v>10</v>
      </c>
    </row>
    <row r="397" customFormat="false" ht="15" hidden="true" customHeight="true" outlineLevel="0" collapsed="false">
      <c r="A397" s="38" t="n">
        <v>3</v>
      </c>
      <c r="B397" s="526" t="s">
        <v>69</v>
      </c>
      <c r="C397" s="229" t="s">
        <v>276</v>
      </c>
      <c r="D397" s="229" t="s">
        <v>277</v>
      </c>
      <c r="E397" s="230" t="s">
        <v>237</v>
      </c>
      <c r="F397" s="236" t="n">
        <f aca="false">G397+H397+I397+J397</f>
        <v>832.375</v>
      </c>
      <c r="G397" s="236" t="n">
        <f aca="false">G404</f>
        <v>0</v>
      </c>
      <c r="H397" s="367"/>
      <c r="I397" s="236" t="n">
        <f aca="false">I404</f>
        <v>832.375</v>
      </c>
      <c r="J397" s="236" t="n">
        <f aca="false">J404</f>
        <v>0</v>
      </c>
    </row>
    <row r="398" customFormat="false" ht="45" hidden="true" customHeight="false" outlineLevel="0" collapsed="false">
      <c r="A398" s="38"/>
      <c r="B398" s="526" t="s">
        <v>71</v>
      </c>
      <c r="C398" s="229"/>
      <c r="D398" s="229"/>
      <c r="E398" s="218" t="s">
        <v>238</v>
      </c>
      <c r="F398" s="236"/>
      <c r="G398" s="236"/>
      <c r="H398" s="367"/>
      <c r="I398" s="236"/>
      <c r="J398" s="236"/>
    </row>
    <row r="399" customFormat="false" ht="15" hidden="true" customHeight="false" outlineLevel="0" collapsed="false">
      <c r="A399" s="38"/>
      <c r="B399" s="461"/>
      <c r="C399" s="229"/>
      <c r="D399" s="229"/>
      <c r="E399" s="230" t="s">
        <v>239</v>
      </c>
      <c r="F399" s="236" t="n">
        <f aca="false">G399+H399+I399+J399</f>
        <v>1057.2</v>
      </c>
      <c r="G399" s="236" t="n">
        <f aca="false">G407</f>
        <v>0</v>
      </c>
      <c r="H399" s="367"/>
      <c r="I399" s="236" t="n">
        <f aca="false">I407</f>
        <v>1057.2</v>
      </c>
      <c r="J399" s="236" t="n">
        <f aca="false">J407</f>
        <v>0</v>
      </c>
    </row>
    <row r="400" customFormat="false" ht="15" hidden="true" customHeight="false" outlineLevel="0" collapsed="false">
      <c r="A400" s="38"/>
      <c r="B400" s="461"/>
      <c r="C400" s="229"/>
      <c r="D400" s="229"/>
      <c r="E400" s="218" t="s">
        <v>238</v>
      </c>
      <c r="F400" s="236"/>
      <c r="G400" s="236"/>
      <c r="H400" s="367"/>
      <c r="I400" s="236"/>
      <c r="J400" s="236"/>
    </row>
    <row r="401" customFormat="false" ht="15" hidden="true" customHeight="false" outlineLevel="0" collapsed="false">
      <c r="A401" s="38"/>
      <c r="B401" s="461"/>
      <c r="C401" s="229"/>
      <c r="D401" s="229"/>
      <c r="E401" s="230" t="s">
        <v>240</v>
      </c>
      <c r="F401" s="236" t="n">
        <f aca="false">G401+H401+I401+J401</f>
        <v>1013.1</v>
      </c>
      <c r="G401" s="236" t="n">
        <f aca="false">G409</f>
        <v>0</v>
      </c>
      <c r="H401" s="367"/>
      <c r="I401" s="236" t="n">
        <f aca="false">I409</f>
        <v>1013.1</v>
      </c>
      <c r="J401" s="236" t="n">
        <f aca="false">J409</f>
        <v>0</v>
      </c>
    </row>
    <row r="402" customFormat="false" ht="15" hidden="true" customHeight="false" outlineLevel="0" collapsed="false">
      <c r="A402" s="38"/>
      <c r="B402" s="215"/>
      <c r="C402" s="229"/>
      <c r="D402" s="229"/>
      <c r="E402" s="218" t="s">
        <v>238</v>
      </c>
      <c r="F402" s="236"/>
      <c r="G402" s="236"/>
      <c r="H402" s="367"/>
      <c r="I402" s="236"/>
      <c r="J402" s="236"/>
    </row>
    <row r="403" customFormat="false" ht="15" hidden="true" customHeight="false" outlineLevel="0" collapsed="false">
      <c r="A403" s="32"/>
      <c r="B403" s="32" t="s">
        <v>94</v>
      </c>
      <c r="C403" s="32"/>
      <c r="D403" s="218"/>
      <c r="E403" s="32"/>
      <c r="F403" s="587" t="n">
        <f aca="false">F401+F399+F397</f>
        <v>2902.675</v>
      </c>
      <c r="G403" s="587" t="n">
        <f aca="false">G401+G399+G397</f>
        <v>0</v>
      </c>
      <c r="H403" s="587" t="n">
        <f aca="false">H401+H399+H397</f>
        <v>0</v>
      </c>
      <c r="I403" s="587" t="n">
        <f aca="false">I401+I399+I397</f>
        <v>2902.675</v>
      </c>
      <c r="J403" s="587" t="n">
        <f aca="false">J401+J399+J397</f>
        <v>0</v>
      </c>
    </row>
    <row r="404" customFormat="false" ht="15" hidden="true" customHeight="true" outlineLevel="0" collapsed="false">
      <c r="A404" s="588" t="n">
        <v>41642</v>
      </c>
      <c r="B404" s="526" t="s">
        <v>278</v>
      </c>
      <c r="C404" s="229" t="s">
        <v>276</v>
      </c>
      <c r="D404" s="229" t="s">
        <v>279</v>
      </c>
      <c r="E404" s="230"/>
      <c r="F404" s="283" t="n">
        <f aca="false">G404+H404+I404+J404</f>
        <v>832.375</v>
      </c>
      <c r="G404" s="589" t="n">
        <v>0</v>
      </c>
      <c r="H404" s="589" t="n">
        <v>0</v>
      </c>
      <c r="I404" s="551" t="n">
        <v>832.375</v>
      </c>
      <c r="J404" s="589" t="n">
        <v>0</v>
      </c>
    </row>
    <row r="405" customFormat="false" ht="30" hidden="true" customHeight="false" outlineLevel="0" collapsed="false">
      <c r="A405" s="588"/>
      <c r="B405" s="526" t="s">
        <v>73</v>
      </c>
      <c r="C405" s="229"/>
      <c r="D405" s="229"/>
      <c r="E405" s="230" t="s">
        <v>237</v>
      </c>
      <c r="F405" s="283"/>
      <c r="G405" s="589"/>
      <c r="H405" s="589"/>
      <c r="I405" s="551"/>
      <c r="J405" s="589"/>
    </row>
    <row r="406" customFormat="false" ht="15" hidden="true" customHeight="false" outlineLevel="0" collapsed="false">
      <c r="A406" s="588"/>
      <c r="B406" s="461"/>
      <c r="C406" s="229"/>
      <c r="D406" s="229"/>
      <c r="E406" s="218" t="s">
        <v>238</v>
      </c>
      <c r="F406" s="283"/>
      <c r="G406" s="589"/>
      <c r="H406" s="589"/>
      <c r="I406" s="551"/>
      <c r="J406" s="589"/>
    </row>
    <row r="407" customFormat="false" ht="15" hidden="true" customHeight="false" outlineLevel="0" collapsed="false">
      <c r="A407" s="588"/>
      <c r="B407" s="461"/>
      <c r="C407" s="229"/>
      <c r="D407" s="229"/>
      <c r="E407" s="230" t="s">
        <v>239</v>
      </c>
      <c r="F407" s="283" t="n">
        <f aca="false">G407+H407+I407+J407</f>
        <v>1057.2</v>
      </c>
      <c r="G407" s="590" t="n">
        <v>0</v>
      </c>
      <c r="H407" s="371" t="n">
        <v>0</v>
      </c>
      <c r="I407" s="551" t="n">
        <v>1057.2</v>
      </c>
      <c r="J407" s="590" t="n">
        <v>0</v>
      </c>
    </row>
    <row r="408" customFormat="false" ht="15" hidden="true" customHeight="false" outlineLevel="0" collapsed="false">
      <c r="A408" s="588"/>
      <c r="B408" s="461"/>
      <c r="C408" s="229"/>
      <c r="D408" s="229"/>
      <c r="E408" s="218" t="s">
        <v>238</v>
      </c>
      <c r="F408" s="283"/>
      <c r="G408" s="590"/>
      <c r="H408" s="371"/>
      <c r="I408" s="551"/>
      <c r="J408" s="590"/>
    </row>
    <row r="409" customFormat="false" ht="15" hidden="true" customHeight="false" outlineLevel="0" collapsed="false">
      <c r="A409" s="588"/>
      <c r="B409" s="461"/>
      <c r="C409" s="229"/>
      <c r="D409" s="229"/>
      <c r="E409" s="230" t="s">
        <v>240</v>
      </c>
      <c r="F409" s="283" t="n">
        <f aca="false">G409+H409+I409+J409</f>
        <v>1013.1</v>
      </c>
      <c r="G409" s="589" t="n">
        <v>0</v>
      </c>
      <c r="H409" s="589" t="n">
        <v>0</v>
      </c>
      <c r="I409" s="551" t="n">
        <v>1013.1</v>
      </c>
      <c r="J409" s="589" t="n">
        <v>0</v>
      </c>
    </row>
    <row r="410" customFormat="false" ht="15" hidden="true" customHeight="false" outlineLevel="0" collapsed="false">
      <c r="A410" s="588"/>
      <c r="B410" s="215"/>
      <c r="C410" s="229"/>
      <c r="D410" s="229"/>
      <c r="E410" s="218" t="s">
        <v>238</v>
      </c>
      <c r="F410" s="283"/>
      <c r="G410" s="589"/>
      <c r="H410" s="589"/>
      <c r="I410" s="551"/>
      <c r="J410" s="589"/>
    </row>
    <row r="411" customFormat="false" ht="15" hidden="true" customHeight="false" outlineLevel="0" collapsed="false">
      <c r="A411" s="591"/>
      <c r="B411" s="32" t="s">
        <v>94</v>
      </c>
      <c r="C411" s="32"/>
      <c r="D411" s="218"/>
      <c r="E411" s="32"/>
      <c r="F411" s="522" t="n">
        <f aca="false">F409+F407+F404</f>
        <v>2902.675</v>
      </c>
      <c r="G411" s="522" t="n">
        <f aca="false">G409+G407+G404</f>
        <v>0</v>
      </c>
      <c r="H411" s="522" t="n">
        <f aca="false">H409+H407+H404</f>
        <v>0</v>
      </c>
      <c r="I411" s="522" t="n">
        <f aca="false">I409+I407+I404</f>
        <v>2902.675</v>
      </c>
      <c r="J411" s="522" t="n">
        <f aca="false">J409+J407+J404</f>
        <v>0</v>
      </c>
    </row>
    <row r="412" customFormat="false" ht="15.75" hidden="true" customHeight="false" outlineLevel="0" collapsed="false">
      <c r="A412" s="381"/>
    </row>
    <row r="413" customFormat="false" ht="14.05" hidden="false" customHeight="false" outlineLevel="0" collapsed="false">
      <c r="A413" s="676" t="s">
        <v>536</v>
      </c>
      <c r="B413" s="676"/>
      <c r="C413" s="676"/>
      <c r="D413" s="676"/>
      <c r="E413" s="676"/>
      <c r="F413" s="676"/>
      <c r="G413" s="676"/>
      <c r="H413" s="676"/>
      <c r="I413" s="676"/>
      <c r="J413" s="676"/>
      <c r="K413" s="676"/>
    </row>
    <row r="414" customFormat="false" ht="14.05" hidden="false" customHeight="false" outlineLevel="0" collapsed="false">
      <c r="A414" s="676" t="s">
        <v>180</v>
      </c>
      <c r="B414" s="676"/>
      <c r="C414" s="676"/>
      <c r="D414" s="676"/>
      <c r="E414" s="676"/>
      <c r="F414" s="676"/>
      <c r="G414" s="676"/>
      <c r="H414" s="676"/>
      <c r="I414" s="676"/>
      <c r="J414" s="676"/>
      <c r="K414" s="676"/>
    </row>
    <row r="415" customFormat="false" ht="14.05" hidden="false" customHeight="false" outlineLevel="0" collapsed="false">
      <c r="A415" s="676" t="s">
        <v>281</v>
      </c>
      <c r="B415" s="676"/>
      <c r="C415" s="676"/>
      <c r="D415" s="676"/>
      <c r="E415" s="676"/>
      <c r="F415" s="676"/>
      <c r="G415" s="676"/>
      <c r="H415" s="676"/>
      <c r="I415" s="676"/>
      <c r="J415" s="676"/>
      <c r="K415" s="676"/>
    </row>
    <row r="416" customFormat="false" ht="31.5" hidden="false" customHeight="true" outlineLevel="0" collapsed="false">
      <c r="A416" s="834" t="s">
        <v>537</v>
      </c>
      <c r="B416" s="834"/>
      <c r="C416" s="834"/>
      <c r="D416" s="834"/>
      <c r="E416" s="834"/>
      <c r="F416" s="834"/>
      <c r="G416" s="834"/>
      <c r="H416" s="834"/>
      <c r="I416" s="834"/>
      <c r="J416" s="834"/>
      <c r="K416" s="834"/>
    </row>
    <row r="417" customFormat="false" ht="14.05" hidden="false" customHeight="false" outlineLevel="0" collapsed="false">
      <c r="A417" s="679"/>
      <c r="B417" s="678"/>
      <c r="C417" s="678"/>
      <c r="D417" s="678"/>
      <c r="E417" s="678"/>
      <c r="F417" s="678"/>
      <c r="G417" s="678"/>
      <c r="H417" s="678"/>
      <c r="I417" s="678"/>
      <c r="J417" s="678"/>
      <c r="K417" s="678"/>
    </row>
    <row r="418" customFormat="false" ht="29.45" hidden="false" customHeight="true" outlineLevel="0" collapsed="false">
      <c r="A418" s="63" t="s">
        <v>183</v>
      </c>
      <c r="B418" s="63" t="s">
        <v>283</v>
      </c>
      <c r="C418" s="63" t="s">
        <v>284</v>
      </c>
      <c r="D418" s="63" t="s">
        <v>285</v>
      </c>
      <c r="E418" s="63" t="s">
        <v>286</v>
      </c>
      <c r="F418" s="63" t="s">
        <v>287</v>
      </c>
      <c r="G418" s="63" t="s">
        <v>466</v>
      </c>
      <c r="H418" s="63" t="s">
        <v>467</v>
      </c>
      <c r="I418" s="63"/>
      <c r="J418" s="63" t="s">
        <v>288</v>
      </c>
      <c r="K418" s="63" t="s">
        <v>289</v>
      </c>
    </row>
    <row r="419" customFormat="false" ht="14.05" hidden="false" customHeight="false" outlineLevel="0" collapsed="false">
      <c r="A419" s="63" t="s">
        <v>9</v>
      </c>
      <c r="B419" s="63"/>
      <c r="C419" s="63"/>
      <c r="D419" s="63"/>
      <c r="E419" s="63"/>
      <c r="F419" s="63"/>
      <c r="G419" s="63"/>
      <c r="H419" s="63"/>
      <c r="I419" s="63"/>
      <c r="J419" s="63"/>
      <c r="K419" s="63"/>
    </row>
    <row r="420" customFormat="false" ht="14.05" hidden="false" customHeight="false" outlineLevel="0" collapsed="false">
      <c r="A420" s="706" t="n">
        <v>1</v>
      </c>
      <c r="B420" s="706" t="n">
        <v>2</v>
      </c>
      <c r="C420" s="706" t="n">
        <v>3</v>
      </c>
      <c r="D420" s="706" t="n">
        <v>4</v>
      </c>
      <c r="E420" s="706" t="n">
        <v>5</v>
      </c>
      <c r="F420" s="706" t="n">
        <v>6</v>
      </c>
      <c r="G420" s="706" t="n">
        <v>7</v>
      </c>
      <c r="H420" s="706" t="n">
        <v>8</v>
      </c>
      <c r="I420" s="706"/>
      <c r="J420" s="706" t="n">
        <v>9</v>
      </c>
      <c r="K420" s="706" t="n">
        <v>10</v>
      </c>
    </row>
    <row r="421" customFormat="false" ht="93" hidden="false" customHeight="true" outlineLevel="0" collapsed="false">
      <c r="A421" s="63" t="n">
        <v>1</v>
      </c>
      <c r="B421" s="64" t="s">
        <v>538</v>
      </c>
      <c r="C421" s="63" t="s">
        <v>198</v>
      </c>
      <c r="D421" s="65" t="s">
        <v>291</v>
      </c>
      <c r="E421" s="63" t="s">
        <v>292</v>
      </c>
      <c r="F421" s="63" t="s">
        <v>177</v>
      </c>
      <c r="G421" s="63"/>
      <c r="H421" s="63" t="s">
        <v>468</v>
      </c>
      <c r="I421" s="63"/>
      <c r="J421" s="63" t="s">
        <v>293</v>
      </c>
      <c r="K421" s="63" t="s">
        <v>294</v>
      </c>
    </row>
    <row r="422" customFormat="false" ht="15" hidden="false" customHeight="true" outlineLevel="0" collapsed="false">
      <c r="A422" s="63" t="n">
        <v>2</v>
      </c>
      <c r="B422" s="64" t="s">
        <v>295</v>
      </c>
      <c r="C422" s="63" t="s">
        <v>198</v>
      </c>
      <c r="D422" s="65" t="s">
        <v>296</v>
      </c>
      <c r="E422" s="63" t="s">
        <v>292</v>
      </c>
      <c r="F422" s="63" t="s">
        <v>297</v>
      </c>
      <c r="G422" s="63"/>
      <c r="H422" s="63" t="s">
        <v>468</v>
      </c>
      <c r="I422" s="63"/>
      <c r="J422" s="63" t="s">
        <v>539</v>
      </c>
      <c r="K422" s="63" t="s">
        <v>294</v>
      </c>
    </row>
    <row r="423" customFormat="false" ht="97.5" hidden="false" customHeight="true" outlineLevel="0" collapsed="false">
      <c r="A423" s="63"/>
      <c r="B423" s="64"/>
      <c r="C423" s="63"/>
      <c r="D423" s="65"/>
      <c r="E423" s="63"/>
      <c r="F423" s="63" t="s">
        <v>298</v>
      </c>
      <c r="G423" s="63"/>
      <c r="H423" s="63"/>
      <c r="I423" s="63"/>
      <c r="J423" s="63"/>
      <c r="K423" s="63"/>
    </row>
    <row r="424" customFormat="false" ht="80.25" hidden="false" customHeight="true" outlineLevel="0" collapsed="false">
      <c r="A424" s="63" t="n">
        <v>3</v>
      </c>
      <c r="B424" s="680" t="s">
        <v>540</v>
      </c>
      <c r="C424" s="63" t="s">
        <v>196</v>
      </c>
      <c r="D424" s="65" t="s">
        <v>303</v>
      </c>
      <c r="E424" s="63" t="s">
        <v>292</v>
      </c>
      <c r="F424" s="63" t="s">
        <v>177</v>
      </c>
      <c r="G424" s="63"/>
      <c r="H424" s="63" t="s">
        <v>468</v>
      </c>
      <c r="I424" s="63"/>
      <c r="J424" s="63" t="s">
        <v>541</v>
      </c>
      <c r="K424" s="63" t="s">
        <v>294</v>
      </c>
    </row>
    <row r="425" customFormat="false" ht="81.6" hidden="false" customHeight="true" outlineLevel="0" collapsed="false">
      <c r="A425" s="63" t="n">
        <v>4</v>
      </c>
      <c r="B425" s="680" t="s">
        <v>542</v>
      </c>
      <c r="C425" s="63" t="s">
        <v>306</v>
      </c>
      <c r="D425" s="680" t="s">
        <v>543</v>
      </c>
      <c r="E425" s="63" t="s">
        <v>292</v>
      </c>
      <c r="F425" s="63" t="s">
        <v>177</v>
      </c>
      <c r="G425" s="63"/>
      <c r="H425" s="63" t="s">
        <v>469</v>
      </c>
      <c r="I425" s="63"/>
      <c r="J425" s="63" t="s">
        <v>342</v>
      </c>
      <c r="K425" s="63" t="s">
        <v>294</v>
      </c>
    </row>
    <row r="426" customFormat="false" ht="87" hidden="false" customHeight="true" outlineLevel="0" collapsed="false">
      <c r="A426" s="63" t="n">
        <v>5</v>
      </c>
      <c r="B426" s="680" t="s">
        <v>321</v>
      </c>
      <c r="C426" s="63" t="s">
        <v>206</v>
      </c>
      <c r="D426" s="680" t="s">
        <v>322</v>
      </c>
      <c r="E426" s="63" t="s">
        <v>292</v>
      </c>
      <c r="F426" s="63" t="s">
        <v>177</v>
      </c>
      <c r="G426" s="63"/>
      <c r="H426" s="63" t="s">
        <v>468</v>
      </c>
      <c r="I426" s="63"/>
      <c r="J426" s="63" t="s">
        <v>342</v>
      </c>
      <c r="K426" s="63" t="s">
        <v>294</v>
      </c>
    </row>
    <row r="427" customFormat="false" ht="202.2" hidden="false" customHeight="true" outlineLevel="0" collapsed="false">
      <c r="A427" s="63" t="n">
        <v>6</v>
      </c>
      <c r="B427" s="680" t="s">
        <v>323</v>
      </c>
      <c r="C427" s="63" t="s">
        <v>198</v>
      </c>
      <c r="D427" s="65" t="s">
        <v>324</v>
      </c>
      <c r="E427" s="63" t="s">
        <v>325</v>
      </c>
      <c r="F427" s="63" t="s">
        <v>326</v>
      </c>
      <c r="G427" s="63"/>
      <c r="H427" s="63" t="s">
        <v>468</v>
      </c>
      <c r="I427" s="63"/>
      <c r="J427" s="63" t="s">
        <v>342</v>
      </c>
      <c r="K427" s="63" t="s">
        <v>294</v>
      </c>
    </row>
    <row r="428" customFormat="false" ht="127.35" hidden="false" customHeight="true" outlineLevel="0" collapsed="false">
      <c r="A428" s="63" t="n">
        <v>7</v>
      </c>
      <c r="B428" s="680" t="s">
        <v>299</v>
      </c>
      <c r="C428" s="63" t="s">
        <v>198</v>
      </c>
      <c r="D428" s="65" t="s">
        <v>300</v>
      </c>
      <c r="E428" s="63" t="s">
        <v>292</v>
      </c>
      <c r="F428" s="63" t="s">
        <v>301</v>
      </c>
      <c r="G428" s="63"/>
      <c r="H428" s="63" t="s">
        <v>468</v>
      </c>
      <c r="I428" s="63"/>
      <c r="J428" s="63" t="s">
        <v>342</v>
      </c>
      <c r="K428" s="63" t="s">
        <v>294</v>
      </c>
    </row>
    <row r="429" customFormat="false" ht="15" hidden="false" customHeight="true" outlineLevel="0" collapsed="false">
      <c r="A429" s="63" t="n">
        <v>8</v>
      </c>
      <c r="B429" s="65" t="s">
        <v>331</v>
      </c>
      <c r="C429" s="63" t="s">
        <v>198</v>
      </c>
      <c r="D429" s="65" t="s">
        <v>332</v>
      </c>
      <c r="E429" s="63" t="s">
        <v>333</v>
      </c>
      <c r="F429" s="63" t="s">
        <v>334</v>
      </c>
      <c r="G429" s="63"/>
      <c r="H429" s="63" t="s">
        <v>468</v>
      </c>
      <c r="I429" s="63"/>
      <c r="J429" s="63" t="s">
        <v>544</v>
      </c>
      <c r="K429" s="63" t="s">
        <v>294</v>
      </c>
    </row>
    <row r="430" customFormat="false" ht="113.25" hidden="false" customHeight="true" outlineLevel="0" collapsed="false">
      <c r="A430" s="63"/>
      <c r="B430" s="65"/>
      <c r="C430" s="63"/>
      <c r="D430" s="65"/>
      <c r="E430" s="63"/>
      <c r="F430" s="63" t="s">
        <v>336</v>
      </c>
      <c r="G430" s="63"/>
      <c r="H430" s="63"/>
      <c r="I430" s="63"/>
      <c r="J430" s="63"/>
      <c r="K430" s="63"/>
    </row>
    <row r="431" customFormat="false" ht="81.2" hidden="false" customHeight="true" outlineLevel="0" collapsed="false">
      <c r="A431" s="63" t="n">
        <v>9</v>
      </c>
      <c r="B431" s="65" t="s">
        <v>337</v>
      </c>
      <c r="C431" s="63" t="s">
        <v>217</v>
      </c>
      <c r="D431" s="65" t="s">
        <v>338</v>
      </c>
      <c r="E431" s="63" t="s">
        <v>333</v>
      </c>
      <c r="F431" s="65" t="s">
        <v>177</v>
      </c>
      <c r="G431" s="63"/>
      <c r="H431" s="63" t="s">
        <v>468</v>
      </c>
      <c r="I431" s="63"/>
      <c r="J431" s="63" t="s">
        <v>342</v>
      </c>
      <c r="K431" s="63" t="s">
        <v>294</v>
      </c>
    </row>
    <row r="432" customFormat="false" ht="123" hidden="false" customHeight="true" outlineLevel="0" collapsed="false">
      <c r="A432" s="63" t="n">
        <v>10</v>
      </c>
      <c r="B432" s="65" t="s">
        <v>340</v>
      </c>
      <c r="C432" s="63" t="s">
        <v>217</v>
      </c>
      <c r="D432" s="65" t="s">
        <v>341</v>
      </c>
      <c r="E432" s="63" t="s">
        <v>333</v>
      </c>
      <c r="F432" s="65" t="s">
        <v>177</v>
      </c>
      <c r="G432" s="63"/>
      <c r="H432" s="63" t="s">
        <v>468</v>
      </c>
      <c r="I432" s="63"/>
      <c r="J432" s="63" t="s">
        <v>342</v>
      </c>
      <c r="K432" s="63" t="s">
        <v>294</v>
      </c>
    </row>
    <row r="433" customFormat="false" ht="15" hidden="false" customHeight="true" outlineLevel="0" collapsed="false">
      <c r="A433" s="63" t="n">
        <v>15</v>
      </c>
      <c r="B433" s="680" t="s">
        <v>343</v>
      </c>
      <c r="C433" s="63" t="s">
        <v>198</v>
      </c>
      <c r="D433" s="680" t="s">
        <v>344</v>
      </c>
      <c r="E433" s="63" t="s">
        <v>333</v>
      </c>
      <c r="F433" s="63" t="s">
        <v>297</v>
      </c>
      <c r="G433" s="63"/>
      <c r="H433" s="63" t="s">
        <v>468</v>
      </c>
      <c r="I433" s="63"/>
      <c r="J433" s="63" t="s">
        <v>545</v>
      </c>
      <c r="K433" s="63" t="s">
        <v>294</v>
      </c>
    </row>
    <row r="434" customFormat="false" ht="99.95" hidden="false" customHeight="true" outlineLevel="0" collapsed="false">
      <c r="A434" s="63"/>
      <c r="B434" s="680"/>
      <c r="C434" s="63"/>
      <c r="D434" s="680"/>
      <c r="E434" s="63"/>
      <c r="F434" s="63" t="s">
        <v>345</v>
      </c>
      <c r="G434" s="63"/>
      <c r="H434" s="63"/>
      <c r="I434" s="63"/>
      <c r="J434" s="63"/>
      <c r="K434" s="63"/>
    </row>
    <row r="435" customFormat="false" ht="96.75" hidden="false" customHeight="true" outlineLevel="0" collapsed="false">
      <c r="A435" s="63" t="n">
        <v>16</v>
      </c>
      <c r="B435" s="680" t="s">
        <v>346</v>
      </c>
      <c r="C435" s="63" t="s">
        <v>217</v>
      </c>
      <c r="D435" s="65" t="s">
        <v>347</v>
      </c>
      <c r="E435" s="63" t="s">
        <v>333</v>
      </c>
      <c r="F435" s="65" t="s">
        <v>177</v>
      </c>
      <c r="G435" s="63"/>
      <c r="H435" s="63" t="s">
        <v>468</v>
      </c>
      <c r="I435" s="63"/>
      <c r="J435" s="63" t="s">
        <v>545</v>
      </c>
      <c r="K435" s="63" t="s">
        <v>294</v>
      </c>
    </row>
    <row r="436" customFormat="false" ht="96.75" hidden="false" customHeight="true" outlineLevel="0" collapsed="false">
      <c r="A436" s="63" t="n">
        <v>17</v>
      </c>
      <c r="B436" s="680" t="s">
        <v>546</v>
      </c>
      <c r="C436" s="63" t="s">
        <v>547</v>
      </c>
      <c r="D436" s="65" t="s">
        <v>303</v>
      </c>
      <c r="E436" s="63" t="s">
        <v>333</v>
      </c>
      <c r="F436" s="728"/>
      <c r="G436" s="63"/>
      <c r="H436" s="63" t="s">
        <v>468</v>
      </c>
      <c r="I436" s="63"/>
      <c r="J436" s="63" t="s">
        <v>97</v>
      </c>
      <c r="K436" s="63" t="s">
        <v>294</v>
      </c>
    </row>
    <row r="437" customFormat="false" ht="73.35" hidden="false" customHeight="true" outlineLevel="0" collapsed="false">
      <c r="A437" s="63" t="n">
        <v>18</v>
      </c>
      <c r="B437" s="64" t="s">
        <v>548</v>
      </c>
      <c r="C437" s="63" t="s">
        <v>217</v>
      </c>
      <c r="D437" s="65" t="s">
        <v>549</v>
      </c>
      <c r="E437" s="63" t="s">
        <v>333</v>
      </c>
      <c r="F437" s="728"/>
      <c r="G437" s="63"/>
      <c r="H437" s="63" t="s">
        <v>468</v>
      </c>
      <c r="I437" s="63"/>
      <c r="J437" s="63" t="s">
        <v>342</v>
      </c>
      <c r="K437" s="63" t="s">
        <v>294</v>
      </c>
    </row>
    <row r="438" customFormat="false" ht="14.05" hidden="false" customHeight="false" outlineLevel="0" collapsed="false">
      <c r="A438" s="793"/>
      <c r="B438" s="793"/>
      <c r="C438" s="793"/>
      <c r="D438" s="793"/>
      <c r="E438" s="793"/>
      <c r="F438" s="793"/>
      <c r="G438" s="793"/>
      <c r="H438" s="793"/>
      <c r="I438" s="793"/>
      <c r="J438" s="793"/>
      <c r="K438" s="793"/>
    </row>
    <row r="439" customFormat="false" ht="14.05" hidden="true" customHeight="false" outlineLevel="0" collapsed="false">
      <c r="A439" s="679"/>
      <c r="B439" s="678"/>
      <c r="C439" s="678"/>
      <c r="D439" s="678"/>
      <c r="E439" s="678"/>
      <c r="F439" s="678"/>
      <c r="G439" s="678"/>
      <c r="H439" s="678"/>
      <c r="I439" s="678"/>
      <c r="J439" s="678"/>
      <c r="K439" s="678"/>
    </row>
    <row r="440" customFormat="false" ht="14.05" hidden="false" customHeight="false" outlineLevel="0" collapsed="false">
      <c r="A440" s="835" t="s">
        <v>74</v>
      </c>
      <c r="B440" s="835"/>
      <c r="C440" s="835"/>
      <c r="D440" s="835"/>
      <c r="E440" s="835"/>
      <c r="F440" s="835"/>
      <c r="G440" s="835"/>
      <c r="H440" s="835"/>
      <c r="I440" s="835"/>
      <c r="J440" s="835"/>
      <c r="K440" s="835"/>
    </row>
    <row r="441" customFormat="false" ht="15" hidden="false" customHeight="true" outlineLevel="0" collapsed="false">
      <c r="A441" s="836" t="s">
        <v>348</v>
      </c>
      <c r="B441" s="836"/>
      <c r="C441" s="836"/>
      <c r="D441" s="836"/>
      <c r="E441" s="836"/>
      <c r="F441" s="836"/>
      <c r="G441" s="836"/>
      <c r="H441" s="836"/>
      <c r="I441" s="836"/>
      <c r="J441" s="836"/>
      <c r="K441" s="836"/>
    </row>
    <row r="442" customFormat="false" ht="15" hidden="false" customHeight="true" outlineLevel="0" collapsed="false">
      <c r="A442" s="836" t="s">
        <v>349</v>
      </c>
      <c r="B442" s="836"/>
      <c r="C442" s="836"/>
      <c r="D442" s="836"/>
      <c r="E442" s="836"/>
      <c r="F442" s="836"/>
      <c r="G442" s="836"/>
      <c r="H442" s="836"/>
      <c r="I442" s="836"/>
      <c r="J442" s="836"/>
      <c r="K442" s="836"/>
    </row>
    <row r="443" customFormat="false" ht="29.25" hidden="false" customHeight="true" outlineLevel="0" collapsed="false">
      <c r="A443" s="836" t="s">
        <v>350</v>
      </c>
      <c r="B443" s="836"/>
      <c r="C443" s="836"/>
      <c r="D443" s="836"/>
      <c r="E443" s="836"/>
      <c r="F443" s="836"/>
      <c r="G443" s="836"/>
      <c r="H443" s="836"/>
      <c r="I443" s="836"/>
      <c r="J443" s="836"/>
      <c r="K443" s="836"/>
    </row>
    <row r="444" customFormat="false" ht="30" hidden="false" customHeight="true" outlineLevel="0" collapsed="false">
      <c r="A444" s="836" t="s">
        <v>351</v>
      </c>
      <c r="B444" s="836"/>
      <c r="C444" s="836"/>
      <c r="D444" s="836"/>
      <c r="E444" s="836"/>
      <c r="F444" s="836"/>
      <c r="G444" s="836"/>
      <c r="H444" s="836"/>
      <c r="I444" s="836"/>
      <c r="J444" s="836"/>
      <c r="K444" s="836"/>
    </row>
    <row r="445" customFormat="false" ht="17.25" hidden="false" customHeight="true" outlineLevel="0" collapsed="false">
      <c r="A445" s="836" t="s">
        <v>352</v>
      </c>
      <c r="B445" s="836"/>
      <c r="C445" s="836"/>
      <c r="D445" s="836"/>
      <c r="E445" s="836"/>
      <c r="F445" s="836"/>
      <c r="G445" s="836"/>
      <c r="H445" s="836"/>
      <c r="I445" s="836"/>
      <c r="J445" s="836"/>
      <c r="K445" s="836"/>
    </row>
    <row r="446" customFormat="false" ht="14.25" hidden="false" customHeight="true" outlineLevel="0" collapsed="false">
      <c r="A446" s="836" t="s">
        <v>353</v>
      </c>
      <c r="B446" s="836"/>
      <c r="C446" s="836"/>
      <c r="D446" s="836"/>
      <c r="E446" s="836"/>
      <c r="F446" s="836"/>
      <c r="G446" s="836"/>
      <c r="H446" s="836"/>
      <c r="I446" s="836"/>
      <c r="J446" s="836"/>
      <c r="K446" s="836"/>
    </row>
    <row r="447" customFormat="false" ht="14.05" hidden="false" customHeight="false" outlineLevel="0" collapsed="false">
      <c r="A447" s="740"/>
      <c r="B447" s="678"/>
      <c r="C447" s="678"/>
      <c r="D447" s="678"/>
      <c r="E447" s="678"/>
      <c r="F447" s="678"/>
      <c r="G447" s="678"/>
      <c r="H447" s="678"/>
      <c r="I447" s="678"/>
      <c r="J447" s="678"/>
      <c r="K447" s="678"/>
    </row>
    <row r="448" customFormat="false" ht="15.75" hidden="true" customHeight="false" outlineLevel="0" collapsed="false">
      <c r="A448" s="381" t="s">
        <v>354</v>
      </c>
    </row>
    <row r="449" customFormat="false" ht="15.75" hidden="true" customHeight="false" outlineLevel="0" collapsed="false">
      <c r="A449" s="490"/>
    </row>
    <row r="450" customFormat="false" ht="15.75" hidden="true" customHeight="false" outlineLevel="0" collapsed="false">
      <c r="A450" s="393"/>
    </row>
    <row r="451" customFormat="false" ht="15.75" hidden="true" customHeight="false" outlineLevel="0" collapsed="false">
      <c r="A451" s="392" t="s">
        <v>355</v>
      </c>
      <c r="B451" s="392"/>
      <c r="C451" s="392"/>
      <c r="D451" s="392"/>
      <c r="E451" s="392"/>
      <c r="F451" s="392"/>
    </row>
    <row r="452" customFormat="false" ht="22.5" hidden="true" customHeight="false" outlineLevel="0" collapsed="false">
      <c r="A452" s="392" t="s">
        <v>356</v>
      </c>
      <c r="B452" s="392"/>
      <c r="C452" s="392"/>
      <c r="D452" s="392"/>
      <c r="E452" s="392"/>
      <c r="F452" s="392"/>
      <c r="G452" s="392"/>
      <c r="H452" s="392"/>
    </row>
    <row r="453" customFormat="false" ht="15.75" hidden="true" customHeight="false" outlineLevel="0" collapsed="false">
      <c r="A453" s="383"/>
    </row>
    <row r="454" customFormat="false" ht="15.75" hidden="true" customHeight="false" outlineLevel="0" collapsed="false">
      <c r="A454" s="391" t="s">
        <v>357</v>
      </c>
    </row>
    <row r="455" customFormat="false" ht="15.75" hidden="true" customHeight="false" outlineLevel="0" collapsed="false">
      <c r="A455" s="391" t="s">
        <v>358</v>
      </c>
    </row>
    <row r="456" customFormat="false" ht="15.75" hidden="true" customHeight="false" outlineLevel="0" collapsed="false">
      <c r="A456" s="391"/>
    </row>
    <row r="457" customFormat="false" ht="177.75" hidden="true" customHeight="true" outlineLevel="0" collapsed="false">
      <c r="A457" s="28" t="s">
        <v>359</v>
      </c>
      <c r="B457" s="28" t="s">
        <v>360</v>
      </c>
      <c r="C457" s="28" t="s">
        <v>361</v>
      </c>
      <c r="D457" s="28" t="s">
        <v>362</v>
      </c>
      <c r="E457" s="28" t="s">
        <v>363</v>
      </c>
      <c r="F457" s="28" t="s">
        <v>364</v>
      </c>
      <c r="G457" s="28"/>
      <c r="H457" s="28"/>
      <c r="I457" s="28"/>
      <c r="J457" s="28" t="s">
        <v>365</v>
      </c>
      <c r="K457" s="28"/>
      <c r="L457" s="28"/>
      <c r="M457" s="28"/>
      <c r="N457" s="28" t="s">
        <v>470</v>
      </c>
      <c r="O457" s="28"/>
      <c r="P457" s="28"/>
      <c r="Q457" s="28"/>
    </row>
    <row r="458" customFormat="false" ht="63.75" hidden="true" customHeight="false" outlineLevel="0" collapsed="false">
      <c r="A458" s="28"/>
      <c r="B458" s="28"/>
      <c r="C458" s="28"/>
      <c r="D458" s="28"/>
      <c r="E458" s="28"/>
      <c r="F458" s="33" t="s">
        <v>88</v>
      </c>
      <c r="G458" s="33" t="s">
        <v>89</v>
      </c>
      <c r="H458" s="33" t="s">
        <v>367</v>
      </c>
      <c r="I458" s="33" t="s">
        <v>366</v>
      </c>
      <c r="J458" s="33" t="s">
        <v>88</v>
      </c>
      <c r="K458" s="33" t="s">
        <v>89</v>
      </c>
      <c r="L458" s="33" t="s">
        <v>367</v>
      </c>
      <c r="M458" s="33" t="s">
        <v>366</v>
      </c>
      <c r="N458" s="33" t="s">
        <v>88</v>
      </c>
      <c r="O458" s="33" t="s">
        <v>89</v>
      </c>
      <c r="P458" s="33" t="s">
        <v>367</v>
      </c>
      <c r="Q458" s="161" t="s">
        <v>366</v>
      </c>
    </row>
    <row r="459" customFormat="false" ht="15" hidden="true" customHeight="false" outlineLevel="0" collapsed="false">
      <c r="A459" s="227" t="n">
        <v>1</v>
      </c>
      <c r="B459" s="227" t="n">
        <v>2</v>
      </c>
      <c r="C459" s="227" t="n">
        <v>3</v>
      </c>
      <c r="D459" s="227" t="n">
        <v>4</v>
      </c>
      <c r="E459" s="227" t="n">
        <v>5</v>
      </c>
      <c r="F459" s="227" t="n">
        <v>6</v>
      </c>
      <c r="G459" s="227" t="n">
        <v>7</v>
      </c>
      <c r="H459" s="227" t="n">
        <v>8</v>
      </c>
      <c r="I459" s="227" t="n">
        <v>9</v>
      </c>
      <c r="J459" s="227" t="n">
        <v>10</v>
      </c>
      <c r="K459" s="227" t="n">
        <v>11</v>
      </c>
      <c r="L459" s="227" t="n">
        <v>12</v>
      </c>
      <c r="M459" s="227" t="n">
        <v>13</v>
      </c>
      <c r="N459" s="227" t="n">
        <v>14</v>
      </c>
      <c r="O459" s="227" t="n">
        <v>15</v>
      </c>
      <c r="P459" s="227" t="n">
        <v>16</v>
      </c>
      <c r="Q459" s="374" t="n">
        <v>17</v>
      </c>
    </row>
    <row r="460" customFormat="false" ht="15.75" hidden="true" customHeight="true" outlineLevel="0" collapsed="false">
      <c r="A460" s="35" t="n">
        <v>1</v>
      </c>
      <c r="B460" s="495" t="s">
        <v>368</v>
      </c>
      <c r="C460" s="495"/>
      <c r="D460" s="495"/>
      <c r="E460" s="495"/>
      <c r="F460" s="495"/>
      <c r="G460" s="495"/>
      <c r="H460" s="495"/>
      <c r="I460" s="495"/>
      <c r="J460" s="495"/>
      <c r="K460" s="495"/>
      <c r="L460" s="495"/>
      <c r="M460" s="495"/>
      <c r="N460" s="495"/>
      <c r="O460" s="495"/>
      <c r="P460" s="495"/>
      <c r="Q460" s="495"/>
    </row>
    <row r="461" customFormat="false" ht="60" hidden="true" customHeight="false" outlineLevel="0" collapsed="false">
      <c r="A461" s="595" t="s">
        <v>15</v>
      </c>
      <c r="B461" s="32" t="s">
        <v>58</v>
      </c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376"/>
    </row>
    <row r="462" customFormat="false" ht="45" hidden="true" customHeight="false" outlineLevel="0" collapsed="false">
      <c r="A462" s="595" t="s">
        <v>20</v>
      </c>
      <c r="B462" s="32" t="s">
        <v>61</v>
      </c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376"/>
    </row>
    <row r="463" customFormat="false" ht="15.75" hidden="true" customHeight="true" outlineLevel="0" collapsed="false">
      <c r="A463" s="35" t="n">
        <v>2</v>
      </c>
      <c r="B463" s="495" t="s">
        <v>108</v>
      </c>
      <c r="C463" s="495"/>
      <c r="D463" s="495"/>
      <c r="E463" s="495"/>
      <c r="F463" s="495"/>
      <c r="G463" s="495"/>
      <c r="H463" s="495"/>
      <c r="I463" s="495"/>
      <c r="J463" s="495"/>
      <c r="K463" s="495"/>
      <c r="L463" s="495"/>
      <c r="M463" s="495"/>
      <c r="N463" s="495"/>
      <c r="O463" s="495"/>
      <c r="P463" s="495"/>
      <c r="Q463" s="495"/>
    </row>
    <row r="464" customFormat="false" ht="75" hidden="true" customHeight="false" outlineLevel="0" collapsed="false">
      <c r="A464" s="595" t="s">
        <v>268</v>
      </c>
      <c r="B464" s="32" t="s">
        <v>214</v>
      </c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376"/>
    </row>
    <row r="465" customFormat="false" ht="60" hidden="true" customHeight="false" outlineLevel="0" collapsed="false">
      <c r="A465" s="595" t="s">
        <v>39</v>
      </c>
      <c r="B465" s="32" t="s">
        <v>218</v>
      </c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376"/>
    </row>
    <row r="466" customFormat="false" ht="15.75" hidden="true" customHeight="true" outlineLevel="0" collapsed="false">
      <c r="A466" s="595" t="n">
        <v>3</v>
      </c>
      <c r="B466" s="375" t="s">
        <v>369</v>
      </c>
      <c r="C466" s="375"/>
      <c r="D466" s="375"/>
      <c r="E466" s="375"/>
      <c r="F466" s="375"/>
      <c r="G466" s="375"/>
      <c r="H466" s="375"/>
      <c r="I466" s="375"/>
      <c r="J466" s="375"/>
      <c r="K466" s="375"/>
      <c r="L466" s="375"/>
      <c r="M466" s="375"/>
      <c r="N466" s="375"/>
      <c r="O466" s="375"/>
      <c r="P466" s="375"/>
      <c r="Q466" s="375"/>
    </row>
    <row r="467" customFormat="false" ht="45" hidden="true" customHeight="false" outlineLevel="0" collapsed="false">
      <c r="A467" s="595" t="s">
        <v>45</v>
      </c>
      <c r="B467" s="41" t="s">
        <v>370</v>
      </c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376"/>
    </row>
    <row r="468" customFormat="false" ht="15.75" hidden="true" customHeight="false" outlineLevel="0" collapsed="false">
      <c r="A468" s="391"/>
    </row>
    <row r="469" customFormat="false" ht="63" hidden="true" customHeight="false" outlineLevel="0" collapsed="false">
      <c r="A469" s="383" t="s">
        <v>74</v>
      </c>
    </row>
    <row r="470" customFormat="false" ht="15.75" hidden="true" customHeight="false" outlineLevel="0" collapsed="false">
      <c r="A470" s="55" t="s">
        <v>371</v>
      </c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</row>
    <row r="471" customFormat="false" ht="15.75" hidden="true" customHeight="false" outlineLevel="0" collapsed="false">
      <c r="A471" s="383"/>
    </row>
    <row r="472" customFormat="false" ht="15.75" hidden="true" customHeight="false" outlineLevel="0" collapsed="false">
      <c r="A472" s="490"/>
    </row>
    <row r="473" customFormat="false" ht="15.75" hidden="true" customHeight="false" outlineLevel="0" collapsed="false">
      <c r="A473" s="381" t="s">
        <v>372</v>
      </c>
    </row>
    <row r="474" customFormat="false" ht="15.75" hidden="true" customHeight="false" outlineLevel="0" collapsed="false">
      <c r="A474" s="490"/>
    </row>
    <row r="475" customFormat="false" ht="15.75" hidden="true" customHeight="false" outlineLevel="0" collapsed="false">
      <c r="A475" s="392" t="s">
        <v>180</v>
      </c>
      <c r="B475" s="392"/>
      <c r="C475" s="392"/>
      <c r="D475" s="392"/>
      <c r="E475" s="392"/>
      <c r="F475" s="392"/>
    </row>
    <row r="476" customFormat="false" ht="15.75" hidden="true" customHeight="false" outlineLevel="0" collapsed="false">
      <c r="A476" s="392" t="s">
        <v>373</v>
      </c>
      <c r="B476" s="392"/>
      <c r="C476" s="392"/>
      <c r="D476" s="392"/>
      <c r="E476" s="392"/>
      <c r="F476" s="392"/>
    </row>
    <row r="477" customFormat="false" ht="15.75" hidden="true" customHeight="false" outlineLevel="0" collapsed="false">
      <c r="A477" s="24" t="s">
        <v>374</v>
      </c>
      <c r="B477" s="24"/>
      <c r="C477" s="24"/>
      <c r="D477" s="24"/>
      <c r="E477" s="24"/>
      <c r="F477" s="24"/>
    </row>
    <row r="478" customFormat="false" ht="15.75" hidden="true" customHeight="false" outlineLevel="0" collapsed="false">
      <c r="A478" s="382"/>
    </row>
    <row r="479" customFormat="false" ht="90" hidden="true" customHeight="true" outlineLevel="0" collapsed="false">
      <c r="A479" s="29" t="s">
        <v>359</v>
      </c>
      <c r="B479" s="29" t="s">
        <v>123</v>
      </c>
      <c r="C479" s="377" t="s">
        <v>375</v>
      </c>
      <c r="D479" s="29" t="s">
        <v>376</v>
      </c>
      <c r="E479" s="29"/>
      <c r="F479" s="29"/>
      <c r="G479" s="207" t="s">
        <v>471</v>
      </c>
    </row>
    <row r="480" customFormat="false" ht="15.75" hidden="true" customHeight="true" outlineLevel="0" collapsed="false">
      <c r="A480" s="29"/>
      <c r="B480" s="29"/>
      <c r="C480" s="213" t="s">
        <v>377</v>
      </c>
      <c r="D480" s="29" t="s">
        <v>378</v>
      </c>
      <c r="E480" s="29" t="s">
        <v>379</v>
      </c>
      <c r="F480" s="29"/>
      <c r="G480" s="493" t="s">
        <v>472</v>
      </c>
    </row>
    <row r="481" customFormat="false" ht="15" hidden="true" customHeight="false" outlineLevel="0" collapsed="false">
      <c r="A481" s="29"/>
      <c r="B481" s="29"/>
      <c r="C481" s="215"/>
      <c r="D481" s="29"/>
      <c r="E481" s="35" t="s">
        <v>78</v>
      </c>
      <c r="F481" s="35" t="s">
        <v>380</v>
      </c>
      <c r="G481" s="159"/>
    </row>
    <row r="482" customFormat="false" ht="15" hidden="true" customHeight="false" outlineLevel="0" collapsed="false">
      <c r="A482" s="200" t="n">
        <v>1</v>
      </c>
      <c r="B482" s="200" t="n">
        <v>2</v>
      </c>
      <c r="C482" s="200" t="n">
        <v>3</v>
      </c>
      <c r="D482" s="200" t="n">
        <v>4</v>
      </c>
      <c r="E482" s="200" t="n">
        <v>5</v>
      </c>
      <c r="F482" s="200" t="n">
        <v>6</v>
      </c>
      <c r="G482" s="225" t="n">
        <v>7</v>
      </c>
    </row>
    <row r="483" customFormat="false" ht="31.5" hidden="true" customHeight="true" outlineLevel="0" collapsed="false">
      <c r="A483" s="35" t="n">
        <v>1</v>
      </c>
      <c r="B483" s="29" t="s">
        <v>381</v>
      </c>
      <c r="C483" s="29"/>
      <c r="D483" s="29"/>
      <c r="E483" s="29"/>
      <c r="F483" s="29"/>
      <c r="G483" s="29"/>
    </row>
    <row r="484" customFormat="false" ht="45" hidden="true" customHeight="false" outlineLevel="0" collapsed="false">
      <c r="A484" s="387" t="s">
        <v>15</v>
      </c>
      <c r="B484" s="32" t="s">
        <v>382</v>
      </c>
      <c r="C484" s="32" t="s">
        <v>196</v>
      </c>
      <c r="D484" s="32" t="n">
        <v>73.5</v>
      </c>
      <c r="E484" s="32"/>
      <c r="F484" s="32"/>
      <c r="G484" s="277"/>
    </row>
    <row r="485" customFormat="false" ht="60" hidden="true" customHeight="false" outlineLevel="0" collapsed="false">
      <c r="A485" s="387" t="s">
        <v>20</v>
      </c>
      <c r="B485" s="32" t="s">
        <v>383</v>
      </c>
      <c r="C485" s="32" t="s">
        <v>198</v>
      </c>
      <c r="D485" s="32" t="n">
        <v>1.7</v>
      </c>
      <c r="E485" s="32"/>
      <c r="F485" s="32"/>
      <c r="G485" s="277"/>
    </row>
    <row r="486" customFormat="false" ht="90" hidden="true" customHeight="false" outlineLevel="0" collapsed="false">
      <c r="A486" s="387" t="s">
        <v>23</v>
      </c>
      <c r="B486" s="218" t="s">
        <v>384</v>
      </c>
      <c r="C486" s="32" t="s">
        <v>198</v>
      </c>
      <c r="D486" s="32" t="n">
        <v>10</v>
      </c>
      <c r="E486" s="32"/>
      <c r="F486" s="32"/>
      <c r="G486" s="277"/>
    </row>
    <row r="487" customFormat="false" ht="30" hidden="true" customHeight="false" outlineLevel="0" collapsed="false">
      <c r="A487" s="387" t="s">
        <v>385</v>
      </c>
      <c r="B487" s="32" t="s">
        <v>386</v>
      </c>
      <c r="C487" s="32" t="s">
        <v>196</v>
      </c>
      <c r="D487" s="32" t="n">
        <v>91</v>
      </c>
      <c r="E487" s="32"/>
      <c r="F487" s="32"/>
      <c r="G487" s="277"/>
    </row>
    <row r="488" customFormat="false" ht="45" hidden="true" customHeight="false" outlineLevel="0" collapsed="false">
      <c r="A488" s="387" t="s">
        <v>29</v>
      </c>
      <c r="B488" s="32" t="s">
        <v>387</v>
      </c>
      <c r="C488" s="32" t="s">
        <v>306</v>
      </c>
      <c r="D488" s="32" t="n">
        <v>165</v>
      </c>
      <c r="E488" s="32"/>
      <c r="F488" s="32"/>
      <c r="G488" s="277"/>
    </row>
    <row r="489" customFormat="false" ht="60" hidden="true" customHeight="false" outlineLevel="0" collapsed="false">
      <c r="A489" s="387" t="s">
        <v>388</v>
      </c>
      <c r="B489" s="32" t="s">
        <v>389</v>
      </c>
      <c r="C489" s="32" t="s">
        <v>202</v>
      </c>
      <c r="D489" s="32" t="n">
        <v>13.4</v>
      </c>
      <c r="E489" s="32"/>
      <c r="F489" s="32"/>
      <c r="G489" s="277"/>
    </row>
    <row r="490" customFormat="false" ht="90" hidden="true" customHeight="false" outlineLevel="0" collapsed="false">
      <c r="A490" s="387" t="s">
        <v>390</v>
      </c>
      <c r="B490" s="32" t="s">
        <v>391</v>
      </c>
      <c r="C490" s="32" t="s">
        <v>198</v>
      </c>
      <c r="D490" s="32" t="n">
        <v>100</v>
      </c>
      <c r="E490" s="32"/>
      <c r="F490" s="32"/>
      <c r="G490" s="277"/>
    </row>
    <row r="491" customFormat="false" ht="75" hidden="true" customHeight="false" outlineLevel="0" collapsed="false">
      <c r="A491" s="387" t="s">
        <v>392</v>
      </c>
      <c r="B491" s="32" t="s">
        <v>393</v>
      </c>
      <c r="C491" s="32" t="s">
        <v>198</v>
      </c>
      <c r="D491" s="32" t="n">
        <v>100</v>
      </c>
      <c r="E491" s="32"/>
      <c r="F491" s="32"/>
      <c r="G491" s="277"/>
    </row>
    <row r="492" customFormat="false" ht="45" hidden="true" customHeight="false" outlineLevel="0" collapsed="false">
      <c r="A492" s="387" t="s">
        <v>394</v>
      </c>
      <c r="B492" s="32" t="s">
        <v>395</v>
      </c>
      <c r="C492" s="32" t="s">
        <v>206</v>
      </c>
      <c r="D492" s="32" t="n">
        <v>17</v>
      </c>
      <c r="E492" s="32"/>
      <c r="F492" s="32"/>
      <c r="G492" s="277"/>
    </row>
    <row r="493" customFormat="false" ht="60" hidden="true" customHeight="false" outlineLevel="0" collapsed="false">
      <c r="A493" s="387" t="s">
        <v>396</v>
      </c>
      <c r="B493" s="32" t="s">
        <v>397</v>
      </c>
      <c r="C493" s="32" t="s">
        <v>206</v>
      </c>
      <c r="D493" s="32" t="n">
        <v>1</v>
      </c>
      <c r="E493" s="32"/>
      <c r="F493" s="32"/>
      <c r="G493" s="277"/>
    </row>
    <row r="494" customFormat="false" ht="105" hidden="true" customHeight="false" outlineLevel="0" collapsed="false">
      <c r="A494" s="387" t="s">
        <v>398</v>
      </c>
      <c r="B494" s="32" t="s">
        <v>399</v>
      </c>
      <c r="C494" s="32" t="s">
        <v>198</v>
      </c>
      <c r="D494" s="32" t="n">
        <v>55.7</v>
      </c>
      <c r="E494" s="32"/>
      <c r="F494" s="32"/>
      <c r="G494" s="277"/>
    </row>
    <row r="495" customFormat="false" ht="30" hidden="true" customHeight="false" outlineLevel="0" collapsed="false">
      <c r="A495" s="387" t="s">
        <v>400</v>
      </c>
      <c r="B495" s="32" t="s">
        <v>401</v>
      </c>
      <c r="C495" s="32" t="s">
        <v>198</v>
      </c>
      <c r="D495" s="32" t="n">
        <v>29.6</v>
      </c>
      <c r="E495" s="32"/>
      <c r="F495" s="32"/>
      <c r="G495" s="277"/>
    </row>
    <row r="496" customFormat="false" ht="30" hidden="true" customHeight="true" outlineLevel="0" collapsed="false">
      <c r="A496" s="35" t="n">
        <v>2</v>
      </c>
      <c r="B496" s="495" t="s">
        <v>108</v>
      </c>
      <c r="C496" s="495"/>
      <c r="D496" s="495"/>
      <c r="E496" s="495"/>
      <c r="F496" s="495"/>
      <c r="G496" s="495"/>
    </row>
    <row r="497" customFormat="false" ht="90" hidden="true" customHeight="false" outlineLevel="0" collapsed="false">
      <c r="A497" s="387" t="s">
        <v>268</v>
      </c>
      <c r="B497" s="32" t="s">
        <v>402</v>
      </c>
      <c r="C497" s="32" t="s">
        <v>198</v>
      </c>
      <c r="D497" s="32" t="n">
        <v>12.4</v>
      </c>
      <c r="E497" s="32"/>
      <c r="F497" s="32"/>
      <c r="G497" s="277"/>
    </row>
    <row r="498" customFormat="false" ht="45" hidden="true" customHeight="false" outlineLevel="0" collapsed="false">
      <c r="A498" s="387" t="s">
        <v>39</v>
      </c>
      <c r="B498" s="32" t="s">
        <v>403</v>
      </c>
      <c r="C498" s="32" t="s">
        <v>217</v>
      </c>
      <c r="D498" s="32" t="n">
        <v>850</v>
      </c>
      <c r="E498" s="32"/>
      <c r="F498" s="32"/>
      <c r="G498" s="277"/>
    </row>
    <row r="499" customFormat="false" ht="60" hidden="true" customHeight="false" outlineLevel="0" collapsed="false">
      <c r="A499" s="387" t="s">
        <v>404</v>
      </c>
      <c r="B499" s="32" t="s">
        <v>405</v>
      </c>
      <c r="C499" s="32" t="s">
        <v>217</v>
      </c>
      <c r="D499" s="32" t="n">
        <v>95</v>
      </c>
      <c r="E499" s="32"/>
      <c r="F499" s="32"/>
      <c r="G499" s="277"/>
    </row>
    <row r="500" customFormat="false" ht="45" hidden="true" customHeight="true" outlineLevel="0" collapsed="false">
      <c r="A500" s="35" t="n">
        <v>3</v>
      </c>
      <c r="B500" s="495" t="s">
        <v>43</v>
      </c>
      <c r="C500" s="495"/>
      <c r="D500" s="495"/>
      <c r="E500" s="495"/>
      <c r="F500" s="495"/>
      <c r="G500" s="495"/>
    </row>
    <row r="501" customFormat="false" ht="31.5" hidden="true" customHeight="true" outlineLevel="0" collapsed="false">
      <c r="A501" s="584" t="s">
        <v>45</v>
      </c>
      <c r="B501" s="596" t="s">
        <v>406</v>
      </c>
      <c r="C501" s="38" t="s">
        <v>198</v>
      </c>
      <c r="D501" s="38" t="n">
        <v>7.7</v>
      </c>
      <c r="E501" s="38"/>
      <c r="F501" s="38"/>
      <c r="G501" s="38"/>
    </row>
    <row r="502" customFormat="false" ht="47.25" hidden="true" customHeight="false" outlineLevel="0" collapsed="false">
      <c r="A502" s="584"/>
      <c r="B502" s="48" t="s">
        <v>407</v>
      </c>
      <c r="C502" s="38"/>
      <c r="D502" s="38"/>
      <c r="E502" s="38"/>
      <c r="F502" s="38"/>
      <c r="G502" s="38"/>
    </row>
    <row r="503" customFormat="false" ht="31.5" hidden="true" customHeight="true" outlineLevel="0" collapsed="false">
      <c r="A503" s="584" t="s">
        <v>408</v>
      </c>
      <c r="B503" s="596" t="s">
        <v>409</v>
      </c>
      <c r="C503" s="38" t="s">
        <v>217</v>
      </c>
      <c r="D503" s="38" t="n">
        <v>3890</v>
      </c>
      <c r="E503" s="38"/>
      <c r="F503" s="38"/>
      <c r="G503" s="38"/>
    </row>
    <row r="504" customFormat="false" ht="31.5" hidden="true" customHeight="false" outlineLevel="0" collapsed="false">
      <c r="A504" s="584"/>
      <c r="B504" s="48" t="s">
        <v>346</v>
      </c>
      <c r="C504" s="38"/>
      <c r="D504" s="38"/>
      <c r="E504" s="38"/>
      <c r="F504" s="38"/>
      <c r="G504" s="38"/>
    </row>
    <row r="505" customFormat="false" ht="15.75" hidden="true" customHeight="false" outlineLevel="0" collapsed="false">
      <c r="A505" s="391"/>
    </row>
    <row r="506" customFormat="false" ht="60" hidden="true" customHeight="false" outlineLevel="0" collapsed="false">
      <c r="A506" s="593" t="s">
        <v>74</v>
      </c>
    </row>
    <row r="507" customFormat="false" ht="15.75" hidden="true" customHeight="false" outlineLevel="0" collapsed="false">
      <c r="A507" s="55" t="s">
        <v>410</v>
      </c>
      <c r="B507" s="55"/>
      <c r="C507" s="55"/>
      <c r="D507" s="55"/>
      <c r="E507" s="55"/>
      <c r="F507" s="55"/>
      <c r="G507" s="55"/>
    </row>
    <row r="509" customFormat="false" ht="15.75" hidden="true" customHeight="false" outlineLevel="0" collapsed="false">
      <c r="A509" s="381" t="s">
        <v>411</v>
      </c>
    </row>
    <row r="510" customFormat="false" ht="15.75" hidden="true" customHeight="false" outlineLevel="0" collapsed="false">
      <c r="A510" s="392" t="s">
        <v>355</v>
      </c>
      <c r="B510" s="392"/>
      <c r="C510" s="392"/>
      <c r="D510" s="392"/>
      <c r="E510" s="392"/>
      <c r="F510" s="392"/>
      <c r="G510" s="392"/>
    </row>
    <row r="511" customFormat="false" ht="15.75" hidden="true" customHeight="false" outlineLevel="0" collapsed="false">
      <c r="A511" s="392" t="s">
        <v>412</v>
      </c>
      <c r="B511" s="392"/>
      <c r="C511" s="392"/>
      <c r="D511" s="392"/>
      <c r="E511" s="392"/>
      <c r="F511" s="392"/>
      <c r="G511" s="392"/>
    </row>
    <row r="512" customFormat="false" ht="15.75" hidden="true" customHeight="false" outlineLevel="0" collapsed="false">
      <c r="A512" s="392" t="s">
        <v>413</v>
      </c>
      <c r="B512" s="392"/>
      <c r="C512" s="392"/>
      <c r="D512" s="392"/>
      <c r="E512" s="392"/>
      <c r="F512" s="392"/>
      <c r="G512" s="392"/>
    </row>
    <row r="513" customFormat="false" ht="15.75" hidden="true" customHeight="false" outlineLevel="0" collapsed="false">
      <c r="A513" s="490"/>
    </row>
    <row r="514" customFormat="false" ht="15.75" hidden="true" customHeight="false" outlineLevel="0" collapsed="false">
      <c r="A514" s="490"/>
    </row>
    <row r="515" customFormat="false" ht="16.5" hidden="true" customHeight="true" outlineLevel="0" collapsed="false">
      <c r="A515" s="30" t="s">
        <v>414</v>
      </c>
      <c r="B515" s="30"/>
      <c r="C515" s="30"/>
      <c r="D515" s="30" t="s">
        <v>415</v>
      </c>
      <c r="E515" s="30"/>
      <c r="F515" s="30"/>
      <c r="G515" s="196" t="s">
        <v>473</v>
      </c>
      <c r="H515" s="30" t="s">
        <v>474</v>
      </c>
      <c r="I515" s="30"/>
      <c r="J515" s="30"/>
      <c r="K515" s="30" t="s">
        <v>416</v>
      </c>
      <c r="L515" s="30"/>
    </row>
    <row r="516" customFormat="false" ht="15.6" hidden="true" customHeight="true" outlineLevel="0" collapsed="false">
      <c r="A516" s="202" t="n">
        <v>1</v>
      </c>
      <c r="B516" s="202"/>
      <c r="C516" s="202"/>
      <c r="D516" s="202" t="n">
        <v>2</v>
      </c>
      <c r="E516" s="202"/>
      <c r="F516" s="202"/>
      <c r="G516" s="201" t="n">
        <v>3</v>
      </c>
      <c r="H516" s="202" t="n">
        <v>4</v>
      </c>
      <c r="I516" s="202"/>
      <c r="J516" s="202"/>
      <c r="K516" s="202" t="n">
        <v>5</v>
      </c>
      <c r="L516" s="202"/>
    </row>
    <row r="517" customFormat="false" ht="60" hidden="true" customHeight="true" outlineLevel="0" collapsed="false">
      <c r="A517" s="38" t="s">
        <v>417</v>
      </c>
      <c r="B517" s="38"/>
      <c r="C517" s="38"/>
      <c r="D517" s="40"/>
      <c r="E517" s="40"/>
      <c r="F517" s="40"/>
      <c r="G517" s="44"/>
      <c r="H517" s="40"/>
      <c r="I517" s="40"/>
      <c r="J517" s="40"/>
      <c r="K517" s="40"/>
      <c r="L517" s="40"/>
    </row>
    <row r="518" customFormat="false" ht="90" hidden="true" customHeight="true" outlineLevel="0" collapsed="false">
      <c r="A518" s="38" t="s">
        <v>418</v>
      </c>
      <c r="B518" s="38"/>
      <c r="C518" s="38"/>
      <c r="D518" s="40"/>
      <c r="E518" s="40"/>
      <c r="F518" s="40"/>
      <c r="G518" s="44"/>
      <c r="H518" s="40"/>
      <c r="I518" s="40"/>
      <c r="J518" s="40"/>
      <c r="K518" s="40"/>
      <c r="L518" s="40"/>
    </row>
    <row r="519" customFormat="false" ht="105" hidden="true" customHeight="true" outlineLevel="0" collapsed="false">
      <c r="A519" s="229" t="s">
        <v>419</v>
      </c>
      <c r="B519" s="229"/>
      <c r="C519" s="229"/>
      <c r="D519" s="40"/>
      <c r="E519" s="40"/>
      <c r="F519" s="40"/>
      <c r="G519" s="44"/>
      <c r="H519" s="40"/>
      <c r="I519" s="40"/>
      <c r="J519" s="40"/>
      <c r="K519" s="40"/>
      <c r="L519" s="40"/>
    </row>
    <row r="520" customFormat="false" ht="45" hidden="true" customHeight="true" outlineLevel="0" collapsed="false">
      <c r="A520" s="38" t="s">
        <v>420</v>
      </c>
      <c r="B520" s="38"/>
      <c r="C520" s="38"/>
      <c r="D520" s="40"/>
      <c r="E520" s="40"/>
      <c r="F520" s="40"/>
      <c r="G520" s="44"/>
      <c r="H520" s="40"/>
      <c r="I520" s="40"/>
      <c r="J520" s="40"/>
      <c r="K520" s="40"/>
      <c r="L520" s="40"/>
    </row>
    <row r="521" customFormat="false" ht="60" hidden="true" customHeight="true" outlineLevel="0" collapsed="false">
      <c r="A521" s="38" t="s">
        <v>421</v>
      </c>
      <c r="B521" s="38"/>
      <c r="C521" s="38"/>
      <c r="D521" s="40"/>
      <c r="E521" s="40"/>
      <c r="F521" s="40"/>
      <c r="G521" s="44"/>
      <c r="H521" s="40"/>
      <c r="I521" s="40"/>
      <c r="J521" s="40"/>
      <c r="K521" s="40"/>
      <c r="L521" s="40"/>
    </row>
    <row r="522" customFormat="false" ht="75" hidden="true" customHeight="true" outlineLevel="0" collapsed="false">
      <c r="A522" s="38" t="s">
        <v>422</v>
      </c>
      <c r="B522" s="38"/>
      <c r="C522" s="38"/>
      <c r="D522" s="40"/>
      <c r="E522" s="40"/>
      <c r="F522" s="40"/>
      <c r="G522" s="44"/>
      <c r="H522" s="40"/>
      <c r="I522" s="40"/>
      <c r="J522" s="40"/>
      <c r="K522" s="40"/>
      <c r="L522" s="40"/>
    </row>
    <row r="523" customFormat="false" ht="105" hidden="true" customHeight="true" outlineLevel="0" collapsed="false">
      <c r="A523" s="38" t="s">
        <v>423</v>
      </c>
      <c r="B523" s="38"/>
      <c r="C523" s="38"/>
      <c r="D523" s="40"/>
      <c r="E523" s="40"/>
      <c r="F523" s="40"/>
      <c r="G523" s="44"/>
      <c r="H523" s="40"/>
      <c r="I523" s="40"/>
      <c r="J523" s="40"/>
      <c r="K523" s="40"/>
      <c r="L523" s="40"/>
    </row>
    <row r="524" customFormat="false" ht="105" hidden="true" customHeight="true" outlineLevel="0" collapsed="false">
      <c r="A524" s="38" t="s">
        <v>424</v>
      </c>
      <c r="B524" s="38"/>
      <c r="C524" s="38"/>
      <c r="D524" s="40"/>
      <c r="E524" s="40"/>
      <c r="F524" s="40"/>
      <c r="G524" s="44"/>
      <c r="H524" s="40"/>
      <c r="I524" s="40"/>
      <c r="J524" s="40"/>
      <c r="K524" s="40"/>
      <c r="L524" s="40"/>
    </row>
    <row r="525" customFormat="false" ht="60" hidden="true" customHeight="true" outlineLevel="0" collapsed="false">
      <c r="A525" s="38" t="s">
        <v>425</v>
      </c>
      <c r="B525" s="38"/>
      <c r="C525" s="38"/>
      <c r="D525" s="40"/>
      <c r="E525" s="40"/>
      <c r="F525" s="40"/>
      <c r="G525" s="44"/>
      <c r="H525" s="40"/>
      <c r="I525" s="40"/>
      <c r="J525" s="40"/>
      <c r="K525" s="40"/>
      <c r="L525" s="40"/>
    </row>
    <row r="526" customFormat="false" ht="75" hidden="true" customHeight="true" outlineLevel="0" collapsed="false">
      <c r="A526" s="38" t="s">
        <v>426</v>
      </c>
      <c r="B526" s="38"/>
      <c r="C526" s="38"/>
      <c r="D526" s="40"/>
      <c r="E526" s="40"/>
      <c r="F526" s="40"/>
      <c r="G526" s="44"/>
      <c r="H526" s="40"/>
      <c r="I526" s="40"/>
      <c r="J526" s="40"/>
      <c r="K526" s="40"/>
      <c r="L526" s="40"/>
    </row>
    <row r="527" customFormat="false" ht="120" hidden="true" customHeight="true" outlineLevel="0" collapsed="false">
      <c r="A527" s="38" t="s">
        <v>427</v>
      </c>
      <c r="B527" s="38"/>
      <c r="C527" s="38"/>
      <c r="D527" s="40"/>
      <c r="E527" s="40"/>
      <c r="F527" s="40"/>
      <c r="G527" s="44"/>
      <c r="H527" s="40"/>
      <c r="I527" s="40"/>
      <c r="J527" s="40"/>
      <c r="K527" s="40"/>
      <c r="L527" s="40"/>
    </row>
    <row r="528" customFormat="false" ht="30" hidden="true" customHeight="true" outlineLevel="0" collapsed="false">
      <c r="A528" s="38" t="s">
        <v>428</v>
      </c>
      <c r="B528" s="38"/>
      <c r="C528" s="38"/>
      <c r="D528" s="40"/>
      <c r="E528" s="40"/>
      <c r="F528" s="40"/>
      <c r="G528" s="44"/>
      <c r="H528" s="40"/>
      <c r="I528" s="40"/>
      <c r="J528" s="40"/>
      <c r="K528" s="40"/>
      <c r="L528" s="40"/>
    </row>
    <row r="529" customFormat="false" ht="135" hidden="true" customHeight="true" outlineLevel="0" collapsed="false">
      <c r="A529" s="38" t="s">
        <v>429</v>
      </c>
      <c r="B529" s="38"/>
      <c r="C529" s="38"/>
      <c r="D529" s="40"/>
      <c r="E529" s="40"/>
      <c r="F529" s="40"/>
      <c r="G529" s="44"/>
      <c r="H529" s="40"/>
      <c r="I529" s="40"/>
      <c r="J529" s="40"/>
      <c r="K529" s="40"/>
      <c r="L529" s="40"/>
    </row>
    <row r="530" customFormat="false" ht="45" hidden="true" customHeight="true" outlineLevel="0" collapsed="false">
      <c r="A530" s="38" t="s">
        <v>430</v>
      </c>
      <c r="B530" s="38"/>
      <c r="C530" s="38"/>
      <c r="D530" s="40"/>
      <c r="E530" s="40"/>
      <c r="F530" s="40"/>
      <c r="G530" s="44"/>
      <c r="H530" s="40"/>
      <c r="I530" s="40"/>
      <c r="J530" s="40"/>
      <c r="K530" s="40"/>
      <c r="L530" s="40"/>
    </row>
    <row r="531" customFormat="false" ht="75" hidden="true" customHeight="true" outlineLevel="0" collapsed="false">
      <c r="A531" s="38" t="s">
        <v>431</v>
      </c>
      <c r="B531" s="38"/>
      <c r="C531" s="38"/>
      <c r="D531" s="40"/>
      <c r="E531" s="40"/>
      <c r="F531" s="40"/>
      <c r="G531" s="44"/>
      <c r="H531" s="40"/>
      <c r="I531" s="40"/>
      <c r="J531" s="40"/>
      <c r="K531" s="40"/>
      <c r="L531" s="40"/>
    </row>
    <row r="532" customFormat="false" ht="75" hidden="true" customHeight="true" outlineLevel="0" collapsed="false">
      <c r="A532" s="229" t="s">
        <v>432</v>
      </c>
      <c r="B532" s="229"/>
      <c r="C532" s="229"/>
      <c r="D532" s="40"/>
      <c r="E532" s="40"/>
      <c r="F532" s="40"/>
      <c r="G532" s="44"/>
      <c r="H532" s="40"/>
      <c r="I532" s="40"/>
      <c r="J532" s="40"/>
      <c r="K532" s="40"/>
      <c r="L532" s="40"/>
    </row>
    <row r="533" customFormat="false" ht="45" hidden="true" customHeight="true" outlineLevel="0" collapsed="false">
      <c r="A533" s="229" t="s">
        <v>433</v>
      </c>
      <c r="B533" s="229"/>
      <c r="C533" s="229"/>
      <c r="D533" s="40"/>
      <c r="E533" s="40"/>
      <c r="F533" s="40"/>
      <c r="G533" s="44"/>
      <c r="H533" s="40"/>
      <c r="I533" s="40"/>
      <c r="J533" s="40"/>
      <c r="K533" s="40"/>
      <c r="L533" s="40"/>
    </row>
    <row r="534" customFormat="false" ht="15.75" hidden="true" customHeight="false" outlineLevel="0" collapsed="false">
      <c r="A534" s="146"/>
      <c r="B534" s="186"/>
      <c r="C534" s="232"/>
      <c r="D534" s="232"/>
      <c r="E534" s="186"/>
      <c r="F534" s="232"/>
      <c r="G534" s="232"/>
      <c r="H534" s="232"/>
      <c r="I534" s="186"/>
      <c r="J534" s="232"/>
      <c r="K534" s="232"/>
      <c r="L534" s="186"/>
    </row>
    <row r="535" customFormat="false" ht="15.75" hidden="true" customHeight="false" outlineLevel="0" collapsed="false">
      <c r="A535" s="146"/>
      <c r="B535" s="186"/>
      <c r="C535" s="186"/>
      <c r="D535" s="232"/>
      <c r="E535" s="186"/>
      <c r="F535" s="186"/>
      <c r="G535" s="232"/>
      <c r="H535" s="232"/>
      <c r="I535" s="186"/>
      <c r="J535" s="186"/>
      <c r="K535" s="232"/>
      <c r="L535" s="186"/>
    </row>
    <row r="536" customFormat="false" ht="94.5" hidden="true" customHeight="false" outlineLevel="0" collapsed="false">
      <c r="A536" s="146" t="s">
        <v>143</v>
      </c>
      <c r="B536" s="186"/>
      <c r="C536" s="232"/>
      <c r="D536" s="232"/>
      <c r="E536" s="186"/>
      <c r="F536" s="232"/>
      <c r="G536" s="232"/>
      <c r="H536" s="232"/>
      <c r="I536" s="186"/>
      <c r="J536" s="232"/>
      <c r="K536" s="232"/>
      <c r="L536" s="186"/>
    </row>
    <row r="537" customFormat="false" ht="31.5" hidden="true" customHeight="true" outlineLevel="0" collapsed="false">
      <c r="A537" s="146"/>
      <c r="B537" s="146"/>
      <c r="C537" s="192" t="s">
        <v>434</v>
      </c>
      <c r="D537" s="192"/>
      <c r="E537" s="146"/>
      <c r="F537" s="192" t="s">
        <v>145</v>
      </c>
      <c r="G537" s="192"/>
      <c r="H537" s="192"/>
      <c r="I537" s="146"/>
      <c r="J537" s="192" t="s">
        <v>146</v>
      </c>
      <c r="K537" s="192"/>
      <c r="L537" s="146"/>
    </row>
    <row r="544" customFormat="false" ht="144.2" hidden="false" customHeight="true" outlineLevel="0" collapsed="false">
      <c r="A544" s="837" t="n">
        <v>3</v>
      </c>
    </row>
  </sheetData>
  <mergeCells count="1011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3:K413"/>
    <mergeCell ref="A414:K414"/>
    <mergeCell ref="A415:K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H428:I428"/>
    <mergeCell ref="A429:A430"/>
    <mergeCell ref="B429:B430"/>
    <mergeCell ref="C429:C430"/>
    <mergeCell ref="D429:D430"/>
    <mergeCell ref="E429:E430"/>
    <mergeCell ref="G429:G430"/>
    <mergeCell ref="H429:I430"/>
    <mergeCell ref="J429:J430"/>
    <mergeCell ref="K429:K430"/>
    <mergeCell ref="H431:I431"/>
    <mergeCell ref="H432:I432"/>
    <mergeCell ref="A433:A434"/>
    <mergeCell ref="B433:B434"/>
    <mergeCell ref="C433:C434"/>
    <mergeCell ref="D433:D434"/>
    <mergeCell ref="E433:E434"/>
    <mergeCell ref="G433:G434"/>
    <mergeCell ref="H433:I434"/>
    <mergeCell ref="J433:J434"/>
    <mergeCell ref="K433:K434"/>
    <mergeCell ref="H435:I435"/>
    <mergeCell ref="H436:I436"/>
    <mergeCell ref="H437:I437"/>
    <mergeCell ref="A440:K440"/>
    <mergeCell ref="A441:K441"/>
    <mergeCell ref="A442:K442"/>
    <mergeCell ref="A443:K443"/>
    <mergeCell ref="A444:K444"/>
    <mergeCell ref="A445:K445"/>
    <mergeCell ref="A446:K446"/>
    <mergeCell ref="A451:F451"/>
    <mergeCell ref="A452:H452"/>
    <mergeCell ref="A457:A458"/>
    <mergeCell ref="B457:B458"/>
    <mergeCell ref="C457:C458"/>
    <mergeCell ref="D457:D458"/>
    <mergeCell ref="E457:E458"/>
    <mergeCell ref="F457:I457"/>
    <mergeCell ref="J457:M457"/>
    <mergeCell ref="N457:Q457"/>
    <mergeCell ref="B460:Q460"/>
    <mergeCell ref="B463:Q463"/>
    <mergeCell ref="B466:Q466"/>
    <mergeCell ref="A470:Q470"/>
    <mergeCell ref="A475:F475"/>
    <mergeCell ref="A476:F476"/>
    <mergeCell ref="A479:A481"/>
    <mergeCell ref="B479:B481"/>
    <mergeCell ref="D479:F479"/>
    <mergeCell ref="D480:D481"/>
    <mergeCell ref="E480:F480"/>
    <mergeCell ref="B483:G483"/>
    <mergeCell ref="B496:G496"/>
    <mergeCell ref="B500:G500"/>
    <mergeCell ref="A501:A502"/>
    <mergeCell ref="C501:C502"/>
    <mergeCell ref="D501:D502"/>
    <mergeCell ref="E501:E502"/>
    <mergeCell ref="F501:F502"/>
    <mergeCell ref="G501:G502"/>
    <mergeCell ref="A503:A504"/>
    <mergeCell ref="C503:C504"/>
    <mergeCell ref="D503:D504"/>
    <mergeCell ref="E503:E504"/>
    <mergeCell ref="F503:F504"/>
    <mergeCell ref="G503:G504"/>
    <mergeCell ref="A507:G507"/>
    <mergeCell ref="A510:G510"/>
    <mergeCell ref="A511:G511"/>
    <mergeCell ref="A512:G512"/>
    <mergeCell ref="A515:C515"/>
    <mergeCell ref="D515:F515"/>
    <mergeCell ref="H515:J515"/>
    <mergeCell ref="K515:L515"/>
    <mergeCell ref="A516:C516"/>
    <mergeCell ref="D516:F516"/>
    <mergeCell ref="H516:J516"/>
    <mergeCell ref="K516:L516"/>
    <mergeCell ref="A517:C517"/>
    <mergeCell ref="D517:F517"/>
    <mergeCell ref="H517:J517"/>
    <mergeCell ref="K517:L517"/>
    <mergeCell ref="A518:C518"/>
    <mergeCell ref="D518:F518"/>
    <mergeCell ref="H518:J518"/>
    <mergeCell ref="K518:L518"/>
    <mergeCell ref="A519:C519"/>
    <mergeCell ref="D519:F519"/>
    <mergeCell ref="H519:J519"/>
    <mergeCell ref="K519:L519"/>
    <mergeCell ref="A520:C520"/>
    <mergeCell ref="D520:F520"/>
    <mergeCell ref="H520:J520"/>
    <mergeCell ref="K520:L520"/>
    <mergeCell ref="A521:C521"/>
    <mergeCell ref="D521:F521"/>
    <mergeCell ref="H521:J521"/>
    <mergeCell ref="K521:L521"/>
    <mergeCell ref="A522:C522"/>
    <mergeCell ref="D522:F522"/>
    <mergeCell ref="H522:J522"/>
    <mergeCell ref="K522:L522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B534:B536"/>
    <mergeCell ref="C534:D536"/>
    <mergeCell ref="E534:E536"/>
    <mergeCell ref="F534:H536"/>
    <mergeCell ref="I534:I536"/>
    <mergeCell ref="J534:K536"/>
    <mergeCell ref="L534:L536"/>
    <mergeCell ref="C537:D537"/>
    <mergeCell ref="F537:H537"/>
    <mergeCell ref="J537:K537"/>
  </mergeCells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47" man="true" max="16383" min="0"/>
    <brk id="471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V54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60" workbookViewId="0">
      <selection pane="topLeft" activeCell="A1" activeCellId="0" sqref="A1"/>
    </sheetView>
  </sheetViews>
  <sheetFormatPr defaultRowHeight="15"/>
  <cols>
    <col collapsed="false" hidden="false" max="1" min="1" style="0" width="8.70918367346939"/>
    <col collapsed="false" hidden="false" max="2" min="2" style="0" width="23.4234693877551"/>
    <col collapsed="false" hidden="false" max="3" min="3" style="0" width="14.1479591836735"/>
    <col collapsed="false" hidden="false" max="4" min="4" style="0" width="13.1377551020408"/>
    <col collapsed="false" hidden="false" max="5" min="5" style="0" width="11.9948979591837"/>
    <col collapsed="false" hidden="false" max="7" min="6" style="0" width="12.5714285714286"/>
    <col collapsed="false" hidden="false" max="8" min="8" style="0" width="9.4234693877551"/>
    <col collapsed="false" hidden="false" max="9" min="9" style="0" width="10.9948979591837"/>
    <col collapsed="false" hidden="false" max="11" min="10" style="0" width="12.5714285714286"/>
    <col collapsed="false" hidden="false" max="12" min="12" style="0" width="9.4234693877551"/>
    <col collapsed="false" hidden="false" max="13" min="13" style="0" width="11.5714285714286"/>
    <col collapsed="false" hidden="false" max="15" min="14" style="0" width="12.5714285714286"/>
    <col collapsed="false" hidden="false" max="16" min="16" style="0" width="9.4234693877551"/>
    <col collapsed="false" hidden="false" max="17" min="17" style="0" width="11.1428571428571"/>
    <col collapsed="false" hidden="false" max="1025" min="18" style="0" width="8.70918367346939"/>
  </cols>
  <sheetData>
    <row r="1" customFormat="false" ht="15.75" hidden="true" customHeight="false" outlineLevel="0" collapsed="false">
      <c r="A1" s="381" t="s">
        <v>0</v>
      </c>
    </row>
    <row r="2" customFormat="false" ht="15.75" hidden="true" customHeight="false" outlineLevel="0" collapsed="false">
      <c r="A2" s="382" t="s">
        <v>1</v>
      </c>
    </row>
    <row r="3" customFormat="false" ht="15.75" hidden="true" customHeight="false" outlineLevel="0" collapsed="false">
      <c r="A3" s="24" t="s">
        <v>50</v>
      </c>
      <c r="B3" s="24"/>
      <c r="C3" s="24"/>
      <c r="D3" s="24"/>
      <c r="E3" s="24"/>
      <c r="F3" s="24"/>
      <c r="G3" s="24"/>
    </row>
    <row r="4" customFormat="false" ht="15.75" hidden="true" customHeight="false" outlineLevel="0" collapsed="false">
      <c r="A4" s="383"/>
    </row>
    <row r="5" customFormat="false" ht="164.25" hidden="true" customHeight="true" outlineLevel="0" collapsed="false">
      <c r="A5" s="377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435</v>
      </c>
    </row>
    <row r="6" customFormat="false" ht="45" hidden="true" customHeight="false" outlineLevel="0" collapsed="false">
      <c r="A6" s="35" t="s">
        <v>9</v>
      </c>
      <c r="B6" s="29"/>
      <c r="C6" s="29"/>
      <c r="D6" s="277" t="s">
        <v>54</v>
      </c>
      <c r="E6" s="32" t="s">
        <v>55</v>
      </c>
      <c r="F6" s="29"/>
      <c r="G6" s="29"/>
    </row>
    <row r="7" customFormat="false" ht="34.5" hidden="true" customHeight="true" outlineLevel="0" collapsed="false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84" t="n">
        <v>7</v>
      </c>
    </row>
    <row r="8" customFormat="false" ht="15" hidden="true" customHeight="true" outlineLevel="0" collapsed="false">
      <c r="A8" s="385" t="s">
        <v>12</v>
      </c>
      <c r="B8" s="386" t="s">
        <v>56</v>
      </c>
      <c r="C8" s="38"/>
      <c r="D8" s="39" t="n">
        <v>41640</v>
      </c>
      <c r="E8" s="39" t="n">
        <v>42735</v>
      </c>
      <c r="F8" s="38"/>
      <c r="G8" s="38"/>
    </row>
    <row r="9" customFormat="false" ht="60" hidden="true" customHeight="false" outlineLevel="0" collapsed="false">
      <c r="A9" s="385"/>
      <c r="B9" s="32" t="s">
        <v>57</v>
      </c>
      <c r="C9" s="38"/>
      <c r="D9" s="39"/>
      <c r="E9" s="39"/>
      <c r="F9" s="38"/>
      <c r="G9" s="38"/>
    </row>
    <row r="10" customFormat="false" ht="135" hidden="true" customHeight="false" outlineLevel="0" collapsed="false">
      <c r="A10" s="387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77" t="s">
        <v>436</v>
      </c>
    </row>
    <row r="11" customFormat="false" ht="330" hidden="true" customHeight="false" outlineLevel="0" collapsed="false">
      <c r="A11" s="387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r="12" customFormat="false" ht="14.45" hidden="true" customHeight="true" outlineLevel="0" collapsed="false">
      <c r="A12" s="35"/>
      <c r="B12" s="229"/>
      <c r="C12" s="229"/>
      <c r="D12" s="229"/>
      <c r="E12" s="229"/>
      <c r="F12" s="229"/>
      <c r="G12" s="229"/>
    </row>
    <row r="13" customFormat="false" ht="15" hidden="true" customHeight="true" outlineLevel="0" collapsed="false">
      <c r="A13" s="29" t="s">
        <v>33</v>
      </c>
      <c r="B13" s="386" t="s">
        <v>64</v>
      </c>
      <c r="C13" s="38"/>
      <c r="D13" s="39" t="n">
        <v>41640</v>
      </c>
      <c r="E13" s="39" t="n">
        <v>42735</v>
      </c>
      <c r="F13" s="38"/>
      <c r="G13" s="38"/>
    </row>
    <row r="14" customFormat="false" ht="75" hidden="true" customHeight="false" outlineLevel="0" collapsed="false">
      <c r="A14" s="29"/>
      <c r="B14" s="32" t="s">
        <v>65</v>
      </c>
      <c r="C14" s="38"/>
      <c r="D14" s="39"/>
      <c r="E14" s="39"/>
      <c r="F14" s="38"/>
      <c r="G14" s="38"/>
    </row>
    <row r="15" customFormat="false" ht="180" hidden="true" customHeight="false" outlineLevel="0" collapsed="false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300" t="s">
        <v>437</v>
      </c>
    </row>
    <row r="16" customFormat="false" ht="90" hidden="true" customHeight="false" outlineLevel="0" collapsed="false">
      <c r="A16" s="387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8" t="s">
        <v>41</v>
      </c>
      <c r="G16" s="229" t="s">
        <v>438</v>
      </c>
    </row>
    <row r="17" customFormat="false" ht="15" hidden="true" customHeight="true" outlineLevel="0" collapsed="false">
      <c r="A17" s="29" t="n">
        <v>3</v>
      </c>
      <c r="B17" s="388" t="s">
        <v>69</v>
      </c>
      <c r="C17" s="38" t="s">
        <v>70</v>
      </c>
      <c r="D17" s="39" t="n">
        <v>41640</v>
      </c>
      <c r="E17" s="39" t="n">
        <v>42735</v>
      </c>
      <c r="F17" s="229"/>
      <c r="G17" s="38"/>
    </row>
    <row r="18" customFormat="false" ht="133.5" hidden="true" customHeight="true" outlineLevel="0" collapsed="false">
      <c r="A18" s="29"/>
      <c r="B18" s="218" t="s">
        <v>71</v>
      </c>
      <c r="C18" s="38"/>
      <c r="D18" s="39"/>
      <c r="E18" s="39"/>
      <c r="F18" s="229"/>
      <c r="G18" s="38"/>
    </row>
    <row r="19" customFormat="false" ht="74.25" hidden="true" customHeight="true" outlineLevel="0" collapsed="false">
      <c r="A19" s="389" t="n">
        <v>41642</v>
      </c>
      <c r="B19" s="230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9" t="s">
        <v>439</v>
      </c>
    </row>
    <row r="20" customFormat="false" ht="102" hidden="true" customHeight="true" outlineLevel="0" collapsed="false">
      <c r="A20" s="389"/>
      <c r="B20" s="218" t="s">
        <v>73</v>
      </c>
      <c r="C20" s="38"/>
      <c r="D20" s="39"/>
      <c r="E20" s="39"/>
      <c r="F20" s="38"/>
      <c r="G20" s="229"/>
    </row>
    <row r="21" customFormat="false" ht="15" hidden="true" customHeight="false" outlineLevel="0" collapsed="false">
      <c r="A21" s="390"/>
    </row>
    <row r="22" customFormat="false" ht="15.75" hidden="true" customHeight="false" outlineLevel="0" collapsed="false">
      <c r="A22" s="391" t="s">
        <v>74</v>
      </c>
    </row>
    <row r="23" customFormat="false" ht="15.75" hidden="true" customHeight="false" outlineLevel="0" collapsed="false">
      <c r="A23" s="391" t="s">
        <v>49</v>
      </c>
    </row>
    <row r="24" customFormat="false" ht="15.75" hidden="true" customHeight="false" outlineLevel="0" collapsed="false">
      <c r="A24" s="381"/>
    </row>
    <row r="25" customFormat="false" ht="15.75" hidden="true" customHeight="false" outlineLevel="0" collapsed="false">
      <c r="A25" s="381" t="s">
        <v>75</v>
      </c>
    </row>
    <row r="26" customFormat="false" ht="15.75" hidden="true" customHeight="false" outlineLevel="0" collapsed="false">
      <c r="A26" s="392" t="s">
        <v>78</v>
      </c>
      <c r="B26" s="392"/>
      <c r="C26" s="392"/>
      <c r="D26" s="392"/>
      <c r="E26" s="392"/>
      <c r="F26" s="392"/>
      <c r="G26" s="392"/>
    </row>
    <row r="27" customFormat="false" ht="15.75" hidden="true" customHeight="false" outlineLevel="0" collapsed="false">
      <c r="A27" s="392" t="s">
        <v>440</v>
      </c>
      <c r="B27" s="392"/>
      <c r="C27" s="392"/>
      <c r="D27" s="392"/>
      <c r="E27" s="392"/>
      <c r="F27" s="392"/>
      <c r="G27" s="392"/>
    </row>
    <row r="28" customFormat="false" ht="15.75" hidden="true" customHeight="false" outlineLevel="0" collapsed="false">
      <c r="A28" s="393"/>
    </row>
    <row r="29" customFormat="false" ht="172.5" hidden="true" customHeight="true" outlineLevel="0" collapsed="false">
      <c r="A29" s="40" t="s">
        <v>80</v>
      </c>
      <c r="B29" s="40" t="s">
        <v>81</v>
      </c>
      <c r="C29" s="40" t="s">
        <v>82</v>
      </c>
      <c r="D29" s="40"/>
      <c r="E29" s="40" t="s">
        <v>83</v>
      </c>
      <c r="F29" s="328" t="s">
        <v>84</v>
      </c>
      <c r="G29" s="328"/>
      <c r="H29" s="328"/>
      <c r="I29" s="328"/>
      <c r="J29" s="328"/>
      <c r="K29" s="328"/>
      <c r="L29" s="328"/>
      <c r="M29" s="328"/>
      <c r="N29" s="328"/>
      <c r="O29" s="328"/>
    </row>
    <row r="30" customFormat="false" ht="30.75" hidden="true" customHeight="true" outlineLevel="0" collapsed="false">
      <c r="A30" s="40"/>
      <c r="B30" s="40"/>
      <c r="C30" s="40" t="s">
        <v>85</v>
      </c>
      <c r="D30" s="40" t="s">
        <v>86</v>
      </c>
      <c r="E30" s="40"/>
      <c r="F30" s="30"/>
      <c r="G30" s="30"/>
      <c r="H30" s="30"/>
      <c r="I30" s="649" t="s">
        <v>87</v>
      </c>
      <c r="J30" s="40" t="s">
        <v>88</v>
      </c>
      <c r="K30" s="40" t="s">
        <v>89</v>
      </c>
      <c r="L30" s="289" t="s">
        <v>441</v>
      </c>
      <c r="M30" s="40" t="s">
        <v>91</v>
      </c>
      <c r="N30" s="40"/>
      <c r="O30" s="40"/>
    </row>
    <row r="31" customFormat="false" ht="15.75" hidden="true" customHeight="false" outlineLevel="0" collapsed="false">
      <c r="A31" s="40"/>
      <c r="B31" s="40"/>
      <c r="C31" s="40"/>
      <c r="D31" s="40"/>
      <c r="E31" s="40"/>
      <c r="F31" s="30"/>
      <c r="G31" s="30"/>
      <c r="H31" s="30"/>
      <c r="I31" s="649"/>
      <c r="J31" s="40"/>
      <c r="K31" s="40"/>
      <c r="L31" s="44" t="s">
        <v>442</v>
      </c>
      <c r="M31" s="40"/>
      <c r="N31" s="40"/>
      <c r="O31" s="40"/>
    </row>
    <row r="32" customFormat="false" ht="15.75" hidden="true" customHeight="false" outlineLevel="0" collapsed="false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70" t="n">
        <v>6</v>
      </c>
      <c r="G32" s="270"/>
      <c r="H32" s="270"/>
      <c r="I32" s="270"/>
      <c r="J32" s="44" t="n">
        <v>7</v>
      </c>
      <c r="K32" s="44" t="n">
        <v>8</v>
      </c>
      <c r="L32" s="44" t="n">
        <v>9</v>
      </c>
      <c r="M32" s="40" t="n">
        <v>10</v>
      </c>
      <c r="N32" s="40"/>
      <c r="O32" s="40"/>
    </row>
    <row r="33" customFormat="false" ht="47.25" hidden="true" customHeight="true" outlineLevel="0" collapsed="false">
      <c r="A33" s="228" t="s">
        <v>192</v>
      </c>
      <c r="B33" s="40" t="s">
        <v>443</v>
      </c>
      <c r="C33" s="394" t="n">
        <v>41640</v>
      </c>
      <c r="D33" s="394" t="n">
        <v>42004</v>
      </c>
      <c r="E33" s="289" t="s">
        <v>237</v>
      </c>
      <c r="F33" s="395"/>
      <c r="G33" s="395"/>
      <c r="H33" s="395"/>
      <c r="I33" s="396" t="n">
        <f aca="false">I34+I36+I37</f>
        <v>20222.504</v>
      </c>
      <c r="J33" s="396" t="n">
        <f aca="false">J34+J36+J37</f>
        <v>0</v>
      </c>
      <c r="K33" s="396" t="n">
        <f aca="false">K34+K36+K37</f>
        <v>17193.04</v>
      </c>
      <c r="L33" s="396" t="n">
        <f aca="false">L34+L36+L37</f>
        <v>0</v>
      </c>
      <c r="M33" s="397" t="n">
        <f aca="false">O34+O35+O36+O37</f>
        <v>3029.464</v>
      </c>
      <c r="N33" s="397"/>
      <c r="O33" s="397"/>
    </row>
    <row r="34" customFormat="false" ht="19.5" hidden="true" customHeight="true" outlineLevel="0" collapsed="false">
      <c r="A34" s="228"/>
      <c r="B34" s="40"/>
      <c r="C34" s="394"/>
      <c r="D34" s="394"/>
      <c r="E34" s="289" t="s">
        <v>238</v>
      </c>
      <c r="F34" s="597" t="s">
        <v>95</v>
      </c>
      <c r="G34" s="597"/>
      <c r="H34" s="597"/>
      <c r="I34" s="399" t="n">
        <f aca="false">J34+K34+L34+O34</f>
        <v>15487.15</v>
      </c>
      <c r="J34" s="401" t="n">
        <f aca="false">J54</f>
        <v>0</v>
      </c>
      <c r="K34" s="400" t="n">
        <f aca="false">K54</f>
        <v>14079.15</v>
      </c>
      <c r="L34" s="401" t="n">
        <f aca="false">L54</f>
        <v>0</v>
      </c>
      <c r="M34" s="398" t="s">
        <v>95</v>
      </c>
      <c r="N34" s="398"/>
      <c r="O34" s="598" t="n">
        <f aca="false">O54</f>
        <v>1408</v>
      </c>
    </row>
    <row r="35" customFormat="false" ht="19.5" hidden="true" customHeight="true" outlineLevel="0" collapsed="false">
      <c r="A35" s="228"/>
      <c r="B35" s="40"/>
      <c r="C35" s="394"/>
      <c r="D35" s="394"/>
      <c r="E35" s="599"/>
      <c r="F35" s="398" t="s">
        <v>96</v>
      </c>
      <c r="G35" s="398"/>
      <c r="H35" s="398"/>
      <c r="I35" s="399" t="n">
        <f aca="false">J35+K35+L35+O35</f>
        <v>0</v>
      </c>
      <c r="J35" s="401" t="n">
        <f aca="false">J55</f>
        <v>0</v>
      </c>
      <c r="K35" s="400" t="n">
        <f aca="false">K55</f>
        <v>0</v>
      </c>
      <c r="L35" s="401" t="n">
        <f aca="false">L55</f>
        <v>0</v>
      </c>
      <c r="M35" s="398" t="s">
        <v>96</v>
      </c>
      <c r="N35" s="398"/>
      <c r="O35" s="600" t="n">
        <f aca="false">O55</f>
        <v>0</v>
      </c>
    </row>
    <row r="36" customFormat="false" ht="19.5" hidden="true" customHeight="true" outlineLevel="0" collapsed="false">
      <c r="A36" s="228"/>
      <c r="B36" s="40"/>
      <c r="C36" s="394"/>
      <c r="D36" s="394"/>
      <c r="E36" s="599"/>
      <c r="F36" s="398" t="s">
        <v>97</v>
      </c>
      <c r="G36" s="398"/>
      <c r="H36" s="398"/>
      <c r="I36" s="399" t="n">
        <f aca="false">J36+K36+L36+O36</f>
        <v>3647.779</v>
      </c>
      <c r="J36" s="401" t="n">
        <f aca="false">J56</f>
        <v>0</v>
      </c>
      <c r="K36" s="400" t="n">
        <f aca="false">K56</f>
        <v>3113.89</v>
      </c>
      <c r="L36" s="401" t="n">
        <f aca="false">L56</f>
        <v>0</v>
      </c>
      <c r="M36" s="398" t="s">
        <v>97</v>
      </c>
      <c r="N36" s="398"/>
      <c r="O36" s="600" t="n">
        <f aca="false">O56</f>
        <v>533.889</v>
      </c>
    </row>
    <row r="37" customFormat="false" ht="19.5" hidden="true" customHeight="true" outlineLevel="0" collapsed="false">
      <c r="A37" s="228"/>
      <c r="B37" s="40"/>
      <c r="C37" s="394"/>
      <c r="D37" s="394"/>
      <c r="E37" s="601"/>
      <c r="F37" s="398" t="s">
        <v>62</v>
      </c>
      <c r="G37" s="398"/>
      <c r="H37" s="398"/>
      <c r="I37" s="399" t="n">
        <f aca="false">J37+K37+L37+O37</f>
        <v>1087.575</v>
      </c>
      <c r="J37" s="402" t="n">
        <f aca="false">J57+J93+J126</f>
        <v>0</v>
      </c>
      <c r="K37" s="400" t="n">
        <f aca="false">K57+K93+K126</f>
        <v>0</v>
      </c>
      <c r="L37" s="402" t="n">
        <f aca="false">L57+L93+L126</f>
        <v>0</v>
      </c>
      <c r="M37" s="398" t="s">
        <v>62</v>
      </c>
      <c r="N37" s="398"/>
      <c r="O37" s="600" t="n">
        <f aca="false">O57+M93+M126</f>
        <v>1087.575</v>
      </c>
    </row>
    <row r="38" customFormat="false" ht="18.75" hidden="true" customHeight="false" outlineLevel="0" collapsed="false">
      <c r="A38" s="228"/>
      <c r="B38" s="40"/>
      <c r="C38" s="394" t="n">
        <v>42005</v>
      </c>
      <c r="D38" s="394" t="n">
        <v>42369</v>
      </c>
      <c r="E38" s="289" t="s">
        <v>239</v>
      </c>
      <c r="F38" s="403"/>
      <c r="G38" s="404"/>
      <c r="H38" s="404"/>
      <c r="I38" s="396" t="n">
        <f aca="false">I39+I40+I41+I42</f>
        <v>61033.92</v>
      </c>
      <c r="J38" s="396" t="n">
        <f aca="false">J39+J40+J41+J42</f>
        <v>0</v>
      </c>
      <c r="K38" s="396" t="n">
        <f aca="false">K39+K40+K41+K42</f>
        <v>4780.39</v>
      </c>
      <c r="L38" s="396" t="n">
        <f aca="false">L39+L40+L41+L42</f>
        <v>0</v>
      </c>
      <c r="M38" s="397" t="n">
        <f aca="false">O39+O40+O41+O42</f>
        <v>56253.53</v>
      </c>
      <c r="N38" s="397"/>
      <c r="O38" s="397"/>
    </row>
    <row r="39" customFormat="false" ht="19.5" hidden="true" customHeight="true" outlineLevel="0" collapsed="false">
      <c r="A39" s="228"/>
      <c r="B39" s="40"/>
      <c r="C39" s="394"/>
      <c r="D39" s="394"/>
      <c r="E39" s="289" t="s">
        <v>238</v>
      </c>
      <c r="F39" s="398" t="s">
        <v>95</v>
      </c>
      <c r="G39" s="398"/>
      <c r="H39" s="398"/>
      <c r="I39" s="399" t="n">
        <f aca="false">J39+K39+L39+O39</f>
        <v>19069.2</v>
      </c>
      <c r="J39" s="400" t="n">
        <f aca="false">J59+J96</f>
        <v>0</v>
      </c>
      <c r="K39" s="400" t="n">
        <f aca="false">K59+K96</f>
        <v>0</v>
      </c>
      <c r="L39" s="400" t="n">
        <f aca="false">L59+L96</f>
        <v>0</v>
      </c>
      <c r="M39" s="398" t="s">
        <v>95</v>
      </c>
      <c r="N39" s="398"/>
      <c r="O39" s="598" t="n">
        <f aca="false">O59+O96</f>
        <v>19069.2</v>
      </c>
    </row>
    <row r="40" customFormat="false" ht="19.5" hidden="true" customHeight="true" outlineLevel="0" collapsed="false">
      <c r="A40" s="228"/>
      <c r="B40" s="40"/>
      <c r="C40" s="394"/>
      <c r="D40" s="394"/>
      <c r="E40" s="599"/>
      <c r="F40" s="398" t="s">
        <v>96</v>
      </c>
      <c r="G40" s="398"/>
      <c r="H40" s="398"/>
      <c r="I40" s="399" t="n">
        <f aca="false">J40+K40+L40+O40</f>
        <v>18971.24</v>
      </c>
      <c r="J40" s="400" t="n">
        <f aca="false">J60+J97</f>
        <v>0</v>
      </c>
      <c r="K40" s="400" t="n">
        <f aca="false">K60+K97</f>
        <v>1156.4</v>
      </c>
      <c r="L40" s="400" t="n">
        <f aca="false">L60+L97</f>
        <v>0</v>
      </c>
      <c r="M40" s="398" t="s">
        <v>96</v>
      </c>
      <c r="N40" s="398"/>
      <c r="O40" s="600" t="n">
        <f aca="false">O60+O97</f>
        <v>17814.84</v>
      </c>
    </row>
    <row r="41" customFormat="false" ht="19.5" hidden="true" customHeight="true" outlineLevel="0" collapsed="false">
      <c r="A41" s="228"/>
      <c r="B41" s="40"/>
      <c r="C41" s="394"/>
      <c r="D41" s="394"/>
      <c r="E41" s="599"/>
      <c r="F41" s="398" t="s">
        <v>97</v>
      </c>
      <c r="G41" s="398"/>
      <c r="H41" s="398"/>
      <c r="I41" s="399" t="n">
        <f aca="false">J41+K41+L41+O41</f>
        <v>20479.29</v>
      </c>
      <c r="J41" s="400" t="n">
        <f aca="false">J61+J98</f>
        <v>0</v>
      </c>
      <c r="K41" s="400" t="n">
        <f aca="false">K61+K98</f>
        <v>3623.99</v>
      </c>
      <c r="L41" s="400" t="n">
        <f aca="false">L61+L98</f>
        <v>0</v>
      </c>
      <c r="M41" s="398" t="s">
        <v>97</v>
      </c>
      <c r="N41" s="398"/>
      <c r="O41" s="600" t="n">
        <f aca="false">O61+O98</f>
        <v>16855.3</v>
      </c>
    </row>
    <row r="42" customFormat="false" ht="19.5" hidden="true" customHeight="true" outlineLevel="0" collapsed="false">
      <c r="A42" s="228"/>
      <c r="B42" s="40"/>
      <c r="C42" s="394"/>
      <c r="D42" s="394"/>
      <c r="E42" s="601"/>
      <c r="F42" s="398" t="s">
        <v>62</v>
      </c>
      <c r="G42" s="398"/>
      <c r="H42" s="398"/>
      <c r="I42" s="399" t="n">
        <f aca="false">J42+K42+L42+O42</f>
        <v>2514.19</v>
      </c>
      <c r="J42" s="400" t="n">
        <f aca="false">J62+J99+J128</f>
        <v>0</v>
      </c>
      <c r="K42" s="400" t="n">
        <f aca="false">K62+K99+K128</f>
        <v>0</v>
      </c>
      <c r="L42" s="400" t="n">
        <f aca="false">L62+L99+L128</f>
        <v>0</v>
      </c>
      <c r="M42" s="398" t="s">
        <v>62</v>
      </c>
      <c r="N42" s="398"/>
      <c r="O42" s="600" t="n">
        <f aca="false">O62+O99+M128</f>
        <v>2514.19</v>
      </c>
    </row>
    <row r="43" customFormat="false" ht="18.75" hidden="true" customHeight="false" outlineLevel="0" collapsed="false">
      <c r="A43" s="228"/>
      <c r="B43" s="40"/>
      <c r="C43" s="394" t="n">
        <v>42370</v>
      </c>
      <c r="D43" s="394" t="n">
        <v>42735</v>
      </c>
      <c r="E43" s="289" t="s">
        <v>240</v>
      </c>
      <c r="F43" s="397" t="n">
        <f aca="false">I44+I45+I46+I47</f>
        <v>57407.4</v>
      </c>
      <c r="G43" s="397"/>
      <c r="H43" s="397"/>
      <c r="I43" s="397"/>
      <c r="J43" s="405" t="n">
        <f aca="false">J44+J45+J46+J47</f>
        <v>0</v>
      </c>
      <c r="K43" s="405" t="n">
        <f aca="false">K44+K45+K46+K47</f>
        <v>0</v>
      </c>
      <c r="L43" s="406" t="n">
        <f aca="false">L44+L45+L46+L47</f>
        <v>0</v>
      </c>
      <c r="M43" s="397" t="n">
        <f aca="false">O44+O45+O46+O47</f>
        <v>57407.4</v>
      </c>
      <c r="N43" s="397"/>
      <c r="O43" s="397"/>
    </row>
    <row r="44" customFormat="false" ht="19.5" hidden="true" customHeight="true" outlineLevel="0" collapsed="false">
      <c r="A44" s="228"/>
      <c r="B44" s="40"/>
      <c r="C44" s="394"/>
      <c r="D44" s="394"/>
      <c r="E44" s="289" t="s">
        <v>238</v>
      </c>
      <c r="F44" s="398" t="s">
        <v>95</v>
      </c>
      <c r="G44" s="398"/>
      <c r="H44" s="398"/>
      <c r="I44" s="399" t="n">
        <f aca="false">J44+K44+L44+O44</f>
        <v>18714</v>
      </c>
      <c r="J44" s="401" t="n">
        <f aca="false">J64+J101</f>
        <v>0</v>
      </c>
      <c r="K44" s="401" t="n">
        <f aca="false">K64+K101</f>
        <v>0</v>
      </c>
      <c r="L44" s="401" t="n">
        <f aca="false">L64+L101</f>
        <v>0</v>
      </c>
      <c r="M44" s="398" t="s">
        <v>95</v>
      </c>
      <c r="N44" s="398"/>
      <c r="O44" s="598" t="n">
        <f aca="false">O64+O101</f>
        <v>18714</v>
      </c>
    </row>
    <row r="45" customFormat="false" ht="19.5" hidden="true" customHeight="true" outlineLevel="0" collapsed="false">
      <c r="A45" s="228"/>
      <c r="B45" s="40"/>
      <c r="C45" s="394"/>
      <c r="D45" s="394"/>
      <c r="E45" s="599"/>
      <c r="F45" s="398" t="s">
        <v>96</v>
      </c>
      <c r="G45" s="398"/>
      <c r="H45" s="398"/>
      <c r="I45" s="399" t="n">
        <f aca="false">J45+K45+L45+O45</f>
        <v>18466</v>
      </c>
      <c r="J45" s="401" t="n">
        <f aca="false">J65+J102</f>
        <v>0</v>
      </c>
      <c r="K45" s="401" t="n">
        <f aca="false">K65+K102</f>
        <v>0</v>
      </c>
      <c r="L45" s="401" t="n">
        <f aca="false">L65+L102</f>
        <v>0</v>
      </c>
      <c r="M45" s="398" t="s">
        <v>96</v>
      </c>
      <c r="N45" s="398"/>
      <c r="O45" s="600" t="n">
        <f aca="false">O65+O102</f>
        <v>18466</v>
      </c>
    </row>
    <row r="46" customFormat="false" ht="19.5" hidden="true" customHeight="true" outlineLevel="0" collapsed="false">
      <c r="A46" s="228"/>
      <c r="B46" s="40"/>
      <c r="C46" s="394"/>
      <c r="D46" s="394"/>
      <c r="E46" s="599"/>
      <c r="F46" s="398" t="s">
        <v>97</v>
      </c>
      <c r="G46" s="398"/>
      <c r="H46" s="398"/>
      <c r="I46" s="399" t="n">
        <f aca="false">J46+K46+L46+O46</f>
        <v>18718.1</v>
      </c>
      <c r="J46" s="401" t="n">
        <f aca="false">J66+J103</f>
        <v>0</v>
      </c>
      <c r="K46" s="401" t="n">
        <f aca="false">K66+K103</f>
        <v>0</v>
      </c>
      <c r="L46" s="401" t="n">
        <f aca="false">L66+L103</f>
        <v>0</v>
      </c>
      <c r="M46" s="398" t="s">
        <v>97</v>
      </c>
      <c r="N46" s="398"/>
      <c r="O46" s="600" t="n">
        <f aca="false">O66+O103</f>
        <v>18718.1</v>
      </c>
    </row>
    <row r="47" customFormat="false" ht="19.5" hidden="true" customHeight="true" outlineLevel="0" collapsed="false">
      <c r="A47" s="228"/>
      <c r="B47" s="40"/>
      <c r="C47" s="394"/>
      <c r="D47" s="394"/>
      <c r="E47" s="601"/>
      <c r="F47" s="398" t="s">
        <v>62</v>
      </c>
      <c r="G47" s="398"/>
      <c r="H47" s="398"/>
      <c r="I47" s="399" t="n">
        <f aca="false">J47+K47+L47+O47</f>
        <v>1509.3</v>
      </c>
      <c r="J47" s="401" t="n">
        <f aca="false">J67+J104+J130</f>
        <v>0</v>
      </c>
      <c r="K47" s="402" t="n">
        <f aca="false">K67+K104+K130</f>
        <v>0</v>
      </c>
      <c r="L47" s="402" t="n">
        <f aca="false">L67+L104+L130</f>
        <v>0</v>
      </c>
      <c r="M47" s="398" t="s">
        <v>62</v>
      </c>
      <c r="N47" s="398"/>
      <c r="O47" s="600" t="n">
        <f aca="false">O67+O104+M130</f>
        <v>1509.3</v>
      </c>
    </row>
    <row r="48" customFormat="false" ht="19.5" hidden="true" customHeight="true" outlineLevel="0" collapsed="false">
      <c r="A48" s="40" t="s">
        <v>94</v>
      </c>
      <c r="B48" s="40"/>
      <c r="C48" s="394" t="n">
        <v>41640</v>
      </c>
      <c r="D48" s="394" t="n">
        <v>42735</v>
      </c>
      <c r="E48" s="40"/>
      <c r="F48" s="397" t="n">
        <f aca="false">I49+I50+I51+I52</f>
        <v>138663.824</v>
      </c>
      <c r="G48" s="397"/>
      <c r="H48" s="397"/>
      <c r="I48" s="397"/>
      <c r="J48" s="407" t="n">
        <f aca="false">J49+J50+J51+J52</f>
        <v>0</v>
      </c>
      <c r="K48" s="407" t="n">
        <f aca="false">K49+K50+K51+K52</f>
        <v>21973.43</v>
      </c>
      <c r="L48" s="407" t="n">
        <f aca="false">L49+L50+L51+L52</f>
        <v>0</v>
      </c>
      <c r="M48" s="397" t="n">
        <f aca="false">O49+O50+O51+O52</f>
        <v>116690.394</v>
      </c>
      <c r="N48" s="397"/>
      <c r="O48" s="397"/>
    </row>
    <row r="49" customFormat="false" ht="19.5" hidden="true" customHeight="true" outlineLevel="0" collapsed="false">
      <c r="A49" s="40"/>
      <c r="B49" s="40"/>
      <c r="C49" s="394"/>
      <c r="D49" s="394"/>
      <c r="E49" s="40"/>
      <c r="F49" s="398" t="s">
        <v>95</v>
      </c>
      <c r="G49" s="398"/>
      <c r="H49" s="398"/>
      <c r="I49" s="408" t="n">
        <f aca="false">J49+K49+O49+L49</f>
        <v>53270.35</v>
      </c>
      <c r="J49" s="408" t="n">
        <f aca="false">J34+J39+J44</f>
        <v>0</v>
      </c>
      <c r="K49" s="409" t="n">
        <f aca="false">K34+K39+K44</f>
        <v>14079.15</v>
      </c>
      <c r="L49" s="409" t="n">
        <f aca="false">L34+L39+L44</f>
        <v>0</v>
      </c>
      <c r="M49" s="398" t="s">
        <v>95</v>
      </c>
      <c r="N49" s="398"/>
      <c r="O49" s="602" t="n">
        <f aca="false">O34+O39++O44</f>
        <v>39191.2</v>
      </c>
    </row>
    <row r="50" customFormat="false" ht="19.5" hidden="true" customHeight="true" outlineLevel="0" collapsed="false">
      <c r="A50" s="40"/>
      <c r="B50" s="40"/>
      <c r="C50" s="394"/>
      <c r="D50" s="394"/>
      <c r="E50" s="40"/>
      <c r="F50" s="398" t="s">
        <v>96</v>
      </c>
      <c r="G50" s="398"/>
      <c r="H50" s="398"/>
      <c r="I50" s="408" t="n">
        <f aca="false">J50+K50+O50+L50</f>
        <v>37437.24</v>
      </c>
      <c r="J50" s="408" t="n">
        <f aca="false">J35+J40+J45</f>
        <v>0</v>
      </c>
      <c r="K50" s="409" t="n">
        <f aca="false">K35+K40+K45</f>
        <v>1156.4</v>
      </c>
      <c r="L50" s="409" t="n">
        <f aca="false">L35+L40+L45</f>
        <v>0</v>
      </c>
      <c r="M50" s="398" t="s">
        <v>96</v>
      </c>
      <c r="N50" s="398"/>
      <c r="O50" s="603" t="n">
        <f aca="false">O35+O40++O45</f>
        <v>36280.84</v>
      </c>
    </row>
    <row r="51" customFormat="false" ht="19.5" hidden="true" customHeight="true" outlineLevel="0" collapsed="false">
      <c r="A51" s="40"/>
      <c r="B51" s="40"/>
      <c r="C51" s="394"/>
      <c r="D51" s="394"/>
      <c r="E51" s="40"/>
      <c r="F51" s="398" t="s">
        <v>97</v>
      </c>
      <c r="G51" s="398"/>
      <c r="H51" s="398"/>
      <c r="I51" s="408" t="n">
        <f aca="false">J51+K51+O51+L51</f>
        <v>42845.169</v>
      </c>
      <c r="J51" s="408" t="n">
        <f aca="false">J36+J41+J46</f>
        <v>0</v>
      </c>
      <c r="K51" s="409" t="n">
        <f aca="false">K46+K41+K36</f>
        <v>6737.88</v>
      </c>
      <c r="L51" s="409" t="n">
        <f aca="false">L36+L41+L46</f>
        <v>0</v>
      </c>
      <c r="M51" s="398" t="s">
        <v>97</v>
      </c>
      <c r="N51" s="398"/>
      <c r="O51" s="603" t="n">
        <f aca="false">O36+O41++O46</f>
        <v>36107.289</v>
      </c>
    </row>
    <row r="52" customFormat="false" ht="19.5" hidden="true" customHeight="true" outlineLevel="0" collapsed="false">
      <c r="A52" s="40"/>
      <c r="B52" s="40"/>
      <c r="C52" s="394"/>
      <c r="D52" s="394"/>
      <c r="E52" s="40"/>
      <c r="F52" s="398" t="s">
        <v>62</v>
      </c>
      <c r="G52" s="398"/>
      <c r="H52" s="398"/>
      <c r="I52" s="408" t="n">
        <f aca="false">J52+K52+O52+L52</f>
        <v>5111.065</v>
      </c>
      <c r="J52" s="408" t="n">
        <f aca="false">J37+J42+J47</f>
        <v>0</v>
      </c>
      <c r="K52" s="409" t="n">
        <f aca="false">K47+K42+K37</f>
        <v>0</v>
      </c>
      <c r="L52" s="409" t="n">
        <f aca="false">L37+L42+L47</f>
        <v>0</v>
      </c>
      <c r="M52" s="398" t="s">
        <v>62</v>
      </c>
      <c r="N52" s="398"/>
      <c r="O52" s="603" t="n">
        <f aca="false">O37+O42++O47</f>
        <v>5111.065</v>
      </c>
    </row>
    <row r="53" customFormat="false" ht="36.75" hidden="true" customHeight="true" outlineLevel="0" collapsed="false">
      <c r="A53" s="40" t="s">
        <v>99</v>
      </c>
      <c r="B53" s="40" t="s">
        <v>235</v>
      </c>
      <c r="C53" s="394" t="n">
        <v>41640</v>
      </c>
      <c r="D53" s="394" t="n">
        <v>42004</v>
      </c>
      <c r="E53" s="289" t="s">
        <v>237</v>
      </c>
      <c r="F53" s="410"/>
      <c r="G53" s="410"/>
      <c r="H53" s="410"/>
      <c r="I53" s="411" t="n">
        <f aca="false">I54+I55+I56+I57</f>
        <v>19248.329</v>
      </c>
      <c r="J53" s="650" t="n">
        <f aca="false">J54+J55+J56+J57</f>
        <v>0</v>
      </c>
      <c r="K53" s="412" t="n">
        <f aca="false">K54+K55+K56+K57</f>
        <v>17193.04</v>
      </c>
      <c r="L53" s="412" t="n">
        <f aca="false">L54+L55+L56+L57</f>
        <v>0</v>
      </c>
      <c r="M53" s="397" t="n">
        <f aca="false">O54+O55+O56+O57</f>
        <v>2055.289</v>
      </c>
      <c r="N53" s="397"/>
      <c r="O53" s="397"/>
    </row>
    <row r="54" customFormat="false" ht="19.5" hidden="true" customHeight="true" outlineLevel="0" collapsed="false">
      <c r="A54" s="40"/>
      <c r="B54" s="40"/>
      <c r="C54" s="394"/>
      <c r="D54" s="394"/>
      <c r="E54" s="289" t="s">
        <v>238</v>
      </c>
      <c r="F54" s="413" t="s">
        <v>95</v>
      </c>
      <c r="G54" s="413"/>
      <c r="H54" s="413"/>
      <c r="I54" s="414" t="n">
        <f aca="false">K54+O54+L54+J54</f>
        <v>15487.15</v>
      </c>
      <c r="J54" s="651" t="n">
        <f aca="false">J74</f>
        <v>0</v>
      </c>
      <c r="K54" s="415" t="n">
        <f aca="false">K74</f>
        <v>14079.15</v>
      </c>
      <c r="L54" s="416" t="n">
        <f aca="false">L74</f>
        <v>0</v>
      </c>
      <c r="M54" s="417" t="s">
        <v>95</v>
      </c>
      <c r="N54" s="417"/>
      <c r="O54" s="604" t="n">
        <f aca="false">N74</f>
        <v>1408</v>
      </c>
    </row>
    <row r="55" customFormat="false" ht="19.5" hidden="true" customHeight="true" outlineLevel="0" collapsed="false">
      <c r="A55" s="40"/>
      <c r="B55" s="40"/>
      <c r="C55" s="394"/>
      <c r="D55" s="394"/>
      <c r="E55" s="599"/>
      <c r="F55" s="413" t="s">
        <v>96</v>
      </c>
      <c r="G55" s="413"/>
      <c r="H55" s="413"/>
      <c r="I55" s="414" t="n">
        <f aca="false">K55+O55+L55+J55</f>
        <v>0</v>
      </c>
      <c r="J55" s="651" t="n">
        <f aca="false">J75</f>
        <v>0</v>
      </c>
      <c r="K55" s="415" t="n">
        <f aca="false">K75</f>
        <v>0</v>
      </c>
      <c r="L55" s="416" t="n">
        <f aca="false">L75</f>
        <v>0</v>
      </c>
      <c r="M55" s="417" t="s">
        <v>96</v>
      </c>
      <c r="N55" s="417"/>
      <c r="O55" s="428" t="n">
        <f aca="false">N75</f>
        <v>0</v>
      </c>
    </row>
    <row r="56" customFormat="false" ht="19.5" hidden="true" customHeight="true" outlineLevel="0" collapsed="false">
      <c r="A56" s="40"/>
      <c r="B56" s="40"/>
      <c r="C56" s="394"/>
      <c r="D56" s="394"/>
      <c r="E56" s="599"/>
      <c r="F56" s="413" t="s">
        <v>97</v>
      </c>
      <c r="G56" s="413"/>
      <c r="H56" s="413"/>
      <c r="I56" s="414" t="n">
        <f aca="false">K56+O56+L56+J56</f>
        <v>3647.779</v>
      </c>
      <c r="J56" s="651" t="n">
        <f aca="false">J76</f>
        <v>0</v>
      </c>
      <c r="K56" s="415" t="n">
        <f aca="false">K76</f>
        <v>3113.89</v>
      </c>
      <c r="L56" s="416" t="n">
        <f aca="false">L76</f>
        <v>0</v>
      </c>
      <c r="M56" s="417" t="s">
        <v>97</v>
      </c>
      <c r="N56" s="417"/>
      <c r="O56" s="428" t="n">
        <f aca="false">N76</f>
        <v>533.889</v>
      </c>
    </row>
    <row r="57" customFormat="false" ht="19.5" hidden="true" customHeight="true" outlineLevel="0" collapsed="false">
      <c r="A57" s="40"/>
      <c r="B57" s="40"/>
      <c r="C57" s="394"/>
      <c r="D57" s="394"/>
      <c r="E57" s="601"/>
      <c r="F57" s="413" t="s">
        <v>62</v>
      </c>
      <c r="G57" s="413"/>
      <c r="H57" s="413"/>
      <c r="I57" s="414" t="n">
        <f aca="false">K57+O57+L57+J57</f>
        <v>113.4</v>
      </c>
      <c r="J57" s="651" t="n">
        <f aca="false">J86</f>
        <v>0</v>
      </c>
      <c r="K57" s="415" t="n">
        <f aca="false">K86</f>
        <v>0</v>
      </c>
      <c r="L57" s="416" t="n">
        <f aca="false">L86</f>
        <v>0</v>
      </c>
      <c r="M57" s="417" t="s">
        <v>62</v>
      </c>
      <c r="N57" s="417"/>
      <c r="O57" s="428" t="n">
        <f aca="false">M86</f>
        <v>113.4</v>
      </c>
    </row>
    <row r="58" customFormat="false" ht="18.75" hidden="true" customHeight="false" outlineLevel="0" collapsed="false">
      <c r="A58" s="40"/>
      <c r="B58" s="40"/>
      <c r="C58" s="394" t="n">
        <v>42005</v>
      </c>
      <c r="D58" s="394" t="n">
        <v>42369</v>
      </c>
      <c r="E58" s="289" t="s">
        <v>239</v>
      </c>
      <c r="F58" s="418"/>
      <c r="G58" s="419"/>
      <c r="H58" s="419"/>
      <c r="I58" s="420" t="n">
        <f aca="false">I59+I60+I61+I62</f>
        <v>58143.42</v>
      </c>
      <c r="J58" s="652" t="n">
        <f aca="false">J59+J60+J61+J62</f>
        <v>0</v>
      </c>
      <c r="K58" s="421" t="n">
        <f aca="false">K59+K60+K61+K62</f>
        <v>4780.39</v>
      </c>
      <c r="L58" s="421" t="n">
        <f aca="false">L59+L60+L61+L62</f>
        <v>0</v>
      </c>
      <c r="M58" s="418"/>
      <c r="N58" s="419"/>
      <c r="O58" s="396" t="n">
        <f aca="false">O59+O60+O61+O62</f>
        <v>53363.03</v>
      </c>
    </row>
    <row r="59" customFormat="false" ht="19.5" hidden="true" customHeight="true" outlineLevel="0" collapsed="false">
      <c r="A59" s="40"/>
      <c r="B59" s="40"/>
      <c r="C59" s="394"/>
      <c r="D59" s="394"/>
      <c r="E59" s="289" t="s">
        <v>238</v>
      </c>
      <c r="F59" s="413" t="s">
        <v>95</v>
      </c>
      <c r="G59" s="413"/>
      <c r="H59" s="413"/>
      <c r="I59" s="414" t="n">
        <f aca="false">J59+K59+L59+O59</f>
        <v>18791</v>
      </c>
      <c r="J59" s="651" t="n">
        <f aca="false">J78</f>
        <v>0</v>
      </c>
      <c r="K59" s="415" t="n">
        <f aca="false">K78</f>
        <v>0</v>
      </c>
      <c r="L59" s="416" t="n">
        <f aca="false">L78</f>
        <v>0</v>
      </c>
      <c r="M59" s="417" t="s">
        <v>95</v>
      </c>
      <c r="N59" s="417"/>
      <c r="O59" s="604" t="n">
        <f aca="false">N78</f>
        <v>18791</v>
      </c>
    </row>
    <row r="60" customFormat="false" ht="19.5" hidden="true" customHeight="true" outlineLevel="0" collapsed="false">
      <c r="A60" s="40"/>
      <c r="B60" s="40"/>
      <c r="C60" s="394"/>
      <c r="D60" s="394"/>
      <c r="E60" s="599"/>
      <c r="F60" s="413" t="s">
        <v>96</v>
      </c>
      <c r="G60" s="413"/>
      <c r="H60" s="413"/>
      <c r="I60" s="414" t="n">
        <f aca="false">J60+K60+L60+O60</f>
        <v>17977.54</v>
      </c>
      <c r="J60" s="651" t="n">
        <f aca="false">J79</f>
        <v>0</v>
      </c>
      <c r="K60" s="415" t="n">
        <f aca="false">K79</f>
        <v>1156.4</v>
      </c>
      <c r="L60" s="416" t="n">
        <f aca="false">L79</f>
        <v>0</v>
      </c>
      <c r="M60" s="417" t="s">
        <v>96</v>
      </c>
      <c r="N60" s="417"/>
      <c r="O60" s="428" t="n">
        <f aca="false">N79</f>
        <v>16821.14</v>
      </c>
    </row>
    <row r="61" customFormat="false" ht="19.5" hidden="true" customHeight="true" outlineLevel="0" collapsed="false">
      <c r="A61" s="40"/>
      <c r="B61" s="40"/>
      <c r="C61" s="394"/>
      <c r="D61" s="394"/>
      <c r="E61" s="599"/>
      <c r="F61" s="413" t="s">
        <v>97</v>
      </c>
      <c r="G61" s="413"/>
      <c r="H61" s="413"/>
      <c r="I61" s="414" t="n">
        <f aca="false">J61+K61+L61+O61</f>
        <v>20278.39</v>
      </c>
      <c r="J61" s="651" t="n">
        <f aca="false">J80</f>
        <v>0</v>
      </c>
      <c r="K61" s="415" t="n">
        <f aca="false">K80</f>
        <v>3623.99</v>
      </c>
      <c r="L61" s="416" t="n">
        <f aca="false">L80</f>
        <v>0</v>
      </c>
      <c r="M61" s="417" t="s">
        <v>97</v>
      </c>
      <c r="N61" s="417"/>
      <c r="O61" s="428" t="n">
        <f aca="false">N80</f>
        <v>16654.4</v>
      </c>
    </row>
    <row r="62" customFormat="false" ht="19.5" hidden="true" customHeight="true" outlineLevel="0" collapsed="false">
      <c r="A62" s="40"/>
      <c r="B62" s="40"/>
      <c r="C62" s="394"/>
      <c r="D62" s="394"/>
      <c r="E62" s="601"/>
      <c r="F62" s="413" t="s">
        <v>62</v>
      </c>
      <c r="G62" s="413"/>
      <c r="H62" s="413"/>
      <c r="I62" s="414" t="n">
        <f aca="false">J62+K62+L62+O62</f>
        <v>1096.49</v>
      </c>
      <c r="J62" s="651" t="n">
        <f aca="false">J88</f>
        <v>0</v>
      </c>
      <c r="K62" s="415" t="n">
        <f aca="false">K88</f>
        <v>0</v>
      </c>
      <c r="L62" s="416" t="n">
        <f aca="false">L88</f>
        <v>0</v>
      </c>
      <c r="M62" s="417" t="s">
        <v>62</v>
      </c>
      <c r="N62" s="417"/>
      <c r="O62" s="428" t="n">
        <f aca="false">M88</f>
        <v>1096.49</v>
      </c>
    </row>
    <row r="63" customFormat="false" ht="18.75" hidden="true" customHeight="false" outlineLevel="0" collapsed="false">
      <c r="A63" s="40"/>
      <c r="B63" s="40"/>
      <c r="C63" s="394" t="n">
        <v>42370</v>
      </c>
      <c r="D63" s="394" t="n">
        <v>42735</v>
      </c>
      <c r="E63" s="289" t="s">
        <v>240</v>
      </c>
      <c r="F63" s="407"/>
      <c r="G63" s="422"/>
      <c r="H63" s="422"/>
      <c r="I63" s="423" t="n">
        <f aca="false">I64+I65+I66+I67</f>
        <v>54855</v>
      </c>
      <c r="J63" s="652" t="n">
        <f aca="false">J64+J65+J66+J67</f>
        <v>0</v>
      </c>
      <c r="K63" s="421" t="n">
        <f aca="false">K64+K65+K66+K67</f>
        <v>0</v>
      </c>
      <c r="L63" s="421" t="n">
        <f aca="false">L64+L65+L66+L67</f>
        <v>0</v>
      </c>
      <c r="M63" s="418"/>
      <c r="N63" s="424"/>
      <c r="O63" s="396" t="n">
        <f aca="false">O64+O65+O66+O67</f>
        <v>54855</v>
      </c>
    </row>
    <row r="64" customFormat="false" ht="19.5" hidden="true" customHeight="true" outlineLevel="0" collapsed="false">
      <c r="A64" s="40"/>
      <c r="B64" s="40"/>
      <c r="C64" s="394"/>
      <c r="D64" s="394"/>
      <c r="E64" s="289" t="s">
        <v>238</v>
      </c>
      <c r="F64" s="413" t="s">
        <v>95</v>
      </c>
      <c r="G64" s="413"/>
      <c r="H64" s="413"/>
      <c r="I64" s="414" t="n">
        <f aca="false">J64+K64+L64+O64</f>
        <v>18488</v>
      </c>
      <c r="J64" s="651" t="n">
        <f aca="false">J82</f>
        <v>0</v>
      </c>
      <c r="K64" s="415" t="n">
        <f aca="false">K82</f>
        <v>0</v>
      </c>
      <c r="L64" s="416" t="n">
        <f aca="false">L82</f>
        <v>0</v>
      </c>
      <c r="M64" s="417" t="s">
        <v>95</v>
      </c>
      <c r="N64" s="417"/>
      <c r="O64" s="604" t="n">
        <f aca="false">N82</f>
        <v>18488</v>
      </c>
    </row>
    <row r="65" customFormat="false" ht="19.5" hidden="true" customHeight="true" outlineLevel="0" collapsed="false">
      <c r="A65" s="40"/>
      <c r="B65" s="40"/>
      <c r="C65" s="394"/>
      <c r="D65" s="394"/>
      <c r="E65" s="599"/>
      <c r="F65" s="413" t="s">
        <v>96</v>
      </c>
      <c r="G65" s="413"/>
      <c r="H65" s="413"/>
      <c r="I65" s="414" t="n">
        <f aca="false">J65+K65+L65+O65</f>
        <v>17648</v>
      </c>
      <c r="J65" s="651" t="n">
        <f aca="false">J83</f>
        <v>0</v>
      </c>
      <c r="K65" s="415" t="n">
        <f aca="false">K83</f>
        <v>0</v>
      </c>
      <c r="L65" s="416" t="n">
        <f aca="false">L83</f>
        <v>0</v>
      </c>
      <c r="M65" s="417" t="s">
        <v>96</v>
      </c>
      <c r="N65" s="417"/>
      <c r="O65" s="428" t="n">
        <f aca="false">N83</f>
        <v>17648</v>
      </c>
    </row>
    <row r="66" customFormat="false" ht="19.5" hidden="true" customHeight="true" outlineLevel="0" collapsed="false">
      <c r="A66" s="40"/>
      <c r="B66" s="40"/>
      <c r="C66" s="394"/>
      <c r="D66" s="394"/>
      <c r="E66" s="599"/>
      <c r="F66" s="413" t="s">
        <v>97</v>
      </c>
      <c r="G66" s="413"/>
      <c r="H66" s="413"/>
      <c r="I66" s="414" t="n">
        <f aca="false">J66+K66+L66+O66</f>
        <v>18505</v>
      </c>
      <c r="J66" s="651" t="n">
        <f aca="false">J84</f>
        <v>0</v>
      </c>
      <c r="K66" s="415" t="n">
        <f aca="false">K84</f>
        <v>0</v>
      </c>
      <c r="L66" s="416" t="n">
        <f aca="false">L84</f>
        <v>0</v>
      </c>
      <c r="M66" s="417" t="s">
        <v>97</v>
      </c>
      <c r="N66" s="417"/>
      <c r="O66" s="428" t="n">
        <f aca="false">N84</f>
        <v>18505</v>
      </c>
    </row>
    <row r="67" customFormat="false" ht="19.5" hidden="true" customHeight="true" outlineLevel="0" collapsed="false">
      <c r="A67" s="40"/>
      <c r="B67" s="40"/>
      <c r="C67" s="394"/>
      <c r="D67" s="394"/>
      <c r="E67" s="601"/>
      <c r="F67" s="413" t="s">
        <v>62</v>
      </c>
      <c r="G67" s="413"/>
      <c r="H67" s="413"/>
      <c r="I67" s="414" t="n">
        <f aca="false">J67+K67+L67+O67</f>
        <v>214</v>
      </c>
      <c r="J67" s="651" t="n">
        <f aca="false">J90</f>
        <v>0</v>
      </c>
      <c r="K67" s="415" t="n">
        <f aca="false">K90</f>
        <v>0</v>
      </c>
      <c r="L67" s="416" t="n">
        <f aca="false">L90</f>
        <v>0</v>
      </c>
      <c r="M67" s="417" t="s">
        <v>62</v>
      </c>
      <c r="N67" s="417"/>
      <c r="O67" s="428" t="n">
        <f aca="false">M90</f>
        <v>214</v>
      </c>
    </row>
    <row r="68" customFormat="false" ht="19.5" hidden="true" customHeight="true" outlineLevel="0" collapsed="false">
      <c r="A68" s="40" t="s">
        <v>94</v>
      </c>
      <c r="B68" s="40"/>
      <c r="C68" s="394" t="n">
        <v>41640</v>
      </c>
      <c r="D68" s="394" t="n">
        <v>42735</v>
      </c>
      <c r="E68" s="40"/>
      <c r="F68" s="407"/>
      <c r="G68" s="422"/>
      <c r="H68" s="422"/>
      <c r="I68" s="423" t="n">
        <f aca="false">I69+I70+I71+I72</f>
        <v>132246.749</v>
      </c>
      <c r="J68" s="653" t="n">
        <f aca="false">J69+J70+J71+J72</f>
        <v>0</v>
      </c>
      <c r="K68" s="425" t="n">
        <f aca="false">K69+K70+K71+K72</f>
        <v>21973.43</v>
      </c>
      <c r="L68" s="425" t="n">
        <f aca="false">L69+L70+L71+L72</f>
        <v>0</v>
      </c>
      <c r="M68" s="418"/>
      <c r="N68" s="419"/>
      <c r="O68" s="396" t="n">
        <f aca="false">O69+O70+O71+O72</f>
        <v>110273.319</v>
      </c>
    </row>
    <row r="69" customFormat="false" ht="19.5" hidden="true" customHeight="true" outlineLevel="0" collapsed="false">
      <c r="A69" s="40"/>
      <c r="B69" s="40"/>
      <c r="C69" s="394"/>
      <c r="D69" s="394"/>
      <c r="E69" s="40"/>
      <c r="F69" s="413" t="s">
        <v>95</v>
      </c>
      <c r="G69" s="413"/>
      <c r="H69" s="413"/>
      <c r="I69" s="426" t="n">
        <f aca="false">J69+K69+L69+O69</f>
        <v>52766.15</v>
      </c>
      <c r="J69" s="651" t="n">
        <f aca="false">J54+J59+J64</f>
        <v>0</v>
      </c>
      <c r="K69" s="427" t="n">
        <f aca="false">K54+K59+K64</f>
        <v>14079.15</v>
      </c>
      <c r="L69" s="416" t="n">
        <f aca="false">L54+L59+L64</f>
        <v>0</v>
      </c>
      <c r="M69" s="428" t="s">
        <v>95</v>
      </c>
      <c r="N69" s="428"/>
      <c r="O69" s="605" t="n">
        <f aca="false">O54+O59+O64</f>
        <v>38687</v>
      </c>
    </row>
    <row r="70" customFormat="false" ht="19.5" hidden="true" customHeight="true" outlineLevel="0" collapsed="false">
      <c r="A70" s="40"/>
      <c r="B70" s="40"/>
      <c r="C70" s="394"/>
      <c r="D70" s="394"/>
      <c r="E70" s="40"/>
      <c r="F70" s="413" t="s">
        <v>96</v>
      </c>
      <c r="G70" s="413"/>
      <c r="H70" s="413"/>
      <c r="I70" s="426" t="n">
        <f aca="false">J70+K70+L70+O70</f>
        <v>35625.54</v>
      </c>
      <c r="J70" s="651" t="n">
        <f aca="false">J55+J60+J65</f>
        <v>0</v>
      </c>
      <c r="K70" s="427" t="n">
        <f aca="false">K55+K60+K65</f>
        <v>1156.4</v>
      </c>
      <c r="L70" s="416" t="n">
        <f aca="false">L55+L60+L65</f>
        <v>0</v>
      </c>
      <c r="M70" s="428" t="s">
        <v>96</v>
      </c>
      <c r="N70" s="428"/>
      <c r="O70" s="606" t="n">
        <f aca="false">O55+O60+O65</f>
        <v>34469.14</v>
      </c>
    </row>
    <row r="71" customFormat="false" ht="19.5" hidden="true" customHeight="true" outlineLevel="0" collapsed="false">
      <c r="A71" s="40"/>
      <c r="B71" s="40"/>
      <c r="C71" s="394"/>
      <c r="D71" s="394"/>
      <c r="E71" s="40"/>
      <c r="F71" s="413" t="s">
        <v>97</v>
      </c>
      <c r="G71" s="413"/>
      <c r="H71" s="413"/>
      <c r="I71" s="426" t="n">
        <f aca="false">J71+K71+L71+O71</f>
        <v>42431.169</v>
      </c>
      <c r="J71" s="651" t="n">
        <f aca="false">J56+J61+J66</f>
        <v>0</v>
      </c>
      <c r="K71" s="427" t="n">
        <f aca="false">K56+K61+K66</f>
        <v>6737.88</v>
      </c>
      <c r="L71" s="416" t="n">
        <f aca="false">L56+L61+L66</f>
        <v>0</v>
      </c>
      <c r="M71" s="428" t="s">
        <v>97</v>
      </c>
      <c r="N71" s="428"/>
      <c r="O71" s="606" t="n">
        <f aca="false">O56+O61+O66</f>
        <v>35693.289</v>
      </c>
    </row>
    <row r="72" customFormat="false" ht="19.5" hidden="true" customHeight="true" outlineLevel="0" collapsed="false">
      <c r="A72" s="40"/>
      <c r="B72" s="40"/>
      <c r="C72" s="394"/>
      <c r="D72" s="394"/>
      <c r="E72" s="40"/>
      <c r="F72" s="413" t="s">
        <v>62</v>
      </c>
      <c r="G72" s="413"/>
      <c r="H72" s="413"/>
      <c r="I72" s="426" t="n">
        <f aca="false">J72+K72+L72+O72</f>
        <v>1423.89</v>
      </c>
      <c r="J72" s="651" t="n">
        <f aca="false">J57+J62+J67</f>
        <v>0</v>
      </c>
      <c r="K72" s="427" t="n">
        <f aca="false">K57+K62+K67</f>
        <v>0</v>
      </c>
      <c r="L72" s="416" t="n">
        <f aca="false">L57+L62+L67</f>
        <v>0</v>
      </c>
      <c r="M72" s="428" t="s">
        <v>62</v>
      </c>
      <c r="N72" s="428"/>
      <c r="O72" s="606" t="n">
        <f aca="false">O57+O62+O67</f>
        <v>1423.89</v>
      </c>
    </row>
    <row r="73" customFormat="false" ht="24" hidden="true" customHeight="true" outlineLevel="0" collapsed="false">
      <c r="A73" s="40" t="s">
        <v>58</v>
      </c>
      <c r="B73" s="40" t="s">
        <v>59</v>
      </c>
      <c r="C73" s="394" t="n">
        <v>41640</v>
      </c>
      <c r="D73" s="394" t="n">
        <v>42004</v>
      </c>
      <c r="E73" s="289" t="s">
        <v>237</v>
      </c>
      <c r="F73" s="607" t="s">
        <v>444</v>
      </c>
      <c r="G73" s="607"/>
      <c r="H73" s="607"/>
      <c r="I73" s="429" t="n">
        <f aca="false">I74+I75+I76</f>
        <v>19134.929</v>
      </c>
      <c r="J73" s="654" t="n">
        <f aca="false">J74+J75+J76</f>
        <v>0</v>
      </c>
      <c r="K73" s="430" t="n">
        <f aca="false">K74+K75+K76</f>
        <v>17193.04</v>
      </c>
      <c r="L73" s="430" t="n">
        <f aca="false">L74+L75+L76</f>
        <v>0</v>
      </c>
      <c r="M73" s="403"/>
      <c r="N73" s="431" t="n">
        <f aca="false">N74+N75+N76</f>
        <v>1941.889</v>
      </c>
      <c r="O73" s="431"/>
    </row>
    <row r="74" customFormat="false" ht="19.5" hidden="true" customHeight="true" outlineLevel="0" collapsed="false">
      <c r="A74" s="40"/>
      <c r="B74" s="40"/>
      <c r="C74" s="394"/>
      <c r="D74" s="394"/>
      <c r="E74" s="289" t="s">
        <v>238</v>
      </c>
      <c r="F74" s="432" t="s">
        <v>95</v>
      </c>
      <c r="G74" s="432"/>
      <c r="H74" s="432"/>
      <c r="I74" s="433" t="n">
        <f aca="false">J74+K74+L74+N74</f>
        <v>15487.15</v>
      </c>
      <c r="J74" s="434" t="n">
        <v>0</v>
      </c>
      <c r="K74" s="434" t="n">
        <v>14079.15</v>
      </c>
      <c r="L74" s="435" t="n">
        <v>0</v>
      </c>
      <c r="M74" s="436" t="s">
        <v>95</v>
      </c>
      <c r="N74" s="608" t="n">
        <v>1408</v>
      </c>
      <c r="O74" s="608"/>
    </row>
    <row r="75" customFormat="false" ht="19.5" hidden="true" customHeight="true" outlineLevel="0" collapsed="false">
      <c r="A75" s="40"/>
      <c r="B75" s="40"/>
      <c r="C75" s="394"/>
      <c r="D75" s="394"/>
      <c r="E75" s="599"/>
      <c r="F75" s="432" t="s">
        <v>96</v>
      </c>
      <c r="G75" s="432"/>
      <c r="H75" s="432"/>
      <c r="I75" s="438" t="n">
        <f aca="false">J75+K75+L75+N75</f>
        <v>0</v>
      </c>
      <c r="J75" s="434" t="n">
        <v>0</v>
      </c>
      <c r="K75" s="434" t="n">
        <v>0</v>
      </c>
      <c r="L75" s="435" t="n">
        <v>0</v>
      </c>
      <c r="M75" s="436" t="s">
        <v>96</v>
      </c>
      <c r="N75" s="437"/>
      <c r="O75" s="437"/>
    </row>
    <row r="76" customFormat="false" ht="19.5" hidden="true" customHeight="true" outlineLevel="0" collapsed="false">
      <c r="A76" s="40"/>
      <c r="B76" s="40"/>
      <c r="C76" s="394"/>
      <c r="D76" s="394"/>
      <c r="E76" s="601"/>
      <c r="F76" s="432" t="s">
        <v>97</v>
      </c>
      <c r="G76" s="432"/>
      <c r="H76" s="432"/>
      <c r="I76" s="438" t="n">
        <f aca="false">J76+K76+L76+N76</f>
        <v>3647.779</v>
      </c>
      <c r="J76" s="434" t="n">
        <v>0</v>
      </c>
      <c r="K76" s="434" t="n">
        <v>3113.89</v>
      </c>
      <c r="L76" s="435" t="n">
        <v>0</v>
      </c>
      <c r="M76" s="436" t="s">
        <v>97</v>
      </c>
      <c r="N76" s="609" t="n">
        <v>533.889</v>
      </c>
      <c r="O76" s="609"/>
    </row>
    <row r="77" customFormat="false" ht="16.5" hidden="true" customHeight="true" outlineLevel="0" collapsed="false">
      <c r="A77" s="40"/>
      <c r="B77" s="40"/>
      <c r="C77" s="394" t="n">
        <v>42005</v>
      </c>
      <c r="D77" s="394" t="n">
        <v>42369</v>
      </c>
      <c r="E77" s="289" t="s">
        <v>239</v>
      </c>
      <c r="F77" s="395" t="s">
        <v>444</v>
      </c>
      <c r="G77" s="395"/>
      <c r="H77" s="395"/>
      <c r="I77" s="429" t="n">
        <f aca="false">I78+I79+I80</f>
        <v>57046.93</v>
      </c>
      <c r="J77" s="429" t="n">
        <f aca="false">J78+J79+J80</f>
        <v>0</v>
      </c>
      <c r="K77" s="429" t="n">
        <f aca="false">K78+K79+K80</f>
        <v>4780.39</v>
      </c>
      <c r="L77" s="429" t="n">
        <f aca="false">L78+L79+L80</f>
        <v>0</v>
      </c>
      <c r="M77" s="403"/>
      <c r="N77" s="431" t="n">
        <f aca="false">N78+N79+N80</f>
        <v>52266.54</v>
      </c>
      <c r="O77" s="431"/>
    </row>
    <row r="78" customFormat="false" ht="19.5" hidden="true" customHeight="true" outlineLevel="0" collapsed="false">
      <c r="A78" s="40"/>
      <c r="B78" s="40"/>
      <c r="C78" s="394"/>
      <c r="D78" s="394"/>
      <c r="E78" s="289" t="s">
        <v>238</v>
      </c>
      <c r="F78" s="432" t="s">
        <v>95</v>
      </c>
      <c r="G78" s="432"/>
      <c r="H78" s="432"/>
      <c r="I78" s="438" t="n">
        <f aca="false">J78+K78+N78+L78</f>
        <v>18791</v>
      </c>
      <c r="J78" s="655" t="n">
        <v>0</v>
      </c>
      <c r="K78" s="434" t="n">
        <v>0</v>
      </c>
      <c r="L78" s="435" t="n">
        <v>0</v>
      </c>
      <c r="M78" s="436" t="s">
        <v>95</v>
      </c>
      <c r="N78" s="608" t="n">
        <v>18791</v>
      </c>
      <c r="O78" s="608"/>
    </row>
    <row r="79" customFormat="false" ht="19.5" hidden="true" customHeight="true" outlineLevel="0" collapsed="false">
      <c r="A79" s="40"/>
      <c r="B79" s="40"/>
      <c r="C79" s="394"/>
      <c r="D79" s="394"/>
      <c r="E79" s="599"/>
      <c r="F79" s="432" t="s">
        <v>96</v>
      </c>
      <c r="G79" s="432"/>
      <c r="H79" s="432"/>
      <c r="I79" s="438" t="n">
        <f aca="false">J79+K79+N79+L79</f>
        <v>17977.54</v>
      </c>
      <c r="J79" s="655" t="n">
        <v>0</v>
      </c>
      <c r="K79" s="434" t="n">
        <v>1156.4</v>
      </c>
      <c r="L79" s="435" t="n">
        <v>0</v>
      </c>
      <c r="M79" s="436" t="s">
        <v>96</v>
      </c>
      <c r="N79" s="437" t="n">
        <v>16821.14</v>
      </c>
      <c r="O79" s="437"/>
    </row>
    <row r="80" customFormat="false" ht="19.5" hidden="true" customHeight="true" outlineLevel="0" collapsed="false">
      <c r="A80" s="40"/>
      <c r="B80" s="40"/>
      <c r="C80" s="394"/>
      <c r="D80" s="394"/>
      <c r="E80" s="601"/>
      <c r="F80" s="432" t="s">
        <v>97</v>
      </c>
      <c r="G80" s="432"/>
      <c r="H80" s="432"/>
      <c r="I80" s="438" t="n">
        <f aca="false">J80+K80+N80+L80</f>
        <v>20278.39</v>
      </c>
      <c r="J80" s="655" t="n">
        <v>0</v>
      </c>
      <c r="K80" s="434" t="n">
        <v>3623.99</v>
      </c>
      <c r="L80" s="435" t="n">
        <v>0</v>
      </c>
      <c r="M80" s="436" t="s">
        <v>97</v>
      </c>
      <c r="N80" s="437" t="n">
        <v>16654.4</v>
      </c>
      <c r="O80" s="437"/>
    </row>
    <row r="81" customFormat="false" ht="16.5" hidden="true" customHeight="true" outlineLevel="0" collapsed="false">
      <c r="A81" s="40"/>
      <c r="B81" s="40"/>
      <c r="C81" s="394" t="n">
        <v>42370</v>
      </c>
      <c r="D81" s="394" t="n">
        <v>42735</v>
      </c>
      <c r="E81" s="289" t="s">
        <v>240</v>
      </c>
      <c r="F81" s="395" t="s">
        <v>444</v>
      </c>
      <c r="G81" s="395"/>
      <c r="H81" s="395"/>
      <c r="I81" s="429" t="n">
        <f aca="false">I82+I83+I84</f>
        <v>54641</v>
      </c>
      <c r="J81" s="654" t="n">
        <f aca="false">J82+J83+J84</f>
        <v>0</v>
      </c>
      <c r="K81" s="439" t="n">
        <f aca="false">K82+K83+K84</f>
        <v>0</v>
      </c>
      <c r="L81" s="439" t="n">
        <f aca="false">L82+L83+L84</f>
        <v>0</v>
      </c>
      <c r="M81" s="403"/>
      <c r="N81" s="440" t="n">
        <f aca="false">N82+N83+N84</f>
        <v>54641</v>
      </c>
      <c r="O81" s="440"/>
    </row>
    <row r="82" customFormat="false" ht="19.5" hidden="true" customHeight="true" outlineLevel="0" collapsed="false">
      <c r="A82" s="40"/>
      <c r="B82" s="40"/>
      <c r="C82" s="394"/>
      <c r="D82" s="394"/>
      <c r="E82" s="289" t="s">
        <v>238</v>
      </c>
      <c r="F82" s="432" t="s">
        <v>95</v>
      </c>
      <c r="G82" s="432"/>
      <c r="H82" s="432"/>
      <c r="I82" s="441" t="n">
        <f aca="false">J82+K82+L82+N82</f>
        <v>18488</v>
      </c>
      <c r="J82" s="655" t="n">
        <v>0</v>
      </c>
      <c r="K82" s="434" t="n">
        <v>0</v>
      </c>
      <c r="L82" s="435" t="n">
        <v>0</v>
      </c>
      <c r="M82" s="436" t="s">
        <v>95</v>
      </c>
      <c r="N82" s="437" t="n">
        <v>18488</v>
      </c>
      <c r="O82" s="437"/>
    </row>
    <row r="83" customFormat="false" ht="19.5" hidden="true" customHeight="true" outlineLevel="0" collapsed="false">
      <c r="A83" s="40"/>
      <c r="B83" s="40"/>
      <c r="C83" s="394"/>
      <c r="D83" s="394"/>
      <c r="E83" s="599"/>
      <c r="F83" s="432" t="s">
        <v>96</v>
      </c>
      <c r="G83" s="432"/>
      <c r="H83" s="432"/>
      <c r="I83" s="441" t="n">
        <f aca="false">J83+K83+L83+N83</f>
        <v>17648</v>
      </c>
      <c r="J83" s="655" t="n">
        <v>0</v>
      </c>
      <c r="K83" s="434" t="n">
        <v>0</v>
      </c>
      <c r="L83" s="435" t="n">
        <v>0</v>
      </c>
      <c r="M83" s="436" t="s">
        <v>96</v>
      </c>
      <c r="N83" s="437" t="n">
        <v>17648</v>
      </c>
      <c r="O83" s="437"/>
    </row>
    <row r="84" customFormat="false" ht="19.5" hidden="true" customHeight="true" outlineLevel="0" collapsed="false">
      <c r="A84" s="40"/>
      <c r="B84" s="40"/>
      <c r="C84" s="394"/>
      <c r="D84" s="394"/>
      <c r="E84" s="601"/>
      <c r="F84" s="432" t="s">
        <v>97</v>
      </c>
      <c r="G84" s="432"/>
      <c r="H84" s="432"/>
      <c r="I84" s="438" t="n">
        <f aca="false">J84+K84+L84+N84</f>
        <v>18505</v>
      </c>
      <c r="J84" s="655" t="n">
        <v>0</v>
      </c>
      <c r="K84" s="434" t="n">
        <v>0</v>
      </c>
      <c r="L84" s="435" t="n">
        <v>0</v>
      </c>
      <c r="M84" s="436" t="s">
        <v>97</v>
      </c>
      <c r="N84" s="609" t="n">
        <v>18505</v>
      </c>
      <c r="O84" s="609"/>
    </row>
    <row r="85" customFormat="false" ht="17.45" hidden="true" customHeight="true" outlineLevel="0" collapsed="false">
      <c r="A85" s="44" t="s">
        <v>94</v>
      </c>
      <c r="B85" s="44"/>
      <c r="C85" s="442" t="n">
        <v>41640</v>
      </c>
      <c r="D85" s="442" t="n">
        <v>42735</v>
      </c>
      <c r="E85" s="44"/>
      <c r="F85" s="443"/>
      <c r="G85" s="424"/>
      <c r="H85" s="424"/>
      <c r="I85" s="396" t="n">
        <f aca="false">I81+I77+I73</f>
        <v>130822.859</v>
      </c>
      <c r="J85" s="396" t="n">
        <f aca="false">J81+J77+J73</f>
        <v>0</v>
      </c>
      <c r="K85" s="396" t="n">
        <f aca="false">K81+K77+K73</f>
        <v>21973.43</v>
      </c>
      <c r="L85" s="396" t="n">
        <f aca="false">L81+L77+L73</f>
        <v>0</v>
      </c>
      <c r="M85" s="444"/>
      <c r="N85" s="445" t="n">
        <f aca="false">N81+N77+N73</f>
        <v>108849.429</v>
      </c>
      <c r="O85" s="445"/>
    </row>
    <row r="86" customFormat="false" ht="249.75" hidden="true" customHeight="true" outlineLevel="0" collapsed="false">
      <c r="A86" s="40" t="s">
        <v>61</v>
      </c>
      <c r="B86" s="40" t="s">
        <v>235</v>
      </c>
      <c r="C86" s="394" t="n">
        <v>41640</v>
      </c>
      <c r="D86" s="394" t="n">
        <v>42004</v>
      </c>
      <c r="E86" s="289" t="s">
        <v>237</v>
      </c>
      <c r="F86" s="441" t="n">
        <f aca="false">J86+K86+L86+M86</f>
        <v>113.4</v>
      </c>
      <c r="G86" s="441"/>
      <c r="H86" s="441"/>
      <c r="I86" s="441"/>
      <c r="J86" s="446" t="n">
        <v>0</v>
      </c>
      <c r="K86" s="446" t="n">
        <v>0</v>
      </c>
      <c r="L86" s="446" t="n">
        <v>0</v>
      </c>
      <c r="M86" s="446" t="n">
        <v>113.4</v>
      </c>
      <c r="N86" s="446"/>
      <c r="O86" s="446"/>
    </row>
    <row r="87" customFormat="false" ht="31.5" hidden="true" customHeight="false" outlineLevel="0" collapsed="false">
      <c r="A87" s="40"/>
      <c r="B87" s="40"/>
      <c r="C87" s="394"/>
      <c r="D87" s="394"/>
      <c r="E87" s="44" t="s">
        <v>238</v>
      </c>
      <c r="F87" s="441"/>
      <c r="G87" s="441"/>
      <c r="H87" s="441"/>
      <c r="I87" s="441"/>
      <c r="J87" s="446"/>
      <c r="K87" s="446"/>
      <c r="L87" s="446"/>
      <c r="M87" s="446"/>
      <c r="N87" s="446"/>
      <c r="O87" s="446"/>
    </row>
    <row r="88" customFormat="false" ht="15.75" hidden="true" customHeight="false" outlineLevel="0" collapsed="false">
      <c r="A88" s="40"/>
      <c r="B88" s="40"/>
      <c r="C88" s="394" t="n">
        <v>42005</v>
      </c>
      <c r="D88" s="394" t="n">
        <v>42369</v>
      </c>
      <c r="E88" s="289" t="s">
        <v>239</v>
      </c>
      <c r="F88" s="441" t="n">
        <f aca="false">J88+K88+L88+M88</f>
        <v>1096.49</v>
      </c>
      <c r="G88" s="441"/>
      <c r="H88" s="441"/>
      <c r="I88" s="441"/>
      <c r="J88" s="446" t="n">
        <v>0</v>
      </c>
      <c r="K88" s="446" t="n">
        <v>0</v>
      </c>
      <c r="L88" s="446" t="n">
        <v>0</v>
      </c>
      <c r="M88" s="446" t="n">
        <v>1096.49</v>
      </c>
      <c r="N88" s="446"/>
      <c r="O88" s="446"/>
    </row>
    <row r="89" customFormat="false" ht="31.5" hidden="true" customHeight="false" outlineLevel="0" collapsed="false">
      <c r="A89" s="40"/>
      <c r="B89" s="40"/>
      <c r="C89" s="394"/>
      <c r="D89" s="394"/>
      <c r="E89" s="44" t="s">
        <v>238</v>
      </c>
      <c r="F89" s="441"/>
      <c r="G89" s="441"/>
      <c r="H89" s="441"/>
      <c r="I89" s="441"/>
      <c r="J89" s="446"/>
      <c r="K89" s="446"/>
      <c r="L89" s="446"/>
      <c r="M89" s="446"/>
      <c r="N89" s="446"/>
      <c r="O89" s="446"/>
    </row>
    <row r="90" customFormat="false" ht="15.75" hidden="true" customHeight="false" outlineLevel="0" collapsed="false">
      <c r="A90" s="40"/>
      <c r="B90" s="40"/>
      <c r="C90" s="394" t="n">
        <v>42370</v>
      </c>
      <c r="D90" s="394" t="n">
        <v>42735</v>
      </c>
      <c r="E90" s="289" t="s">
        <v>240</v>
      </c>
      <c r="F90" s="441" t="n">
        <f aca="false">J90+K90+L90+M90</f>
        <v>214</v>
      </c>
      <c r="G90" s="441"/>
      <c r="H90" s="441"/>
      <c r="I90" s="441"/>
      <c r="J90" s="446" t="n">
        <v>0</v>
      </c>
      <c r="K90" s="446" t="n">
        <v>0</v>
      </c>
      <c r="L90" s="446" t="n">
        <v>0</v>
      </c>
      <c r="M90" s="446" t="n">
        <v>214</v>
      </c>
      <c r="N90" s="446"/>
      <c r="O90" s="446"/>
    </row>
    <row r="91" customFormat="false" ht="31.5" hidden="true" customHeight="false" outlineLevel="0" collapsed="false">
      <c r="A91" s="40"/>
      <c r="B91" s="40"/>
      <c r="C91" s="394"/>
      <c r="D91" s="394"/>
      <c r="E91" s="44" t="s">
        <v>238</v>
      </c>
      <c r="F91" s="441"/>
      <c r="G91" s="441"/>
      <c r="H91" s="441"/>
      <c r="I91" s="441"/>
      <c r="J91" s="446"/>
      <c r="K91" s="446"/>
      <c r="L91" s="446"/>
      <c r="M91" s="446"/>
      <c r="N91" s="446"/>
      <c r="O91" s="446"/>
    </row>
    <row r="92" customFormat="false" ht="18" hidden="true" customHeight="true" outlineLevel="0" collapsed="false">
      <c r="A92" s="44" t="s">
        <v>110</v>
      </c>
      <c r="B92" s="44"/>
      <c r="C92" s="442" t="n">
        <v>41640</v>
      </c>
      <c r="D92" s="442" t="n">
        <v>42735</v>
      </c>
      <c r="E92" s="44"/>
      <c r="F92" s="429" t="n">
        <f aca="false">SUM(F86:F91)</f>
        <v>1423.89</v>
      </c>
      <c r="G92" s="429"/>
      <c r="H92" s="429"/>
      <c r="I92" s="429"/>
      <c r="J92" s="430" t="n">
        <f aca="false">SUM(J86:J91)</f>
        <v>0</v>
      </c>
      <c r="K92" s="430" t="n">
        <f aca="false">SUM(K86:K91)</f>
        <v>0</v>
      </c>
      <c r="L92" s="430" t="n">
        <f aca="false">SUM(L86:L91)</f>
        <v>0</v>
      </c>
      <c r="M92" s="429" t="n">
        <f aca="false">SUM(M86:M91)</f>
        <v>1423.89</v>
      </c>
      <c r="N92" s="429"/>
      <c r="O92" s="429"/>
    </row>
    <row r="93" customFormat="false" ht="36" hidden="true" customHeight="true" outlineLevel="0" collapsed="false">
      <c r="A93" s="289" t="s">
        <v>64</v>
      </c>
      <c r="B93" s="40" t="s">
        <v>67</v>
      </c>
      <c r="C93" s="394" t="n">
        <v>41640</v>
      </c>
      <c r="D93" s="394" t="n">
        <v>42004</v>
      </c>
      <c r="E93" s="289" t="s">
        <v>237</v>
      </c>
      <c r="F93" s="429" t="n">
        <f aca="false">J93+K93+L93+M93</f>
        <v>141.8</v>
      </c>
      <c r="G93" s="429"/>
      <c r="H93" s="429"/>
      <c r="I93" s="429"/>
      <c r="J93" s="429" t="n">
        <f aca="false">J106+J113</f>
        <v>0</v>
      </c>
      <c r="K93" s="429" t="n">
        <f aca="false">K106+K113</f>
        <v>0</v>
      </c>
      <c r="L93" s="429" t="n">
        <f aca="false">L106+L113</f>
        <v>0</v>
      </c>
      <c r="M93" s="429" t="n">
        <f aca="false">M106+M113</f>
        <v>141.8</v>
      </c>
      <c r="N93" s="429"/>
      <c r="O93" s="429"/>
    </row>
    <row r="94" customFormat="false" ht="15.75" hidden="true" customHeight="true" outlineLevel="0" collapsed="false">
      <c r="A94" s="384" t="s">
        <v>271</v>
      </c>
      <c r="B94" s="40"/>
      <c r="C94" s="394"/>
      <c r="D94" s="394"/>
      <c r="E94" s="44" t="s">
        <v>238</v>
      </c>
      <c r="F94" s="429"/>
      <c r="G94" s="429"/>
      <c r="H94" s="429"/>
      <c r="I94" s="429"/>
      <c r="J94" s="429"/>
      <c r="K94" s="429"/>
      <c r="L94" s="429"/>
      <c r="M94" s="429"/>
      <c r="N94" s="429"/>
      <c r="O94" s="429"/>
    </row>
    <row r="95" customFormat="false" ht="35.25" hidden="true" customHeight="true" outlineLevel="0" collapsed="false">
      <c r="A95" s="384"/>
      <c r="B95" s="40"/>
      <c r="C95" s="394" t="n">
        <v>41640</v>
      </c>
      <c r="D95" s="394" t="n">
        <v>42004</v>
      </c>
      <c r="E95" s="610" t="s">
        <v>189</v>
      </c>
      <c r="F95" s="447" t="s">
        <v>444</v>
      </c>
      <c r="G95" s="447"/>
      <c r="H95" s="447"/>
      <c r="I95" s="429" t="n">
        <f aca="false">I96+I97+I98+I99</f>
        <v>1833.3</v>
      </c>
      <c r="J95" s="611" t="n">
        <f aca="false">J96+J97+J98+J99</f>
        <v>0</v>
      </c>
      <c r="K95" s="448" t="n">
        <f aca="false">K96+K97+K98+K99</f>
        <v>0</v>
      </c>
      <c r="L95" s="448" t="n">
        <f aca="false">L96+L97+L98+L99</f>
        <v>0</v>
      </c>
      <c r="M95" s="449"/>
      <c r="N95" s="450"/>
      <c r="O95" s="611" t="n">
        <f aca="false">O96+O97+O98+O99</f>
        <v>1833.3</v>
      </c>
    </row>
    <row r="96" customFormat="false" ht="26.25" hidden="true" customHeight="true" outlineLevel="0" collapsed="false">
      <c r="A96" s="384"/>
      <c r="B96" s="40"/>
      <c r="C96" s="394"/>
      <c r="D96" s="394"/>
      <c r="E96" s="610"/>
      <c r="F96" s="413" t="s">
        <v>95</v>
      </c>
      <c r="G96" s="413"/>
      <c r="H96" s="413"/>
      <c r="I96" s="414" t="n">
        <f aca="false">J96+K96+L96+O96</f>
        <v>278.2</v>
      </c>
      <c r="J96" s="414" t="n">
        <f aca="false">J116</f>
        <v>0</v>
      </c>
      <c r="K96" s="414" t="n">
        <f aca="false">K116</f>
        <v>0</v>
      </c>
      <c r="L96" s="414" t="n">
        <f aca="false">L116</f>
        <v>0</v>
      </c>
      <c r="M96" s="451"/>
      <c r="N96" s="452"/>
      <c r="O96" s="612" t="n">
        <f aca="false">O116</f>
        <v>278.2</v>
      </c>
    </row>
    <row r="97" customFormat="false" ht="26.25" hidden="true" customHeight="true" outlineLevel="0" collapsed="false">
      <c r="A97" s="384"/>
      <c r="B97" s="40"/>
      <c r="C97" s="394"/>
      <c r="D97" s="394"/>
      <c r="E97" s="610"/>
      <c r="F97" s="413" t="s">
        <v>96</v>
      </c>
      <c r="G97" s="413"/>
      <c r="H97" s="413"/>
      <c r="I97" s="414" t="n">
        <f aca="false">J97+K97+L97+O97</f>
        <v>993.7</v>
      </c>
      <c r="J97" s="414" t="n">
        <f aca="false">J117</f>
        <v>0</v>
      </c>
      <c r="K97" s="414" t="n">
        <f aca="false">K117</f>
        <v>0</v>
      </c>
      <c r="L97" s="414" t="n">
        <f aca="false">L117</f>
        <v>0</v>
      </c>
      <c r="M97" s="453"/>
      <c r="N97" s="454"/>
      <c r="O97" s="612" t="n">
        <f aca="false">O117</f>
        <v>993.7</v>
      </c>
    </row>
    <row r="98" customFormat="false" ht="21.75" hidden="true" customHeight="true" outlineLevel="0" collapsed="false">
      <c r="A98" s="384"/>
      <c r="B98" s="40"/>
      <c r="C98" s="394"/>
      <c r="D98" s="394"/>
      <c r="E98" s="610"/>
      <c r="F98" s="413" t="s">
        <v>97</v>
      </c>
      <c r="G98" s="413"/>
      <c r="H98" s="413"/>
      <c r="I98" s="414" t="n">
        <f aca="false">J98+K98+L98+O98</f>
        <v>200.9</v>
      </c>
      <c r="J98" s="414" t="n">
        <f aca="false">J118</f>
        <v>0</v>
      </c>
      <c r="K98" s="414" t="n">
        <f aca="false">K118</f>
        <v>0</v>
      </c>
      <c r="L98" s="414" t="n">
        <f aca="false">L118</f>
        <v>0</v>
      </c>
      <c r="M98" s="451"/>
      <c r="N98" s="452"/>
      <c r="O98" s="612" t="n">
        <f aca="false">O118</f>
        <v>200.9</v>
      </c>
    </row>
    <row r="99" customFormat="false" ht="33" hidden="true" customHeight="true" outlineLevel="0" collapsed="false">
      <c r="A99" s="384"/>
      <c r="B99" s="40"/>
      <c r="C99" s="394"/>
      <c r="D99" s="394"/>
      <c r="E99" s="44"/>
      <c r="F99" s="455" t="s">
        <v>62</v>
      </c>
      <c r="G99" s="455"/>
      <c r="H99" s="455"/>
      <c r="I99" s="414" t="n">
        <f aca="false">J99+K99+L99+O99</f>
        <v>360.5</v>
      </c>
      <c r="J99" s="414" t="n">
        <f aca="false">J119</f>
        <v>0</v>
      </c>
      <c r="K99" s="414" t="n">
        <f aca="false">K119</f>
        <v>0</v>
      </c>
      <c r="L99" s="414" t="n">
        <f aca="false">L119</f>
        <v>0</v>
      </c>
      <c r="M99" s="456"/>
      <c r="N99" s="457"/>
      <c r="O99" s="612" t="n">
        <f aca="false">O119+M108</f>
        <v>360.5</v>
      </c>
    </row>
    <row r="100" customFormat="false" ht="33" hidden="true" customHeight="true" outlineLevel="0" collapsed="false">
      <c r="A100" s="384"/>
      <c r="B100" s="40"/>
      <c r="C100" s="458"/>
      <c r="D100" s="458"/>
      <c r="E100" s="610" t="s">
        <v>475</v>
      </c>
      <c r="F100" s="449"/>
      <c r="G100" s="450" t="s">
        <v>444</v>
      </c>
      <c r="H100" s="450"/>
      <c r="I100" s="429" t="n">
        <f aca="false">I101+I102+I103+I104</f>
        <v>1539.3</v>
      </c>
      <c r="J100" s="611" t="n">
        <f aca="false">J101+J102+J103+J104</f>
        <v>0</v>
      </c>
      <c r="K100" s="448" t="n">
        <f aca="false">K101+K102+K103+K104</f>
        <v>0</v>
      </c>
      <c r="L100" s="448" t="n">
        <f aca="false">L101+L102+L103+L104</f>
        <v>0</v>
      </c>
      <c r="M100" s="449"/>
      <c r="N100" s="450"/>
      <c r="O100" s="611" t="n">
        <f aca="false">O101+O102+O103+O104</f>
        <v>1539.3</v>
      </c>
    </row>
    <row r="101" customFormat="false" ht="33" hidden="true" customHeight="true" outlineLevel="0" collapsed="false">
      <c r="A101" s="384"/>
      <c r="B101" s="40"/>
      <c r="C101" s="458"/>
      <c r="D101" s="458"/>
      <c r="E101" s="610"/>
      <c r="F101" s="413" t="s">
        <v>95</v>
      </c>
      <c r="G101" s="413"/>
      <c r="H101" s="413"/>
      <c r="I101" s="414" t="n">
        <f aca="false">J101+K101+L101+O101</f>
        <v>226</v>
      </c>
      <c r="J101" s="414" t="n">
        <f aca="false">J121</f>
        <v>0</v>
      </c>
      <c r="K101" s="414" t="n">
        <f aca="false">K121</f>
        <v>0</v>
      </c>
      <c r="L101" s="414" t="n">
        <f aca="false">L121</f>
        <v>0</v>
      </c>
      <c r="M101" s="451"/>
      <c r="N101" s="452"/>
      <c r="O101" s="612" t="n">
        <f aca="false">O121</f>
        <v>226</v>
      </c>
    </row>
    <row r="102" customFormat="false" ht="33" hidden="true" customHeight="true" outlineLevel="0" collapsed="false">
      <c r="A102" s="384"/>
      <c r="B102" s="40"/>
      <c r="C102" s="458"/>
      <c r="D102" s="458"/>
      <c r="E102" s="610"/>
      <c r="F102" s="413" t="s">
        <v>96</v>
      </c>
      <c r="G102" s="413"/>
      <c r="H102" s="413"/>
      <c r="I102" s="414" t="n">
        <f aca="false">J102+K102+L102+O102</f>
        <v>818</v>
      </c>
      <c r="J102" s="414" t="n">
        <f aca="false">J122</f>
        <v>0</v>
      </c>
      <c r="K102" s="414" t="n">
        <f aca="false">K122</f>
        <v>0</v>
      </c>
      <c r="L102" s="414" t="n">
        <f aca="false">L122</f>
        <v>0</v>
      </c>
      <c r="M102" s="453"/>
      <c r="N102" s="454"/>
      <c r="O102" s="612" t="n">
        <f aca="false">O122</f>
        <v>818</v>
      </c>
    </row>
    <row r="103" customFormat="false" ht="19.5" hidden="true" customHeight="true" outlineLevel="0" collapsed="false">
      <c r="A103" s="384"/>
      <c r="B103" s="40"/>
      <c r="C103" s="394" t="n">
        <v>41640</v>
      </c>
      <c r="D103" s="394" t="n">
        <v>42004</v>
      </c>
      <c r="E103" s="610"/>
      <c r="F103" s="413" t="s">
        <v>97</v>
      </c>
      <c r="G103" s="413"/>
      <c r="H103" s="413"/>
      <c r="I103" s="414" t="n">
        <f aca="false">J103+K103+L103+O103</f>
        <v>213.1</v>
      </c>
      <c r="J103" s="414" t="n">
        <f aca="false">J123</f>
        <v>0</v>
      </c>
      <c r="K103" s="414" t="n">
        <f aca="false">K123</f>
        <v>0</v>
      </c>
      <c r="L103" s="414" t="n">
        <f aca="false">L123</f>
        <v>0</v>
      </c>
      <c r="M103" s="451"/>
      <c r="N103" s="452"/>
      <c r="O103" s="612" t="n">
        <f aca="false">O123</f>
        <v>213.1</v>
      </c>
    </row>
    <row r="104" customFormat="false" ht="19.5" hidden="true" customHeight="true" outlineLevel="0" collapsed="false">
      <c r="A104" s="384"/>
      <c r="B104" s="40"/>
      <c r="C104" s="394"/>
      <c r="D104" s="394"/>
      <c r="E104" s="44"/>
      <c r="F104" s="455" t="s">
        <v>62</v>
      </c>
      <c r="G104" s="455"/>
      <c r="H104" s="455"/>
      <c r="I104" s="414" t="n">
        <f aca="false">J104+K104+L104+O104</f>
        <v>282.2</v>
      </c>
      <c r="J104" s="414" t="n">
        <f aca="false">J124</f>
        <v>0</v>
      </c>
      <c r="K104" s="414" t="n">
        <f aca="false">K124</f>
        <v>0</v>
      </c>
      <c r="L104" s="414" t="n">
        <f aca="false">L124</f>
        <v>0</v>
      </c>
      <c r="M104" s="456"/>
      <c r="N104" s="457"/>
      <c r="O104" s="612" t="n">
        <f aca="false">O124+M110</f>
        <v>282.2</v>
      </c>
    </row>
    <row r="105" customFormat="false" ht="18" hidden="true" customHeight="true" outlineLevel="0" collapsed="false">
      <c r="A105" s="459" t="s">
        <v>110</v>
      </c>
      <c r="B105" s="459"/>
      <c r="C105" s="460" t="n">
        <v>41640</v>
      </c>
      <c r="D105" s="460" t="n">
        <v>42735</v>
      </c>
      <c r="E105" s="459"/>
      <c r="F105" s="429" t="n">
        <f aca="false">I100+I95++++++F93</f>
        <v>3514.4</v>
      </c>
      <c r="G105" s="429"/>
      <c r="H105" s="429"/>
      <c r="I105" s="429"/>
      <c r="J105" s="430" t="n">
        <f aca="false">J100+J95+J93</f>
        <v>0</v>
      </c>
      <c r="K105" s="430" t="n">
        <f aca="false">K100+K95+K93</f>
        <v>0</v>
      </c>
      <c r="L105" s="430" t="n">
        <f aca="false">L100+L95+L93</f>
        <v>0</v>
      </c>
      <c r="M105" s="429" t="n">
        <f aca="false">O100+O95+M93</f>
        <v>3514.4</v>
      </c>
      <c r="N105" s="429"/>
      <c r="O105" s="429"/>
    </row>
    <row r="106" customFormat="false" ht="15.75" hidden="true" customHeight="true" outlineLevel="0" collapsed="false">
      <c r="A106" s="289" t="s">
        <v>269</v>
      </c>
      <c r="B106" s="40" t="s">
        <v>67</v>
      </c>
      <c r="C106" s="394" t="n">
        <v>41640</v>
      </c>
      <c r="D106" s="394" t="n">
        <v>42004</v>
      </c>
      <c r="E106" s="289" t="s">
        <v>237</v>
      </c>
      <c r="F106" s="441" t="n">
        <f aca="false">J106+K106+L106+M106</f>
        <v>141.8</v>
      </c>
      <c r="G106" s="441"/>
      <c r="H106" s="441"/>
      <c r="I106" s="441"/>
      <c r="J106" s="446" t="n">
        <v>0</v>
      </c>
      <c r="K106" s="446" t="n">
        <v>0</v>
      </c>
      <c r="L106" s="446" t="n">
        <v>0</v>
      </c>
      <c r="M106" s="446" t="n">
        <v>141.8</v>
      </c>
      <c r="N106" s="446"/>
      <c r="O106" s="446"/>
    </row>
    <row r="107" customFormat="false" ht="330.75" hidden="true" customHeight="false" outlineLevel="0" collapsed="false">
      <c r="A107" s="289" t="s">
        <v>271</v>
      </c>
      <c r="B107" s="40"/>
      <c r="C107" s="394"/>
      <c r="D107" s="394"/>
      <c r="E107" s="44" t="s">
        <v>238</v>
      </c>
      <c r="F107" s="441"/>
      <c r="G107" s="441"/>
      <c r="H107" s="441"/>
      <c r="I107" s="441"/>
      <c r="J107" s="446"/>
      <c r="K107" s="446"/>
      <c r="L107" s="446"/>
      <c r="M107" s="446"/>
      <c r="N107" s="446"/>
      <c r="O107" s="446"/>
    </row>
    <row r="108" customFormat="false" ht="15.75" hidden="true" customHeight="false" outlineLevel="0" collapsed="false">
      <c r="A108" s="461"/>
      <c r="B108" s="40"/>
      <c r="C108" s="394" t="n">
        <v>41640</v>
      </c>
      <c r="D108" s="394" t="n">
        <v>42004</v>
      </c>
      <c r="E108" s="289" t="s">
        <v>239</v>
      </c>
      <c r="F108" s="441" t="n">
        <f aca="false">J108+K108+L108+M108</f>
        <v>360.5</v>
      </c>
      <c r="G108" s="441"/>
      <c r="H108" s="441"/>
      <c r="I108" s="441"/>
      <c r="J108" s="446" t="n">
        <v>0</v>
      </c>
      <c r="K108" s="446" t="n">
        <v>0</v>
      </c>
      <c r="L108" s="446" t="n">
        <v>0</v>
      </c>
      <c r="M108" s="446" t="n">
        <v>360.5</v>
      </c>
      <c r="N108" s="446"/>
      <c r="O108" s="446"/>
    </row>
    <row r="109" customFormat="false" ht="31.5" hidden="true" customHeight="false" outlineLevel="0" collapsed="false">
      <c r="A109" s="461"/>
      <c r="B109" s="40"/>
      <c r="C109" s="394"/>
      <c r="D109" s="394"/>
      <c r="E109" s="44" t="s">
        <v>238</v>
      </c>
      <c r="F109" s="441"/>
      <c r="G109" s="441"/>
      <c r="H109" s="441"/>
      <c r="I109" s="441"/>
      <c r="J109" s="446"/>
      <c r="K109" s="446"/>
      <c r="L109" s="446"/>
      <c r="M109" s="446"/>
      <c r="N109" s="446"/>
      <c r="O109" s="446"/>
    </row>
    <row r="110" customFormat="false" ht="15.75" hidden="true" customHeight="false" outlineLevel="0" collapsed="false">
      <c r="A110" s="461"/>
      <c r="B110" s="40"/>
      <c r="C110" s="394" t="n">
        <v>41640</v>
      </c>
      <c r="D110" s="394" t="n">
        <v>42004</v>
      </c>
      <c r="E110" s="289" t="s">
        <v>240</v>
      </c>
      <c r="F110" s="441" t="n">
        <f aca="false">J110+K110+L110+M110</f>
        <v>282.2</v>
      </c>
      <c r="G110" s="441"/>
      <c r="H110" s="441"/>
      <c r="I110" s="441"/>
      <c r="J110" s="446" t="n">
        <v>0</v>
      </c>
      <c r="K110" s="446" t="n">
        <v>0</v>
      </c>
      <c r="L110" s="446" t="n">
        <v>0</v>
      </c>
      <c r="M110" s="446" t="n">
        <v>282.2</v>
      </c>
      <c r="N110" s="446"/>
      <c r="O110" s="446"/>
    </row>
    <row r="111" customFormat="false" ht="31.5" hidden="true" customHeight="false" outlineLevel="0" collapsed="false">
      <c r="A111" s="215"/>
      <c r="B111" s="40"/>
      <c r="C111" s="394"/>
      <c r="D111" s="394"/>
      <c r="E111" s="44" t="s">
        <v>238</v>
      </c>
      <c r="F111" s="441"/>
      <c r="G111" s="441"/>
      <c r="H111" s="441"/>
      <c r="I111" s="441"/>
      <c r="J111" s="446"/>
      <c r="K111" s="446"/>
      <c r="L111" s="446"/>
      <c r="M111" s="446"/>
      <c r="N111" s="446"/>
      <c r="O111" s="446"/>
    </row>
    <row r="112" customFormat="false" ht="18" hidden="true" customHeight="true" outlineLevel="0" collapsed="false">
      <c r="A112" s="44" t="s">
        <v>110</v>
      </c>
      <c r="B112" s="44"/>
      <c r="C112" s="442" t="n">
        <v>41640</v>
      </c>
      <c r="D112" s="442" t="n">
        <v>42735</v>
      </c>
      <c r="E112" s="44"/>
      <c r="F112" s="429" t="n">
        <f aca="false">SUM(F106:F111)</f>
        <v>784.5</v>
      </c>
      <c r="G112" s="429"/>
      <c r="H112" s="429"/>
      <c r="I112" s="429"/>
      <c r="J112" s="430" t="n">
        <f aca="false">SUM(J106:J111)</f>
        <v>0</v>
      </c>
      <c r="K112" s="430" t="n">
        <f aca="false">SUM(K106:K111)</f>
        <v>0</v>
      </c>
      <c r="L112" s="430" t="n">
        <f aca="false">SUM(L106:L111)</f>
        <v>0</v>
      </c>
      <c r="M112" s="429" t="n">
        <f aca="false">SUM(M106:M111)</f>
        <v>784.5</v>
      </c>
      <c r="N112" s="429"/>
      <c r="O112" s="429"/>
    </row>
    <row r="113" customFormat="false" ht="47.25" hidden="true" customHeight="false" outlineLevel="0" collapsed="false">
      <c r="A113" s="289" t="s">
        <v>445</v>
      </c>
      <c r="B113" s="40"/>
      <c r="C113" s="394" t="n">
        <v>41640</v>
      </c>
      <c r="D113" s="394" t="n">
        <v>42004</v>
      </c>
      <c r="E113" s="289" t="s">
        <v>237</v>
      </c>
      <c r="F113" s="441" t="n">
        <f aca="false">J113+K113+L113+M113</f>
        <v>0</v>
      </c>
      <c r="G113" s="441"/>
      <c r="H113" s="441"/>
      <c r="I113" s="441"/>
      <c r="J113" s="446" t="n">
        <v>0</v>
      </c>
      <c r="K113" s="446" t="n">
        <v>0</v>
      </c>
      <c r="L113" s="446" t="n">
        <v>0</v>
      </c>
      <c r="M113" s="469" t="n">
        <v>0</v>
      </c>
      <c r="N113" s="469"/>
      <c r="O113" s="469"/>
    </row>
    <row r="114" customFormat="false" ht="85.5" hidden="true" customHeight="true" outlineLevel="0" collapsed="false">
      <c r="A114" s="289" t="s">
        <v>446</v>
      </c>
      <c r="B114" s="40"/>
      <c r="C114" s="394"/>
      <c r="D114" s="394"/>
      <c r="E114" s="44" t="s">
        <v>238</v>
      </c>
      <c r="F114" s="441"/>
      <c r="G114" s="441"/>
      <c r="H114" s="441"/>
      <c r="I114" s="441"/>
      <c r="J114" s="446"/>
      <c r="K114" s="446"/>
      <c r="L114" s="446"/>
      <c r="M114" s="469"/>
      <c r="N114" s="469"/>
      <c r="O114" s="469"/>
    </row>
    <row r="115" customFormat="false" ht="19.5" hidden="true" customHeight="true" outlineLevel="0" collapsed="false">
      <c r="A115" s="461"/>
      <c r="B115" s="40" t="s">
        <v>114</v>
      </c>
      <c r="C115" s="394" t="n">
        <v>41640</v>
      </c>
      <c r="D115" s="394" t="n">
        <v>42004</v>
      </c>
      <c r="E115" s="289" t="s">
        <v>239</v>
      </c>
      <c r="F115" s="449"/>
      <c r="G115" s="450" t="s">
        <v>444</v>
      </c>
      <c r="H115" s="450"/>
      <c r="I115" s="429" t="n">
        <f aca="false">I116+I117+I118+I119</f>
        <v>1472.8</v>
      </c>
      <c r="J115" s="611" t="n">
        <v>0</v>
      </c>
      <c r="K115" s="448" t="n">
        <v>0</v>
      </c>
      <c r="L115" s="449" t="n">
        <v>0</v>
      </c>
      <c r="M115" s="462"/>
      <c r="N115" s="463"/>
      <c r="O115" s="613" t="n">
        <f aca="false">O116+O117+O118+O119</f>
        <v>1472.8</v>
      </c>
    </row>
    <row r="116" customFormat="false" ht="19.5" hidden="true" customHeight="true" outlineLevel="0" collapsed="false">
      <c r="A116" s="461"/>
      <c r="B116" s="40"/>
      <c r="C116" s="394"/>
      <c r="D116" s="394"/>
      <c r="E116" s="289"/>
      <c r="F116" s="432" t="s">
        <v>95</v>
      </c>
      <c r="G116" s="432"/>
      <c r="H116" s="432"/>
      <c r="I116" s="464" t="n">
        <f aca="false">J116+K116++L116+O116</f>
        <v>278.2</v>
      </c>
      <c r="J116" s="446" t="n">
        <v>0</v>
      </c>
      <c r="K116" s="446" t="n">
        <v>0</v>
      </c>
      <c r="L116" s="446" t="n">
        <v>0</v>
      </c>
      <c r="M116" s="465" t="s">
        <v>95</v>
      </c>
      <c r="N116" s="466"/>
      <c r="O116" s="466" t="n">
        <v>278.2</v>
      </c>
    </row>
    <row r="117" customFormat="false" ht="19.5" hidden="true" customHeight="true" outlineLevel="0" collapsed="false">
      <c r="A117" s="461"/>
      <c r="B117" s="40"/>
      <c r="C117" s="394"/>
      <c r="D117" s="394"/>
      <c r="E117" s="289"/>
      <c r="F117" s="432" t="s">
        <v>96</v>
      </c>
      <c r="G117" s="432"/>
      <c r="H117" s="432"/>
      <c r="I117" s="441" t="n">
        <f aca="false">J117+K117++L117+O117</f>
        <v>993.7</v>
      </c>
      <c r="J117" s="446" t="n">
        <v>0</v>
      </c>
      <c r="K117" s="446" t="n">
        <v>0</v>
      </c>
      <c r="L117" s="446" t="n">
        <v>0</v>
      </c>
      <c r="M117" s="467" t="s">
        <v>96</v>
      </c>
      <c r="N117" s="446"/>
      <c r="O117" s="446" t="n">
        <v>993.7</v>
      </c>
    </row>
    <row r="118" customFormat="false" ht="19.5" hidden="true" customHeight="true" outlineLevel="0" collapsed="false">
      <c r="A118" s="461"/>
      <c r="B118" s="40"/>
      <c r="C118" s="394"/>
      <c r="D118" s="394"/>
      <c r="E118" s="289"/>
      <c r="F118" s="432" t="s">
        <v>97</v>
      </c>
      <c r="G118" s="432"/>
      <c r="H118" s="432"/>
      <c r="I118" s="464" t="n">
        <f aca="false">J118+K118++L118+O118</f>
        <v>200.9</v>
      </c>
      <c r="J118" s="446" t="n">
        <v>0</v>
      </c>
      <c r="K118" s="446" t="n">
        <v>0</v>
      </c>
      <c r="L118" s="446" t="n">
        <v>0</v>
      </c>
      <c r="M118" s="467" t="s">
        <v>97</v>
      </c>
      <c r="N118" s="446"/>
      <c r="O118" s="446" t="n">
        <v>200.9</v>
      </c>
    </row>
    <row r="119" customFormat="false" ht="19.5" hidden="true" customHeight="true" outlineLevel="0" collapsed="false">
      <c r="A119" s="461"/>
      <c r="B119" s="40"/>
      <c r="C119" s="394"/>
      <c r="D119" s="394"/>
      <c r="E119" s="44" t="s">
        <v>238</v>
      </c>
      <c r="F119" s="468" t="s">
        <v>62</v>
      </c>
      <c r="G119" s="468"/>
      <c r="H119" s="468"/>
      <c r="I119" s="441" t="n">
        <f aca="false">J119+K119++L119+O119</f>
        <v>0</v>
      </c>
      <c r="J119" s="469" t="n">
        <v>0</v>
      </c>
      <c r="K119" s="469" t="n">
        <v>0</v>
      </c>
      <c r="L119" s="469" t="n">
        <v>0</v>
      </c>
      <c r="M119" s="470" t="s">
        <v>62</v>
      </c>
      <c r="N119" s="469"/>
      <c r="O119" s="469" t="n">
        <v>0</v>
      </c>
    </row>
    <row r="120" customFormat="false" ht="19.5" hidden="true" customHeight="true" outlineLevel="0" collapsed="false">
      <c r="A120" s="461"/>
      <c r="B120" s="40"/>
      <c r="C120" s="458"/>
      <c r="D120" s="458"/>
      <c r="E120" s="196" t="s">
        <v>475</v>
      </c>
      <c r="F120" s="614" t="s">
        <v>444</v>
      </c>
      <c r="G120" s="614"/>
      <c r="H120" s="614"/>
      <c r="I120" s="429" t="n">
        <f aca="false">I121+I122+I123+I124</f>
        <v>1257.1</v>
      </c>
      <c r="J120" s="429" t="n">
        <f aca="false">J121+J122+J123</f>
        <v>0</v>
      </c>
      <c r="K120" s="429" t="n">
        <f aca="false">K121+K122+K123</f>
        <v>0</v>
      </c>
      <c r="L120" s="429" t="n">
        <f aca="false">L121+L122+L123</f>
        <v>0</v>
      </c>
      <c r="M120" s="463"/>
      <c r="N120" s="463"/>
      <c r="O120" s="613" t="n">
        <f aca="false">O121+O122+O123+O124</f>
        <v>1257.1</v>
      </c>
    </row>
    <row r="121" customFormat="false" ht="19.5" hidden="true" customHeight="true" outlineLevel="0" collapsed="false">
      <c r="A121" s="461"/>
      <c r="B121" s="40"/>
      <c r="C121" s="458"/>
      <c r="D121" s="458"/>
      <c r="E121" s="196"/>
      <c r="F121" s="432" t="s">
        <v>95</v>
      </c>
      <c r="G121" s="432"/>
      <c r="H121" s="432"/>
      <c r="I121" s="472" t="n">
        <f aca="false">J121+K121+L121++O121</f>
        <v>226</v>
      </c>
      <c r="J121" s="469" t="n">
        <v>0</v>
      </c>
      <c r="K121" s="469" t="n">
        <v>0</v>
      </c>
      <c r="L121" s="469" t="n">
        <v>0</v>
      </c>
      <c r="M121" s="467" t="s">
        <v>95</v>
      </c>
      <c r="N121" s="446"/>
      <c r="O121" s="446" t="n">
        <v>226</v>
      </c>
    </row>
    <row r="122" customFormat="false" ht="19.5" hidden="true" customHeight="true" outlineLevel="0" collapsed="false">
      <c r="A122" s="461"/>
      <c r="B122" s="40"/>
      <c r="C122" s="458"/>
      <c r="D122" s="458"/>
      <c r="E122" s="196"/>
      <c r="F122" s="432" t="s">
        <v>96</v>
      </c>
      <c r="G122" s="432"/>
      <c r="H122" s="432"/>
      <c r="I122" s="464" t="n">
        <f aca="false">J122+K122+L122++O122</f>
        <v>818</v>
      </c>
      <c r="J122" s="446" t="n">
        <v>0</v>
      </c>
      <c r="K122" s="446" t="n">
        <v>0</v>
      </c>
      <c r="L122" s="446" t="n">
        <v>0</v>
      </c>
      <c r="M122" s="467" t="s">
        <v>96</v>
      </c>
      <c r="N122" s="446"/>
      <c r="O122" s="446" t="n">
        <v>818</v>
      </c>
    </row>
    <row r="123" customFormat="false" ht="19.5" hidden="true" customHeight="true" outlineLevel="0" collapsed="false">
      <c r="A123" s="461"/>
      <c r="B123" s="40"/>
      <c r="C123" s="394" t="n">
        <v>41640</v>
      </c>
      <c r="D123" s="394" t="n">
        <v>42004</v>
      </c>
      <c r="E123" s="196"/>
      <c r="F123" s="432" t="s">
        <v>97</v>
      </c>
      <c r="G123" s="432"/>
      <c r="H123" s="432"/>
      <c r="I123" s="472" t="n">
        <f aca="false">J123+K123+L123++O123</f>
        <v>213.1</v>
      </c>
      <c r="J123" s="446" t="n">
        <v>0</v>
      </c>
      <c r="K123" s="446" t="n">
        <v>0</v>
      </c>
      <c r="L123" s="446" t="n">
        <v>0</v>
      </c>
      <c r="M123" s="467" t="s">
        <v>97</v>
      </c>
      <c r="N123" s="446"/>
      <c r="O123" s="446" t="n">
        <v>213.1</v>
      </c>
    </row>
    <row r="124" customFormat="false" ht="19.5" hidden="true" customHeight="true" outlineLevel="0" collapsed="false">
      <c r="A124" s="461"/>
      <c r="B124" s="40"/>
      <c r="C124" s="394"/>
      <c r="D124" s="394"/>
      <c r="E124" s="196"/>
      <c r="F124" s="468" t="s">
        <v>62</v>
      </c>
      <c r="G124" s="468"/>
      <c r="H124" s="468"/>
      <c r="I124" s="464" t="n">
        <f aca="false">J124+K124+L124++O124</f>
        <v>0</v>
      </c>
      <c r="J124" s="466" t="n">
        <v>0</v>
      </c>
      <c r="K124" s="466" t="n">
        <v>0</v>
      </c>
      <c r="L124" s="466" t="n">
        <v>0</v>
      </c>
      <c r="M124" s="467" t="s">
        <v>62</v>
      </c>
      <c r="N124" s="446"/>
      <c r="O124" s="465" t="n">
        <v>0</v>
      </c>
    </row>
    <row r="125" customFormat="false" ht="18.75" hidden="true" customHeight="false" outlineLevel="0" collapsed="false">
      <c r="A125" s="45" t="s">
        <v>110</v>
      </c>
      <c r="B125" s="44"/>
      <c r="C125" s="442" t="n">
        <v>41640</v>
      </c>
      <c r="D125" s="442" t="n">
        <v>42735</v>
      </c>
      <c r="E125" s="44"/>
      <c r="F125" s="429" t="n">
        <f aca="false">I120+I115+F113</f>
        <v>2729.9</v>
      </c>
      <c r="G125" s="429"/>
      <c r="H125" s="429"/>
      <c r="I125" s="429"/>
      <c r="J125" s="430" t="n">
        <f aca="false">J113+J115+J120</f>
        <v>0</v>
      </c>
      <c r="K125" s="430" t="n">
        <f aca="false">K113+K115+K120</f>
        <v>0</v>
      </c>
      <c r="L125" s="430" t="n">
        <f aca="false">L113+L115+L120</f>
        <v>0</v>
      </c>
      <c r="M125" s="429" t="n">
        <f aca="false">O120+O115+M113</f>
        <v>2729.9</v>
      </c>
      <c r="N125" s="429"/>
      <c r="O125" s="429"/>
    </row>
    <row r="126" customFormat="false" ht="15.75" hidden="true" customHeight="true" outlineLevel="0" collapsed="false">
      <c r="A126" s="289" t="s">
        <v>69</v>
      </c>
      <c r="B126" s="40" t="s">
        <v>447</v>
      </c>
      <c r="C126" s="394" t="n">
        <v>41640</v>
      </c>
      <c r="D126" s="394" t="n">
        <v>42004</v>
      </c>
      <c r="E126" s="289" t="s">
        <v>237</v>
      </c>
      <c r="F126" s="414" t="n">
        <f aca="false">F133</f>
        <v>832.375</v>
      </c>
      <c r="G126" s="414"/>
      <c r="H126" s="414"/>
      <c r="I126" s="414"/>
      <c r="J126" s="414" t="n">
        <f aca="false">J133</f>
        <v>0</v>
      </c>
      <c r="K126" s="414" t="n">
        <f aca="false">K133</f>
        <v>0</v>
      </c>
      <c r="L126" s="414" t="n">
        <f aca="false">L133</f>
        <v>0</v>
      </c>
      <c r="M126" s="615" t="n">
        <f aca="false">M133</f>
        <v>832.375</v>
      </c>
      <c r="N126" s="615"/>
      <c r="O126" s="615"/>
    </row>
    <row r="127" customFormat="false" ht="79.5" hidden="true" customHeight="true" outlineLevel="0" collapsed="false">
      <c r="A127" s="157" t="s">
        <v>71</v>
      </c>
      <c r="B127" s="40"/>
      <c r="C127" s="394"/>
      <c r="D127" s="394"/>
      <c r="E127" s="44" t="s">
        <v>238</v>
      </c>
      <c r="F127" s="414"/>
      <c r="G127" s="414"/>
      <c r="H127" s="414"/>
      <c r="I127" s="414"/>
      <c r="J127" s="414"/>
      <c r="K127" s="414"/>
      <c r="L127" s="414"/>
      <c r="M127" s="615"/>
      <c r="N127" s="615"/>
      <c r="O127" s="615"/>
    </row>
    <row r="128" customFormat="false" ht="15.75" hidden="true" customHeight="false" outlineLevel="0" collapsed="false">
      <c r="A128" s="157"/>
      <c r="B128" s="40"/>
      <c r="C128" s="394" t="n">
        <v>41640</v>
      </c>
      <c r="D128" s="394" t="n">
        <v>42004</v>
      </c>
      <c r="E128" s="289" t="s">
        <v>239</v>
      </c>
      <c r="F128" s="414" t="n">
        <f aca="false">F135</f>
        <v>1057.2</v>
      </c>
      <c r="G128" s="414"/>
      <c r="H128" s="414"/>
      <c r="I128" s="414"/>
      <c r="J128" s="414" t="n">
        <f aca="false">J135</f>
        <v>0</v>
      </c>
      <c r="K128" s="414" t="n">
        <f aca="false">K135</f>
        <v>0</v>
      </c>
      <c r="L128" s="414" t="n">
        <f aca="false">L135</f>
        <v>0</v>
      </c>
      <c r="M128" s="414" t="n">
        <f aca="false">M135</f>
        <v>1057.2</v>
      </c>
      <c r="N128" s="414"/>
      <c r="O128" s="414"/>
    </row>
    <row r="129" customFormat="false" ht="31.5" hidden="true" customHeight="false" outlineLevel="0" collapsed="false">
      <c r="A129" s="157"/>
      <c r="B129" s="40"/>
      <c r="C129" s="394"/>
      <c r="D129" s="394"/>
      <c r="E129" s="44" t="s">
        <v>238</v>
      </c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</row>
    <row r="130" customFormat="false" ht="15.75" hidden="true" customHeight="false" outlineLevel="0" collapsed="false">
      <c r="A130" s="157"/>
      <c r="B130" s="40"/>
      <c r="C130" s="394" t="n">
        <v>41640</v>
      </c>
      <c r="D130" s="394" t="n">
        <v>42004</v>
      </c>
      <c r="E130" s="289" t="s">
        <v>240</v>
      </c>
      <c r="F130" s="414" t="n">
        <f aca="false">F137</f>
        <v>1013.1</v>
      </c>
      <c r="G130" s="414"/>
      <c r="H130" s="414"/>
      <c r="I130" s="414"/>
      <c r="J130" s="414" t="n">
        <f aca="false">J137</f>
        <v>0</v>
      </c>
      <c r="K130" s="414" t="n">
        <f aca="false">K137</f>
        <v>0</v>
      </c>
      <c r="L130" s="414" t="n">
        <f aca="false">L137</f>
        <v>0</v>
      </c>
      <c r="M130" s="414" t="n">
        <f aca="false">M137</f>
        <v>1013.1</v>
      </c>
      <c r="N130" s="414"/>
      <c r="O130" s="414"/>
    </row>
    <row r="131" customFormat="false" ht="31.5" hidden="true" customHeight="false" outlineLevel="0" collapsed="false">
      <c r="A131" s="215"/>
      <c r="B131" s="40"/>
      <c r="C131" s="394"/>
      <c r="D131" s="394"/>
      <c r="E131" s="44" t="s">
        <v>238</v>
      </c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</row>
    <row r="132" customFormat="false" ht="18" hidden="true" customHeight="true" outlineLevel="0" collapsed="false">
      <c r="A132" s="44" t="s">
        <v>94</v>
      </c>
      <c r="B132" s="44"/>
      <c r="C132" s="442" t="n">
        <v>41640</v>
      </c>
      <c r="D132" s="442" t="n">
        <v>42735</v>
      </c>
      <c r="E132" s="44"/>
      <c r="F132" s="429" t="n">
        <f aca="false">SUM(F126:F131)</f>
        <v>2902.675</v>
      </c>
      <c r="G132" s="429"/>
      <c r="H132" s="429"/>
      <c r="I132" s="429"/>
      <c r="J132" s="430" t="n">
        <f aca="false">SUM(J126:J131)</f>
        <v>0</v>
      </c>
      <c r="K132" s="430" t="n">
        <f aca="false">SUM(K126:K131)</f>
        <v>0</v>
      </c>
      <c r="L132" s="430" t="n">
        <f aca="false">SUM(L126:L131)</f>
        <v>0</v>
      </c>
      <c r="M132" s="429" t="n">
        <f aca="false">SUM(M126:M131)</f>
        <v>2902.675</v>
      </c>
      <c r="N132" s="429"/>
      <c r="O132" s="429"/>
    </row>
    <row r="133" customFormat="false" ht="31.5" hidden="true" customHeight="true" outlineLevel="0" collapsed="false">
      <c r="A133" s="289" t="s">
        <v>72</v>
      </c>
      <c r="B133" s="40" t="s">
        <v>447</v>
      </c>
      <c r="C133" s="394" t="n">
        <v>41640</v>
      </c>
      <c r="D133" s="394" t="n">
        <v>42004</v>
      </c>
      <c r="E133" s="289" t="s">
        <v>237</v>
      </c>
      <c r="F133" s="441" t="n">
        <f aca="false">J133+K133+L133+M133</f>
        <v>832.375</v>
      </c>
      <c r="G133" s="441"/>
      <c r="H133" s="441"/>
      <c r="I133" s="441"/>
      <c r="J133" s="473" t="n">
        <v>0</v>
      </c>
      <c r="K133" s="473" t="n">
        <v>0</v>
      </c>
      <c r="L133" s="473" t="n">
        <v>0</v>
      </c>
      <c r="M133" s="446" t="n">
        <v>832.375</v>
      </c>
      <c r="N133" s="446"/>
      <c r="O133" s="446"/>
    </row>
    <row r="134" customFormat="false" ht="189" hidden="true" customHeight="false" outlineLevel="0" collapsed="false">
      <c r="A134" s="289" t="s">
        <v>448</v>
      </c>
      <c r="B134" s="40"/>
      <c r="C134" s="394"/>
      <c r="D134" s="394"/>
      <c r="E134" s="44" t="s">
        <v>238</v>
      </c>
      <c r="F134" s="441"/>
      <c r="G134" s="441"/>
      <c r="H134" s="441"/>
      <c r="I134" s="441"/>
      <c r="J134" s="473"/>
      <c r="K134" s="473"/>
      <c r="L134" s="473"/>
      <c r="M134" s="446"/>
      <c r="N134" s="446"/>
      <c r="O134" s="446"/>
    </row>
    <row r="135" customFormat="false" ht="15.75" hidden="true" customHeight="false" outlineLevel="0" collapsed="false">
      <c r="A135" s="461"/>
      <c r="B135" s="40"/>
      <c r="C135" s="394" t="n">
        <v>41640</v>
      </c>
      <c r="D135" s="394" t="n">
        <v>42004</v>
      </c>
      <c r="E135" s="289" t="s">
        <v>239</v>
      </c>
      <c r="F135" s="441" t="n">
        <f aca="false">J135+K135+L135+M135</f>
        <v>1057.2</v>
      </c>
      <c r="G135" s="441"/>
      <c r="H135" s="441"/>
      <c r="I135" s="441"/>
      <c r="J135" s="473" t="n">
        <v>0</v>
      </c>
      <c r="K135" s="473" t="n">
        <v>0</v>
      </c>
      <c r="L135" s="473" t="n">
        <v>0</v>
      </c>
      <c r="M135" s="446" t="n">
        <v>1057.2</v>
      </c>
      <c r="N135" s="446"/>
      <c r="O135" s="446"/>
    </row>
    <row r="136" customFormat="false" ht="31.5" hidden="true" customHeight="false" outlineLevel="0" collapsed="false">
      <c r="A136" s="461"/>
      <c r="B136" s="40"/>
      <c r="C136" s="394"/>
      <c r="D136" s="394"/>
      <c r="E136" s="44" t="s">
        <v>238</v>
      </c>
      <c r="F136" s="441"/>
      <c r="G136" s="441"/>
      <c r="H136" s="441"/>
      <c r="I136" s="441"/>
      <c r="J136" s="473"/>
      <c r="K136" s="473"/>
      <c r="L136" s="473"/>
      <c r="M136" s="446"/>
      <c r="N136" s="446"/>
      <c r="O136" s="446"/>
    </row>
    <row r="137" customFormat="false" ht="15.75" hidden="true" customHeight="false" outlineLevel="0" collapsed="false">
      <c r="A137" s="461"/>
      <c r="B137" s="40"/>
      <c r="C137" s="394" t="n">
        <v>41640</v>
      </c>
      <c r="D137" s="394" t="n">
        <v>42004</v>
      </c>
      <c r="E137" s="289" t="s">
        <v>240</v>
      </c>
      <c r="F137" s="441" t="n">
        <f aca="false">J137+K137+L137+M137</f>
        <v>1013.1</v>
      </c>
      <c r="G137" s="441"/>
      <c r="H137" s="441"/>
      <c r="I137" s="441"/>
      <c r="J137" s="473" t="n">
        <v>0</v>
      </c>
      <c r="K137" s="473" t="n">
        <v>0</v>
      </c>
      <c r="L137" s="473" t="n">
        <v>0</v>
      </c>
      <c r="M137" s="446" t="n">
        <v>1013.1</v>
      </c>
      <c r="N137" s="446"/>
      <c r="O137" s="446"/>
    </row>
    <row r="138" customFormat="false" ht="31.5" hidden="true" customHeight="false" outlineLevel="0" collapsed="false">
      <c r="A138" s="215"/>
      <c r="B138" s="40"/>
      <c r="C138" s="394"/>
      <c r="D138" s="394"/>
      <c r="E138" s="44" t="s">
        <v>238</v>
      </c>
      <c r="F138" s="441"/>
      <c r="G138" s="441"/>
      <c r="H138" s="441"/>
      <c r="I138" s="441"/>
      <c r="J138" s="473"/>
      <c r="K138" s="473"/>
      <c r="L138" s="473"/>
      <c r="M138" s="446"/>
      <c r="N138" s="446"/>
      <c r="O138" s="446"/>
    </row>
    <row r="139" customFormat="false" ht="18" hidden="true" customHeight="true" outlineLevel="0" collapsed="false">
      <c r="A139" s="44" t="s">
        <v>94</v>
      </c>
      <c r="B139" s="44"/>
      <c r="C139" s="442" t="n">
        <v>41640</v>
      </c>
      <c r="D139" s="442" t="n">
        <v>42735</v>
      </c>
      <c r="E139" s="44"/>
      <c r="F139" s="429" t="n">
        <f aca="false">SUM(F133:F138)</f>
        <v>2902.675</v>
      </c>
      <c r="G139" s="429"/>
      <c r="H139" s="429"/>
      <c r="I139" s="429"/>
      <c r="J139" s="430"/>
      <c r="K139" s="430"/>
      <c r="L139" s="430"/>
      <c r="M139" s="429" t="n">
        <f aca="false">SUM(M133:M138)</f>
        <v>2902.675</v>
      </c>
      <c r="N139" s="429"/>
      <c r="O139" s="429"/>
    </row>
    <row r="140" customFormat="false" ht="15.75" hidden="true" customHeight="false" outlineLevel="0" collapsed="false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customFormat="false" ht="15.75" hidden="true" customHeight="false" outlineLevel="0" collapsed="false">
      <c r="A141" s="383"/>
    </row>
    <row r="142" customFormat="false" ht="15.75" hidden="true" customHeight="false" outlineLevel="0" collapsed="false">
      <c r="A142" s="392" t="s">
        <v>118</v>
      </c>
      <c r="B142" s="392"/>
      <c r="C142" s="392"/>
      <c r="D142" s="392"/>
      <c r="E142" s="392"/>
      <c r="F142" s="392"/>
      <c r="G142" s="392"/>
    </row>
    <row r="143" customFormat="false" ht="15.75" hidden="true" customHeight="false" outlineLevel="0" collapsed="false">
      <c r="A143" s="392" t="s">
        <v>119</v>
      </c>
      <c r="B143" s="392"/>
      <c r="C143" s="392"/>
      <c r="D143" s="392"/>
      <c r="E143" s="392"/>
      <c r="F143" s="392"/>
      <c r="G143" s="392"/>
    </row>
    <row r="144" customFormat="false" ht="15.75" hidden="true" customHeight="false" outlineLevel="0" collapsed="false">
      <c r="A144" s="392" t="s">
        <v>120</v>
      </c>
      <c r="B144" s="392"/>
      <c r="C144" s="392"/>
      <c r="D144" s="392"/>
      <c r="E144" s="392"/>
      <c r="F144" s="392"/>
      <c r="G144" s="392"/>
      <c r="H144" s="392"/>
      <c r="I144" s="392"/>
    </row>
    <row r="145" customFormat="false" ht="15" hidden="true" customHeight="false" outlineLevel="0" collapsed="false">
      <c r="A145" s="616" t="s">
        <v>121</v>
      </c>
    </row>
    <row r="146" customFormat="false" ht="15" hidden="true" customHeight="false" outlineLevel="0" collapsed="false">
      <c r="A146" s="616" t="s">
        <v>122</v>
      </c>
    </row>
    <row r="147" customFormat="false" ht="15" hidden="true" customHeight="true" outlineLevel="0" collapsed="false">
      <c r="A147" s="151" t="s">
        <v>3</v>
      </c>
      <c r="B147" s="151" t="s">
        <v>123</v>
      </c>
      <c r="C147" s="152" t="s">
        <v>124</v>
      </c>
      <c r="D147" s="152"/>
      <c r="E147" s="152"/>
      <c r="F147" s="152"/>
      <c r="G147" s="152"/>
      <c r="H147" s="152"/>
      <c r="I147" s="152" t="s">
        <v>125</v>
      </c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</row>
    <row r="148" customFormat="false" ht="15" hidden="true" customHeight="true" outlineLevel="0" collapsed="false">
      <c r="A148" s="155" t="s">
        <v>9</v>
      </c>
      <c r="B148" s="155" t="s">
        <v>126</v>
      </c>
      <c r="C148" s="156" t="s">
        <v>127</v>
      </c>
      <c r="D148" s="156"/>
      <c r="E148" s="156"/>
      <c r="F148" s="156"/>
      <c r="G148" s="156"/>
      <c r="H148" s="156"/>
      <c r="I148" s="156" t="s">
        <v>128</v>
      </c>
      <c r="J148" s="156"/>
      <c r="K148" s="156"/>
      <c r="L148" s="156"/>
      <c r="M148" s="156"/>
      <c r="N148" s="156"/>
      <c r="O148" s="156"/>
      <c r="P148" s="156" t="s">
        <v>129</v>
      </c>
      <c r="Q148" s="156"/>
      <c r="R148" s="156"/>
      <c r="S148" s="156"/>
      <c r="T148" s="156"/>
      <c r="U148" s="156"/>
      <c r="V148" s="156"/>
    </row>
    <row r="149" customFormat="false" ht="15.75" hidden="true" customHeight="true" outlineLevel="0" collapsed="false">
      <c r="A149" s="461"/>
      <c r="B149" s="155" t="s">
        <v>130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61" t="s">
        <v>131</v>
      </c>
      <c r="Q149" s="161"/>
      <c r="R149" s="161"/>
      <c r="S149" s="161"/>
      <c r="T149" s="161"/>
      <c r="U149" s="161"/>
      <c r="V149" s="161"/>
    </row>
    <row r="150" customFormat="false" ht="15" hidden="true" customHeight="true" outlineLevel="0" collapsed="false">
      <c r="A150" s="461"/>
      <c r="B150" s="461"/>
      <c r="C150" s="28" t="s">
        <v>132</v>
      </c>
      <c r="D150" s="28"/>
      <c r="E150" s="28"/>
      <c r="F150" s="28"/>
      <c r="G150" s="28"/>
      <c r="H150" s="28"/>
      <c r="I150" s="28" t="s">
        <v>132</v>
      </c>
      <c r="J150" s="28"/>
      <c r="K150" s="28"/>
      <c r="L150" s="28"/>
      <c r="M150" s="28"/>
      <c r="N150" s="28"/>
      <c r="O150" s="28"/>
      <c r="P150" s="152"/>
      <c r="Q150" s="152"/>
      <c r="R150" s="152"/>
      <c r="S150" s="152"/>
      <c r="T150" s="152"/>
      <c r="U150" s="152"/>
      <c r="V150" s="152"/>
    </row>
    <row r="151" customFormat="false" ht="15.75" hidden="true" customHeight="true" outlineLevel="0" collapsed="false">
      <c r="A151" s="461"/>
      <c r="B151" s="461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61" t="s">
        <v>132</v>
      </c>
      <c r="Q151" s="161"/>
      <c r="R151" s="161"/>
      <c r="S151" s="161"/>
      <c r="T151" s="161"/>
      <c r="U151" s="161"/>
      <c r="V151" s="161"/>
    </row>
    <row r="152" customFormat="false" ht="15" hidden="true" customHeight="true" outlineLevel="0" collapsed="false">
      <c r="A152" s="461"/>
      <c r="B152" s="461"/>
      <c r="C152" s="28" t="s">
        <v>133</v>
      </c>
      <c r="D152" s="28" t="s">
        <v>134</v>
      </c>
      <c r="E152" s="28"/>
      <c r="F152" s="28" t="s">
        <v>135</v>
      </c>
      <c r="G152" s="28" t="s">
        <v>136</v>
      </c>
      <c r="H152" s="28" t="s">
        <v>137</v>
      </c>
      <c r="I152" s="28" t="s">
        <v>133</v>
      </c>
      <c r="J152" s="28"/>
      <c r="K152" s="28" t="s">
        <v>134</v>
      </c>
      <c r="L152" s="28" t="s">
        <v>135</v>
      </c>
      <c r="M152" s="28" t="s">
        <v>136</v>
      </c>
      <c r="N152" s="28" t="s">
        <v>137</v>
      </c>
      <c r="O152" s="28"/>
      <c r="P152" s="155"/>
      <c r="Q152" s="28" t="s">
        <v>134</v>
      </c>
      <c r="R152" s="28"/>
      <c r="S152" s="28" t="s">
        <v>135</v>
      </c>
      <c r="T152" s="28" t="s">
        <v>136</v>
      </c>
      <c r="U152" s="28" t="s">
        <v>137</v>
      </c>
      <c r="V152" s="28"/>
    </row>
    <row r="153" customFormat="false" ht="38.25" hidden="true" customHeight="false" outlineLevel="0" collapsed="false">
      <c r="A153" s="461"/>
      <c r="B153" s="46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 t="s">
        <v>138</v>
      </c>
      <c r="Q153" s="28"/>
      <c r="R153" s="28"/>
      <c r="S153" s="28"/>
      <c r="T153" s="28"/>
      <c r="U153" s="28"/>
      <c r="V153" s="28"/>
    </row>
    <row r="154" customFormat="false" ht="105" hidden="true" customHeight="false" outlineLevel="0" collapsed="false">
      <c r="A154" s="209" t="n">
        <v>1</v>
      </c>
      <c r="B154" s="496" t="s">
        <v>139</v>
      </c>
      <c r="C154" s="165" t="n">
        <f aca="false">J37</f>
        <v>0</v>
      </c>
      <c r="D154" s="166" t="n">
        <f aca="false">K37</f>
        <v>0</v>
      </c>
      <c r="E154" s="166"/>
      <c r="F154" s="165" t="n">
        <f aca="false">L37</f>
        <v>0</v>
      </c>
      <c r="G154" s="173" t="n">
        <f aca="false">O37</f>
        <v>1087.575</v>
      </c>
      <c r="H154" s="617" t="n">
        <v>0</v>
      </c>
      <c r="I154" s="166" t="n">
        <f aca="false">J42</f>
        <v>0</v>
      </c>
      <c r="J154" s="166"/>
      <c r="K154" s="167" t="n">
        <f aca="false">K42</f>
        <v>0</v>
      </c>
      <c r="L154" s="170" t="n">
        <f aca="false">L42</f>
        <v>0</v>
      </c>
      <c r="M154" s="167" t="n">
        <f aca="false">O42</f>
        <v>2514.19</v>
      </c>
      <c r="N154" s="169" t="n">
        <v>0</v>
      </c>
      <c r="O154" s="169"/>
      <c r="P154" s="170" t="n">
        <f aca="false">J47</f>
        <v>0</v>
      </c>
      <c r="Q154" s="171" t="n">
        <f aca="false">K47</f>
        <v>0</v>
      </c>
      <c r="R154" s="171"/>
      <c r="S154" s="165" t="n">
        <f aca="false">L47</f>
        <v>0</v>
      </c>
      <c r="T154" s="167" t="n">
        <f aca="false">O47</f>
        <v>1509.3</v>
      </c>
      <c r="U154" s="169" t="n">
        <v>0</v>
      </c>
      <c r="V154" s="169"/>
    </row>
    <row r="155" customFormat="false" ht="60" hidden="true" customHeight="false" outlineLevel="0" collapsed="false">
      <c r="A155" s="35" t="n">
        <v>2</v>
      </c>
      <c r="B155" s="32" t="s">
        <v>140</v>
      </c>
      <c r="C155" s="170" t="n">
        <f aca="false">J34</f>
        <v>0</v>
      </c>
      <c r="D155" s="172" t="n">
        <f aca="false">K34</f>
        <v>14079.15</v>
      </c>
      <c r="E155" s="172"/>
      <c r="F155" s="170" t="n">
        <f aca="false">L34</f>
        <v>0</v>
      </c>
      <c r="G155" s="173" t="n">
        <f aca="false">O34</f>
        <v>1408</v>
      </c>
      <c r="H155" s="617" t="n">
        <v>0</v>
      </c>
      <c r="I155" s="166" t="n">
        <f aca="false">J39</f>
        <v>0</v>
      </c>
      <c r="J155" s="166"/>
      <c r="K155" s="167" t="n">
        <f aca="false">K39</f>
        <v>0</v>
      </c>
      <c r="L155" s="167" t="n">
        <f aca="false">L39</f>
        <v>0</v>
      </c>
      <c r="M155" s="167" t="n">
        <f aca="false">O39</f>
        <v>19069.2</v>
      </c>
      <c r="N155" s="169" t="n">
        <v>0</v>
      </c>
      <c r="O155" s="169"/>
      <c r="P155" s="170" t="n">
        <f aca="false">J44</f>
        <v>0</v>
      </c>
      <c r="Q155" s="174" t="n">
        <f aca="false">K44</f>
        <v>0</v>
      </c>
      <c r="R155" s="174"/>
      <c r="S155" s="170" t="n">
        <f aca="false">L44</f>
        <v>0</v>
      </c>
      <c r="T155" s="167" t="n">
        <f aca="false">O44</f>
        <v>18714</v>
      </c>
      <c r="U155" s="169" t="n">
        <v>0</v>
      </c>
      <c r="V155" s="169"/>
    </row>
    <row r="156" customFormat="false" ht="60" hidden="true" customHeight="false" outlineLevel="0" collapsed="false">
      <c r="A156" s="35" t="n">
        <v>3</v>
      </c>
      <c r="B156" s="32" t="s">
        <v>141</v>
      </c>
      <c r="C156" s="170" t="n">
        <f aca="false">J35</f>
        <v>0</v>
      </c>
      <c r="D156" s="166" t="n">
        <f aca="false">K35</f>
        <v>0</v>
      </c>
      <c r="E156" s="166"/>
      <c r="F156" s="170" t="n">
        <f aca="false">L35</f>
        <v>0</v>
      </c>
      <c r="G156" s="173" t="n">
        <f aca="false">O35</f>
        <v>0</v>
      </c>
      <c r="H156" s="617" t="n">
        <v>0</v>
      </c>
      <c r="I156" s="166" t="n">
        <f aca="false">J40</f>
        <v>0</v>
      </c>
      <c r="J156" s="166"/>
      <c r="K156" s="167" t="n">
        <f aca="false">K40</f>
        <v>1156.4</v>
      </c>
      <c r="L156" s="167" t="n">
        <f aca="false">L40</f>
        <v>0</v>
      </c>
      <c r="M156" s="167" t="n">
        <f aca="false">O40</f>
        <v>17814.84</v>
      </c>
      <c r="N156" s="169" t="n">
        <v>0</v>
      </c>
      <c r="O156" s="169"/>
      <c r="P156" s="170" t="n">
        <f aca="false">J45</f>
        <v>0</v>
      </c>
      <c r="Q156" s="174" t="n">
        <f aca="false">K45</f>
        <v>0</v>
      </c>
      <c r="R156" s="174"/>
      <c r="S156" s="170" t="n">
        <f aca="false">L45</f>
        <v>0</v>
      </c>
      <c r="T156" s="167" t="n">
        <f aca="false">O45</f>
        <v>18466</v>
      </c>
      <c r="U156" s="169" t="n">
        <v>0</v>
      </c>
      <c r="V156" s="169"/>
    </row>
    <row r="157" customFormat="false" ht="69" hidden="true" customHeight="true" outlineLevel="0" collapsed="false">
      <c r="A157" s="35" t="n">
        <v>4</v>
      </c>
      <c r="B157" s="32" t="s">
        <v>142</v>
      </c>
      <c r="C157" s="170" t="n">
        <f aca="false">J36</f>
        <v>0</v>
      </c>
      <c r="D157" s="166" t="n">
        <f aca="false">K36</f>
        <v>3113.89</v>
      </c>
      <c r="E157" s="166"/>
      <c r="F157" s="167" t="n">
        <f aca="false">L41</f>
        <v>0</v>
      </c>
      <c r="G157" s="173" t="n">
        <f aca="false">O36</f>
        <v>533.889</v>
      </c>
      <c r="H157" s="617" t="n">
        <v>0</v>
      </c>
      <c r="I157" s="166" t="n">
        <f aca="false">J41</f>
        <v>0</v>
      </c>
      <c r="J157" s="166"/>
      <c r="K157" s="167" t="n">
        <f aca="false">K41</f>
        <v>3623.99</v>
      </c>
      <c r="L157" s="167" t="n">
        <f aca="false">L41</f>
        <v>0</v>
      </c>
      <c r="M157" s="167" t="n">
        <f aca="false">O41</f>
        <v>16855.3</v>
      </c>
      <c r="N157" s="169" t="n">
        <v>0</v>
      </c>
      <c r="O157" s="169"/>
      <c r="P157" s="170" t="n">
        <f aca="false">J46</f>
        <v>0</v>
      </c>
      <c r="Q157" s="174" t="n">
        <f aca="false">K46</f>
        <v>0</v>
      </c>
      <c r="R157" s="174"/>
      <c r="S157" s="170" t="n">
        <f aca="false">L46</f>
        <v>0</v>
      </c>
      <c r="T157" s="167" t="n">
        <f aca="false">O46</f>
        <v>18718.1</v>
      </c>
      <c r="U157" s="169" t="n">
        <v>0</v>
      </c>
      <c r="V157" s="169"/>
    </row>
    <row r="158" customFormat="false" ht="15.6" hidden="true" customHeight="true" outlineLevel="0" collapsed="false">
      <c r="A158" s="44"/>
      <c r="B158" s="44" t="s">
        <v>94</v>
      </c>
      <c r="C158" s="176" t="n">
        <f aca="false">C157+C156+C155+C154</f>
        <v>0</v>
      </c>
      <c r="D158" s="177" t="n">
        <f aca="false">D157+D156+D155+D154</f>
        <v>17193.04</v>
      </c>
      <c r="E158" s="177"/>
      <c r="F158" s="176" t="n">
        <f aca="false">F157+F156+F155+F154</f>
        <v>0</v>
      </c>
      <c r="G158" s="179" t="n">
        <f aca="false">G157+G156+G155+G154</f>
        <v>3029.464</v>
      </c>
      <c r="H158" s="182" t="n">
        <f aca="false">H157+H156+H155+H154</f>
        <v>0</v>
      </c>
      <c r="I158" s="178" t="n">
        <f aca="false">I157+I156+I155+I154</f>
        <v>0</v>
      </c>
      <c r="J158" s="178"/>
      <c r="K158" s="179" t="n">
        <f aca="false">K157+K156+K155+K154</f>
        <v>4780.39</v>
      </c>
      <c r="L158" s="179" t="n">
        <f aca="false">L157+L156+L155+L154</f>
        <v>0</v>
      </c>
      <c r="M158" s="179" t="n">
        <f aca="false">M157+M156+M155+M154</f>
        <v>56253.53</v>
      </c>
      <c r="N158" s="181" t="n">
        <f aca="false">N157+N156+N155+N154</f>
        <v>0</v>
      </c>
      <c r="O158" s="181"/>
      <c r="P158" s="182" t="n">
        <f aca="false">P157+P156+P155+P154</f>
        <v>0</v>
      </c>
      <c r="Q158" s="183" t="n">
        <f aca="false">Q157+Q156+Q155+Q154</f>
        <v>0</v>
      </c>
      <c r="R158" s="183"/>
      <c r="S158" s="184" t="n">
        <f aca="false">S157+S156+S155+S154</f>
        <v>0</v>
      </c>
      <c r="T158" s="179" t="n">
        <f aca="false">T157+T156+T155+T154</f>
        <v>57407.4</v>
      </c>
      <c r="U158" s="181" t="n">
        <f aca="false">U157+U156+U155+U154</f>
        <v>0</v>
      </c>
      <c r="V158" s="181"/>
    </row>
    <row r="159" customFormat="false" ht="15.6" hidden="true" customHeight="true" outlineLevel="0" collapsed="false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46"/>
    </row>
    <row r="160" customFormat="false" ht="16.5" hidden="true" customHeight="true" outlineLevel="0" collapsed="false">
      <c r="A160" s="189" t="s">
        <v>143</v>
      </c>
      <c r="B160" s="189"/>
      <c r="C160" s="189"/>
      <c r="D160" s="146"/>
      <c r="E160" s="190"/>
      <c r="F160" s="190"/>
      <c r="G160" s="190"/>
      <c r="H160" s="189"/>
      <c r="I160" s="189"/>
      <c r="J160" s="190"/>
      <c r="K160" s="190"/>
      <c r="L160" s="190"/>
      <c r="M160" s="189"/>
      <c r="N160" s="189"/>
      <c r="O160" s="190"/>
      <c r="P160" s="190"/>
      <c r="Q160" s="190"/>
      <c r="R160" s="190"/>
      <c r="S160" s="190"/>
      <c r="T160" s="190"/>
      <c r="U160" s="190"/>
      <c r="V160" s="146"/>
    </row>
    <row r="161" customFormat="false" ht="15.75" hidden="true" customHeight="true" outlineLevel="0" collapsed="false">
      <c r="A161" s="189"/>
      <c r="B161" s="189"/>
      <c r="C161" s="189"/>
      <c r="D161" s="146"/>
      <c r="E161" s="192" t="s">
        <v>144</v>
      </c>
      <c r="F161" s="192"/>
      <c r="G161" s="192"/>
      <c r="H161" s="189"/>
      <c r="I161" s="189"/>
      <c r="J161" s="192" t="s">
        <v>145</v>
      </c>
      <c r="K161" s="192"/>
      <c r="L161" s="192"/>
      <c r="M161" s="189"/>
      <c r="N161" s="189"/>
      <c r="O161" s="192"/>
      <c r="P161" s="192"/>
      <c r="Q161" s="192"/>
      <c r="R161" s="192" t="s">
        <v>146</v>
      </c>
      <c r="S161" s="192"/>
      <c r="T161" s="192"/>
      <c r="U161" s="192"/>
      <c r="V161" s="146"/>
    </row>
    <row r="162" customFormat="false" ht="15.75" hidden="true" customHeight="false" outlineLevel="0" collapsed="false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</row>
    <row r="163" customFormat="false" ht="15.75" hidden="true" customHeight="false" outlineLevel="0" collapsed="false">
      <c r="A163" s="490"/>
    </row>
    <row r="164" customFormat="false" ht="15.75" hidden="true" customHeight="false" outlineLevel="0" collapsed="false">
      <c r="A164" s="392" t="s">
        <v>147</v>
      </c>
      <c r="B164" s="392"/>
      <c r="C164" s="392"/>
      <c r="D164" s="392"/>
      <c r="E164" s="392"/>
      <c r="F164" s="392"/>
      <c r="G164" s="392"/>
    </row>
    <row r="165" customFormat="false" ht="15.75" hidden="true" customHeight="false" outlineLevel="0" collapsed="false">
      <c r="A165" s="490"/>
    </row>
    <row r="166" customFormat="false" ht="15.75" hidden="true" customHeight="false" outlineLevel="0" collapsed="false">
      <c r="A166" s="391"/>
    </row>
    <row r="167" customFormat="false" ht="15.75" hidden="true" customHeight="false" outlineLevel="0" collapsed="false">
      <c r="A167" s="392" t="s">
        <v>1</v>
      </c>
      <c r="B167" s="392"/>
      <c r="C167" s="392"/>
      <c r="D167" s="392"/>
      <c r="E167" s="392"/>
      <c r="F167" s="392"/>
      <c r="G167" s="392"/>
    </row>
    <row r="168" customFormat="false" ht="15.75" hidden="true" customHeight="false" outlineLevel="0" collapsed="false">
      <c r="A168" s="392" t="s">
        <v>148</v>
      </c>
      <c r="B168" s="392"/>
      <c r="C168" s="392"/>
      <c r="D168" s="392"/>
      <c r="E168" s="392"/>
      <c r="F168" s="392"/>
      <c r="G168" s="392"/>
    </row>
    <row r="169" customFormat="false" ht="15.75" hidden="true" customHeight="false" outlineLevel="0" collapsed="false">
      <c r="A169" s="391"/>
    </row>
    <row r="170" customFormat="false" ht="31.5" hidden="true" customHeight="true" outlineLevel="0" collapsed="false">
      <c r="A170" s="491" t="s">
        <v>149</v>
      </c>
      <c r="B170" s="491"/>
      <c r="C170" s="491"/>
      <c r="D170" s="491"/>
      <c r="E170" s="491"/>
      <c r="F170" s="491"/>
      <c r="G170" s="491"/>
      <c r="H170" s="491"/>
      <c r="I170" s="146"/>
      <c r="J170" s="146"/>
    </row>
    <row r="171" customFormat="false" ht="15.75" hidden="true" customHeight="false" outlineLevel="0" collapsed="false">
      <c r="A171" s="192"/>
      <c r="B171" s="192"/>
      <c r="C171" s="192"/>
      <c r="D171" s="192"/>
      <c r="E171" s="192"/>
      <c r="F171" s="192"/>
      <c r="G171" s="192"/>
      <c r="H171" s="192"/>
      <c r="I171" s="146"/>
      <c r="J171" s="146"/>
    </row>
    <row r="172" customFormat="false" ht="16.5" hidden="true" customHeight="true" outlineLevel="0" collapsed="false">
      <c r="A172" s="492" t="s">
        <v>150</v>
      </c>
      <c r="B172" s="492"/>
      <c r="C172" s="492"/>
      <c r="D172" s="492"/>
      <c r="E172" s="492"/>
      <c r="F172" s="492"/>
      <c r="G172" s="492"/>
      <c r="H172" s="492"/>
      <c r="I172" s="146"/>
      <c r="J172" s="146"/>
    </row>
    <row r="173" customFormat="false" ht="119.25" hidden="true" customHeight="true" outlineLevel="0" collapsed="false">
      <c r="A173" s="29" t="s">
        <v>151</v>
      </c>
      <c r="B173" s="29" t="s">
        <v>152</v>
      </c>
      <c r="C173" s="29" t="s">
        <v>153</v>
      </c>
      <c r="D173" s="29" t="s">
        <v>154</v>
      </c>
      <c r="E173" s="29" t="s">
        <v>155</v>
      </c>
      <c r="F173" s="29"/>
      <c r="G173" s="29" t="s">
        <v>460</v>
      </c>
      <c r="H173" s="29"/>
      <c r="I173" s="29"/>
      <c r="J173" s="29"/>
    </row>
    <row r="174" customFormat="false" ht="45.75" hidden="true" customHeight="true" outlineLevel="0" collapsed="false">
      <c r="A174" s="29"/>
      <c r="B174" s="29"/>
      <c r="C174" s="29"/>
      <c r="D174" s="29"/>
      <c r="E174" s="35" t="s">
        <v>156</v>
      </c>
      <c r="F174" s="209" t="s">
        <v>157</v>
      </c>
      <c r="G174" s="35" t="s">
        <v>156</v>
      </c>
      <c r="H174" s="29" t="s">
        <v>461</v>
      </c>
      <c r="I174" s="29"/>
      <c r="J174" s="29"/>
    </row>
    <row r="175" customFormat="false" ht="14.45" hidden="true" customHeight="true" outlineLevel="0" collapsed="false">
      <c r="A175" s="199" t="n">
        <v>1</v>
      </c>
      <c r="B175" s="199" t="n">
        <v>2</v>
      </c>
      <c r="C175" s="199" t="n">
        <v>3</v>
      </c>
      <c r="D175" s="199" t="n">
        <v>4</v>
      </c>
      <c r="E175" s="200" t="n">
        <v>5</v>
      </c>
      <c r="F175" s="200" t="n">
        <v>6</v>
      </c>
      <c r="G175" s="200" t="n">
        <v>7</v>
      </c>
      <c r="H175" s="385" t="n">
        <v>8</v>
      </c>
      <c r="I175" s="385"/>
      <c r="J175" s="385"/>
    </row>
    <row r="176" customFormat="false" ht="150" hidden="true" customHeight="false" outlineLevel="0" collapsed="false">
      <c r="A176" s="32" t="s">
        <v>158</v>
      </c>
      <c r="B176" s="32" t="n">
        <v>2014</v>
      </c>
      <c r="C176" s="203" t="s">
        <v>159</v>
      </c>
      <c r="D176" s="32" t="s">
        <v>160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r="177" customFormat="false" ht="224.25" hidden="true" customHeight="true" outlineLevel="0" collapsed="false">
      <c r="A177" s="38" t="s">
        <v>161</v>
      </c>
      <c r="B177" s="32" t="n">
        <v>2014</v>
      </c>
      <c r="C177" s="205" t="s">
        <v>162</v>
      </c>
      <c r="D177" s="38" t="s">
        <v>160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r="178" customFormat="false" ht="15" hidden="true" customHeight="false" outlineLevel="0" collapsed="false">
      <c r="A178" s="38"/>
      <c r="B178" s="32" t="n">
        <v>2015</v>
      </c>
      <c r="C178" s="205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r="179" customFormat="false" ht="193.15" hidden="true" customHeight="true" outlineLevel="0" collapsed="false">
      <c r="A179" s="32" t="s">
        <v>163</v>
      </c>
      <c r="B179" s="32" t="n">
        <v>2015</v>
      </c>
      <c r="C179" s="32" t="s">
        <v>164</v>
      </c>
      <c r="D179" s="32" t="s">
        <v>160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r="180" customFormat="false" ht="15.75" hidden="true" customHeight="false" outlineLevel="0" collapsed="false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customFormat="false" ht="15.75" hidden="true" customHeight="false" outlineLevel="0" collapsed="false">
      <c r="A181" s="381"/>
    </row>
    <row r="182" customFormat="false" ht="15.75" hidden="true" customHeight="false" outlineLevel="0" collapsed="false">
      <c r="A182" s="392" t="s">
        <v>165</v>
      </c>
      <c r="B182" s="392"/>
      <c r="C182" s="392"/>
      <c r="D182" s="392"/>
      <c r="E182" s="392"/>
      <c r="F182" s="392"/>
      <c r="G182" s="392"/>
    </row>
    <row r="183" customFormat="false" ht="15.75" hidden="true" customHeight="false" outlineLevel="0" collapsed="false">
      <c r="A183" s="490"/>
    </row>
    <row r="184" customFormat="false" ht="15.75" hidden="true" customHeight="false" outlineLevel="0" collapsed="false">
      <c r="A184" s="392" t="s">
        <v>166</v>
      </c>
      <c r="B184" s="392"/>
      <c r="C184" s="392"/>
      <c r="D184" s="392"/>
      <c r="E184" s="392"/>
      <c r="F184" s="392"/>
      <c r="G184" s="392"/>
    </row>
    <row r="185" customFormat="false" ht="15.75" hidden="true" customHeight="false" outlineLevel="0" collapsed="false">
      <c r="A185" s="392" t="s">
        <v>167</v>
      </c>
      <c r="B185" s="392"/>
      <c r="C185" s="392"/>
      <c r="D185" s="392"/>
      <c r="E185" s="392"/>
      <c r="F185" s="392"/>
      <c r="G185" s="392"/>
    </row>
    <row r="186" customFormat="false" ht="15.75" hidden="true" customHeight="false" outlineLevel="0" collapsed="false">
      <c r="A186" s="391"/>
    </row>
    <row r="187" customFormat="false" ht="31.5" hidden="true" customHeight="true" outlineLevel="0" collapsed="false">
      <c r="A187" s="491" t="s">
        <v>149</v>
      </c>
      <c r="B187" s="491"/>
      <c r="C187" s="491"/>
      <c r="D187" s="491"/>
      <c r="E187" s="491"/>
      <c r="F187" s="491"/>
      <c r="G187" s="491"/>
      <c r="H187" s="491"/>
      <c r="I187" s="146"/>
      <c r="J187" s="146"/>
    </row>
    <row r="188" customFormat="false" ht="15.6" hidden="true" customHeight="true" outlineLevel="0" collapsed="false">
      <c r="A188" s="192"/>
      <c r="B188" s="192"/>
      <c r="C188" s="192"/>
      <c r="D188" s="192"/>
      <c r="E188" s="192"/>
      <c r="F188" s="192"/>
      <c r="G188" s="192"/>
      <c r="H188" s="192"/>
      <c r="I188" s="146"/>
      <c r="J188" s="146"/>
    </row>
    <row r="189" customFormat="false" ht="15.75" hidden="true" customHeight="false" outlineLevel="0" collapsed="false">
      <c r="A189" s="190"/>
      <c r="B189" s="190"/>
      <c r="C189" s="190"/>
      <c r="D189" s="190"/>
      <c r="E189" s="190"/>
      <c r="F189" s="190"/>
      <c r="G189" s="190"/>
      <c r="H189" s="190"/>
      <c r="I189" s="146"/>
      <c r="J189" s="146"/>
    </row>
    <row r="190" customFormat="false" ht="88.5" hidden="true" customHeight="true" outlineLevel="0" collapsed="false">
      <c r="A190" s="29" t="s">
        <v>168</v>
      </c>
      <c r="B190" s="29" t="s">
        <v>169</v>
      </c>
      <c r="C190" s="207" t="s">
        <v>170</v>
      </c>
      <c r="D190" s="207"/>
      <c r="E190" s="207"/>
      <c r="F190" s="207"/>
      <c r="G190" s="207"/>
      <c r="H190" s="29" t="s">
        <v>462</v>
      </c>
      <c r="I190" s="29"/>
      <c r="J190" s="29"/>
    </row>
    <row r="191" customFormat="false" ht="30" hidden="true" customHeight="true" outlineLevel="0" collapsed="false">
      <c r="A191" s="29"/>
      <c r="B191" s="29"/>
      <c r="C191" s="208" t="s">
        <v>171</v>
      </c>
      <c r="D191" s="208"/>
      <c r="E191" s="208"/>
      <c r="F191" s="208"/>
      <c r="G191" s="208"/>
      <c r="H191" s="29"/>
      <c r="I191" s="29"/>
      <c r="J191" s="29"/>
    </row>
    <row r="192" customFormat="false" ht="30" hidden="true" customHeight="false" outlineLevel="0" collapsed="false">
      <c r="A192" s="29"/>
      <c r="B192" s="29"/>
      <c r="C192" s="35" t="s">
        <v>172</v>
      </c>
      <c r="D192" s="209" t="s">
        <v>173</v>
      </c>
      <c r="E192" s="209" t="s">
        <v>174</v>
      </c>
      <c r="F192" s="209" t="s">
        <v>175</v>
      </c>
      <c r="G192" s="209" t="s">
        <v>458</v>
      </c>
      <c r="H192" s="29"/>
      <c r="I192" s="29"/>
      <c r="J192" s="29"/>
    </row>
    <row r="193" customFormat="false" ht="15" hidden="true" customHeight="false" outlineLevel="0" collapsed="false">
      <c r="A193" s="209" t="n">
        <v>1</v>
      </c>
      <c r="B193" s="209" t="n">
        <v>2</v>
      </c>
      <c r="C193" s="35" t="n">
        <v>3</v>
      </c>
      <c r="D193" s="35"/>
      <c r="E193" s="35" t="n">
        <v>4</v>
      </c>
      <c r="F193" s="35" t="n">
        <v>5</v>
      </c>
      <c r="G193" s="35" t="n">
        <v>6</v>
      </c>
      <c r="H193" s="29" t="n">
        <v>7</v>
      </c>
      <c r="I193" s="29"/>
      <c r="J193" s="29"/>
    </row>
    <row r="194" customFormat="false" ht="45.75" hidden="true" customHeight="true" outlineLevel="0" collapsed="false">
      <c r="A194" s="32" t="s">
        <v>176</v>
      </c>
      <c r="B194" s="32" t="n">
        <v>2014</v>
      </c>
      <c r="C194" s="32" t="s">
        <v>177</v>
      </c>
      <c r="D194" s="211" t="n">
        <v>14079.15</v>
      </c>
      <c r="E194" s="32" t="s">
        <v>177</v>
      </c>
      <c r="F194" s="211" t="n">
        <v>1408</v>
      </c>
      <c r="G194" s="32" t="s">
        <v>177</v>
      </c>
      <c r="H194" s="38" t="s">
        <v>463</v>
      </c>
      <c r="I194" s="38"/>
      <c r="J194" s="38"/>
    </row>
    <row r="195" customFormat="false" ht="224.25" hidden="true" customHeight="true" outlineLevel="0" collapsed="false">
      <c r="A195" s="38" t="s">
        <v>161</v>
      </c>
      <c r="B195" s="32" t="n">
        <v>2014</v>
      </c>
      <c r="C195" s="32" t="s">
        <v>177</v>
      </c>
      <c r="D195" s="211" t="n">
        <v>3113.89</v>
      </c>
      <c r="E195" s="32" t="s">
        <v>177</v>
      </c>
      <c r="F195" s="211" t="n">
        <v>311.389</v>
      </c>
      <c r="G195" s="32" t="s">
        <v>177</v>
      </c>
      <c r="H195" s="38" t="s">
        <v>463</v>
      </c>
      <c r="I195" s="38"/>
      <c r="J195" s="38"/>
    </row>
    <row r="196" customFormat="false" ht="15" hidden="true" customHeight="false" outlineLevel="0" collapsed="false">
      <c r="A196" s="38"/>
      <c r="B196" s="32" t="n">
        <v>2015</v>
      </c>
      <c r="C196" s="32" t="s">
        <v>177</v>
      </c>
      <c r="D196" s="211" t="n">
        <v>3623.99</v>
      </c>
      <c r="E196" s="32" t="s">
        <v>177</v>
      </c>
      <c r="F196" s="211" t="n">
        <v>362.4</v>
      </c>
      <c r="G196" s="32" t="s">
        <v>177</v>
      </c>
      <c r="H196" s="38"/>
      <c r="I196" s="38"/>
      <c r="J196" s="38"/>
    </row>
    <row r="197" customFormat="false" ht="60.75" hidden="true" customHeight="true" outlineLevel="0" collapsed="false">
      <c r="A197" s="32" t="s">
        <v>163</v>
      </c>
      <c r="B197" s="32" t="n">
        <v>2015</v>
      </c>
      <c r="C197" s="32" t="s">
        <v>177</v>
      </c>
      <c r="D197" s="211" t="n">
        <v>1156.4</v>
      </c>
      <c r="E197" s="32" t="s">
        <v>177</v>
      </c>
      <c r="F197" s="211" t="n">
        <v>115.64</v>
      </c>
      <c r="G197" s="32" t="s">
        <v>177</v>
      </c>
      <c r="H197" s="38" t="s">
        <v>463</v>
      </c>
      <c r="I197" s="38"/>
      <c r="J197" s="38"/>
    </row>
    <row r="198" customFormat="false" ht="15.75" hidden="true" customHeight="false" outlineLevel="0" collapsed="false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customFormat="false" ht="15.75" hidden="true" customHeight="false" outlineLevel="0" collapsed="false">
      <c r="A199" s="490"/>
    </row>
    <row r="200" customFormat="false" ht="15.75" hidden="true" customHeight="false" outlineLevel="0" collapsed="false">
      <c r="A200" s="381"/>
    </row>
    <row r="201" customFormat="false" ht="15.75" hidden="true" customHeight="false" outlineLevel="0" collapsed="false">
      <c r="A201" s="392" t="s">
        <v>178</v>
      </c>
      <c r="B201" s="392"/>
      <c r="C201" s="392"/>
      <c r="D201" s="392"/>
      <c r="E201" s="392"/>
      <c r="F201" s="392"/>
    </row>
    <row r="202" customFormat="false" ht="15.75" hidden="true" customHeight="false" outlineLevel="0" collapsed="false">
      <c r="A202" s="490"/>
    </row>
    <row r="203" customFormat="false" ht="15.75" hidden="true" customHeight="false" outlineLevel="0" collapsed="false">
      <c r="A203" s="392" t="s">
        <v>180</v>
      </c>
      <c r="B203" s="392"/>
      <c r="C203" s="392"/>
      <c r="D203" s="392"/>
      <c r="E203" s="392"/>
      <c r="F203" s="392"/>
    </row>
    <row r="204" customFormat="false" ht="15.75" hidden="true" customHeight="false" outlineLevel="0" collapsed="false">
      <c r="A204" s="392" t="s">
        <v>181</v>
      </c>
      <c r="B204" s="392"/>
      <c r="C204" s="392"/>
      <c r="D204" s="392"/>
      <c r="E204" s="392"/>
      <c r="F204" s="392"/>
    </row>
    <row r="205" customFormat="false" ht="15.75" hidden="true" customHeight="false" outlineLevel="0" collapsed="false">
      <c r="A205" s="392" t="s">
        <v>182</v>
      </c>
      <c r="B205" s="392"/>
      <c r="C205" s="392"/>
      <c r="D205" s="392"/>
      <c r="E205" s="392"/>
      <c r="F205" s="392"/>
    </row>
    <row r="206" customFormat="false" ht="15.75" hidden="true" customHeight="false" outlineLevel="0" collapsed="false">
      <c r="A206" s="383"/>
    </row>
    <row r="207" customFormat="false" ht="18" hidden="true" customHeight="true" outlineLevel="0" collapsed="false">
      <c r="A207" s="377" t="s">
        <v>183</v>
      </c>
      <c r="B207" s="29" t="s">
        <v>184</v>
      </c>
      <c r="C207" s="29" t="s">
        <v>185</v>
      </c>
      <c r="D207" s="29" t="s">
        <v>186</v>
      </c>
      <c r="E207" s="29"/>
      <c r="F207" s="29"/>
      <c r="G207" s="29"/>
    </row>
    <row r="208" customFormat="false" ht="30" hidden="true" customHeight="false" outlineLevel="0" collapsed="false">
      <c r="A208" s="213" t="s">
        <v>9</v>
      </c>
      <c r="B208" s="29"/>
      <c r="C208" s="29"/>
      <c r="D208" s="213" t="s">
        <v>187</v>
      </c>
      <c r="E208" s="213" t="s">
        <v>188</v>
      </c>
      <c r="F208" s="213" t="s">
        <v>189</v>
      </c>
      <c r="G208" s="493"/>
    </row>
    <row r="209" customFormat="false" ht="45" hidden="true" customHeight="false" outlineLevel="0" collapsed="false">
      <c r="A209" s="461"/>
      <c r="B209" s="29"/>
      <c r="C209" s="29"/>
      <c r="D209" s="213" t="s">
        <v>190</v>
      </c>
      <c r="E209" s="213" t="s">
        <v>127</v>
      </c>
      <c r="F209" s="213" t="s">
        <v>191</v>
      </c>
      <c r="G209" s="493" t="s">
        <v>464</v>
      </c>
    </row>
    <row r="210" customFormat="false" ht="15" hidden="true" customHeight="false" outlineLevel="0" collapsed="false">
      <c r="A210" s="215"/>
      <c r="B210" s="29"/>
      <c r="C210" s="29"/>
      <c r="D210" s="215"/>
      <c r="E210" s="215"/>
      <c r="F210" s="215"/>
      <c r="G210" s="208" t="s">
        <v>465</v>
      </c>
    </row>
    <row r="211" customFormat="false" ht="42.75" hidden="true" customHeight="true" outlineLevel="0" collapsed="false">
      <c r="A211" s="494" t="s">
        <v>192</v>
      </c>
      <c r="B211" s="494"/>
      <c r="C211" s="494"/>
      <c r="D211" s="494"/>
      <c r="E211" s="494"/>
      <c r="F211" s="494"/>
      <c r="G211" s="494"/>
    </row>
    <row r="212" customFormat="false" ht="30" hidden="true" customHeight="true" outlineLevel="0" collapsed="false">
      <c r="A212" s="495" t="s">
        <v>193</v>
      </c>
      <c r="B212" s="495"/>
      <c r="C212" s="495"/>
      <c r="D212" s="495"/>
      <c r="E212" s="495"/>
      <c r="F212" s="495"/>
      <c r="G212" s="495"/>
    </row>
    <row r="213" customFormat="false" ht="30" hidden="true" customHeight="true" outlineLevel="0" collapsed="false">
      <c r="A213" s="495" t="s">
        <v>194</v>
      </c>
      <c r="B213" s="495"/>
      <c r="C213" s="495"/>
      <c r="D213" s="495"/>
      <c r="E213" s="495"/>
      <c r="F213" s="495"/>
      <c r="G213" s="495"/>
    </row>
    <row r="214" customFormat="false" ht="60" hidden="true" customHeight="false" outlineLevel="0" collapsed="false">
      <c r="A214" s="35" t="n">
        <v>1</v>
      </c>
      <c r="B214" s="218" t="s">
        <v>195</v>
      </c>
      <c r="C214" s="218" t="s">
        <v>196</v>
      </c>
      <c r="D214" s="218" t="n">
        <v>73.5</v>
      </c>
      <c r="E214" s="218" t="n">
        <v>73.6</v>
      </c>
      <c r="F214" s="218" t="n">
        <v>73.7</v>
      </c>
      <c r="G214" s="300" t="n">
        <v>73.8</v>
      </c>
    </row>
    <row r="215" customFormat="false" ht="105" hidden="true" customHeight="false" outlineLevel="0" collapsed="false">
      <c r="A215" s="35" t="n">
        <v>2</v>
      </c>
      <c r="B215" s="218" t="s">
        <v>197</v>
      </c>
      <c r="C215" s="218" t="s">
        <v>198</v>
      </c>
      <c r="D215" s="218" t="n">
        <v>1.7</v>
      </c>
      <c r="E215" s="218" t="n">
        <v>1.7</v>
      </c>
      <c r="F215" s="218" t="n">
        <v>1.7</v>
      </c>
      <c r="G215" s="300" t="n">
        <v>1.7</v>
      </c>
    </row>
    <row r="216" customFormat="false" ht="165" hidden="true" customHeight="false" outlineLevel="0" collapsed="false">
      <c r="A216" s="35" t="n">
        <v>3</v>
      </c>
      <c r="B216" s="218" t="s">
        <v>199</v>
      </c>
      <c r="C216" s="218" t="s">
        <v>198</v>
      </c>
      <c r="D216" s="218" t="n">
        <v>10</v>
      </c>
      <c r="E216" s="218" t="n">
        <v>10</v>
      </c>
      <c r="F216" s="218" t="n">
        <v>10</v>
      </c>
      <c r="G216" s="300" t="n">
        <v>10</v>
      </c>
    </row>
    <row r="217" customFormat="false" ht="60" hidden="true" customHeight="false" outlineLevel="0" collapsed="false">
      <c r="A217" s="35" t="n">
        <v>4</v>
      </c>
      <c r="B217" s="218" t="s">
        <v>200</v>
      </c>
      <c r="C217" s="218" t="s">
        <v>196</v>
      </c>
      <c r="D217" s="218" t="n">
        <v>91</v>
      </c>
      <c r="E217" s="218" t="n">
        <v>91.1</v>
      </c>
      <c r="F217" s="218" t="n">
        <v>91.2</v>
      </c>
      <c r="G217" s="300" t="n">
        <v>91.3</v>
      </c>
    </row>
    <row r="218" customFormat="false" ht="105" hidden="true" customHeight="false" outlineLevel="0" collapsed="false">
      <c r="A218" s="35" t="n">
        <v>5</v>
      </c>
      <c r="B218" s="218" t="s">
        <v>201</v>
      </c>
      <c r="C218" s="218" t="s">
        <v>202</v>
      </c>
      <c r="D218" s="218" t="n">
        <v>13.4</v>
      </c>
      <c r="E218" s="218" t="n">
        <v>14.7</v>
      </c>
      <c r="F218" s="218" t="n">
        <v>15.7</v>
      </c>
      <c r="G218" s="300" t="n">
        <v>17.1</v>
      </c>
    </row>
    <row r="219" customFormat="false" ht="135" hidden="true" customHeight="false" outlineLevel="0" collapsed="false">
      <c r="A219" s="35" t="n">
        <v>6</v>
      </c>
      <c r="B219" s="218" t="s">
        <v>203</v>
      </c>
      <c r="C219" s="218" t="s">
        <v>198</v>
      </c>
      <c r="D219" s="218" t="n">
        <v>100</v>
      </c>
      <c r="E219" s="218" t="n">
        <v>100</v>
      </c>
      <c r="F219" s="218" t="n">
        <v>100</v>
      </c>
      <c r="G219" s="300" t="n">
        <v>100</v>
      </c>
    </row>
    <row r="220" customFormat="false" ht="135" hidden="true" customHeight="false" outlineLevel="0" collapsed="false">
      <c r="A220" s="35" t="n">
        <v>7</v>
      </c>
      <c r="B220" s="218" t="s">
        <v>204</v>
      </c>
      <c r="C220" s="218" t="s">
        <v>198</v>
      </c>
      <c r="D220" s="218" t="n">
        <v>100</v>
      </c>
      <c r="E220" s="218" t="n">
        <v>100</v>
      </c>
      <c r="F220" s="218" t="n">
        <v>100</v>
      </c>
      <c r="G220" s="300" t="n">
        <v>100</v>
      </c>
    </row>
    <row r="221" customFormat="false" ht="75" hidden="true" customHeight="false" outlineLevel="0" collapsed="false">
      <c r="A221" s="35" t="n">
        <v>8</v>
      </c>
      <c r="B221" s="218" t="s">
        <v>205</v>
      </c>
      <c r="C221" s="218" t="s">
        <v>206</v>
      </c>
      <c r="D221" s="218" t="n">
        <v>17</v>
      </c>
      <c r="E221" s="218" t="n">
        <v>18</v>
      </c>
      <c r="F221" s="218" t="n">
        <v>18</v>
      </c>
      <c r="G221" s="300" t="n">
        <v>19</v>
      </c>
    </row>
    <row r="222" customFormat="false" ht="105" hidden="true" customHeight="false" outlineLevel="0" collapsed="false">
      <c r="A222" s="35" t="n">
        <v>9</v>
      </c>
      <c r="B222" s="218" t="s">
        <v>207</v>
      </c>
      <c r="C222" s="218" t="s">
        <v>206</v>
      </c>
      <c r="D222" s="218" t="n">
        <v>1</v>
      </c>
      <c r="E222" s="218" t="n">
        <v>2</v>
      </c>
      <c r="F222" s="218" t="n">
        <v>3</v>
      </c>
      <c r="G222" s="300" t="n">
        <v>1</v>
      </c>
    </row>
    <row r="223" customFormat="false" ht="135" hidden="true" customHeight="false" outlineLevel="0" collapsed="false">
      <c r="A223" s="35" t="n">
        <v>10</v>
      </c>
      <c r="B223" s="218" t="s">
        <v>208</v>
      </c>
      <c r="C223" s="218" t="s">
        <v>198</v>
      </c>
      <c r="D223" s="218" t="n">
        <v>55.7</v>
      </c>
      <c r="E223" s="218" t="n">
        <v>74</v>
      </c>
      <c r="F223" s="218" t="n">
        <v>84</v>
      </c>
      <c r="G223" s="300" t="n">
        <v>90</v>
      </c>
    </row>
    <row r="224" customFormat="false" ht="45" hidden="true" customHeight="false" outlineLevel="0" collapsed="false">
      <c r="A224" s="35" t="n">
        <v>11</v>
      </c>
      <c r="B224" s="218" t="s">
        <v>209</v>
      </c>
      <c r="C224" s="218" t="s">
        <v>198</v>
      </c>
      <c r="D224" s="218" t="n">
        <v>29.6</v>
      </c>
      <c r="E224" s="218" t="n">
        <v>20</v>
      </c>
      <c r="F224" s="218" t="n">
        <v>25</v>
      </c>
      <c r="G224" s="300" t="n">
        <v>20</v>
      </c>
    </row>
    <row r="225" customFormat="false" ht="30" hidden="true" customHeight="true" outlineLevel="0" collapsed="false">
      <c r="A225" s="495" t="s">
        <v>210</v>
      </c>
      <c r="B225" s="495"/>
      <c r="C225" s="495"/>
      <c r="D225" s="495"/>
      <c r="E225" s="495"/>
      <c r="F225" s="495"/>
      <c r="G225" s="495"/>
    </row>
    <row r="226" customFormat="false" ht="75" hidden="true" customHeight="false" outlineLevel="0" collapsed="false">
      <c r="A226" s="35" t="n">
        <v>12</v>
      </c>
      <c r="B226" s="218" t="s">
        <v>211</v>
      </c>
      <c r="C226" s="218" t="s">
        <v>212</v>
      </c>
      <c r="D226" s="218" t="n">
        <v>165</v>
      </c>
      <c r="E226" s="218" t="n">
        <v>190.64</v>
      </c>
      <c r="F226" s="218" t="n">
        <v>202</v>
      </c>
      <c r="G226" s="300" t="n">
        <v>214</v>
      </c>
    </row>
    <row r="227" customFormat="false" ht="30" hidden="true" customHeight="true" outlineLevel="0" collapsed="false">
      <c r="A227" s="495" t="s">
        <v>213</v>
      </c>
      <c r="B227" s="495"/>
      <c r="C227" s="495"/>
      <c r="D227" s="495"/>
      <c r="E227" s="495"/>
      <c r="F227" s="495"/>
      <c r="G227" s="495"/>
    </row>
    <row r="228" customFormat="false" ht="45" hidden="true" customHeight="true" outlineLevel="0" collapsed="false">
      <c r="A228" s="495" t="s">
        <v>214</v>
      </c>
      <c r="B228" s="495"/>
      <c r="C228" s="495"/>
      <c r="D228" s="495"/>
      <c r="E228" s="495"/>
      <c r="F228" s="495"/>
      <c r="G228" s="495"/>
    </row>
    <row r="229" customFormat="false" ht="150" hidden="true" customHeight="false" outlineLevel="0" collapsed="false">
      <c r="A229" s="35" t="n">
        <v>13</v>
      </c>
      <c r="B229" s="32" t="s">
        <v>215</v>
      </c>
      <c r="C229" s="32" t="s">
        <v>198</v>
      </c>
      <c r="D229" s="32" t="n">
        <v>12.4</v>
      </c>
      <c r="E229" s="32" t="n">
        <v>13</v>
      </c>
      <c r="F229" s="32" t="n">
        <v>13</v>
      </c>
      <c r="G229" s="300" t="n">
        <v>14</v>
      </c>
    </row>
    <row r="230" customFormat="false" ht="75" hidden="true" customHeight="false" outlineLevel="0" collapsed="false">
      <c r="A230" s="35" t="n">
        <v>14</v>
      </c>
      <c r="B230" s="32" t="s">
        <v>216</v>
      </c>
      <c r="C230" s="32" t="s">
        <v>217</v>
      </c>
      <c r="D230" s="32" t="n">
        <v>800</v>
      </c>
      <c r="E230" s="32" t="n">
        <v>950</v>
      </c>
      <c r="F230" s="32" t="n">
        <v>1050</v>
      </c>
      <c r="G230" s="277" t="n">
        <v>1200</v>
      </c>
    </row>
    <row r="231" customFormat="false" ht="45" hidden="true" customHeight="true" outlineLevel="0" collapsed="false">
      <c r="A231" s="495" t="s">
        <v>218</v>
      </c>
      <c r="B231" s="495"/>
      <c r="C231" s="495"/>
      <c r="D231" s="495"/>
      <c r="E231" s="495"/>
      <c r="F231" s="495"/>
      <c r="G231" s="495"/>
    </row>
    <row r="232" customFormat="false" ht="105" hidden="true" customHeight="false" outlineLevel="0" collapsed="false">
      <c r="A232" s="209" t="n">
        <v>15</v>
      </c>
      <c r="B232" s="496" t="s">
        <v>219</v>
      </c>
      <c r="C232" s="38" t="s">
        <v>217</v>
      </c>
      <c r="D232" s="219" t="s">
        <v>220</v>
      </c>
      <c r="E232" s="220" t="s">
        <v>220</v>
      </c>
      <c r="F232" s="220" t="s">
        <v>220</v>
      </c>
      <c r="G232" s="229" t="s">
        <v>220</v>
      </c>
    </row>
    <row r="233" customFormat="false" ht="30" hidden="true" customHeight="true" outlineLevel="0" collapsed="false">
      <c r="A233" s="495" t="s">
        <v>221</v>
      </c>
      <c r="B233" s="495"/>
      <c r="C233" s="495"/>
      <c r="D233" s="495"/>
      <c r="E233" s="495"/>
      <c r="F233" s="495"/>
      <c r="G233" s="495"/>
    </row>
    <row r="234" customFormat="false" ht="30" hidden="true" customHeight="true" outlineLevel="0" collapsed="false">
      <c r="A234" s="495" t="s">
        <v>222</v>
      </c>
      <c r="B234" s="495"/>
      <c r="C234" s="495"/>
      <c r="D234" s="495"/>
      <c r="E234" s="495"/>
      <c r="F234" s="495"/>
      <c r="G234" s="495"/>
    </row>
    <row r="235" customFormat="false" ht="60" hidden="true" customHeight="false" outlineLevel="0" collapsed="false">
      <c r="A235" s="218" t="n">
        <v>16</v>
      </c>
      <c r="B235" s="218" t="s">
        <v>223</v>
      </c>
      <c r="C235" s="218" t="s">
        <v>217</v>
      </c>
      <c r="D235" s="218" t="n">
        <v>3890</v>
      </c>
      <c r="E235" s="218" t="n">
        <v>3940</v>
      </c>
      <c r="F235" s="218" t="n">
        <v>4000</v>
      </c>
      <c r="G235" s="300" t="n">
        <v>4050</v>
      </c>
    </row>
    <row r="236" customFormat="false" ht="90" hidden="true" customHeight="false" outlineLevel="0" collapsed="false">
      <c r="A236" s="218" t="n">
        <v>17</v>
      </c>
      <c r="B236" s="218" t="s">
        <v>224</v>
      </c>
      <c r="C236" s="218" t="s">
        <v>198</v>
      </c>
      <c r="D236" s="218" t="n">
        <v>7.7</v>
      </c>
      <c r="E236" s="218" t="n">
        <v>7.7</v>
      </c>
      <c r="F236" s="218" t="n">
        <v>7.7</v>
      </c>
      <c r="G236" s="300" t="n">
        <v>7.7</v>
      </c>
    </row>
    <row r="237" customFormat="false" ht="15.75" hidden="true" customHeight="false" outlineLevel="0" collapsed="false">
      <c r="A237" s="391"/>
    </row>
    <row r="238" customFormat="false" ht="47.25" hidden="true" customHeight="false" outlineLevel="0" collapsed="false">
      <c r="A238" s="383" t="s">
        <v>74</v>
      </c>
    </row>
    <row r="239" customFormat="false" ht="15.75" hidden="true" customHeight="false" outlineLevel="0" collapsed="false">
      <c r="A239" s="55" t="s">
        <v>225</v>
      </c>
      <c r="B239" s="55"/>
      <c r="C239" s="55"/>
      <c r="D239" s="55"/>
      <c r="E239" s="55"/>
      <c r="F239" s="55"/>
      <c r="G239" s="55"/>
    </row>
    <row r="240" customFormat="false" ht="15.75" hidden="true" customHeight="false" outlineLevel="0" collapsed="false">
      <c r="A240" s="55" t="s">
        <v>226</v>
      </c>
      <c r="B240" s="55"/>
      <c r="C240" s="55"/>
      <c r="D240" s="55"/>
      <c r="E240" s="55"/>
      <c r="F240" s="55"/>
      <c r="G240" s="55"/>
    </row>
    <row r="241" customFormat="false" ht="15.75" hidden="true" customHeight="false" outlineLevel="0" collapsed="false">
      <c r="A241" s="392" t="s">
        <v>227</v>
      </c>
      <c r="B241" s="392"/>
      <c r="C241" s="392"/>
      <c r="D241" s="392"/>
      <c r="E241" s="392"/>
      <c r="F241" s="392"/>
      <c r="G241" s="392"/>
      <c r="H241" s="392"/>
      <c r="I241" s="392"/>
    </row>
    <row r="242" customFormat="false" ht="15.75" hidden="true" customHeight="false" outlineLevel="0" collapsed="false">
      <c r="A242" s="392" t="s">
        <v>78</v>
      </c>
      <c r="B242" s="392"/>
      <c r="C242" s="392"/>
      <c r="D242" s="392"/>
      <c r="E242" s="392"/>
      <c r="F242" s="392"/>
      <c r="G242" s="392"/>
      <c r="H242" s="392"/>
    </row>
    <row r="243" customFormat="false" ht="15.75" hidden="true" customHeight="false" outlineLevel="0" collapsed="false">
      <c r="A243" s="392" t="s">
        <v>228</v>
      </c>
      <c r="B243" s="392"/>
      <c r="C243" s="392"/>
      <c r="D243" s="392"/>
      <c r="E243" s="392"/>
      <c r="F243" s="392"/>
      <c r="G243" s="392"/>
      <c r="H243" s="392"/>
    </row>
    <row r="244" customFormat="false" ht="15.75" hidden="true" customHeight="false" outlineLevel="0" collapsed="false">
      <c r="A244" s="392" t="s">
        <v>99</v>
      </c>
      <c r="B244" s="392"/>
      <c r="C244" s="392"/>
      <c r="D244" s="392"/>
      <c r="E244" s="392"/>
      <c r="F244" s="392"/>
      <c r="G244" s="392"/>
    </row>
    <row r="245" customFormat="false" ht="15.75" hidden="true" customHeight="false" outlineLevel="0" collapsed="false">
      <c r="A245" s="497"/>
    </row>
    <row r="246" customFormat="false" ht="164.25" hidden="true" customHeight="true" outlineLevel="0" collapsed="false">
      <c r="A246" s="29" t="s">
        <v>183</v>
      </c>
      <c r="B246" s="29" t="s">
        <v>229</v>
      </c>
      <c r="C246" s="29" t="s">
        <v>81</v>
      </c>
      <c r="D246" s="29" t="s">
        <v>230</v>
      </c>
      <c r="E246" s="29" t="s">
        <v>83</v>
      </c>
      <c r="F246" s="29" t="s">
        <v>231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customFormat="false" ht="45.75" hidden="true" customHeight="true" outlineLevel="0" collapsed="false">
      <c r="A247" s="29"/>
      <c r="B247" s="29"/>
      <c r="C247" s="29"/>
      <c r="D247" s="29"/>
      <c r="E247" s="29"/>
      <c r="F247" s="29" t="s">
        <v>87</v>
      </c>
      <c r="G247" s="29"/>
      <c r="H247" s="29"/>
      <c r="I247" s="498" t="s">
        <v>232</v>
      </c>
      <c r="J247" s="29" t="s">
        <v>89</v>
      </c>
      <c r="K247" s="29"/>
      <c r="L247" s="29" t="s">
        <v>233</v>
      </c>
      <c r="M247" s="29"/>
      <c r="N247" s="29"/>
      <c r="O247" s="29"/>
      <c r="P247" s="29"/>
      <c r="Q247" s="29"/>
      <c r="R247" s="225" t="s">
        <v>234</v>
      </c>
    </row>
    <row r="248" customFormat="false" ht="15" hidden="true" customHeight="false" outlineLevel="0" collapsed="false">
      <c r="A248" s="200" t="n">
        <v>1</v>
      </c>
      <c r="B248" s="200" t="n">
        <v>2</v>
      </c>
      <c r="C248" s="200" t="n">
        <v>3</v>
      </c>
      <c r="D248" s="200" t="n">
        <v>4</v>
      </c>
      <c r="E248" s="200" t="n">
        <v>5</v>
      </c>
      <c r="F248" s="385" t="n">
        <v>6</v>
      </c>
      <c r="G248" s="385"/>
      <c r="H248" s="385"/>
      <c r="I248" s="200" t="n">
        <v>7</v>
      </c>
      <c r="J248" s="385" t="n">
        <v>8</v>
      </c>
      <c r="K248" s="385"/>
      <c r="L248" s="385" t="n">
        <v>9</v>
      </c>
      <c r="M248" s="385"/>
      <c r="N248" s="385"/>
      <c r="O248" s="385"/>
      <c r="P248" s="385"/>
      <c r="Q248" s="385"/>
      <c r="R248" s="225" t="n">
        <v>10</v>
      </c>
    </row>
    <row r="249" customFormat="false" ht="74.25" hidden="true" customHeight="true" outlineLevel="0" collapsed="false">
      <c r="A249" s="38" t="n">
        <v>1</v>
      </c>
      <c r="B249" s="38" t="s">
        <v>99</v>
      </c>
      <c r="C249" s="229" t="s">
        <v>235</v>
      </c>
      <c r="D249" s="229" t="s">
        <v>236</v>
      </c>
      <c r="E249" s="230" t="s">
        <v>237</v>
      </c>
      <c r="F249" s="496"/>
      <c r="G249" s="334"/>
      <c r="H249" s="499" t="n">
        <f aca="false">H250+++H251+H252+H253</f>
        <v>19248.329</v>
      </c>
      <c r="I249" s="234" t="n">
        <f aca="false">I250+I251+I252+I253</f>
        <v>0</v>
      </c>
      <c r="J249" s="169" t="n">
        <v>19418.04</v>
      </c>
      <c r="K249" s="169"/>
      <c r="L249" s="496"/>
      <c r="M249" s="334"/>
      <c r="N249" s="334"/>
      <c r="O249" s="334"/>
      <c r="P249" s="233" t="n">
        <f aca="false">P250+P251+P252+P253</f>
        <v>2055.289</v>
      </c>
      <c r="Q249" s="233"/>
      <c r="R249" s="234" t="n">
        <f aca="false">R250+R251+R252+R253</f>
        <v>0</v>
      </c>
    </row>
    <row r="250" customFormat="false" ht="16.5" hidden="true" customHeight="true" outlineLevel="0" collapsed="false">
      <c r="A250" s="38"/>
      <c r="B250" s="38"/>
      <c r="C250" s="229"/>
      <c r="D250" s="229"/>
      <c r="E250" s="230" t="s">
        <v>238</v>
      </c>
      <c r="F250" s="218" t="s">
        <v>95</v>
      </c>
      <c r="G250" s="496"/>
      <c r="H250" s="499" t="n">
        <f aca="false">I250+J250++P250+R250</f>
        <v>15487.15</v>
      </c>
      <c r="I250" s="237" t="n">
        <f aca="false">I270</f>
        <v>0</v>
      </c>
      <c r="J250" s="166" t="n">
        <f aca="false">J270</f>
        <v>14079.15</v>
      </c>
      <c r="K250" s="166"/>
      <c r="L250" s="229" t="s">
        <v>95</v>
      </c>
      <c r="M250" s="229"/>
      <c r="N250" s="229"/>
      <c r="O250" s="229"/>
      <c r="P250" s="236" t="n">
        <f aca="false">P270</f>
        <v>1408</v>
      </c>
      <c r="Q250" s="236"/>
      <c r="R250" s="237" t="n">
        <f aca="false">R270</f>
        <v>0</v>
      </c>
    </row>
    <row r="251" customFormat="false" ht="16.5" hidden="true" customHeight="true" outlineLevel="0" collapsed="false">
      <c r="A251" s="38"/>
      <c r="B251" s="38"/>
      <c r="C251" s="229"/>
      <c r="D251" s="229"/>
      <c r="E251" s="599"/>
      <c r="F251" s="218" t="s">
        <v>96</v>
      </c>
      <c r="G251" s="496"/>
      <c r="H251" s="500" t="n">
        <f aca="false">I251+J251++P251+R251</f>
        <v>0</v>
      </c>
      <c r="I251" s="237" t="n">
        <f aca="false">I271</f>
        <v>0</v>
      </c>
      <c r="J251" s="166" t="n">
        <f aca="false">J271</f>
        <v>0</v>
      </c>
      <c r="K251" s="166"/>
      <c r="L251" s="229" t="s">
        <v>96</v>
      </c>
      <c r="M251" s="229"/>
      <c r="N251" s="229"/>
      <c r="O251" s="229"/>
      <c r="P251" s="236" t="n">
        <f aca="false">P271</f>
        <v>0</v>
      </c>
      <c r="Q251" s="236"/>
      <c r="R251" s="237" t="n">
        <f aca="false">R271</f>
        <v>0</v>
      </c>
    </row>
    <row r="252" customFormat="false" ht="16.5" hidden="true" customHeight="true" outlineLevel="0" collapsed="false">
      <c r="A252" s="38"/>
      <c r="B252" s="38"/>
      <c r="C252" s="229"/>
      <c r="D252" s="229"/>
      <c r="E252" s="599"/>
      <c r="F252" s="218" t="s">
        <v>97</v>
      </c>
      <c r="G252" s="496"/>
      <c r="H252" s="499" t="n">
        <f aca="false">I252+J252++P252+R252</f>
        <v>3647.779</v>
      </c>
      <c r="I252" s="237" t="n">
        <f aca="false">I272</f>
        <v>0</v>
      </c>
      <c r="J252" s="166" t="n">
        <f aca="false">J272</f>
        <v>3113.89</v>
      </c>
      <c r="K252" s="166"/>
      <c r="L252" s="229" t="s">
        <v>97</v>
      </c>
      <c r="M252" s="229"/>
      <c r="N252" s="229"/>
      <c r="O252" s="229"/>
      <c r="P252" s="236" t="n">
        <f aca="false">P272</f>
        <v>533.889</v>
      </c>
      <c r="Q252" s="236"/>
      <c r="R252" s="237" t="n">
        <f aca="false">R272</f>
        <v>0</v>
      </c>
    </row>
    <row r="253" customFormat="false" ht="16.5" hidden="true" customHeight="true" outlineLevel="0" collapsed="false">
      <c r="A253" s="38"/>
      <c r="B253" s="38"/>
      <c r="C253" s="229"/>
      <c r="D253" s="229"/>
      <c r="E253" s="601"/>
      <c r="F253" s="218" t="s">
        <v>62</v>
      </c>
      <c r="G253" s="496"/>
      <c r="H253" s="500" t="n">
        <f aca="false">I253+J253++P253+R253</f>
        <v>113.4</v>
      </c>
      <c r="I253" s="242" t="n">
        <f aca="false">I328</f>
        <v>0</v>
      </c>
      <c r="J253" s="169" t="n">
        <f aca="false">J328</f>
        <v>0</v>
      </c>
      <c r="K253" s="169"/>
      <c r="L253" s="229" t="s">
        <v>62</v>
      </c>
      <c r="M253" s="229"/>
      <c r="N253" s="229"/>
      <c r="O253" s="229"/>
      <c r="P253" s="241" t="n">
        <f aca="false">L328</f>
        <v>113.4</v>
      </c>
      <c r="Q253" s="241"/>
      <c r="R253" s="242" t="n">
        <f aca="false">R328</f>
        <v>0</v>
      </c>
    </row>
    <row r="254" customFormat="false" ht="16.5" hidden="true" customHeight="true" outlineLevel="0" collapsed="false">
      <c r="A254" s="38"/>
      <c r="B254" s="38"/>
      <c r="C254" s="229"/>
      <c r="D254" s="229"/>
      <c r="E254" s="230" t="s">
        <v>239</v>
      </c>
      <c r="F254" s="496"/>
      <c r="G254" s="334"/>
      <c r="H254" s="499" t="n">
        <f aca="false">H255+H256+H257+H258</f>
        <v>58143.42</v>
      </c>
      <c r="I254" s="234" t="n">
        <f aca="false">I255+I256++I257+I258</f>
        <v>0</v>
      </c>
      <c r="J254" s="166" t="n">
        <f aca="false">J255+J256++J258</f>
        <v>1156.4</v>
      </c>
      <c r="K254" s="166"/>
      <c r="L254" s="209"/>
      <c r="M254" s="209"/>
      <c r="N254" s="209"/>
      <c r="O254" s="209"/>
      <c r="P254" s="243" t="n">
        <f aca="false">P255+P256+P257+P258</f>
        <v>53363.03</v>
      </c>
      <c r="Q254" s="243"/>
      <c r="R254" s="234" t="n">
        <f aca="false">R255+R256+R257+R258</f>
        <v>0</v>
      </c>
    </row>
    <row r="255" customFormat="false" ht="16.5" hidden="true" customHeight="true" outlineLevel="0" collapsed="false">
      <c r="A255" s="38"/>
      <c r="B255" s="38"/>
      <c r="C255" s="229"/>
      <c r="D255" s="229"/>
      <c r="E255" s="230" t="s">
        <v>238</v>
      </c>
      <c r="F255" s="218" t="s">
        <v>95</v>
      </c>
      <c r="G255" s="496"/>
      <c r="H255" s="500" t="n">
        <f aca="false">I255+J255+P255+R255</f>
        <v>18791</v>
      </c>
      <c r="I255" s="237" t="n">
        <f aca="false">I274</f>
        <v>0</v>
      </c>
      <c r="J255" s="169" t="n">
        <f aca="false">J274</f>
        <v>0</v>
      </c>
      <c r="K255" s="169"/>
      <c r="L255" s="229" t="s">
        <v>95</v>
      </c>
      <c r="M255" s="229"/>
      <c r="N255" s="229"/>
      <c r="O255" s="229"/>
      <c r="P255" s="241" t="n">
        <f aca="false">P274</f>
        <v>18791</v>
      </c>
      <c r="Q255" s="241"/>
      <c r="R255" s="237" t="n">
        <f aca="false">R274</f>
        <v>0</v>
      </c>
    </row>
    <row r="256" customFormat="false" ht="16.5" hidden="true" customHeight="true" outlineLevel="0" collapsed="false">
      <c r="A256" s="38"/>
      <c r="B256" s="38"/>
      <c r="C256" s="229"/>
      <c r="D256" s="229"/>
      <c r="E256" s="599"/>
      <c r="F256" s="218" t="s">
        <v>96</v>
      </c>
      <c r="G256" s="496"/>
      <c r="H256" s="499" t="n">
        <f aca="false">I256+J256+P256+R256</f>
        <v>17977.54</v>
      </c>
      <c r="I256" s="237" t="n">
        <f aca="false">I275</f>
        <v>0</v>
      </c>
      <c r="J256" s="166" t="n">
        <f aca="false">J275</f>
        <v>1156.4</v>
      </c>
      <c r="K256" s="166"/>
      <c r="L256" s="229" t="s">
        <v>96</v>
      </c>
      <c r="M256" s="229"/>
      <c r="N256" s="229"/>
      <c r="O256" s="229"/>
      <c r="P256" s="241" t="n">
        <f aca="false">P275</f>
        <v>16821.14</v>
      </c>
      <c r="Q256" s="241"/>
      <c r="R256" s="237" t="n">
        <f aca="false">R275</f>
        <v>0</v>
      </c>
    </row>
    <row r="257" customFormat="false" ht="16.5" hidden="true" customHeight="true" outlineLevel="0" collapsed="false">
      <c r="A257" s="38"/>
      <c r="B257" s="38"/>
      <c r="C257" s="229"/>
      <c r="D257" s="229"/>
      <c r="E257" s="599"/>
      <c r="F257" s="218" t="s">
        <v>97</v>
      </c>
      <c r="G257" s="496"/>
      <c r="H257" s="500" t="n">
        <f aca="false">I257+J257+P257+R257</f>
        <v>20278.39</v>
      </c>
      <c r="I257" s="237" t="n">
        <f aca="false">I276</f>
        <v>0</v>
      </c>
      <c r="J257" s="166" t="n">
        <f aca="false">J276</f>
        <v>3623.99</v>
      </c>
      <c r="K257" s="166"/>
      <c r="L257" s="229" t="s">
        <v>97</v>
      </c>
      <c r="M257" s="229"/>
      <c r="N257" s="229"/>
      <c r="O257" s="229"/>
      <c r="P257" s="241" t="n">
        <f aca="false">P276</f>
        <v>16654.4</v>
      </c>
      <c r="Q257" s="241"/>
      <c r="R257" s="237" t="n">
        <f aca="false">R276</f>
        <v>0</v>
      </c>
    </row>
    <row r="258" customFormat="false" ht="16.5" hidden="true" customHeight="true" outlineLevel="0" collapsed="false">
      <c r="A258" s="38"/>
      <c r="B258" s="38"/>
      <c r="C258" s="229"/>
      <c r="D258" s="229"/>
      <c r="E258" s="601"/>
      <c r="F258" s="218" t="s">
        <v>62</v>
      </c>
      <c r="G258" s="496"/>
      <c r="H258" s="500" t="n">
        <f aca="false">I258+J258+P258+R258</f>
        <v>1096.49</v>
      </c>
      <c r="I258" s="242" t="n">
        <f aca="false">I330</f>
        <v>0</v>
      </c>
      <c r="J258" s="169" t="n">
        <f aca="false">J330</f>
        <v>0</v>
      </c>
      <c r="K258" s="169"/>
      <c r="L258" s="229" t="s">
        <v>62</v>
      </c>
      <c r="M258" s="229"/>
      <c r="N258" s="229"/>
      <c r="O258" s="229"/>
      <c r="P258" s="241" t="n">
        <f aca="false">L330</f>
        <v>1096.49</v>
      </c>
      <c r="Q258" s="241"/>
      <c r="R258" s="242" t="n">
        <f aca="false">R330</f>
        <v>0</v>
      </c>
    </row>
    <row r="259" customFormat="false" ht="15.75" hidden="true" customHeight="true" outlineLevel="0" collapsed="false">
      <c r="A259" s="38"/>
      <c r="B259" s="38"/>
      <c r="C259" s="229"/>
      <c r="D259" s="229"/>
      <c r="E259" s="230" t="s">
        <v>240</v>
      </c>
      <c r="F259" s="209"/>
      <c r="G259" s="209"/>
      <c r="H259" s="500" t="n">
        <f aca="false">H260+H261+H262+H263</f>
        <v>54855</v>
      </c>
      <c r="I259" s="234" t="n">
        <f aca="false">I260+I261+I262+I263</f>
        <v>0</v>
      </c>
      <c r="J259" s="244"/>
      <c r="K259" s="245" t="n">
        <f aca="false">K260+K261+K262+K263</f>
        <v>0</v>
      </c>
      <c r="L259" s="209"/>
      <c r="M259" s="209"/>
      <c r="N259" s="209"/>
      <c r="O259" s="209"/>
      <c r="P259" s="243" t="n">
        <f aca="false">P260+P261+P262+P263</f>
        <v>54855</v>
      </c>
      <c r="Q259" s="243"/>
      <c r="R259" s="234" t="n">
        <f aca="false">R260+R261+R262+R263</f>
        <v>0</v>
      </c>
    </row>
    <row r="260" customFormat="false" ht="15.75" hidden="true" customHeight="true" outlineLevel="0" collapsed="false">
      <c r="A260" s="38"/>
      <c r="B260" s="38"/>
      <c r="C260" s="229"/>
      <c r="D260" s="229"/>
      <c r="E260" s="230" t="s">
        <v>238</v>
      </c>
      <c r="F260" s="218" t="s">
        <v>95</v>
      </c>
      <c r="G260" s="496"/>
      <c r="H260" s="500" t="n">
        <f aca="false">I260+K260+P260+++R260</f>
        <v>18488</v>
      </c>
      <c r="I260" s="237" t="n">
        <f aca="false">I278</f>
        <v>0</v>
      </c>
      <c r="J260" s="246"/>
      <c r="K260" s="247" t="n">
        <f aca="false">K278</f>
        <v>0</v>
      </c>
      <c r="L260" s="229" t="s">
        <v>95</v>
      </c>
      <c r="M260" s="229"/>
      <c r="N260" s="229"/>
      <c r="O260" s="229"/>
      <c r="P260" s="241" t="n">
        <f aca="false">P278</f>
        <v>18488</v>
      </c>
      <c r="Q260" s="241"/>
      <c r="R260" s="237" t="n">
        <f aca="false">R278</f>
        <v>0</v>
      </c>
    </row>
    <row r="261" customFormat="false" ht="15.75" hidden="true" customHeight="true" outlineLevel="0" collapsed="false">
      <c r="A261" s="38"/>
      <c r="B261" s="38"/>
      <c r="C261" s="229"/>
      <c r="D261" s="229"/>
      <c r="E261" s="599"/>
      <c r="F261" s="218" t="s">
        <v>96</v>
      </c>
      <c r="G261" s="496"/>
      <c r="H261" s="500" t="n">
        <f aca="false">I261+K261+P261+++R261</f>
        <v>17648</v>
      </c>
      <c r="I261" s="237" t="n">
        <f aca="false">I279</f>
        <v>0</v>
      </c>
      <c r="J261" s="246"/>
      <c r="K261" s="247" t="n">
        <f aca="false">K279</f>
        <v>0</v>
      </c>
      <c r="L261" s="229" t="s">
        <v>96</v>
      </c>
      <c r="M261" s="229"/>
      <c r="N261" s="229"/>
      <c r="O261" s="229"/>
      <c r="P261" s="241" t="n">
        <f aca="false">P279</f>
        <v>17648</v>
      </c>
      <c r="Q261" s="241"/>
      <c r="R261" s="237" t="n">
        <f aca="false">R279</f>
        <v>0</v>
      </c>
    </row>
    <row r="262" customFormat="false" ht="15.75" hidden="true" customHeight="true" outlineLevel="0" collapsed="false">
      <c r="A262" s="38"/>
      <c r="B262" s="38"/>
      <c r="C262" s="229"/>
      <c r="D262" s="229"/>
      <c r="E262" s="599"/>
      <c r="F262" s="218" t="s">
        <v>97</v>
      </c>
      <c r="G262" s="496"/>
      <c r="H262" s="500" t="n">
        <f aca="false">I262+K262+P262+++R262</f>
        <v>18505</v>
      </c>
      <c r="I262" s="237" t="n">
        <f aca="false">I280</f>
        <v>0</v>
      </c>
      <c r="J262" s="246"/>
      <c r="K262" s="247" t="n">
        <f aca="false">K280</f>
        <v>0</v>
      </c>
      <c r="L262" s="229" t="s">
        <v>97</v>
      </c>
      <c r="M262" s="229"/>
      <c r="N262" s="229"/>
      <c r="O262" s="229"/>
      <c r="P262" s="241" t="n">
        <f aca="false">P280</f>
        <v>18505</v>
      </c>
      <c r="Q262" s="241"/>
      <c r="R262" s="237" t="n">
        <f aca="false">R280</f>
        <v>0</v>
      </c>
    </row>
    <row r="263" customFormat="false" ht="30" hidden="true" customHeight="true" outlineLevel="0" collapsed="false">
      <c r="A263" s="38"/>
      <c r="B263" s="38"/>
      <c r="C263" s="229"/>
      <c r="D263" s="229"/>
      <c r="E263" s="601"/>
      <c r="F263" s="218" t="s">
        <v>62</v>
      </c>
      <c r="G263" s="496"/>
      <c r="H263" s="500" t="n">
        <f aca="false">I263+K263+P263+++R263</f>
        <v>214</v>
      </c>
      <c r="I263" s="242" t="n">
        <f aca="false">I332</f>
        <v>0</v>
      </c>
      <c r="J263" s="248"/>
      <c r="K263" s="249" t="n">
        <f aca="false">J332</f>
        <v>0</v>
      </c>
      <c r="L263" s="229" t="s">
        <v>62</v>
      </c>
      <c r="M263" s="229"/>
      <c r="N263" s="229"/>
      <c r="O263" s="229"/>
      <c r="P263" s="241" t="n">
        <f aca="false">L332</f>
        <v>214</v>
      </c>
      <c r="Q263" s="241"/>
      <c r="R263" s="242" t="n">
        <f aca="false">R332</f>
        <v>0</v>
      </c>
    </row>
    <row r="264" customFormat="false" ht="16.5" hidden="true" customHeight="true" outlineLevel="0" collapsed="false">
      <c r="A264" s="38"/>
      <c r="B264" s="501" t="s">
        <v>94</v>
      </c>
      <c r="C264" s="241"/>
      <c r="D264" s="241"/>
      <c r="E264" s="666"/>
      <c r="F264" s="502"/>
      <c r="G264" s="503"/>
      <c r="H264" s="504" t="n">
        <f aca="false">H265+H266+H267+H268</f>
        <v>132246.749</v>
      </c>
      <c r="I264" s="256" t="n">
        <f aca="false">I265+I266+I267+I268</f>
        <v>0</v>
      </c>
      <c r="J264" s="253" t="n">
        <f aca="false">J265+J266+J267+J268</f>
        <v>21973.43</v>
      </c>
      <c r="K264" s="253"/>
      <c r="L264" s="505"/>
      <c r="M264" s="505"/>
      <c r="N264" s="505"/>
      <c r="O264" s="505"/>
      <c r="P264" s="255" t="n">
        <f aca="false">P265+P266+P267+P268</f>
        <v>110273.319</v>
      </c>
      <c r="Q264" s="255"/>
      <c r="R264" s="256" t="n">
        <f aca="false">R265+R266+R267+R268</f>
        <v>0</v>
      </c>
    </row>
    <row r="265" customFormat="false" ht="16.5" hidden="true" customHeight="true" outlineLevel="0" collapsed="false">
      <c r="A265" s="38"/>
      <c r="B265" s="501"/>
      <c r="C265" s="241"/>
      <c r="D265" s="241"/>
      <c r="E265" s="241"/>
      <c r="F265" s="506" t="s">
        <v>95</v>
      </c>
      <c r="G265" s="502"/>
      <c r="H265" s="504" t="n">
        <f aca="false">I265++++J265+P265+R265</f>
        <v>52766.15</v>
      </c>
      <c r="I265" s="261" t="n">
        <f aca="false">I250+I255+I260</f>
        <v>0</v>
      </c>
      <c r="J265" s="253" t="n">
        <f aca="false">J250+J255+K260</f>
        <v>14079.15</v>
      </c>
      <c r="K265" s="253"/>
      <c r="L265" s="241" t="s">
        <v>95</v>
      </c>
      <c r="M265" s="241"/>
      <c r="N265" s="241"/>
      <c r="O265" s="241"/>
      <c r="P265" s="260" t="n">
        <f aca="false">P250+P255+P260</f>
        <v>38687</v>
      </c>
      <c r="Q265" s="260"/>
      <c r="R265" s="261" t="n">
        <f aca="false">R250+R255+R260</f>
        <v>0</v>
      </c>
    </row>
    <row r="266" customFormat="false" ht="16.5" hidden="true" customHeight="true" outlineLevel="0" collapsed="false">
      <c r="A266" s="38"/>
      <c r="B266" s="501"/>
      <c r="C266" s="241"/>
      <c r="D266" s="241"/>
      <c r="E266" s="241"/>
      <c r="F266" s="506" t="s">
        <v>96</v>
      </c>
      <c r="G266" s="502"/>
      <c r="H266" s="504" t="n">
        <f aca="false">I266++++J266+P266+R266</f>
        <v>35625.54</v>
      </c>
      <c r="I266" s="261" t="n">
        <f aca="false">I251+I256+I261</f>
        <v>0</v>
      </c>
      <c r="J266" s="253" t="n">
        <f aca="false">J251+J256+K261</f>
        <v>1156.4</v>
      </c>
      <c r="K266" s="253"/>
      <c r="L266" s="241" t="s">
        <v>96</v>
      </c>
      <c r="M266" s="241"/>
      <c r="N266" s="241"/>
      <c r="O266" s="241"/>
      <c r="P266" s="260" t="n">
        <f aca="false">P251+P256+P261</f>
        <v>34469.14</v>
      </c>
      <c r="Q266" s="260"/>
      <c r="R266" s="261" t="n">
        <f aca="false">R251+R256+R261</f>
        <v>0</v>
      </c>
    </row>
    <row r="267" customFormat="false" ht="16.5" hidden="true" customHeight="true" outlineLevel="0" collapsed="false">
      <c r="A267" s="38"/>
      <c r="B267" s="501"/>
      <c r="C267" s="241"/>
      <c r="D267" s="241"/>
      <c r="E267" s="241"/>
      <c r="F267" s="506" t="s">
        <v>97</v>
      </c>
      <c r="G267" s="502"/>
      <c r="H267" s="504" t="n">
        <f aca="false">I267++++J267+P267+R267</f>
        <v>42431.169</v>
      </c>
      <c r="I267" s="261" t="n">
        <f aca="false">I252+I257+I262</f>
        <v>0</v>
      </c>
      <c r="J267" s="253" t="n">
        <f aca="false">J252+J257+K262</f>
        <v>6737.88</v>
      </c>
      <c r="K267" s="253"/>
      <c r="L267" s="241" t="s">
        <v>97</v>
      </c>
      <c r="M267" s="241"/>
      <c r="N267" s="241"/>
      <c r="O267" s="241"/>
      <c r="P267" s="260" t="n">
        <f aca="false">P252+P257+P262</f>
        <v>35693.289</v>
      </c>
      <c r="Q267" s="260"/>
      <c r="R267" s="261" t="n">
        <f aca="false">R252+R257+R262</f>
        <v>0</v>
      </c>
    </row>
    <row r="268" customFormat="false" ht="16.5" hidden="true" customHeight="true" outlineLevel="0" collapsed="false">
      <c r="A268" s="38"/>
      <c r="B268" s="501"/>
      <c r="C268" s="241"/>
      <c r="D268" s="241"/>
      <c r="E268" s="666"/>
      <c r="F268" s="506" t="s">
        <v>62</v>
      </c>
      <c r="G268" s="502"/>
      <c r="H268" s="504" t="n">
        <f aca="false">I268++++J268+P268+R268</f>
        <v>1423.89</v>
      </c>
      <c r="I268" s="261" t="n">
        <f aca="false">I253+I258+I263</f>
        <v>0</v>
      </c>
      <c r="J268" s="253" t="n">
        <f aca="false">J253+J258+K263</f>
        <v>0</v>
      </c>
      <c r="K268" s="253"/>
      <c r="L268" s="241" t="s">
        <v>62</v>
      </c>
      <c r="M268" s="241"/>
      <c r="N268" s="241"/>
      <c r="O268" s="241"/>
      <c r="P268" s="260" t="n">
        <f aca="false">P253+P258+P263</f>
        <v>1423.89</v>
      </c>
      <c r="Q268" s="260"/>
      <c r="R268" s="261" t="n">
        <f aca="false">R253+R258+R263</f>
        <v>0</v>
      </c>
    </row>
    <row r="269" customFormat="false" ht="16.5" hidden="true" customHeight="true" outlineLevel="0" collapsed="false">
      <c r="A269" s="507" t="s">
        <v>15</v>
      </c>
      <c r="B269" s="38" t="s">
        <v>58</v>
      </c>
      <c r="C269" s="229" t="s">
        <v>59</v>
      </c>
      <c r="D269" s="220" t="s">
        <v>241</v>
      </c>
      <c r="E269" s="207" t="s">
        <v>237</v>
      </c>
      <c r="F269" s="508"/>
      <c r="G269" s="509"/>
      <c r="H269" s="510" t="n">
        <f aca="false">H270+H271+H272</f>
        <v>19134.929</v>
      </c>
      <c r="I269" s="268"/>
      <c r="J269" s="265" t="n">
        <f aca="false">J270+J271+J272</f>
        <v>17193.04</v>
      </c>
      <c r="K269" s="265"/>
      <c r="L269" s="511"/>
      <c r="M269" s="511"/>
      <c r="N269" s="511"/>
      <c r="O269" s="511"/>
      <c r="P269" s="267" t="n">
        <f aca="false">P270+P271+P272</f>
        <v>1941.889</v>
      </c>
      <c r="Q269" s="267"/>
      <c r="R269" s="268"/>
    </row>
    <row r="270" customFormat="false" ht="16.5" hidden="true" customHeight="true" outlineLevel="0" collapsed="false">
      <c r="A270" s="507"/>
      <c r="B270" s="38"/>
      <c r="C270" s="229"/>
      <c r="D270" s="220"/>
      <c r="E270" s="207"/>
      <c r="F270" s="512" t="s">
        <v>95</v>
      </c>
      <c r="G270" s="513"/>
      <c r="H270" s="514" t="n">
        <f aca="false">I270+J270++P270+R270</f>
        <v>15487.15</v>
      </c>
      <c r="I270" s="274"/>
      <c r="J270" s="271" t="n">
        <f aca="false">K306</f>
        <v>14079.15</v>
      </c>
      <c r="K270" s="271"/>
      <c r="L270" s="281" t="s">
        <v>95</v>
      </c>
      <c r="M270" s="281"/>
      <c r="N270" s="281"/>
      <c r="O270" s="281"/>
      <c r="P270" s="273" t="n">
        <f aca="false">N306</f>
        <v>1408</v>
      </c>
      <c r="Q270" s="273"/>
      <c r="R270" s="274"/>
    </row>
    <row r="271" customFormat="false" ht="16.5" hidden="true" customHeight="true" outlineLevel="0" collapsed="false">
      <c r="A271" s="507"/>
      <c r="B271" s="38"/>
      <c r="C271" s="229"/>
      <c r="D271" s="220"/>
      <c r="E271" s="207"/>
      <c r="F271" s="512" t="s">
        <v>96</v>
      </c>
      <c r="G271" s="513"/>
      <c r="H271" s="514" t="n">
        <f aca="false">I271+J271++P271+R271</f>
        <v>0</v>
      </c>
      <c r="I271" s="274"/>
      <c r="J271" s="275" t="n">
        <v>0</v>
      </c>
      <c r="K271" s="275"/>
      <c r="L271" s="281" t="s">
        <v>96</v>
      </c>
      <c r="M271" s="281"/>
      <c r="N271" s="281"/>
      <c r="O271" s="281"/>
      <c r="P271" s="276"/>
      <c r="Q271" s="276"/>
      <c r="R271" s="274"/>
    </row>
    <row r="272" customFormat="false" ht="16.5" hidden="true" customHeight="true" outlineLevel="0" collapsed="false">
      <c r="A272" s="507"/>
      <c r="B272" s="38"/>
      <c r="C272" s="229"/>
      <c r="D272" s="220"/>
      <c r="E272" s="207"/>
      <c r="F272" s="512" t="s">
        <v>97</v>
      </c>
      <c r="G272" s="513"/>
      <c r="H272" s="514" t="n">
        <f aca="false">I272+J272++P272+R272</f>
        <v>3647.779</v>
      </c>
      <c r="I272" s="277"/>
      <c r="J272" s="271" t="n">
        <f aca="false">K307+J293</f>
        <v>3113.89</v>
      </c>
      <c r="K272" s="271"/>
      <c r="L272" s="515" t="s">
        <v>97</v>
      </c>
      <c r="M272" s="515"/>
      <c r="N272" s="515"/>
      <c r="O272" s="515"/>
      <c r="P272" s="273" t="n">
        <f aca="false">N294+N307</f>
        <v>533.889</v>
      </c>
      <c r="Q272" s="273"/>
      <c r="R272" s="277"/>
    </row>
    <row r="273" customFormat="false" ht="27.75" hidden="true" customHeight="true" outlineLevel="0" collapsed="false">
      <c r="A273" s="507"/>
      <c r="B273" s="38"/>
      <c r="C273" s="229"/>
      <c r="D273" s="229"/>
      <c r="E273" s="230" t="s">
        <v>239</v>
      </c>
      <c r="F273" s="508"/>
      <c r="G273" s="509"/>
      <c r="H273" s="510" t="n">
        <f aca="false">H274+H275+H276</f>
        <v>57046.93</v>
      </c>
      <c r="I273" s="510" t="n">
        <f aca="false">I274+I275+I276</f>
        <v>0</v>
      </c>
      <c r="J273" s="265" t="n">
        <f aca="false">J274+J275+J276</f>
        <v>4780.39</v>
      </c>
      <c r="K273" s="265"/>
      <c r="L273" s="511"/>
      <c r="M273" s="511"/>
      <c r="N273" s="511"/>
      <c r="O273" s="511"/>
      <c r="P273" s="267" t="n">
        <f aca="false">P274+P275+P276</f>
        <v>52266.54</v>
      </c>
      <c r="Q273" s="267"/>
      <c r="R273" s="268" t="n">
        <f aca="false">R274+R275+R276</f>
        <v>0</v>
      </c>
    </row>
    <row r="274" customFormat="false" ht="16.5" hidden="true" customHeight="true" outlineLevel="0" collapsed="false">
      <c r="A274" s="507"/>
      <c r="B274" s="38"/>
      <c r="C274" s="229"/>
      <c r="D274" s="229"/>
      <c r="E274" s="230" t="s">
        <v>238</v>
      </c>
      <c r="F274" s="516" t="s">
        <v>95</v>
      </c>
      <c r="G274" s="513"/>
      <c r="H274" s="517" t="n">
        <f aca="false">I274+J274+P274+R274</f>
        <v>18791</v>
      </c>
      <c r="I274" s="282" t="n">
        <f aca="false">I285+I296+I317</f>
        <v>0</v>
      </c>
      <c r="J274" s="275" t="n">
        <f aca="false">J285+K296+K317</f>
        <v>0</v>
      </c>
      <c r="K274" s="275"/>
      <c r="L274" s="281" t="s">
        <v>95</v>
      </c>
      <c r="M274" s="281"/>
      <c r="N274" s="281"/>
      <c r="O274" s="281"/>
      <c r="P274" s="281" t="n">
        <f aca="false">N285+N296+Q317</f>
        <v>18791</v>
      </c>
      <c r="Q274" s="281"/>
      <c r="R274" s="282" t="n">
        <f aca="false">R285+R296+R317</f>
        <v>0</v>
      </c>
    </row>
    <row r="275" customFormat="false" ht="16.5" hidden="true" customHeight="true" outlineLevel="0" collapsed="false">
      <c r="A275" s="507"/>
      <c r="B275" s="38"/>
      <c r="C275" s="229"/>
      <c r="D275" s="229"/>
      <c r="E275" s="599"/>
      <c r="F275" s="516" t="s">
        <v>96</v>
      </c>
      <c r="G275" s="513"/>
      <c r="H275" s="517" t="n">
        <f aca="false">I275+J275+P275+R275</f>
        <v>17977.54</v>
      </c>
      <c r="I275" s="282" t="n">
        <f aca="false">I286+I297+I318+I309</f>
        <v>0</v>
      </c>
      <c r="J275" s="271" t="n">
        <f aca="false">J286+K297+K309+K318</f>
        <v>1156.4</v>
      </c>
      <c r="K275" s="271"/>
      <c r="L275" s="281" t="s">
        <v>96</v>
      </c>
      <c r="M275" s="281"/>
      <c r="N275" s="281"/>
      <c r="O275" s="281"/>
      <c r="P275" s="283" t="n">
        <f aca="false">N286+N297+M309+Q318</f>
        <v>16821.14</v>
      </c>
      <c r="Q275" s="283"/>
      <c r="R275" s="282" t="n">
        <f aca="false">R286+R297+R318+R309</f>
        <v>0</v>
      </c>
    </row>
    <row r="276" customFormat="false" ht="16.5" hidden="true" customHeight="true" outlineLevel="0" collapsed="false">
      <c r="A276" s="507"/>
      <c r="B276" s="38"/>
      <c r="C276" s="229"/>
      <c r="D276" s="229"/>
      <c r="E276" s="601"/>
      <c r="F276" s="516" t="s">
        <v>97</v>
      </c>
      <c r="G276" s="513"/>
      <c r="H276" s="517" t="n">
        <f aca="false">I276+J276+P276+R276</f>
        <v>20278.39</v>
      </c>
      <c r="I276" s="282" t="n">
        <f aca="false">I287+I298+I319+I310</f>
        <v>0</v>
      </c>
      <c r="J276" s="271" t="n">
        <f aca="false">J287+K298+K310+K319</f>
        <v>3623.99</v>
      </c>
      <c r="K276" s="271"/>
      <c r="L276" s="281" t="s">
        <v>97</v>
      </c>
      <c r="M276" s="281"/>
      <c r="N276" s="281"/>
      <c r="O276" s="281"/>
      <c r="P276" s="284" t="n">
        <f aca="false">N287+N298+M310+Q319</f>
        <v>16654.4</v>
      </c>
      <c r="Q276" s="284"/>
      <c r="R276" s="282" t="n">
        <f aca="false">R287+R298+R319+R310</f>
        <v>0</v>
      </c>
    </row>
    <row r="277" customFormat="false" ht="15.75" hidden="true" customHeight="true" outlineLevel="0" collapsed="false">
      <c r="A277" s="507"/>
      <c r="B277" s="38"/>
      <c r="C277" s="229"/>
      <c r="D277" s="229"/>
      <c r="E277" s="230" t="s">
        <v>240</v>
      </c>
      <c r="F277" s="508"/>
      <c r="G277" s="509"/>
      <c r="H277" s="518" t="n">
        <f aca="false">H278+H279+H280</f>
        <v>54641</v>
      </c>
      <c r="I277" s="519" t="n">
        <f aca="false">I278+I279+I280</f>
        <v>0</v>
      </c>
      <c r="J277" s="286"/>
      <c r="K277" s="287" t="n">
        <f aca="false">K278+K279+K280</f>
        <v>0</v>
      </c>
      <c r="L277" s="511"/>
      <c r="M277" s="511"/>
      <c r="N277" s="511"/>
      <c r="O277" s="511"/>
      <c r="P277" s="288" t="n">
        <f aca="false">P278+P279+P280</f>
        <v>54641</v>
      </c>
      <c r="Q277" s="288"/>
      <c r="R277" s="268" t="n">
        <f aca="false">R278+R279+R280</f>
        <v>0</v>
      </c>
    </row>
    <row r="278" customFormat="false" ht="15.75" hidden="true" customHeight="true" outlineLevel="0" collapsed="false">
      <c r="A278" s="507"/>
      <c r="B278" s="38"/>
      <c r="C278" s="229"/>
      <c r="D278" s="229"/>
      <c r="E278" s="230" t="s">
        <v>238</v>
      </c>
      <c r="F278" s="516" t="s">
        <v>95</v>
      </c>
      <c r="G278" s="513"/>
      <c r="H278" s="517" t="n">
        <f aca="false">I278+K278+P278+R278</f>
        <v>18488</v>
      </c>
      <c r="I278" s="282" t="n">
        <f aca="false">I289+I300+I321</f>
        <v>0</v>
      </c>
      <c r="J278" s="289"/>
      <c r="K278" s="290" t="n">
        <f aca="false">J289+K300+K321</f>
        <v>0</v>
      </c>
      <c r="L278" s="281" t="s">
        <v>95</v>
      </c>
      <c r="M278" s="281"/>
      <c r="N278" s="281"/>
      <c r="O278" s="281"/>
      <c r="P278" s="281" t="n">
        <f aca="false">N289+N300+Q321</f>
        <v>18488</v>
      </c>
      <c r="Q278" s="281"/>
      <c r="R278" s="282" t="n">
        <f aca="false">R289+R300+R321</f>
        <v>0</v>
      </c>
    </row>
    <row r="279" customFormat="false" ht="15.75" hidden="true" customHeight="true" outlineLevel="0" collapsed="false">
      <c r="A279" s="507"/>
      <c r="B279" s="38"/>
      <c r="C279" s="229"/>
      <c r="D279" s="229"/>
      <c r="E279" s="599"/>
      <c r="F279" s="516" t="s">
        <v>96</v>
      </c>
      <c r="G279" s="513"/>
      <c r="H279" s="517" t="n">
        <f aca="false">I279+K279+P279+R279</f>
        <v>17648</v>
      </c>
      <c r="I279" s="282" t="n">
        <f aca="false">I290+I301+I322</f>
        <v>0</v>
      </c>
      <c r="J279" s="289"/>
      <c r="K279" s="290" t="n">
        <f aca="false">J290+K301+K322</f>
        <v>0</v>
      </c>
      <c r="L279" s="281" t="s">
        <v>96</v>
      </c>
      <c r="M279" s="281"/>
      <c r="N279" s="281"/>
      <c r="O279" s="281"/>
      <c r="P279" s="281" t="n">
        <f aca="false">N290+N301+Q322</f>
        <v>17648</v>
      </c>
      <c r="Q279" s="281"/>
      <c r="R279" s="282" t="n">
        <f aca="false">R290+R301+R322</f>
        <v>0</v>
      </c>
    </row>
    <row r="280" customFormat="false" ht="15.75" hidden="true" customHeight="true" outlineLevel="0" collapsed="false">
      <c r="A280" s="507"/>
      <c r="B280" s="38"/>
      <c r="C280" s="229"/>
      <c r="D280" s="229"/>
      <c r="E280" s="601"/>
      <c r="F280" s="516" t="s">
        <v>97</v>
      </c>
      <c r="G280" s="513"/>
      <c r="H280" s="517" t="n">
        <f aca="false">I280+K280+P280+R280</f>
        <v>18505</v>
      </c>
      <c r="I280" s="282" t="n">
        <f aca="false">I291+I302+I323</f>
        <v>0</v>
      </c>
      <c r="J280" s="44"/>
      <c r="K280" s="290" t="n">
        <f aca="false">J291+K302+K323</f>
        <v>0</v>
      </c>
      <c r="L280" s="515" t="s">
        <v>97</v>
      </c>
      <c r="M280" s="515"/>
      <c r="N280" s="515"/>
      <c r="O280" s="515"/>
      <c r="P280" s="281" t="n">
        <f aca="false">N291+N302+Q323</f>
        <v>18505</v>
      </c>
      <c r="Q280" s="281"/>
      <c r="R280" s="282" t="n">
        <f aca="false">R291+R302+R323</f>
        <v>0</v>
      </c>
    </row>
    <row r="281" customFormat="false" ht="15.75" hidden="true" customHeight="false" outlineLevel="0" collapsed="false">
      <c r="A281" s="32"/>
      <c r="B281" s="355" t="s">
        <v>94</v>
      </c>
      <c r="C281" s="292"/>
      <c r="D281" s="292"/>
      <c r="E281" s="292"/>
      <c r="F281" s="520"/>
      <c r="G281" s="347"/>
      <c r="H281" s="521" t="n">
        <f aca="false">H277+H273+H269</f>
        <v>130822.859</v>
      </c>
      <c r="I281" s="522" t="n">
        <f aca="false">I269+I273+I277</f>
        <v>0</v>
      </c>
      <c r="J281" s="523" t="n">
        <f aca="false">K277+J273+J269</f>
        <v>21973.43</v>
      </c>
      <c r="K281" s="523"/>
      <c r="L281" s="524"/>
      <c r="M281" s="524"/>
      <c r="N281" s="524"/>
      <c r="O281" s="524"/>
      <c r="P281" s="525" t="n">
        <f aca="false">P277+P273+P269</f>
        <v>108849.429</v>
      </c>
      <c r="Q281" s="525"/>
      <c r="R281" s="297" t="n">
        <f aca="false">R277+R273+R269</f>
        <v>0</v>
      </c>
    </row>
    <row r="282" customFormat="false" ht="15" hidden="true" customHeight="true" outlineLevel="0" collapsed="false">
      <c r="A282" s="507" t="s">
        <v>242</v>
      </c>
      <c r="B282" s="526" t="s">
        <v>243</v>
      </c>
      <c r="C282" s="229" t="s">
        <v>59</v>
      </c>
      <c r="D282" s="229" t="s">
        <v>241</v>
      </c>
      <c r="E282" s="230" t="s">
        <v>237</v>
      </c>
      <c r="F282" s="527"/>
      <c r="G282" s="527"/>
      <c r="H282" s="527"/>
      <c r="I282" s="229"/>
      <c r="J282" s="229"/>
      <c r="K282" s="229"/>
      <c r="L282" s="312"/>
      <c r="M282" s="312"/>
      <c r="N282" s="312"/>
      <c r="O282" s="312"/>
      <c r="P282" s="312"/>
      <c r="Q282" s="312"/>
      <c r="R282" s="229"/>
    </row>
    <row r="283" customFormat="false" ht="60" hidden="true" customHeight="false" outlineLevel="0" collapsed="false">
      <c r="A283" s="507"/>
      <c r="B283" s="526" t="s">
        <v>244</v>
      </c>
      <c r="C283" s="229"/>
      <c r="D283" s="229"/>
      <c r="E283" s="218" t="s">
        <v>238</v>
      </c>
      <c r="F283" s="527"/>
      <c r="G283" s="527"/>
      <c r="H283" s="527"/>
      <c r="I283" s="229"/>
      <c r="J283" s="229"/>
      <c r="K283" s="229"/>
      <c r="L283" s="312"/>
      <c r="M283" s="312"/>
      <c r="N283" s="312"/>
      <c r="O283" s="312"/>
      <c r="P283" s="312"/>
      <c r="Q283" s="312"/>
      <c r="R283" s="229"/>
    </row>
    <row r="284" customFormat="false" ht="15" hidden="true" customHeight="false" outlineLevel="0" collapsed="false">
      <c r="A284" s="507"/>
      <c r="B284" s="461"/>
      <c r="C284" s="229"/>
      <c r="D284" s="229"/>
      <c r="E284" s="230" t="s">
        <v>239</v>
      </c>
      <c r="F284" s="528"/>
      <c r="G284" s="528"/>
      <c r="H284" s="517" t="n">
        <f aca="false">H285+H286+H287</f>
        <v>13331</v>
      </c>
      <c r="I284" s="516" t="n">
        <f aca="false">I285+I286+I287</f>
        <v>0</v>
      </c>
      <c r="J284" s="529" t="n">
        <f aca="false">J285+J286+J287</f>
        <v>0</v>
      </c>
      <c r="K284" s="529"/>
      <c r="L284" s="528"/>
      <c r="M284" s="528"/>
      <c r="N284" s="530" t="n">
        <f aca="false">N285+N286+N287</f>
        <v>13331</v>
      </c>
      <c r="O284" s="530"/>
      <c r="P284" s="530"/>
      <c r="Q284" s="530"/>
      <c r="R284" s="299" t="n">
        <f aca="false">R285+R286+R287</f>
        <v>0</v>
      </c>
    </row>
    <row r="285" customFormat="false" ht="15.75" hidden="true" customHeight="true" outlineLevel="0" collapsed="false">
      <c r="A285" s="507"/>
      <c r="B285" s="461"/>
      <c r="C285" s="229"/>
      <c r="D285" s="229"/>
      <c r="E285" s="230" t="s">
        <v>238</v>
      </c>
      <c r="F285" s="299" t="s">
        <v>95</v>
      </c>
      <c r="G285" s="299"/>
      <c r="H285" s="516" t="n">
        <f aca="false">I285+J285+N285+R285</f>
        <v>5005</v>
      </c>
      <c r="I285" s="218"/>
      <c r="J285" s="229"/>
      <c r="K285" s="229"/>
      <c r="L285" s="300" t="s">
        <v>95</v>
      </c>
      <c r="M285" s="300"/>
      <c r="N285" s="229" t="n">
        <v>5005</v>
      </c>
      <c r="O285" s="229"/>
      <c r="P285" s="229"/>
      <c r="Q285" s="229"/>
      <c r="R285" s="300"/>
    </row>
    <row r="286" customFormat="false" ht="15.75" hidden="true" customHeight="true" outlineLevel="0" collapsed="false">
      <c r="A286" s="507"/>
      <c r="B286" s="461"/>
      <c r="C286" s="229"/>
      <c r="D286" s="229"/>
      <c r="E286" s="599"/>
      <c r="F286" s="281" t="s">
        <v>96</v>
      </c>
      <c r="G286" s="281"/>
      <c r="H286" s="516" t="n">
        <f aca="false">I286+J286+N286+R286</f>
        <v>4747</v>
      </c>
      <c r="I286" s="218"/>
      <c r="J286" s="229"/>
      <c r="K286" s="229"/>
      <c r="L286" s="229" t="s">
        <v>96</v>
      </c>
      <c r="M286" s="229"/>
      <c r="N286" s="229" t="n">
        <v>4747</v>
      </c>
      <c r="O286" s="229"/>
      <c r="P286" s="229"/>
      <c r="Q286" s="229"/>
      <c r="R286" s="300"/>
    </row>
    <row r="287" customFormat="false" ht="15.75" hidden="true" customHeight="true" outlineLevel="0" collapsed="false">
      <c r="A287" s="507"/>
      <c r="B287" s="461"/>
      <c r="C287" s="229"/>
      <c r="D287" s="229"/>
      <c r="E287" s="601"/>
      <c r="F287" s="281" t="s">
        <v>97</v>
      </c>
      <c r="G287" s="281"/>
      <c r="H287" s="516" t="n">
        <f aca="false">I287+J287+N287+R287</f>
        <v>3579</v>
      </c>
      <c r="I287" s="218"/>
      <c r="J287" s="229"/>
      <c r="K287" s="229"/>
      <c r="L287" s="229" t="s">
        <v>97</v>
      </c>
      <c r="M287" s="229"/>
      <c r="N287" s="229" t="n">
        <v>3579</v>
      </c>
      <c r="O287" s="229"/>
      <c r="P287" s="229"/>
      <c r="Q287" s="229"/>
      <c r="R287" s="300"/>
    </row>
    <row r="288" customFormat="false" ht="15" hidden="true" customHeight="false" outlineLevel="0" collapsed="false">
      <c r="A288" s="507"/>
      <c r="B288" s="461"/>
      <c r="C288" s="229"/>
      <c r="D288" s="229"/>
      <c r="E288" s="230" t="s">
        <v>240</v>
      </c>
      <c r="F288" s="513"/>
      <c r="G288" s="531"/>
      <c r="H288" s="517" t="n">
        <f aca="false">H289+H290+H291</f>
        <v>14134.7</v>
      </c>
      <c r="I288" s="516" t="n">
        <f aca="false">I289+I290+I291</f>
        <v>0</v>
      </c>
      <c r="J288" s="281" t="n">
        <f aca="false">J289+J290+J291</f>
        <v>0</v>
      </c>
      <c r="K288" s="281"/>
      <c r="L288" s="281" t="n">
        <f aca="false">N289+N290+N291</f>
        <v>14134.7</v>
      </c>
      <c r="M288" s="281"/>
      <c r="N288" s="281"/>
      <c r="O288" s="281"/>
      <c r="P288" s="281"/>
      <c r="Q288" s="281"/>
      <c r="R288" s="299" t="n">
        <f aca="false">R289+R290+R291</f>
        <v>0</v>
      </c>
    </row>
    <row r="289" customFormat="false" ht="15.75" hidden="true" customHeight="true" outlineLevel="0" collapsed="false">
      <c r="A289" s="507"/>
      <c r="B289" s="461"/>
      <c r="C289" s="229"/>
      <c r="D289" s="229"/>
      <c r="E289" s="230" t="s">
        <v>238</v>
      </c>
      <c r="F289" s="281" t="s">
        <v>95</v>
      </c>
      <c r="G289" s="281"/>
      <c r="H289" s="516" t="n">
        <f aca="false">I289+J289+N289+R289</f>
        <v>5305</v>
      </c>
      <c r="I289" s="218"/>
      <c r="J289" s="229"/>
      <c r="K289" s="229"/>
      <c r="L289" s="229" t="s">
        <v>95</v>
      </c>
      <c r="M289" s="229"/>
      <c r="N289" s="229" t="n">
        <v>5305</v>
      </c>
      <c r="O289" s="229"/>
      <c r="P289" s="229"/>
      <c r="Q289" s="229"/>
      <c r="R289" s="300"/>
    </row>
    <row r="290" customFormat="false" ht="15.75" hidden="true" customHeight="true" outlineLevel="0" collapsed="false">
      <c r="A290" s="507"/>
      <c r="B290" s="461"/>
      <c r="C290" s="229"/>
      <c r="D290" s="229"/>
      <c r="E290" s="599"/>
      <c r="F290" s="281" t="s">
        <v>96</v>
      </c>
      <c r="G290" s="281"/>
      <c r="H290" s="516" t="n">
        <f aca="false">I290+J290+N290+R290</f>
        <v>5032</v>
      </c>
      <c r="I290" s="218"/>
      <c r="J290" s="229"/>
      <c r="K290" s="229"/>
      <c r="L290" s="229" t="s">
        <v>96</v>
      </c>
      <c r="M290" s="229"/>
      <c r="N290" s="229" t="n">
        <v>5032</v>
      </c>
      <c r="O290" s="229"/>
      <c r="P290" s="229"/>
      <c r="Q290" s="229"/>
      <c r="R290" s="300"/>
    </row>
    <row r="291" customFormat="false" ht="15.75" hidden="true" customHeight="true" outlineLevel="0" collapsed="false">
      <c r="A291" s="507"/>
      <c r="B291" s="215"/>
      <c r="C291" s="229"/>
      <c r="D291" s="229"/>
      <c r="E291" s="601"/>
      <c r="F291" s="281" t="s">
        <v>97</v>
      </c>
      <c r="G291" s="281"/>
      <c r="H291" s="516" t="n">
        <f aca="false">I291+J291+N291+R291</f>
        <v>3797.7</v>
      </c>
      <c r="I291" s="218"/>
      <c r="J291" s="229"/>
      <c r="K291" s="229"/>
      <c r="L291" s="229" t="s">
        <v>97</v>
      </c>
      <c r="M291" s="229"/>
      <c r="N291" s="229" t="n">
        <v>3797.7</v>
      </c>
      <c r="O291" s="229"/>
      <c r="P291" s="229"/>
      <c r="Q291" s="229"/>
      <c r="R291" s="300"/>
    </row>
    <row r="292" customFormat="false" ht="15" hidden="true" customHeight="false" outlineLevel="0" collapsed="false">
      <c r="A292" s="32"/>
      <c r="B292" s="355" t="s">
        <v>94</v>
      </c>
      <c r="C292" s="292"/>
      <c r="D292" s="292"/>
      <c r="E292" s="292"/>
      <c r="F292" s="532" t="n">
        <f aca="false">I292+J292+L292+R292</f>
        <v>27465.7</v>
      </c>
      <c r="G292" s="532"/>
      <c r="H292" s="532"/>
      <c r="I292" s="341" t="n">
        <f aca="false">I284+I288+I282</f>
        <v>0</v>
      </c>
      <c r="J292" s="533" t="n">
        <f aca="false">J288+J284+J282</f>
        <v>0</v>
      </c>
      <c r="K292" s="533"/>
      <c r="L292" s="533" t="n">
        <f aca="false">N284+L288+L282</f>
        <v>27465.7</v>
      </c>
      <c r="M292" s="533"/>
      <c r="N292" s="533"/>
      <c r="O292" s="533"/>
      <c r="P292" s="533"/>
      <c r="Q292" s="533"/>
      <c r="R292" s="304"/>
    </row>
    <row r="293" customFormat="false" ht="15.75" hidden="true" customHeight="true" outlineLevel="0" collapsed="false">
      <c r="A293" s="534" t="s">
        <v>245</v>
      </c>
      <c r="B293" s="230" t="s">
        <v>246</v>
      </c>
      <c r="C293" s="229" t="s">
        <v>59</v>
      </c>
      <c r="D293" s="229" t="s">
        <v>247</v>
      </c>
      <c r="E293" s="230" t="s">
        <v>237</v>
      </c>
      <c r="F293" s="306"/>
      <c r="G293" s="535"/>
      <c r="H293" s="536" t="n">
        <f aca="false">H294</f>
        <v>222.5</v>
      </c>
      <c r="I293" s="516" t="n">
        <f aca="false">I294</f>
        <v>0</v>
      </c>
      <c r="J293" s="281" t="n">
        <f aca="false">J294</f>
        <v>0</v>
      </c>
      <c r="K293" s="281"/>
      <c r="L293" s="529" t="n">
        <f aca="false">N294</f>
        <v>222.5</v>
      </c>
      <c r="M293" s="529"/>
      <c r="N293" s="529"/>
      <c r="O293" s="529"/>
      <c r="P293" s="529"/>
      <c r="Q293" s="529"/>
      <c r="R293" s="306" t="n">
        <f aca="false">R288+R284+R282</f>
        <v>0</v>
      </c>
    </row>
    <row r="294" customFormat="false" ht="45.75" hidden="true" customHeight="true" outlineLevel="0" collapsed="false">
      <c r="A294" s="534"/>
      <c r="B294" s="230" t="s">
        <v>248</v>
      </c>
      <c r="C294" s="229"/>
      <c r="D294" s="229"/>
      <c r="E294" s="218" t="s">
        <v>238</v>
      </c>
      <c r="F294" s="516" t="s">
        <v>97</v>
      </c>
      <c r="G294" s="306"/>
      <c r="H294" s="517" t="n">
        <f aca="false">I294+J294+N294+R294</f>
        <v>222.5</v>
      </c>
      <c r="I294" s="44"/>
      <c r="J294" s="40"/>
      <c r="K294" s="40"/>
      <c r="L294" s="229" t="s">
        <v>97</v>
      </c>
      <c r="M294" s="229"/>
      <c r="N294" s="229" t="n">
        <v>222.5</v>
      </c>
      <c r="O294" s="229"/>
      <c r="P294" s="229"/>
      <c r="Q294" s="229"/>
      <c r="R294" s="277"/>
    </row>
    <row r="295" customFormat="false" ht="147.75" hidden="true" customHeight="true" outlineLevel="0" collapsed="false">
      <c r="A295" s="534"/>
      <c r="B295" s="461"/>
      <c r="C295" s="229"/>
      <c r="D295" s="229" t="s">
        <v>249</v>
      </c>
      <c r="E295" s="230" t="s">
        <v>239</v>
      </c>
      <c r="F295" s="513"/>
      <c r="G295" s="537"/>
      <c r="H295" s="517" t="n">
        <f aca="false">I295+J295+N295+R295</f>
        <v>3793</v>
      </c>
      <c r="I295" s="516" t="n">
        <f aca="false">I296+I297+I298</f>
        <v>0</v>
      </c>
      <c r="J295" s="515" t="n">
        <f aca="false">K296+K297+K298</f>
        <v>0</v>
      </c>
      <c r="K295" s="515"/>
      <c r="L295" s="538"/>
      <c r="M295" s="538"/>
      <c r="N295" s="530" t="n">
        <f aca="false">N296+N297+N298</f>
        <v>3793</v>
      </c>
      <c r="O295" s="530"/>
      <c r="P295" s="530"/>
      <c r="Q295" s="530"/>
      <c r="R295" s="299" t="n">
        <f aca="false">R296+R297+R298</f>
        <v>0</v>
      </c>
    </row>
    <row r="296" customFormat="false" ht="15.75" hidden="true" customHeight="true" outlineLevel="0" collapsed="false">
      <c r="A296" s="534"/>
      <c r="B296" s="461"/>
      <c r="C296" s="229"/>
      <c r="D296" s="229"/>
      <c r="E296" s="230" t="s">
        <v>238</v>
      </c>
      <c r="F296" s="516" t="s">
        <v>95</v>
      </c>
      <c r="G296" s="513"/>
      <c r="H296" s="517" t="n">
        <f aca="false">I296+K296+N296+R296</f>
        <v>2293</v>
      </c>
      <c r="I296" s="218"/>
      <c r="J296" s="38"/>
      <c r="K296" s="539"/>
      <c r="L296" s="229" t="s">
        <v>95</v>
      </c>
      <c r="M296" s="229"/>
      <c r="N296" s="229" t="n">
        <v>2293</v>
      </c>
      <c r="O296" s="229"/>
      <c r="P296" s="229"/>
      <c r="Q296" s="229"/>
      <c r="R296" s="300"/>
    </row>
    <row r="297" customFormat="false" ht="15.75" hidden="true" customHeight="true" outlineLevel="0" collapsed="false">
      <c r="A297" s="534"/>
      <c r="B297" s="461"/>
      <c r="C297" s="229"/>
      <c r="D297" s="229"/>
      <c r="E297" s="599"/>
      <c r="F297" s="516" t="s">
        <v>96</v>
      </c>
      <c r="G297" s="513"/>
      <c r="H297" s="517" t="n">
        <f aca="false">I297+K297+N297+R297</f>
        <v>1000</v>
      </c>
      <c r="I297" s="218"/>
      <c r="J297" s="38"/>
      <c r="K297" s="539"/>
      <c r="L297" s="229" t="s">
        <v>96</v>
      </c>
      <c r="M297" s="229"/>
      <c r="N297" s="229" t="n">
        <v>1000</v>
      </c>
      <c r="O297" s="229"/>
      <c r="P297" s="229"/>
      <c r="Q297" s="229"/>
      <c r="R297" s="300"/>
    </row>
    <row r="298" customFormat="false" ht="15.75" hidden="true" customHeight="true" outlineLevel="0" collapsed="false">
      <c r="A298" s="534"/>
      <c r="B298" s="461"/>
      <c r="C298" s="229"/>
      <c r="D298" s="229"/>
      <c r="E298" s="601"/>
      <c r="F298" s="540" t="s">
        <v>97</v>
      </c>
      <c r="G298" s="541"/>
      <c r="H298" s="517" t="n">
        <f aca="false">I298+K298+N298+R298</f>
        <v>500</v>
      </c>
      <c r="I298" s="218"/>
      <c r="J298" s="38"/>
      <c r="K298" s="330"/>
      <c r="L298" s="527" t="s">
        <v>97</v>
      </c>
      <c r="M298" s="527"/>
      <c r="N298" s="527" t="n">
        <v>500</v>
      </c>
      <c r="O298" s="527"/>
      <c r="P298" s="527"/>
      <c r="Q298" s="527"/>
      <c r="R298" s="312"/>
    </row>
    <row r="299" customFormat="false" ht="192.75" hidden="true" customHeight="true" outlineLevel="0" collapsed="false">
      <c r="A299" s="534"/>
      <c r="B299" s="461"/>
      <c r="C299" s="229"/>
      <c r="D299" s="229" t="s">
        <v>250</v>
      </c>
      <c r="E299" s="230" t="s">
        <v>240</v>
      </c>
      <c r="F299" s="528"/>
      <c r="G299" s="528"/>
      <c r="H299" s="517" t="n">
        <f aca="false">I299+K299+N299+R299</f>
        <v>3761.5</v>
      </c>
      <c r="I299" s="519" t="n">
        <f aca="false">I300+I301+I302</f>
        <v>0</v>
      </c>
      <c r="J299" s="667"/>
      <c r="K299" s="306" t="n">
        <f aca="false">K300+K301+K302</f>
        <v>0</v>
      </c>
      <c r="L299" s="538"/>
      <c r="M299" s="538"/>
      <c r="N299" s="528" t="n">
        <f aca="false">N300+N301+N302</f>
        <v>3761.5</v>
      </c>
      <c r="O299" s="528"/>
      <c r="P299" s="528"/>
      <c r="Q299" s="528"/>
      <c r="R299" s="306" t="n">
        <f aca="false">R300+R301+R302</f>
        <v>0</v>
      </c>
    </row>
    <row r="300" customFormat="false" ht="15.75" hidden="true" customHeight="true" outlineLevel="0" collapsed="false">
      <c r="A300" s="534"/>
      <c r="B300" s="461"/>
      <c r="C300" s="229"/>
      <c r="D300" s="229"/>
      <c r="E300" s="230" t="s">
        <v>238</v>
      </c>
      <c r="F300" s="516" t="s">
        <v>95</v>
      </c>
      <c r="G300" s="542"/>
      <c r="H300" s="531" t="n">
        <f aca="false">I300+K300+N300++++R300</f>
        <v>1000</v>
      </c>
      <c r="I300" s="38"/>
      <c r="J300" s="218" t="s">
        <v>95</v>
      </c>
      <c r="K300" s="38"/>
      <c r="L300" s="543" t="s">
        <v>95</v>
      </c>
      <c r="M300" s="543"/>
      <c r="N300" s="300" t="n">
        <v>1000</v>
      </c>
      <c r="O300" s="300"/>
      <c r="P300" s="300"/>
      <c r="Q300" s="300"/>
      <c r="R300" s="274"/>
    </row>
    <row r="301" customFormat="false" ht="15.75" hidden="true" customHeight="true" outlineLevel="0" collapsed="false">
      <c r="A301" s="534"/>
      <c r="B301" s="461"/>
      <c r="C301" s="229"/>
      <c r="D301" s="229"/>
      <c r="E301" s="599"/>
      <c r="F301" s="516" t="s">
        <v>96</v>
      </c>
      <c r="G301" s="306"/>
      <c r="H301" s="531" t="n">
        <f aca="false">I301+K301+N301++++R301</f>
        <v>1000</v>
      </c>
      <c r="I301" s="274"/>
      <c r="J301" s="218" t="s">
        <v>96</v>
      </c>
      <c r="K301" s="38"/>
      <c r="L301" s="544" t="s">
        <v>96</v>
      </c>
      <c r="M301" s="544"/>
      <c r="N301" s="220" t="n">
        <v>1000</v>
      </c>
      <c r="O301" s="220"/>
      <c r="P301" s="220"/>
      <c r="Q301" s="220"/>
      <c r="R301" s="38"/>
    </row>
    <row r="302" customFormat="false" ht="15.75" hidden="true" customHeight="true" outlineLevel="0" collapsed="false">
      <c r="A302" s="534"/>
      <c r="B302" s="215"/>
      <c r="C302" s="229"/>
      <c r="D302" s="229"/>
      <c r="E302" s="601"/>
      <c r="F302" s="516" t="s">
        <v>97</v>
      </c>
      <c r="G302" s="306"/>
      <c r="H302" s="531" t="n">
        <f aca="false">I302+K302+N302++++R302</f>
        <v>1761.5</v>
      </c>
      <c r="I302" s="38"/>
      <c r="J302" s="218" t="s">
        <v>97</v>
      </c>
      <c r="K302" s="38"/>
      <c r="L302" s="544" t="s">
        <v>97</v>
      </c>
      <c r="M302" s="544"/>
      <c r="N302" s="229" t="n">
        <v>1761.5</v>
      </c>
      <c r="O302" s="229"/>
      <c r="P302" s="229"/>
      <c r="Q302" s="229"/>
      <c r="R302" s="277"/>
    </row>
    <row r="303" customFormat="false" ht="15" hidden="true" customHeight="true" outlineLevel="0" collapsed="false">
      <c r="A303" s="38"/>
      <c r="B303" s="545" t="s">
        <v>94</v>
      </c>
      <c r="C303" s="315"/>
      <c r="D303" s="315"/>
      <c r="E303" s="315"/>
      <c r="F303" s="546" t="n">
        <f aca="false">J303+L303+R303+I303</f>
        <v>7777</v>
      </c>
      <c r="G303" s="546"/>
      <c r="H303" s="546"/>
      <c r="I303" s="297" t="n">
        <f aca="false">I299+I295+I293</f>
        <v>0</v>
      </c>
      <c r="J303" s="533" t="n">
        <f aca="false">J293+J295+K299</f>
        <v>0</v>
      </c>
      <c r="K303" s="533"/>
      <c r="L303" s="533" t="n">
        <f aca="false">L293+N295+N299</f>
        <v>7777</v>
      </c>
      <c r="M303" s="533"/>
      <c r="N303" s="533"/>
      <c r="O303" s="533"/>
      <c r="P303" s="533"/>
      <c r="Q303" s="533"/>
      <c r="R303" s="315" t="n">
        <f aca="false">R299+R295+R293</f>
        <v>0</v>
      </c>
    </row>
    <row r="304" customFormat="false" ht="15" hidden="true" customHeight="false" outlineLevel="0" collapsed="false">
      <c r="A304" s="38"/>
      <c r="B304" s="545"/>
      <c r="C304" s="315"/>
      <c r="D304" s="315"/>
      <c r="E304" s="315"/>
      <c r="F304" s="546"/>
      <c r="G304" s="546"/>
      <c r="H304" s="546"/>
      <c r="I304" s="297"/>
      <c r="J304" s="533"/>
      <c r="K304" s="533"/>
      <c r="L304" s="533"/>
      <c r="M304" s="533"/>
      <c r="N304" s="533"/>
      <c r="O304" s="533"/>
      <c r="P304" s="533"/>
      <c r="Q304" s="533"/>
      <c r="R304" s="315"/>
    </row>
    <row r="305" customFormat="false" ht="58.5" hidden="true" customHeight="true" outlineLevel="0" collapsed="false">
      <c r="A305" s="507" t="s">
        <v>251</v>
      </c>
      <c r="B305" s="526" t="s">
        <v>252</v>
      </c>
      <c r="C305" s="229" t="s">
        <v>59</v>
      </c>
      <c r="D305" s="229" t="s">
        <v>253</v>
      </c>
      <c r="E305" s="230" t="s">
        <v>237</v>
      </c>
      <c r="F305" s="528"/>
      <c r="G305" s="528"/>
      <c r="H305" s="547" t="n">
        <f aca="false">J305+L305</f>
        <v>18912.429</v>
      </c>
      <c r="I305" s="516" t="n">
        <f aca="false">I306+I307</f>
        <v>0</v>
      </c>
      <c r="J305" s="283" t="n">
        <f aca="false">K306+K307</f>
        <v>17193.04</v>
      </c>
      <c r="K305" s="283"/>
      <c r="L305" s="283" t="n">
        <f aca="false">N306+N307</f>
        <v>1719.389</v>
      </c>
      <c r="M305" s="283"/>
      <c r="N305" s="283"/>
      <c r="O305" s="283"/>
      <c r="P305" s="283"/>
      <c r="Q305" s="283"/>
      <c r="R305" s="299" t="n">
        <f aca="false">R306+R307</f>
        <v>0</v>
      </c>
    </row>
    <row r="306" customFormat="false" ht="45.75" hidden="true" customHeight="true" outlineLevel="0" collapsed="false">
      <c r="A306" s="507"/>
      <c r="B306" s="526" t="s">
        <v>254</v>
      </c>
      <c r="C306" s="229"/>
      <c r="D306" s="229"/>
      <c r="E306" s="230" t="s">
        <v>238</v>
      </c>
      <c r="F306" s="528" t="s">
        <v>95</v>
      </c>
      <c r="G306" s="528"/>
      <c r="H306" s="548" t="n">
        <f aca="false">K306+N306+I306+R306</f>
        <v>15487.15</v>
      </c>
      <c r="I306" s="549"/>
      <c r="J306" s="668" t="s">
        <v>95</v>
      </c>
      <c r="K306" s="550" t="n">
        <v>14079.15</v>
      </c>
      <c r="L306" s="229" t="s">
        <v>95</v>
      </c>
      <c r="M306" s="229"/>
      <c r="N306" s="551" t="n">
        <v>1408</v>
      </c>
      <c r="O306" s="551"/>
      <c r="P306" s="551"/>
      <c r="Q306" s="551"/>
      <c r="R306" s="300"/>
    </row>
    <row r="307" customFormat="false" ht="15.75" hidden="true" customHeight="true" outlineLevel="0" collapsed="false">
      <c r="A307" s="507"/>
      <c r="B307" s="461"/>
      <c r="C307" s="229"/>
      <c r="D307" s="229"/>
      <c r="E307" s="601"/>
      <c r="F307" s="528" t="s">
        <v>97</v>
      </c>
      <c r="G307" s="528"/>
      <c r="H307" s="548" t="n">
        <f aca="false">I307+K307+N307+++R307</f>
        <v>3425.279</v>
      </c>
      <c r="I307" s="549"/>
      <c r="J307" s="668" t="s">
        <v>97</v>
      </c>
      <c r="K307" s="550" t="n">
        <v>3113.89</v>
      </c>
      <c r="L307" s="229" t="s">
        <v>97</v>
      </c>
      <c r="M307" s="229"/>
      <c r="N307" s="551" t="n">
        <v>311.389</v>
      </c>
      <c r="O307" s="551"/>
      <c r="P307" s="551"/>
      <c r="Q307" s="551"/>
      <c r="R307" s="300"/>
    </row>
    <row r="308" customFormat="false" ht="87.75" hidden="true" customHeight="true" outlineLevel="0" collapsed="false">
      <c r="A308" s="507"/>
      <c r="B308" s="461"/>
      <c r="C308" s="229"/>
      <c r="D308" s="229" t="s">
        <v>255</v>
      </c>
      <c r="E308" s="230" t="s">
        <v>239</v>
      </c>
      <c r="F308" s="538"/>
      <c r="G308" s="538"/>
      <c r="H308" s="552" t="n">
        <f aca="false">K308+M308</f>
        <v>5258.43</v>
      </c>
      <c r="I308" s="516" t="n">
        <f aca="false">I309+I310</f>
        <v>0</v>
      </c>
      <c r="J308" s="496"/>
      <c r="K308" s="514" t="n">
        <f aca="false">K309+K310</f>
        <v>4780.39</v>
      </c>
      <c r="L308" s="496"/>
      <c r="M308" s="553" t="n">
        <f aca="false">M309+M310</f>
        <v>478.04</v>
      </c>
      <c r="N308" s="553"/>
      <c r="O308" s="553"/>
      <c r="P308" s="553"/>
      <c r="Q308" s="553"/>
      <c r="R308" s="299" t="n">
        <f aca="false">R309+R310</f>
        <v>0</v>
      </c>
    </row>
    <row r="309" customFormat="false" ht="16.5" hidden="true" customHeight="true" outlineLevel="0" collapsed="false">
      <c r="A309" s="507"/>
      <c r="B309" s="461"/>
      <c r="C309" s="229"/>
      <c r="D309" s="229"/>
      <c r="E309" s="230" t="s">
        <v>238</v>
      </c>
      <c r="F309" s="538" t="s">
        <v>96</v>
      </c>
      <c r="G309" s="538"/>
      <c r="H309" s="514" t="n">
        <f aca="false">K309+M309</f>
        <v>1272.04</v>
      </c>
      <c r="I309" s="218"/>
      <c r="J309" s="51" t="s">
        <v>96</v>
      </c>
      <c r="K309" s="554" t="n">
        <v>1156.4</v>
      </c>
      <c r="L309" s="51" t="s">
        <v>96</v>
      </c>
      <c r="M309" s="551" t="n">
        <v>115.64</v>
      </c>
      <c r="N309" s="551"/>
      <c r="O309" s="551"/>
      <c r="P309" s="551"/>
      <c r="Q309" s="551"/>
      <c r="R309" s="160"/>
    </row>
    <row r="310" customFormat="false" ht="16.5" hidden="true" customHeight="true" outlineLevel="0" collapsed="false">
      <c r="A310" s="507"/>
      <c r="B310" s="461"/>
      <c r="C310" s="229"/>
      <c r="D310" s="229"/>
      <c r="E310" s="601"/>
      <c r="F310" s="538" t="s">
        <v>97</v>
      </c>
      <c r="G310" s="538"/>
      <c r="H310" s="514" t="n">
        <f aca="false">K310+M310</f>
        <v>3986.39</v>
      </c>
      <c r="I310" s="218"/>
      <c r="J310" s="51" t="s">
        <v>97</v>
      </c>
      <c r="K310" s="554" t="n">
        <v>3623.99</v>
      </c>
      <c r="L310" s="51" t="s">
        <v>97</v>
      </c>
      <c r="M310" s="551" t="n">
        <v>362.4</v>
      </c>
      <c r="N310" s="551"/>
      <c r="O310" s="551"/>
      <c r="P310" s="551"/>
      <c r="Q310" s="551"/>
      <c r="R310" s="160"/>
    </row>
    <row r="311" customFormat="false" ht="15" hidden="true" customHeight="true" outlineLevel="0" collapsed="false">
      <c r="A311" s="507"/>
      <c r="B311" s="461"/>
      <c r="C311" s="229"/>
      <c r="D311" s="229"/>
      <c r="E311" s="230" t="s">
        <v>240</v>
      </c>
      <c r="F311" s="229" t="s">
        <v>177</v>
      </c>
      <c r="G311" s="229"/>
      <c r="H311" s="229"/>
      <c r="I311" s="229" t="n">
        <v>0</v>
      </c>
      <c r="J311" s="229"/>
      <c r="K311" s="229"/>
      <c r="L311" s="229"/>
      <c r="M311" s="229"/>
      <c r="N311" s="229"/>
      <c r="O311" s="229"/>
      <c r="P311" s="229"/>
      <c r="Q311" s="229"/>
      <c r="R311" s="229" t="n">
        <v>0</v>
      </c>
    </row>
    <row r="312" customFormat="false" ht="15" hidden="true" customHeight="false" outlineLevel="0" collapsed="false">
      <c r="A312" s="507"/>
      <c r="B312" s="215"/>
      <c r="C312" s="229"/>
      <c r="D312" s="229"/>
      <c r="E312" s="218" t="s">
        <v>238</v>
      </c>
      <c r="F312" s="229"/>
      <c r="G312" s="229"/>
      <c r="H312" s="229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</row>
    <row r="313" customFormat="false" ht="14.45" hidden="true" customHeight="true" outlineLevel="0" collapsed="false">
      <c r="A313" s="555"/>
      <c r="B313" s="355" t="s">
        <v>94</v>
      </c>
      <c r="C313" s="292"/>
      <c r="D313" s="292"/>
      <c r="E313" s="292"/>
      <c r="F313" s="556" t="n">
        <f aca="false">H305+H308</f>
        <v>24170.859</v>
      </c>
      <c r="G313" s="556"/>
      <c r="H313" s="556"/>
      <c r="I313" s="341" t="n">
        <f aca="false">I311+I308+I305</f>
        <v>0</v>
      </c>
      <c r="J313" s="556" t="n">
        <f aca="false">K308+J305</f>
        <v>21973.43</v>
      </c>
      <c r="K313" s="556"/>
      <c r="L313" s="556" t="n">
        <f aca="false">M308+L305</f>
        <v>2197.429</v>
      </c>
      <c r="M313" s="556"/>
      <c r="N313" s="556"/>
      <c r="O313" s="556"/>
      <c r="P313" s="556"/>
      <c r="Q313" s="556"/>
      <c r="R313" s="297" t="n">
        <f aca="false">R308+R305</f>
        <v>0</v>
      </c>
    </row>
    <row r="314" customFormat="false" ht="15" hidden="true" customHeight="true" outlineLevel="0" collapsed="false">
      <c r="A314" s="557" t="s">
        <v>256</v>
      </c>
      <c r="B314" s="526" t="s">
        <v>257</v>
      </c>
      <c r="C314" s="229" t="s">
        <v>59</v>
      </c>
      <c r="D314" s="229"/>
      <c r="E314" s="230" t="s">
        <v>237</v>
      </c>
      <c r="F314" s="527"/>
      <c r="G314" s="527"/>
      <c r="H314" s="527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</row>
    <row r="315" customFormat="false" ht="105" hidden="true" customHeight="false" outlineLevel="0" collapsed="false">
      <c r="A315" s="557"/>
      <c r="B315" s="526" t="s">
        <v>258</v>
      </c>
      <c r="C315" s="229"/>
      <c r="D315" s="229"/>
      <c r="E315" s="218" t="s">
        <v>238</v>
      </c>
      <c r="F315" s="527"/>
      <c r="G315" s="527"/>
      <c r="H315" s="527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</row>
    <row r="316" customFormat="false" ht="42.75" hidden="true" customHeight="true" outlineLevel="0" collapsed="false">
      <c r="A316" s="557"/>
      <c r="B316" s="461"/>
      <c r="C316" s="229"/>
      <c r="D316" s="229" t="s">
        <v>259</v>
      </c>
      <c r="E316" s="230" t="s">
        <v>239</v>
      </c>
      <c r="F316" s="558"/>
      <c r="G316" s="558"/>
      <c r="H316" s="559" t="n">
        <f aca="false">H317+H318+H319</f>
        <v>34664.5</v>
      </c>
      <c r="I316" s="332" t="n">
        <f aca="false">I317+I318+I319</f>
        <v>0</v>
      </c>
      <c r="J316" s="669"/>
      <c r="K316" s="38" t="n">
        <f aca="false">K317+K318+K319</f>
        <v>0</v>
      </c>
      <c r="L316" s="560"/>
      <c r="M316" s="560"/>
      <c r="N316" s="560"/>
      <c r="O316" s="560"/>
      <c r="P316" s="560"/>
      <c r="Q316" s="38" t="n">
        <f aca="false">Q317+Q318+Q319</f>
        <v>34664.5</v>
      </c>
      <c r="R316" s="330" t="n">
        <f aca="false">R317+R318+R319</f>
        <v>0</v>
      </c>
    </row>
    <row r="317" customFormat="false" ht="15.75" hidden="true" customHeight="true" outlineLevel="0" collapsed="false">
      <c r="A317" s="557"/>
      <c r="B317" s="461"/>
      <c r="C317" s="229"/>
      <c r="D317" s="229"/>
      <c r="E317" s="230" t="s">
        <v>238</v>
      </c>
      <c r="F317" s="558" t="s">
        <v>95</v>
      </c>
      <c r="G317" s="558"/>
      <c r="H317" s="561" t="n">
        <f aca="false">I317+K317+Q317+R317</f>
        <v>11493</v>
      </c>
      <c r="I317" s="38"/>
      <c r="J317" s="670" t="s">
        <v>260</v>
      </c>
      <c r="K317" s="332"/>
      <c r="L317" s="29" t="s">
        <v>95</v>
      </c>
      <c r="M317" s="29"/>
      <c r="N317" s="29"/>
      <c r="O317" s="29"/>
      <c r="P317" s="29"/>
      <c r="Q317" s="188" t="n">
        <v>11493</v>
      </c>
      <c r="R317" s="332"/>
    </row>
    <row r="318" customFormat="false" ht="15.75" hidden="true" customHeight="true" outlineLevel="0" collapsed="false">
      <c r="A318" s="557"/>
      <c r="B318" s="461"/>
      <c r="C318" s="229"/>
      <c r="D318" s="229"/>
      <c r="E318" s="599"/>
      <c r="F318" s="558" t="s">
        <v>96</v>
      </c>
      <c r="G318" s="558"/>
      <c r="H318" s="561" t="n">
        <f aca="false">I318+K318+Q318+R318</f>
        <v>10958.5</v>
      </c>
      <c r="I318" s="38"/>
      <c r="J318" s="671" t="s">
        <v>96</v>
      </c>
      <c r="K318" s="38"/>
      <c r="L318" s="29" t="s">
        <v>96</v>
      </c>
      <c r="M318" s="29"/>
      <c r="N318" s="29"/>
      <c r="O318" s="29"/>
      <c r="P318" s="29"/>
      <c r="Q318" s="334" t="n">
        <v>10958.5</v>
      </c>
      <c r="R318" s="38"/>
    </row>
    <row r="319" customFormat="false" ht="15.75" hidden="true" customHeight="true" outlineLevel="0" collapsed="false">
      <c r="A319" s="557"/>
      <c r="B319" s="461"/>
      <c r="C319" s="229"/>
      <c r="D319" s="229"/>
      <c r="E319" s="601"/>
      <c r="F319" s="558" t="s">
        <v>97</v>
      </c>
      <c r="G319" s="558"/>
      <c r="H319" s="559" t="n">
        <f aca="false">I319+K319+Q319+R319</f>
        <v>12213</v>
      </c>
      <c r="I319" s="277"/>
      <c r="J319" s="672" t="s">
        <v>97</v>
      </c>
      <c r="K319" s="277"/>
      <c r="L319" s="29" t="s">
        <v>97</v>
      </c>
      <c r="M319" s="29"/>
      <c r="N319" s="29"/>
      <c r="O319" s="29"/>
      <c r="P319" s="29"/>
      <c r="Q319" s="334" t="n">
        <v>12213</v>
      </c>
      <c r="R319" s="277"/>
    </row>
    <row r="320" customFormat="false" ht="42.75" hidden="true" customHeight="true" outlineLevel="0" collapsed="false">
      <c r="A320" s="557"/>
      <c r="B320" s="461"/>
      <c r="C320" s="229"/>
      <c r="D320" s="229" t="s">
        <v>259</v>
      </c>
      <c r="E320" s="230" t="s">
        <v>240</v>
      </c>
      <c r="F320" s="562"/>
      <c r="G320" s="563"/>
      <c r="H320" s="559" t="n">
        <f aca="false">I320+K320+++R320+Q320</f>
        <v>36744.8</v>
      </c>
      <c r="I320" s="332" t="n">
        <f aca="false">I321+I322+I323</f>
        <v>0</v>
      </c>
      <c r="J320" s="669"/>
      <c r="K320" s="564" t="n">
        <f aca="false">K321+K322+K323</f>
        <v>0</v>
      </c>
      <c r="L320" s="29"/>
      <c r="M320" s="29"/>
      <c r="N320" s="29"/>
      <c r="O320" s="29"/>
      <c r="P320" s="29"/>
      <c r="Q320" s="334" t="n">
        <f aca="false">Q321+Q322+Q323</f>
        <v>36744.8</v>
      </c>
      <c r="R320" s="332" t="n">
        <f aca="false">R321+R322+R323</f>
        <v>0</v>
      </c>
    </row>
    <row r="321" customFormat="false" ht="15.75" hidden="true" customHeight="true" outlineLevel="0" collapsed="false">
      <c r="A321" s="557"/>
      <c r="B321" s="461"/>
      <c r="C321" s="229"/>
      <c r="D321" s="229"/>
      <c r="E321" s="230" t="s">
        <v>238</v>
      </c>
      <c r="F321" s="558" t="s">
        <v>95</v>
      </c>
      <c r="G321" s="558"/>
      <c r="H321" s="561" t="n">
        <f aca="false">I321+K321++R321+Q321</f>
        <v>12183</v>
      </c>
      <c r="I321" s="38" t="n">
        <v>0</v>
      </c>
      <c r="J321" s="670" t="s">
        <v>260</v>
      </c>
      <c r="K321" s="332" t="n">
        <v>0</v>
      </c>
      <c r="L321" s="565" t="s">
        <v>95</v>
      </c>
      <c r="M321" s="565"/>
      <c r="N321" s="565"/>
      <c r="O321" s="565"/>
      <c r="P321" s="565"/>
      <c r="Q321" s="334" t="n">
        <v>12183</v>
      </c>
      <c r="R321" s="38" t="n">
        <v>0</v>
      </c>
    </row>
    <row r="322" customFormat="false" ht="15.75" hidden="true" customHeight="true" outlineLevel="0" collapsed="false">
      <c r="A322" s="557"/>
      <c r="B322" s="461"/>
      <c r="C322" s="229"/>
      <c r="D322" s="229"/>
      <c r="E322" s="599"/>
      <c r="F322" s="558" t="s">
        <v>96</v>
      </c>
      <c r="G322" s="558"/>
      <c r="H322" s="561" t="n">
        <f aca="false">I322+K322++R322+Q322</f>
        <v>11616</v>
      </c>
      <c r="I322" s="38" t="n">
        <v>0</v>
      </c>
      <c r="J322" s="671" t="s">
        <v>96</v>
      </c>
      <c r="K322" s="38" t="n">
        <v>0</v>
      </c>
      <c r="L322" s="565" t="s">
        <v>96</v>
      </c>
      <c r="M322" s="565"/>
      <c r="N322" s="565"/>
      <c r="O322" s="565"/>
      <c r="P322" s="565"/>
      <c r="Q322" s="334" t="n">
        <v>11616</v>
      </c>
      <c r="R322" s="38" t="n">
        <v>0</v>
      </c>
    </row>
    <row r="323" customFormat="false" ht="15.75" hidden="true" customHeight="true" outlineLevel="0" collapsed="false">
      <c r="A323" s="557"/>
      <c r="B323" s="215"/>
      <c r="C323" s="229"/>
      <c r="D323" s="229"/>
      <c r="E323" s="601"/>
      <c r="F323" s="558" t="s">
        <v>97</v>
      </c>
      <c r="G323" s="558"/>
      <c r="H323" s="559" t="n">
        <f aca="false">I323+K323++R323+Q323</f>
        <v>12945.8</v>
      </c>
      <c r="I323" s="277" t="n">
        <v>0</v>
      </c>
      <c r="J323" s="672" t="s">
        <v>97</v>
      </c>
      <c r="K323" s="277" t="n">
        <v>0</v>
      </c>
      <c r="L323" s="565" t="s">
        <v>97</v>
      </c>
      <c r="M323" s="565"/>
      <c r="N323" s="565"/>
      <c r="O323" s="565"/>
      <c r="P323" s="565"/>
      <c r="Q323" s="334" t="n">
        <v>12945.8</v>
      </c>
      <c r="R323" s="38" t="n">
        <v>0</v>
      </c>
    </row>
    <row r="324" customFormat="false" ht="24" hidden="true" customHeight="true" outlineLevel="0" collapsed="false">
      <c r="A324" s="38"/>
      <c r="B324" s="545" t="s">
        <v>94</v>
      </c>
      <c r="C324" s="315"/>
      <c r="D324" s="315"/>
      <c r="E324" s="315"/>
      <c r="F324" s="566"/>
      <c r="G324" s="567"/>
      <c r="H324" s="347" t="n">
        <f aca="false">Q324+I324+K324+R324</f>
        <v>71409.3</v>
      </c>
      <c r="I324" s="568" t="n">
        <f aca="false">I325+I326+I327</f>
        <v>0</v>
      </c>
      <c r="J324" s="520"/>
      <c r="K324" s="568" t="n">
        <f aca="false">K325+K326+K327</f>
        <v>0</v>
      </c>
      <c r="L324" s="569"/>
      <c r="M324" s="569"/>
      <c r="N324" s="569"/>
      <c r="O324" s="569"/>
      <c r="P324" s="569"/>
      <c r="Q324" s="338" t="n">
        <f aca="false">Q325+Q326+Q327</f>
        <v>71409.3</v>
      </c>
      <c r="R324" s="339" t="n">
        <f aca="false">R325+R326+R327</f>
        <v>0</v>
      </c>
    </row>
    <row r="325" customFormat="false" ht="15.75" hidden="true" customHeight="true" outlineLevel="0" collapsed="false">
      <c r="A325" s="38"/>
      <c r="B325" s="545"/>
      <c r="C325" s="315"/>
      <c r="D325" s="315"/>
      <c r="E325" s="315"/>
      <c r="F325" s="570" t="s">
        <v>95</v>
      </c>
      <c r="G325" s="570"/>
      <c r="H325" s="347" t="n">
        <f aca="false">Q325+I325+K325+R325</f>
        <v>23676</v>
      </c>
      <c r="I325" s="568" t="n">
        <f aca="false">I317+I321</f>
        <v>0</v>
      </c>
      <c r="J325" s="520" t="s">
        <v>260</v>
      </c>
      <c r="K325" s="568" t="n">
        <f aca="false">K321+K317</f>
        <v>0</v>
      </c>
      <c r="L325" s="571" t="s">
        <v>95</v>
      </c>
      <c r="M325" s="571"/>
      <c r="N325" s="571"/>
      <c r="O325" s="571"/>
      <c r="P325" s="571"/>
      <c r="Q325" s="341" t="n">
        <f aca="false">Q317+Q321</f>
        <v>23676</v>
      </c>
      <c r="R325" s="339" t="n">
        <f aca="false">R317+R321</f>
        <v>0</v>
      </c>
    </row>
    <row r="326" customFormat="false" ht="15.75" hidden="true" customHeight="true" outlineLevel="0" collapsed="false">
      <c r="A326" s="38"/>
      <c r="B326" s="545"/>
      <c r="C326" s="315"/>
      <c r="D326" s="315"/>
      <c r="E326" s="315"/>
      <c r="F326" s="570" t="s">
        <v>96</v>
      </c>
      <c r="G326" s="570"/>
      <c r="H326" s="347" t="n">
        <f aca="false">Q326+I326+K326+R326</f>
        <v>22574.5</v>
      </c>
      <c r="I326" s="568" t="n">
        <f aca="false">I318+I322</f>
        <v>0</v>
      </c>
      <c r="J326" s="341" t="s">
        <v>96</v>
      </c>
      <c r="K326" s="568" t="n">
        <f aca="false">K322+K318</f>
        <v>0</v>
      </c>
      <c r="L326" s="572" t="s">
        <v>96</v>
      </c>
      <c r="M326" s="572"/>
      <c r="N326" s="572"/>
      <c r="O326" s="572"/>
      <c r="P326" s="572"/>
      <c r="Q326" s="341" t="n">
        <f aca="false">Q318+Q322</f>
        <v>22574.5</v>
      </c>
      <c r="R326" s="339" t="n">
        <f aca="false">R318+R322</f>
        <v>0</v>
      </c>
    </row>
    <row r="327" customFormat="false" ht="15.75" hidden="true" customHeight="true" outlineLevel="0" collapsed="false">
      <c r="A327" s="38"/>
      <c r="B327" s="545"/>
      <c r="C327" s="315"/>
      <c r="D327" s="315"/>
      <c r="E327" s="315"/>
      <c r="F327" s="570" t="s">
        <v>97</v>
      </c>
      <c r="G327" s="570"/>
      <c r="H327" s="347" t="n">
        <f aca="false">Q327+I327+K327+R327</f>
        <v>25158.8</v>
      </c>
      <c r="I327" s="568" t="n">
        <f aca="false">I319+I323</f>
        <v>0</v>
      </c>
      <c r="J327" s="341" t="s">
        <v>97</v>
      </c>
      <c r="K327" s="568" t="n">
        <f aca="false">K323+K319</f>
        <v>0</v>
      </c>
      <c r="L327" s="572" t="s">
        <v>97</v>
      </c>
      <c r="M327" s="572"/>
      <c r="N327" s="572"/>
      <c r="O327" s="572"/>
      <c r="P327" s="572"/>
      <c r="Q327" s="341" t="n">
        <f aca="false">Q323+Q319</f>
        <v>25158.8</v>
      </c>
      <c r="R327" s="339" t="n">
        <f aca="false">R319+R323</f>
        <v>0</v>
      </c>
    </row>
    <row r="328" customFormat="false" ht="42" hidden="true" customHeight="true" outlineLevel="0" collapsed="false">
      <c r="A328" s="507" t="s">
        <v>20</v>
      </c>
      <c r="B328" s="38" t="s">
        <v>61</v>
      </c>
      <c r="C328" s="229" t="s">
        <v>235</v>
      </c>
      <c r="D328" s="229" t="s">
        <v>261</v>
      </c>
      <c r="E328" s="230" t="s">
        <v>237</v>
      </c>
      <c r="F328" s="562"/>
      <c r="G328" s="563"/>
      <c r="H328" s="573" t="n">
        <f aca="false">I328+J328+L328+R328</f>
        <v>113.4</v>
      </c>
      <c r="I328" s="300"/>
      <c r="J328" s="300"/>
      <c r="K328" s="300"/>
      <c r="L328" s="29" t="n">
        <v>113.4</v>
      </c>
      <c r="M328" s="29"/>
      <c r="N328" s="29"/>
      <c r="O328" s="29"/>
      <c r="P328" s="29"/>
      <c r="Q328" s="29"/>
      <c r="R328" s="300"/>
    </row>
    <row r="329" customFormat="false" ht="15" hidden="true" customHeight="false" outlineLevel="0" collapsed="false">
      <c r="A329" s="507"/>
      <c r="B329" s="38"/>
      <c r="C329" s="229"/>
      <c r="D329" s="229"/>
      <c r="E329" s="218" t="s">
        <v>238</v>
      </c>
      <c r="F329" s="574"/>
      <c r="G329" s="575"/>
      <c r="H329" s="576"/>
      <c r="I329" s="300"/>
      <c r="J329" s="300"/>
      <c r="K329" s="300"/>
      <c r="L329" s="29"/>
      <c r="M329" s="29"/>
      <c r="N329" s="29"/>
      <c r="O329" s="29"/>
      <c r="P329" s="29"/>
      <c r="Q329" s="29"/>
      <c r="R329" s="300"/>
    </row>
    <row r="330" customFormat="false" ht="29.25" hidden="true" customHeight="true" outlineLevel="0" collapsed="false">
      <c r="A330" s="507"/>
      <c r="B330" s="38"/>
      <c r="C330" s="229"/>
      <c r="D330" s="229" t="s">
        <v>261</v>
      </c>
      <c r="E330" s="230" t="s">
        <v>239</v>
      </c>
      <c r="F330" s="577"/>
      <c r="G330" s="578"/>
      <c r="H330" s="573" t="n">
        <f aca="false">I330+J330+L330+R330</f>
        <v>1096.49</v>
      </c>
      <c r="I330" s="229"/>
      <c r="J330" s="229"/>
      <c r="K330" s="229"/>
      <c r="L330" s="29" t="n">
        <v>1096.49</v>
      </c>
      <c r="M330" s="29"/>
      <c r="N330" s="29"/>
      <c r="O330" s="29"/>
      <c r="P330" s="29"/>
      <c r="Q330" s="29"/>
      <c r="R330" s="229"/>
    </row>
    <row r="331" customFormat="false" ht="15" hidden="true" customHeight="false" outlineLevel="0" collapsed="false">
      <c r="A331" s="507"/>
      <c r="B331" s="38"/>
      <c r="C331" s="229"/>
      <c r="D331" s="229"/>
      <c r="E331" s="218" t="s">
        <v>238</v>
      </c>
      <c r="F331" s="574"/>
      <c r="G331" s="575"/>
      <c r="H331" s="576"/>
      <c r="I331" s="229"/>
      <c r="J331" s="229"/>
      <c r="K331" s="229"/>
      <c r="L331" s="29"/>
      <c r="M331" s="29"/>
      <c r="N331" s="29"/>
      <c r="O331" s="29"/>
      <c r="P331" s="29"/>
      <c r="Q331" s="29"/>
      <c r="R331" s="229"/>
    </row>
    <row r="332" customFormat="false" ht="15" hidden="true" customHeight="true" outlineLevel="0" collapsed="false">
      <c r="A332" s="507"/>
      <c r="B332" s="38"/>
      <c r="C332" s="229"/>
      <c r="D332" s="229" t="s">
        <v>261</v>
      </c>
      <c r="E332" s="230" t="s">
        <v>240</v>
      </c>
      <c r="F332" s="577"/>
      <c r="G332" s="578"/>
      <c r="H332" s="573" t="n">
        <f aca="false">I332+J332+L332+R332</f>
        <v>214</v>
      </c>
      <c r="I332" s="229"/>
      <c r="J332" s="229"/>
      <c r="K332" s="229"/>
      <c r="L332" s="29" t="n">
        <v>214</v>
      </c>
      <c r="M332" s="29"/>
      <c r="N332" s="29"/>
      <c r="O332" s="29"/>
      <c r="P332" s="29"/>
      <c r="Q332" s="29"/>
      <c r="R332" s="229"/>
    </row>
    <row r="333" customFormat="false" ht="15" hidden="true" customHeight="false" outlineLevel="0" collapsed="false">
      <c r="A333" s="507"/>
      <c r="B333" s="38"/>
      <c r="C333" s="229"/>
      <c r="D333" s="229"/>
      <c r="E333" s="230" t="s">
        <v>238</v>
      </c>
      <c r="F333" s="562"/>
      <c r="G333" s="563"/>
      <c r="H333" s="579"/>
      <c r="I333" s="229"/>
      <c r="J333" s="229"/>
      <c r="K333" s="229"/>
      <c r="L333" s="29"/>
      <c r="M333" s="29"/>
      <c r="N333" s="29"/>
      <c r="O333" s="29"/>
      <c r="P333" s="29"/>
      <c r="Q333" s="29"/>
      <c r="R333" s="229"/>
    </row>
    <row r="334" customFormat="false" ht="15" hidden="true" customHeight="false" outlineLevel="0" collapsed="false">
      <c r="A334" s="507"/>
      <c r="B334" s="38"/>
      <c r="C334" s="229"/>
      <c r="D334" s="229"/>
      <c r="E334" s="230"/>
      <c r="F334" s="562"/>
      <c r="G334" s="563"/>
      <c r="H334" s="579"/>
      <c r="I334" s="229"/>
      <c r="J334" s="229"/>
      <c r="K334" s="229"/>
      <c r="L334" s="29"/>
      <c r="M334" s="29"/>
      <c r="N334" s="29"/>
      <c r="O334" s="29"/>
      <c r="P334" s="29"/>
      <c r="Q334" s="29"/>
      <c r="R334" s="229"/>
    </row>
    <row r="335" customFormat="false" ht="15" hidden="true" customHeight="false" outlineLevel="0" collapsed="false">
      <c r="A335" s="507"/>
      <c r="B335" s="38"/>
      <c r="C335" s="229"/>
      <c r="D335" s="229"/>
      <c r="E335" s="230"/>
      <c r="F335" s="562"/>
      <c r="G335" s="563"/>
      <c r="H335" s="579"/>
      <c r="I335" s="229"/>
      <c r="J335" s="229"/>
      <c r="K335" s="229"/>
      <c r="L335" s="29"/>
      <c r="M335" s="29"/>
      <c r="N335" s="29"/>
      <c r="O335" s="29"/>
      <c r="P335" s="29"/>
      <c r="Q335" s="29"/>
      <c r="R335" s="229"/>
    </row>
    <row r="336" customFormat="false" ht="15" hidden="true" customHeight="false" outlineLevel="0" collapsed="false">
      <c r="A336" s="507"/>
      <c r="B336" s="38"/>
      <c r="C336" s="229"/>
      <c r="D336" s="229"/>
      <c r="E336" s="230"/>
      <c r="F336" s="562"/>
      <c r="G336" s="563"/>
      <c r="H336" s="579"/>
      <c r="I336" s="229"/>
      <c r="J336" s="229"/>
      <c r="K336" s="229"/>
      <c r="L336" s="29"/>
      <c r="M336" s="29"/>
      <c r="N336" s="29"/>
      <c r="O336" s="29"/>
      <c r="P336" s="29"/>
      <c r="Q336" s="29"/>
      <c r="R336" s="229"/>
    </row>
    <row r="337" customFormat="false" ht="15" hidden="true" customHeight="false" outlineLevel="0" collapsed="false">
      <c r="A337" s="507"/>
      <c r="B337" s="38"/>
      <c r="C337" s="229"/>
      <c r="D337" s="229"/>
      <c r="E337" s="230"/>
      <c r="F337" s="562"/>
      <c r="G337" s="563"/>
      <c r="H337" s="579"/>
      <c r="I337" s="229"/>
      <c r="J337" s="229"/>
      <c r="K337" s="229"/>
      <c r="L337" s="29"/>
      <c r="M337" s="29"/>
      <c r="N337" s="29"/>
      <c r="O337" s="29"/>
      <c r="P337" s="29"/>
      <c r="Q337" s="29"/>
      <c r="R337" s="229"/>
    </row>
    <row r="338" customFormat="false" ht="15" hidden="true" customHeight="false" outlineLevel="0" collapsed="false">
      <c r="A338" s="507"/>
      <c r="B338" s="38"/>
      <c r="C338" s="229"/>
      <c r="D338" s="229"/>
      <c r="E338" s="230"/>
      <c r="F338" s="562"/>
      <c r="G338" s="563"/>
      <c r="H338" s="579"/>
      <c r="I338" s="229"/>
      <c r="J338" s="229"/>
      <c r="K338" s="229"/>
      <c r="L338" s="29"/>
      <c r="M338" s="29"/>
      <c r="N338" s="29"/>
      <c r="O338" s="29"/>
      <c r="P338" s="29"/>
      <c r="Q338" s="29"/>
      <c r="R338" s="229"/>
    </row>
    <row r="339" customFormat="false" ht="15" hidden="true" customHeight="false" outlineLevel="0" collapsed="false">
      <c r="A339" s="507"/>
      <c r="B339" s="38"/>
      <c r="C339" s="229"/>
      <c r="D339" s="229"/>
      <c r="E339" s="230"/>
      <c r="F339" s="562"/>
      <c r="G339" s="563"/>
      <c r="H339" s="579"/>
      <c r="I339" s="229"/>
      <c r="J339" s="229"/>
      <c r="K339" s="229"/>
      <c r="L339" s="29"/>
      <c r="M339" s="29"/>
      <c r="N339" s="29"/>
      <c r="O339" s="29"/>
      <c r="P339" s="29"/>
      <c r="Q339" s="29"/>
      <c r="R339" s="229"/>
    </row>
    <row r="340" customFormat="false" ht="15" hidden="true" customHeight="false" outlineLevel="0" collapsed="false">
      <c r="A340" s="507"/>
      <c r="B340" s="38"/>
      <c r="C340" s="229"/>
      <c r="D340" s="229"/>
      <c r="E340" s="230"/>
      <c r="F340" s="562"/>
      <c r="G340" s="563"/>
      <c r="H340" s="579"/>
      <c r="I340" s="229"/>
      <c r="J340" s="229"/>
      <c r="K340" s="229"/>
      <c r="L340" s="29"/>
      <c r="M340" s="29"/>
      <c r="N340" s="29"/>
      <c r="O340" s="29"/>
      <c r="P340" s="29"/>
      <c r="Q340" s="29"/>
      <c r="R340" s="229"/>
    </row>
    <row r="341" customFormat="false" ht="8.25" hidden="true" customHeight="true" outlineLevel="0" collapsed="false">
      <c r="A341" s="507"/>
      <c r="B341" s="38"/>
      <c r="C341" s="229"/>
      <c r="D341" s="229"/>
      <c r="E341" s="218"/>
      <c r="F341" s="32"/>
      <c r="G341" s="188"/>
      <c r="H341" s="364"/>
      <c r="I341" s="229"/>
      <c r="J341" s="229"/>
      <c r="K341" s="229"/>
      <c r="L341" s="29"/>
      <c r="M341" s="29"/>
      <c r="N341" s="29"/>
      <c r="O341" s="29"/>
      <c r="P341" s="29"/>
      <c r="Q341" s="29"/>
      <c r="R341" s="229"/>
    </row>
    <row r="342" s="349" customFormat="true" ht="14.45" hidden="true" customHeight="true" outlineLevel="0" collapsed="false">
      <c r="A342" s="355"/>
      <c r="B342" s="355" t="s">
        <v>94</v>
      </c>
      <c r="C342" s="292"/>
      <c r="D342" s="292"/>
      <c r="E342" s="292"/>
      <c r="F342" s="520"/>
      <c r="G342" s="347"/>
      <c r="H342" s="348" t="n">
        <f aca="false">H332+H330+H328</f>
        <v>1423.89</v>
      </c>
      <c r="I342" s="341"/>
      <c r="J342" s="533"/>
      <c r="K342" s="533"/>
      <c r="L342" s="520" t="n">
        <v>599.2</v>
      </c>
      <c r="M342" s="347"/>
      <c r="N342" s="347"/>
      <c r="O342" s="347"/>
      <c r="P342" s="347"/>
      <c r="Q342" s="348" t="n">
        <f aca="false">L332+L330+L328</f>
        <v>1423.89</v>
      </c>
      <c r="R342" s="297" t="s">
        <v>177</v>
      </c>
    </row>
    <row r="343" customFormat="false" ht="15.75" hidden="true" customHeight="false" outlineLevel="0" collapsed="false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</row>
    <row r="344" customFormat="false" ht="15.75" hidden="true" customHeight="false" outlineLevel="0" collapsed="false">
      <c r="A344" s="391"/>
    </row>
    <row r="345" customFormat="false" ht="15.75" hidden="true" customHeight="false" outlineLevel="0" collapsed="false">
      <c r="A345" s="382"/>
    </row>
    <row r="346" customFormat="false" ht="15.75" hidden="true" customHeight="false" outlineLevel="0" collapsed="false">
      <c r="A346" s="381" t="s">
        <v>262</v>
      </c>
    </row>
    <row r="347" customFormat="false" ht="15.75" hidden="true" customHeight="false" outlineLevel="0" collapsed="false">
      <c r="A347" s="392" t="s">
        <v>263</v>
      </c>
      <c r="B347" s="392"/>
      <c r="C347" s="392"/>
      <c r="D347" s="392"/>
      <c r="E347" s="392"/>
      <c r="F347" s="392"/>
      <c r="G347" s="392"/>
    </row>
    <row r="348" customFormat="false" ht="15.75" hidden="true" customHeight="false" outlineLevel="0" collapsed="false">
      <c r="A348" s="382"/>
    </row>
    <row r="349" customFormat="false" ht="164.25" hidden="true" customHeight="true" outlineLevel="0" collapsed="false">
      <c r="A349" s="29" t="s">
        <v>183</v>
      </c>
      <c r="B349" s="29" t="s">
        <v>229</v>
      </c>
      <c r="C349" s="29" t="s">
        <v>81</v>
      </c>
      <c r="D349" s="29" t="s">
        <v>230</v>
      </c>
      <c r="E349" s="29" t="s">
        <v>83</v>
      </c>
      <c r="F349" s="29" t="s">
        <v>231</v>
      </c>
      <c r="G349" s="29"/>
      <c r="H349" s="29"/>
      <c r="I349" s="29"/>
      <c r="J349" s="29"/>
    </row>
    <row r="350" customFormat="false" ht="45" hidden="true" customHeight="false" outlineLevel="0" collapsed="false">
      <c r="A350" s="29"/>
      <c r="B350" s="29"/>
      <c r="C350" s="29"/>
      <c r="D350" s="29"/>
      <c r="E350" s="29"/>
      <c r="F350" s="35" t="s">
        <v>87</v>
      </c>
      <c r="G350" s="35" t="s">
        <v>88</v>
      </c>
      <c r="H350" s="35" t="s">
        <v>89</v>
      </c>
      <c r="I350" s="35" t="s">
        <v>233</v>
      </c>
      <c r="J350" s="225" t="s">
        <v>234</v>
      </c>
    </row>
    <row r="351" customFormat="false" ht="15" hidden="true" customHeight="false" outlineLevel="0" collapsed="false">
      <c r="A351" s="200" t="n">
        <v>1</v>
      </c>
      <c r="B351" s="200" t="n">
        <v>2</v>
      </c>
      <c r="C351" s="200" t="n">
        <v>3</v>
      </c>
      <c r="D351" s="200" t="n">
        <v>4</v>
      </c>
      <c r="E351" s="200" t="n">
        <v>5</v>
      </c>
      <c r="F351" s="200" t="n">
        <v>6</v>
      </c>
      <c r="G351" s="200" t="n">
        <v>7</v>
      </c>
      <c r="H351" s="200" t="n">
        <v>8</v>
      </c>
      <c r="I351" s="200" t="n">
        <v>9</v>
      </c>
      <c r="J351" s="225" t="n">
        <v>10</v>
      </c>
    </row>
    <row r="352" customFormat="false" ht="15" hidden="true" customHeight="true" outlineLevel="0" collapsed="false">
      <c r="A352" s="38" t="n">
        <v>2</v>
      </c>
      <c r="B352" s="526" t="s">
        <v>264</v>
      </c>
      <c r="C352" s="229" t="s">
        <v>265</v>
      </c>
      <c r="D352" s="38" t="s">
        <v>266</v>
      </c>
      <c r="E352" s="230" t="s">
        <v>237</v>
      </c>
      <c r="F352" s="315" t="n">
        <f aca="false">G352++H352+I352+J352</f>
        <v>141.8</v>
      </c>
      <c r="G352" s="315" t="n">
        <f aca="false">G365+G373</f>
        <v>0</v>
      </c>
      <c r="H352" s="315" t="n">
        <f aca="false">H365+H373</f>
        <v>0</v>
      </c>
      <c r="I352" s="315" t="n">
        <f aca="false">I365+I373</f>
        <v>141.8</v>
      </c>
      <c r="J352" s="315" t="n">
        <f aca="false">J365+J373</f>
        <v>0</v>
      </c>
    </row>
    <row r="353" customFormat="false" ht="60.75" hidden="true" customHeight="true" outlineLevel="0" collapsed="false">
      <c r="A353" s="38"/>
      <c r="B353" s="493" t="s">
        <v>65</v>
      </c>
      <c r="C353" s="229"/>
      <c r="D353" s="38"/>
      <c r="E353" s="218" t="s">
        <v>238</v>
      </c>
      <c r="F353" s="315"/>
      <c r="G353" s="315"/>
      <c r="H353" s="315"/>
      <c r="I353" s="315"/>
      <c r="J353" s="315"/>
    </row>
    <row r="354" customFormat="false" ht="58.5" hidden="true" customHeight="true" outlineLevel="0" collapsed="false">
      <c r="A354" s="38"/>
      <c r="B354" s="493"/>
      <c r="C354" s="352" t="s">
        <v>95</v>
      </c>
      <c r="D354" s="38"/>
      <c r="E354" s="207" t="s">
        <v>239</v>
      </c>
      <c r="F354" s="234" t="n">
        <f aca="false">G354++H354+I354+J354</f>
        <v>278.2</v>
      </c>
      <c r="G354" s="234" t="n">
        <f aca="false">G376</f>
        <v>0</v>
      </c>
      <c r="H354" s="234" t="n">
        <f aca="false">H376</f>
        <v>0</v>
      </c>
      <c r="I354" s="234" t="n">
        <f aca="false">I376</f>
        <v>278.2</v>
      </c>
      <c r="J354" s="234" t="n">
        <f aca="false">J376</f>
        <v>0</v>
      </c>
    </row>
    <row r="355" customFormat="false" ht="58.5" hidden="true" customHeight="true" outlineLevel="0" collapsed="false">
      <c r="A355" s="38"/>
      <c r="B355" s="493"/>
      <c r="C355" s="352" t="s">
        <v>96</v>
      </c>
      <c r="D355" s="38"/>
      <c r="E355" s="207"/>
      <c r="F355" s="234" t="n">
        <f aca="false">G355++H355+I355+J355</f>
        <v>993.7</v>
      </c>
      <c r="G355" s="234" t="n">
        <f aca="false">G377</f>
        <v>0</v>
      </c>
      <c r="H355" s="234" t="n">
        <f aca="false">H377</f>
        <v>0</v>
      </c>
      <c r="I355" s="234" t="n">
        <f aca="false">I377</f>
        <v>993.7</v>
      </c>
      <c r="J355" s="234" t="n">
        <f aca="false">J377</f>
        <v>0</v>
      </c>
    </row>
    <row r="356" customFormat="false" ht="58.5" hidden="true" customHeight="true" outlineLevel="0" collapsed="false">
      <c r="A356" s="38"/>
      <c r="B356" s="493"/>
      <c r="C356" s="352" t="s">
        <v>97</v>
      </c>
      <c r="D356" s="38"/>
      <c r="E356" s="207"/>
      <c r="F356" s="234" t="n">
        <f aca="false">G356++H356+I356+J356</f>
        <v>200.9</v>
      </c>
      <c r="G356" s="234" t="n">
        <f aca="false">G378</f>
        <v>0</v>
      </c>
      <c r="H356" s="234" t="n">
        <f aca="false">H378</f>
        <v>0</v>
      </c>
      <c r="I356" s="234" t="n">
        <f aca="false">I378</f>
        <v>200.9</v>
      </c>
      <c r="J356" s="234" t="n">
        <f aca="false">J378</f>
        <v>0</v>
      </c>
    </row>
    <row r="357" customFormat="false" ht="58.5" hidden="true" customHeight="true" outlineLevel="0" collapsed="false">
      <c r="A357" s="38"/>
      <c r="B357" s="213"/>
      <c r="C357" s="352" t="s">
        <v>267</v>
      </c>
      <c r="D357" s="38"/>
      <c r="E357" s="213"/>
      <c r="F357" s="234" t="n">
        <f aca="false">G357++H357+I357+J357</f>
        <v>360.5</v>
      </c>
      <c r="G357" s="237" t="n">
        <f aca="false">G367</f>
        <v>0</v>
      </c>
      <c r="H357" s="237" t="n">
        <f aca="false">H367</f>
        <v>0</v>
      </c>
      <c r="I357" s="237" t="n">
        <f aca="false">I367</f>
        <v>360.5</v>
      </c>
      <c r="J357" s="237" t="n">
        <f aca="false">J367</f>
        <v>0</v>
      </c>
    </row>
    <row r="358" customFormat="false" ht="15" hidden="true" customHeight="false" outlineLevel="0" collapsed="false">
      <c r="A358" s="38"/>
      <c r="B358" s="461"/>
      <c r="C358" s="274"/>
      <c r="D358" s="38"/>
      <c r="E358" s="292" t="s">
        <v>238</v>
      </c>
      <c r="F358" s="580" t="n">
        <f aca="false">F356+F355+F354+F357</f>
        <v>1833.3</v>
      </c>
      <c r="G358" s="580" t="n">
        <f aca="false">G356+G355+G354+G357</f>
        <v>0</v>
      </c>
      <c r="H358" s="580" t="n">
        <f aca="false">H356+H355+H354+H357</f>
        <v>0</v>
      </c>
      <c r="I358" s="580" t="n">
        <f aca="false">I356+I355+I354+I357</f>
        <v>1833.3</v>
      </c>
      <c r="J358" s="580" t="n">
        <f aca="false">J356+J355+J354+J357</f>
        <v>0</v>
      </c>
    </row>
    <row r="359" customFormat="false" ht="15" hidden="true" customHeight="false" outlineLevel="0" collapsed="false">
      <c r="A359" s="38"/>
      <c r="B359" s="461"/>
      <c r="C359" s="352" t="s">
        <v>95</v>
      </c>
      <c r="D359" s="38"/>
      <c r="E359" s="230" t="s">
        <v>240</v>
      </c>
      <c r="F359" s="234" t="n">
        <f aca="false">G359++H359+I359+J359</f>
        <v>226</v>
      </c>
      <c r="G359" s="234" t="n">
        <f aca="false">G381</f>
        <v>0</v>
      </c>
      <c r="H359" s="234" t="n">
        <f aca="false">H381</f>
        <v>0</v>
      </c>
      <c r="I359" s="234" t="n">
        <f aca="false">I381</f>
        <v>226</v>
      </c>
      <c r="J359" s="234" t="n">
        <f aca="false">J381</f>
        <v>0</v>
      </c>
    </row>
    <row r="360" customFormat="false" ht="15" hidden="true" customHeight="false" outlineLevel="0" collapsed="false">
      <c r="A360" s="38"/>
      <c r="B360" s="461"/>
      <c r="C360" s="352" t="s">
        <v>96</v>
      </c>
      <c r="D360" s="38"/>
      <c r="E360" s="230"/>
      <c r="F360" s="234" t="n">
        <f aca="false">G360++H360+I360+J360</f>
        <v>818</v>
      </c>
      <c r="G360" s="234" t="n">
        <f aca="false">G382</f>
        <v>0</v>
      </c>
      <c r="H360" s="234" t="n">
        <f aca="false">H382</f>
        <v>0</v>
      </c>
      <c r="I360" s="234" t="n">
        <f aca="false">I382</f>
        <v>818</v>
      </c>
      <c r="J360" s="234" t="n">
        <f aca="false">J382</f>
        <v>0</v>
      </c>
    </row>
    <row r="361" customFormat="false" ht="15" hidden="true" customHeight="false" outlineLevel="0" collapsed="false">
      <c r="A361" s="38"/>
      <c r="B361" s="461"/>
      <c r="C361" s="352" t="s">
        <v>97</v>
      </c>
      <c r="D361" s="38"/>
      <c r="E361" s="230"/>
      <c r="F361" s="234" t="n">
        <f aca="false">G361++H361+I361+J361</f>
        <v>213.1</v>
      </c>
      <c r="G361" s="234" t="n">
        <f aca="false">G383</f>
        <v>0</v>
      </c>
      <c r="H361" s="234" t="n">
        <f aca="false">H383</f>
        <v>0</v>
      </c>
      <c r="I361" s="234" t="n">
        <f aca="false">I383</f>
        <v>213.1</v>
      </c>
      <c r="J361" s="234" t="n">
        <f aca="false">J383</f>
        <v>0</v>
      </c>
    </row>
    <row r="362" customFormat="false" ht="15" hidden="true" customHeight="false" outlineLevel="0" collapsed="false">
      <c r="A362" s="38"/>
      <c r="B362" s="461"/>
      <c r="C362" s="352" t="s">
        <v>267</v>
      </c>
      <c r="D362" s="38"/>
      <c r="E362" s="230"/>
      <c r="F362" s="234" t="n">
        <f aca="false">G362++H362+I362+J362</f>
        <v>282.2</v>
      </c>
      <c r="G362" s="581" t="n">
        <f aca="false">G369</f>
        <v>0</v>
      </c>
      <c r="H362" s="234" t="n">
        <f aca="false">H369</f>
        <v>0</v>
      </c>
      <c r="I362" s="234" t="n">
        <f aca="false">I369</f>
        <v>282.2</v>
      </c>
      <c r="J362" s="234" t="n">
        <f aca="false">J369</f>
        <v>0</v>
      </c>
    </row>
    <row r="363" customFormat="false" ht="15" hidden="true" customHeight="false" outlineLevel="0" collapsed="false">
      <c r="A363" s="38"/>
      <c r="B363" s="215"/>
      <c r="C363" s="277"/>
      <c r="D363" s="38"/>
      <c r="E363" s="218" t="s">
        <v>238</v>
      </c>
      <c r="F363" s="582" t="n">
        <f aca="false">F361+F360+F359+F362</f>
        <v>1539.3</v>
      </c>
      <c r="G363" s="268" t="n">
        <f aca="false">G361+G360+G359+G362</f>
        <v>0</v>
      </c>
      <c r="H363" s="268" t="n">
        <f aca="false">H361+H360+H359+H362</f>
        <v>0</v>
      </c>
      <c r="I363" s="268" t="n">
        <f aca="false">I361+I360+I359+I362</f>
        <v>1539.3</v>
      </c>
      <c r="J363" s="268" t="n">
        <f aca="false">J361+J360+J359+J362</f>
        <v>0</v>
      </c>
    </row>
    <row r="364" customFormat="false" ht="15" hidden="true" customHeight="false" outlineLevel="0" collapsed="false">
      <c r="A364" s="355"/>
      <c r="B364" s="355" t="s">
        <v>94</v>
      </c>
      <c r="C364" s="355"/>
      <c r="D364" s="292"/>
      <c r="E364" s="292"/>
      <c r="F364" s="583" t="n">
        <f aca="false">F363+F358+F352</f>
        <v>3514.4</v>
      </c>
      <c r="G364" s="583" t="n">
        <f aca="false">G363+G358+G352</f>
        <v>0</v>
      </c>
      <c r="H364" s="583" t="n">
        <f aca="false">H363+H358+H352</f>
        <v>0</v>
      </c>
      <c r="I364" s="583" t="n">
        <f aca="false">I363+I358+I352</f>
        <v>3514.4</v>
      </c>
      <c r="J364" s="533" t="n">
        <f aca="false">J363+J358+J352</f>
        <v>0</v>
      </c>
    </row>
    <row r="365" customFormat="false" ht="15.75" hidden="true" customHeight="true" outlineLevel="0" collapsed="false">
      <c r="A365" s="584" t="s">
        <v>268</v>
      </c>
      <c r="B365" s="214" t="s">
        <v>269</v>
      </c>
      <c r="C365" s="229" t="s">
        <v>265</v>
      </c>
      <c r="D365" s="38" t="s">
        <v>270</v>
      </c>
      <c r="E365" s="230" t="s">
        <v>237</v>
      </c>
      <c r="F365" s="299" t="n">
        <f aca="false">G365+H365+I365+J365</f>
        <v>141.8</v>
      </c>
      <c r="G365" s="384" t="n">
        <v>0</v>
      </c>
      <c r="H365" s="384" t="n">
        <v>0</v>
      </c>
      <c r="I365" s="300" t="n">
        <v>141.8</v>
      </c>
      <c r="J365" s="384" t="n">
        <v>0</v>
      </c>
    </row>
    <row r="366" customFormat="false" ht="105" hidden="true" customHeight="false" outlineLevel="0" collapsed="false">
      <c r="A366" s="584"/>
      <c r="B366" s="213" t="s">
        <v>271</v>
      </c>
      <c r="C366" s="229"/>
      <c r="D366" s="38"/>
      <c r="E366" s="218" t="s">
        <v>238</v>
      </c>
      <c r="F366" s="299"/>
      <c r="G366" s="384"/>
      <c r="H366" s="384"/>
      <c r="I366" s="300"/>
      <c r="J366" s="384"/>
    </row>
    <row r="367" customFormat="false" ht="15" hidden="true" customHeight="false" outlineLevel="0" collapsed="false">
      <c r="A367" s="584"/>
      <c r="B367" s="461"/>
      <c r="C367" s="229"/>
      <c r="D367" s="38"/>
      <c r="E367" s="230" t="s">
        <v>239</v>
      </c>
      <c r="F367" s="281" t="n">
        <f aca="false">G367+H367+I367+J367</f>
        <v>360.5</v>
      </c>
      <c r="G367" s="30" t="n">
        <v>0</v>
      </c>
      <c r="H367" s="30" t="n">
        <v>0</v>
      </c>
      <c r="I367" s="229" t="n">
        <v>360.5</v>
      </c>
      <c r="J367" s="30" t="n">
        <v>0</v>
      </c>
    </row>
    <row r="368" customFormat="false" ht="15" hidden="true" customHeight="false" outlineLevel="0" collapsed="false">
      <c r="A368" s="584"/>
      <c r="B368" s="461"/>
      <c r="C368" s="229"/>
      <c r="D368" s="38"/>
      <c r="E368" s="218" t="s">
        <v>238</v>
      </c>
      <c r="F368" s="281"/>
      <c r="G368" s="30"/>
      <c r="H368" s="30"/>
      <c r="I368" s="229"/>
      <c r="J368" s="30"/>
    </row>
    <row r="369" customFormat="false" ht="15" hidden="true" customHeight="false" outlineLevel="0" collapsed="false">
      <c r="A369" s="584"/>
      <c r="B369" s="461"/>
      <c r="C369" s="229"/>
      <c r="D369" s="38"/>
      <c r="E369" s="230" t="s">
        <v>240</v>
      </c>
      <c r="F369" s="281" t="n">
        <f aca="false">G369+H369+I369+J369</f>
        <v>282.2</v>
      </c>
      <c r="G369" s="30" t="n">
        <v>0</v>
      </c>
      <c r="H369" s="30" t="n">
        <v>0</v>
      </c>
      <c r="I369" s="229" t="n">
        <v>282.2</v>
      </c>
      <c r="J369" s="30" t="n">
        <v>0</v>
      </c>
    </row>
    <row r="370" customFormat="false" ht="15" hidden="true" customHeight="false" outlineLevel="0" collapsed="false">
      <c r="A370" s="584"/>
      <c r="B370" s="215"/>
      <c r="C370" s="229"/>
      <c r="D370" s="38"/>
      <c r="E370" s="218" t="s">
        <v>238</v>
      </c>
      <c r="F370" s="281"/>
      <c r="G370" s="30"/>
      <c r="H370" s="30"/>
      <c r="I370" s="229"/>
      <c r="J370" s="30"/>
    </row>
    <row r="371" customFormat="false" ht="15.75" hidden="true" customHeight="false" outlineLevel="0" collapsed="false">
      <c r="A371" s="355"/>
      <c r="B371" s="355" t="s">
        <v>94</v>
      </c>
      <c r="C371" s="355"/>
      <c r="D371" s="358"/>
      <c r="E371" s="358"/>
      <c r="F371" s="360" t="n">
        <f aca="false">F369+F367+F365</f>
        <v>784.5</v>
      </c>
      <c r="G371" s="360" t="n">
        <f aca="false">G369+G367+G365</f>
        <v>0</v>
      </c>
      <c r="H371" s="360" t="n">
        <f aca="false">H369+H367+H365</f>
        <v>0</v>
      </c>
      <c r="I371" s="360" t="n">
        <f aca="false">I369+I367+I365</f>
        <v>784.5</v>
      </c>
      <c r="J371" s="360" t="n">
        <f aca="false">J369+J367+J365</f>
        <v>0</v>
      </c>
    </row>
    <row r="372" customFormat="false" ht="15.75" hidden="true" customHeight="false" outlineLevel="0" collapsed="false">
      <c r="A372" s="391"/>
    </row>
    <row r="373" customFormat="false" ht="15.75" hidden="true" customHeight="true" outlineLevel="0" collapsed="false">
      <c r="A373" s="585" t="s">
        <v>39</v>
      </c>
      <c r="B373" s="30" t="s">
        <v>272</v>
      </c>
      <c r="C373" s="38"/>
      <c r="D373" s="38"/>
      <c r="E373" s="361" t="s">
        <v>237</v>
      </c>
      <c r="F373" s="29" t="n">
        <v>0</v>
      </c>
      <c r="G373" s="30" t="n">
        <v>0</v>
      </c>
      <c r="H373" s="30" t="n">
        <v>0</v>
      </c>
      <c r="I373" s="29" t="n">
        <v>0</v>
      </c>
      <c r="J373" s="30" t="n">
        <v>0</v>
      </c>
    </row>
    <row r="374" customFormat="false" ht="60.75" hidden="true" customHeight="true" outlineLevel="0" collapsed="false">
      <c r="A374" s="585"/>
      <c r="B374" s="30"/>
      <c r="C374" s="38"/>
      <c r="D374" s="38"/>
      <c r="E374" s="218" t="s">
        <v>238</v>
      </c>
      <c r="F374" s="29"/>
      <c r="G374" s="30"/>
      <c r="H374" s="30"/>
      <c r="I374" s="29"/>
      <c r="J374" s="30"/>
    </row>
    <row r="375" customFormat="false" ht="47.25" hidden="true" customHeight="true" outlineLevel="0" collapsed="false">
      <c r="A375" s="585"/>
      <c r="B375" s="30"/>
      <c r="C375" s="332"/>
      <c r="D375" s="207" t="s">
        <v>273</v>
      </c>
      <c r="E375" s="207" t="s">
        <v>239</v>
      </c>
      <c r="F375" s="268" t="n">
        <f aca="false">F376+F377+F378</f>
        <v>1472.8</v>
      </c>
      <c r="G375" s="264" t="n">
        <f aca="false">G376+G377+G378</f>
        <v>0</v>
      </c>
      <c r="H375" s="264" t="n">
        <f aca="false">H376+H377+H378</f>
        <v>0</v>
      </c>
      <c r="I375" s="264" t="n">
        <f aca="false">I376+I377+I378</f>
        <v>1472.8</v>
      </c>
      <c r="J375" s="264" t="n">
        <f aca="false">J376+J377+J378</f>
        <v>0</v>
      </c>
    </row>
    <row r="376" customFormat="false" ht="30" hidden="true" customHeight="true" outlineLevel="0" collapsed="false">
      <c r="A376" s="585"/>
      <c r="B376" s="30"/>
      <c r="C376" s="352" t="s">
        <v>95</v>
      </c>
      <c r="D376" s="207"/>
      <c r="E376" s="207"/>
      <c r="F376" s="282" t="n">
        <f aca="false">G376+H376+I376+J376</f>
        <v>278.2</v>
      </c>
      <c r="G376" s="270" t="n">
        <v>0</v>
      </c>
      <c r="H376" s="270" t="n">
        <v>0</v>
      </c>
      <c r="I376" s="274" t="n">
        <v>278.2</v>
      </c>
      <c r="J376" s="270" t="n">
        <v>0</v>
      </c>
    </row>
    <row r="377" customFormat="false" ht="30" hidden="true" customHeight="true" outlineLevel="0" collapsed="false">
      <c r="A377" s="585"/>
      <c r="B377" s="30"/>
      <c r="C377" s="352" t="s">
        <v>96</v>
      </c>
      <c r="D377" s="207"/>
      <c r="E377" s="207"/>
      <c r="F377" s="282" t="n">
        <f aca="false">G377+H377+I377+J377</f>
        <v>993.7</v>
      </c>
      <c r="G377" s="270" t="n">
        <v>0</v>
      </c>
      <c r="H377" s="270" t="n">
        <v>0</v>
      </c>
      <c r="I377" s="274" t="n">
        <v>993.7</v>
      </c>
      <c r="J377" s="270" t="n">
        <v>0</v>
      </c>
    </row>
    <row r="378" customFormat="false" ht="25.5" hidden="true" customHeight="true" outlineLevel="0" collapsed="false">
      <c r="A378" s="585"/>
      <c r="B378" s="30"/>
      <c r="C378" s="352" t="s">
        <v>97</v>
      </c>
      <c r="D378" s="207"/>
      <c r="E378" s="207"/>
      <c r="F378" s="282" t="n">
        <f aca="false">G378+H378+I378+J378</f>
        <v>200.9</v>
      </c>
      <c r="G378" s="270" t="n">
        <v>0</v>
      </c>
      <c r="H378" s="270" t="n">
        <v>0</v>
      </c>
      <c r="I378" s="274" t="n">
        <v>200.9</v>
      </c>
      <c r="J378" s="270" t="n">
        <v>0</v>
      </c>
    </row>
    <row r="379" customFormat="false" ht="15.75" hidden="true" customHeight="true" outlineLevel="0" collapsed="false">
      <c r="A379" s="585"/>
      <c r="B379" s="30"/>
      <c r="C379" s="274"/>
      <c r="D379" s="207"/>
      <c r="E379" s="218" t="s">
        <v>238</v>
      </c>
      <c r="F379" s="277"/>
      <c r="G379" s="160"/>
      <c r="H379" s="160"/>
      <c r="I379" s="277"/>
      <c r="J379" s="160"/>
    </row>
    <row r="380" customFormat="false" ht="15" hidden="true" customHeight="true" outlineLevel="0" collapsed="false">
      <c r="A380" s="585"/>
      <c r="B380" s="30"/>
      <c r="C380" s="332"/>
      <c r="D380" s="362"/>
      <c r="E380" s="230" t="s">
        <v>240</v>
      </c>
      <c r="F380" s="268" t="n">
        <f aca="false">G380+H380+I380+J380</f>
        <v>1257.1</v>
      </c>
      <c r="G380" s="264" t="n">
        <f aca="false">G381+G382+G383</f>
        <v>0</v>
      </c>
      <c r="H380" s="264" t="n">
        <f aca="false">H381+H382+H383</f>
        <v>0</v>
      </c>
      <c r="I380" s="264" t="n">
        <f aca="false">I381+I382+I383</f>
        <v>1257.1</v>
      </c>
      <c r="J380" s="264" t="n">
        <f aca="false">J381+J382+J383</f>
        <v>0</v>
      </c>
    </row>
    <row r="381" customFormat="false" ht="15" hidden="true" customHeight="true" outlineLevel="0" collapsed="false">
      <c r="A381" s="585"/>
      <c r="B381" s="30"/>
      <c r="C381" s="352" t="s">
        <v>95</v>
      </c>
      <c r="D381" s="362"/>
      <c r="E381" s="230"/>
      <c r="F381" s="282" t="n">
        <f aca="false">G381+H381+I381+J381</f>
        <v>226</v>
      </c>
      <c r="G381" s="270" t="n">
        <v>0</v>
      </c>
      <c r="H381" s="270" t="n">
        <v>0</v>
      </c>
      <c r="I381" s="274" t="n">
        <v>226</v>
      </c>
      <c r="J381" s="270" t="n">
        <v>0</v>
      </c>
    </row>
    <row r="382" customFormat="false" ht="15" hidden="true" customHeight="true" outlineLevel="0" collapsed="false">
      <c r="A382" s="585"/>
      <c r="B382" s="30"/>
      <c r="C382" s="352" t="s">
        <v>96</v>
      </c>
      <c r="D382" s="362"/>
      <c r="E382" s="230"/>
      <c r="F382" s="282" t="n">
        <f aca="false">G382+H382+I382+J382</f>
        <v>818</v>
      </c>
      <c r="G382" s="270" t="n">
        <v>0</v>
      </c>
      <c r="H382" s="270" t="n">
        <v>0</v>
      </c>
      <c r="I382" s="274" t="n">
        <v>818</v>
      </c>
      <c r="J382" s="270" t="n">
        <v>0</v>
      </c>
    </row>
    <row r="383" customFormat="false" ht="15.75" hidden="true" customHeight="true" outlineLevel="0" collapsed="false">
      <c r="A383" s="585"/>
      <c r="B383" s="30"/>
      <c r="C383" s="363" t="s">
        <v>97</v>
      </c>
      <c r="D383" s="364"/>
      <c r="E383" s="218" t="s">
        <v>238</v>
      </c>
      <c r="F383" s="282" t="n">
        <f aca="false">G383+H383+I383+J383</f>
        <v>213.1</v>
      </c>
      <c r="G383" s="160" t="n">
        <v>0</v>
      </c>
      <c r="H383" s="160" t="n">
        <v>0</v>
      </c>
      <c r="I383" s="277" t="n">
        <v>213.1</v>
      </c>
      <c r="J383" s="160" t="n">
        <v>0</v>
      </c>
    </row>
    <row r="384" customFormat="false" ht="15.75" hidden="true" customHeight="false" outlineLevel="0" collapsed="false">
      <c r="A384" s="358"/>
      <c r="B384" s="358" t="s">
        <v>110</v>
      </c>
      <c r="C384" s="358"/>
      <c r="D384" s="358"/>
      <c r="E384" s="358"/>
      <c r="F384" s="295" t="n">
        <f aca="false">F380+F375+F373</f>
        <v>2729.9</v>
      </c>
      <c r="G384" s="586" t="n">
        <f aca="false">G380+G375+G373</f>
        <v>0</v>
      </c>
      <c r="H384" s="360" t="n">
        <f aca="false">H380+H375+H373</f>
        <v>0</v>
      </c>
      <c r="I384" s="360" t="n">
        <f aca="false">I380+I375+I373</f>
        <v>2729.9</v>
      </c>
      <c r="J384" s="360" t="n">
        <f aca="false">J380+J375+J373</f>
        <v>0</v>
      </c>
    </row>
    <row r="385" customFormat="false" ht="15.75" hidden="true" customHeight="false" outlineLevel="0" collapsed="false">
      <c r="A385" s="381"/>
    </row>
    <row r="386" customFormat="false" ht="15.75" hidden="true" customHeight="false" outlineLevel="0" collapsed="false">
      <c r="A386" s="381"/>
    </row>
    <row r="387" customFormat="false" ht="15.75" hidden="true" customHeight="false" outlineLevel="0" collapsed="false">
      <c r="A387" s="381"/>
    </row>
    <row r="388" customFormat="false" ht="15.75" hidden="true" customHeight="false" outlineLevel="0" collapsed="false">
      <c r="A388" s="381"/>
    </row>
    <row r="389" customFormat="false" ht="15.75" hidden="true" customHeight="false" outlineLevel="0" collapsed="false">
      <c r="A389" s="381"/>
    </row>
    <row r="390" customFormat="false" ht="15.75" hidden="true" customHeight="false" outlineLevel="0" collapsed="false">
      <c r="A390" s="381" t="s">
        <v>274</v>
      </c>
    </row>
    <row r="391" customFormat="false" ht="15.75" hidden="true" customHeight="false" outlineLevel="0" collapsed="false">
      <c r="A391" s="382"/>
    </row>
    <row r="392" customFormat="false" ht="15.75" hidden="true" customHeight="false" outlineLevel="0" collapsed="false">
      <c r="A392" s="392" t="s">
        <v>275</v>
      </c>
      <c r="B392" s="392"/>
      <c r="C392" s="392"/>
      <c r="D392" s="392"/>
      <c r="E392" s="392"/>
      <c r="F392" s="392"/>
      <c r="G392" s="392"/>
    </row>
    <row r="393" customFormat="false" ht="15.75" hidden="true" customHeight="false" outlineLevel="0" collapsed="false">
      <c r="A393" s="382"/>
    </row>
    <row r="394" customFormat="false" ht="164.25" hidden="true" customHeight="true" outlineLevel="0" collapsed="false">
      <c r="A394" s="29" t="s">
        <v>183</v>
      </c>
      <c r="B394" s="29" t="s">
        <v>229</v>
      </c>
      <c r="C394" s="29" t="s">
        <v>81</v>
      </c>
      <c r="D394" s="29" t="s">
        <v>230</v>
      </c>
      <c r="E394" s="29" t="s">
        <v>83</v>
      </c>
      <c r="F394" s="29" t="s">
        <v>231</v>
      </c>
      <c r="G394" s="29"/>
      <c r="H394" s="29"/>
      <c r="I394" s="29"/>
      <c r="J394" s="29"/>
    </row>
    <row r="395" customFormat="false" ht="45" hidden="true" customHeight="false" outlineLevel="0" collapsed="false">
      <c r="A395" s="29"/>
      <c r="B395" s="29"/>
      <c r="C395" s="29"/>
      <c r="D395" s="29"/>
      <c r="E395" s="29"/>
      <c r="F395" s="35" t="s">
        <v>87</v>
      </c>
      <c r="G395" s="35" t="s">
        <v>88</v>
      </c>
      <c r="H395" s="35" t="s">
        <v>89</v>
      </c>
      <c r="I395" s="35" t="s">
        <v>233</v>
      </c>
      <c r="J395" s="225" t="s">
        <v>234</v>
      </c>
    </row>
    <row r="396" customFormat="false" ht="15" hidden="true" customHeight="false" outlineLevel="0" collapsed="false">
      <c r="A396" s="200" t="n">
        <v>1</v>
      </c>
      <c r="B396" s="200" t="n">
        <v>2</v>
      </c>
      <c r="C396" s="200" t="n">
        <v>3</v>
      </c>
      <c r="D396" s="200" t="n">
        <v>4</v>
      </c>
      <c r="E396" s="200" t="n">
        <v>5</v>
      </c>
      <c r="F396" s="200" t="n">
        <v>6</v>
      </c>
      <c r="G396" s="200" t="n">
        <v>7</v>
      </c>
      <c r="H396" s="200" t="n">
        <v>8</v>
      </c>
      <c r="I396" s="200" t="n">
        <v>9</v>
      </c>
      <c r="J396" s="225" t="n">
        <v>10</v>
      </c>
    </row>
    <row r="397" customFormat="false" ht="15" hidden="true" customHeight="true" outlineLevel="0" collapsed="false">
      <c r="A397" s="38" t="n">
        <v>3</v>
      </c>
      <c r="B397" s="526" t="s">
        <v>69</v>
      </c>
      <c r="C397" s="229" t="s">
        <v>276</v>
      </c>
      <c r="D397" s="229" t="s">
        <v>277</v>
      </c>
      <c r="E397" s="230" t="s">
        <v>237</v>
      </c>
      <c r="F397" s="236" t="n">
        <f aca="false">G397+H397+I397+J397</f>
        <v>832.375</v>
      </c>
      <c r="G397" s="236" t="n">
        <f aca="false">G404</f>
        <v>0</v>
      </c>
      <c r="H397" s="367"/>
      <c r="I397" s="236" t="n">
        <f aca="false">I404</f>
        <v>832.375</v>
      </c>
      <c r="J397" s="236" t="n">
        <f aca="false">J404</f>
        <v>0</v>
      </c>
    </row>
    <row r="398" customFormat="false" ht="75" hidden="true" customHeight="false" outlineLevel="0" collapsed="false">
      <c r="A398" s="38"/>
      <c r="B398" s="526" t="s">
        <v>71</v>
      </c>
      <c r="C398" s="229"/>
      <c r="D398" s="229"/>
      <c r="E398" s="218" t="s">
        <v>238</v>
      </c>
      <c r="F398" s="236"/>
      <c r="G398" s="236"/>
      <c r="H398" s="367"/>
      <c r="I398" s="236"/>
      <c r="J398" s="236"/>
    </row>
    <row r="399" customFormat="false" ht="15" hidden="true" customHeight="false" outlineLevel="0" collapsed="false">
      <c r="A399" s="38"/>
      <c r="B399" s="461"/>
      <c r="C399" s="229"/>
      <c r="D399" s="229"/>
      <c r="E399" s="230" t="s">
        <v>239</v>
      </c>
      <c r="F399" s="236" t="n">
        <f aca="false">G399+H399+I399+J399</f>
        <v>1057.2</v>
      </c>
      <c r="G399" s="236" t="n">
        <f aca="false">G407</f>
        <v>0</v>
      </c>
      <c r="H399" s="367"/>
      <c r="I399" s="236" t="n">
        <f aca="false">I407</f>
        <v>1057.2</v>
      </c>
      <c r="J399" s="236" t="n">
        <f aca="false">J407</f>
        <v>0</v>
      </c>
    </row>
    <row r="400" customFormat="false" ht="15" hidden="true" customHeight="false" outlineLevel="0" collapsed="false">
      <c r="A400" s="38"/>
      <c r="B400" s="461"/>
      <c r="C400" s="229"/>
      <c r="D400" s="229"/>
      <c r="E400" s="218" t="s">
        <v>238</v>
      </c>
      <c r="F400" s="236"/>
      <c r="G400" s="236"/>
      <c r="H400" s="367"/>
      <c r="I400" s="236"/>
      <c r="J400" s="236"/>
    </row>
    <row r="401" customFormat="false" ht="15" hidden="true" customHeight="false" outlineLevel="0" collapsed="false">
      <c r="A401" s="38"/>
      <c r="B401" s="461"/>
      <c r="C401" s="229"/>
      <c r="D401" s="229"/>
      <c r="E401" s="230" t="s">
        <v>240</v>
      </c>
      <c r="F401" s="236" t="n">
        <f aca="false">G401+H401+I401+J401</f>
        <v>1013.1</v>
      </c>
      <c r="G401" s="236" t="n">
        <f aca="false">G409</f>
        <v>0</v>
      </c>
      <c r="H401" s="367"/>
      <c r="I401" s="236" t="n">
        <f aca="false">I409</f>
        <v>1013.1</v>
      </c>
      <c r="J401" s="236" t="n">
        <f aca="false">J409</f>
        <v>0</v>
      </c>
    </row>
    <row r="402" customFormat="false" ht="15" hidden="true" customHeight="false" outlineLevel="0" collapsed="false">
      <c r="A402" s="38"/>
      <c r="B402" s="215"/>
      <c r="C402" s="229"/>
      <c r="D402" s="229"/>
      <c r="E402" s="218" t="s">
        <v>238</v>
      </c>
      <c r="F402" s="236"/>
      <c r="G402" s="236"/>
      <c r="H402" s="367"/>
      <c r="I402" s="236"/>
      <c r="J402" s="236"/>
    </row>
    <row r="403" customFormat="false" ht="15" hidden="true" customHeight="false" outlineLevel="0" collapsed="false">
      <c r="A403" s="32"/>
      <c r="B403" s="32" t="s">
        <v>94</v>
      </c>
      <c r="C403" s="32"/>
      <c r="D403" s="218"/>
      <c r="E403" s="32"/>
      <c r="F403" s="587" t="n">
        <f aca="false">F401+F399+F397</f>
        <v>2902.675</v>
      </c>
      <c r="G403" s="587" t="n">
        <f aca="false">G401+G399+G397</f>
        <v>0</v>
      </c>
      <c r="H403" s="587" t="n">
        <f aca="false">H401+H399+H397</f>
        <v>0</v>
      </c>
      <c r="I403" s="587" t="n">
        <f aca="false">I401+I399+I397</f>
        <v>2902.675</v>
      </c>
      <c r="J403" s="587" t="n">
        <f aca="false">J401+J399+J397</f>
        <v>0</v>
      </c>
    </row>
    <row r="404" customFormat="false" ht="15" hidden="true" customHeight="true" outlineLevel="0" collapsed="false">
      <c r="A404" s="588" t="n">
        <v>41642</v>
      </c>
      <c r="B404" s="526" t="s">
        <v>278</v>
      </c>
      <c r="C404" s="229" t="s">
        <v>276</v>
      </c>
      <c r="D404" s="229" t="s">
        <v>279</v>
      </c>
      <c r="E404" s="230"/>
      <c r="F404" s="283" t="n">
        <f aca="false">G404+H404+I404+J404</f>
        <v>832.375</v>
      </c>
      <c r="G404" s="589" t="n">
        <v>0</v>
      </c>
      <c r="H404" s="589" t="n">
        <v>0</v>
      </c>
      <c r="I404" s="551" t="n">
        <v>832.375</v>
      </c>
      <c r="J404" s="589" t="n">
        <v>0</v>
      </c>
    </row>
    <row r="405" customFormat="false" ht="45" hidden="true" customHeight="false" outlineLevel="0" collapsed="false">
      <c r="A405" s="588"/>
      <c r="B405" s="526" t="s">
        <v>73</v>
      </c>
      <c r="C405" s="229"/>
      <c r="D405" s="229"/>
      <c r="E405" s="230" t="s">
        <v>237</v>
      </c>
      <c r="F405" s="283"/>
      <c r="G405" s="589"/>
      <c r="H405" s="589"/>
      <c r="I405" s="551"/>
      <c r="J405" s="589"/>
    </row>
    <row r="406" customFormat="false" ht="15" hidden="true" customHeight="false" outlineLevel="0" collapsed="false">
      <c r="A406" s="588"/>
      <c r="B406" s="461"/>
      <c r="C406" s="229"/>
      <c r="D406" s="229"/>
      <c r="E406" s="218" t="s">
        <v>238</v>
      </c>
      <c r="F406" s="283"/>
      <c r="G406" s="589"/>
      <c r="H406" s="589"/>
      <c r="I406" s="551"/>
      <c r="J406" s="589"/>
    </row>
    <row r="407" customFormat="false" ht="15" hidden="true" customHeight="false" outlineLevel="0" collapsed="false">
      <c r="A407" s="588"/>
      <c r="B407" s="461"/>
      <c r="C407" s="229"/>
      <c r="D407" s="229"/>
      <c r="E407" s="230" t="s">
        <v>239</v>
      </c>
      <c r="F407" s="283" t="n">
        <f aca="false">G407+H407+I407+J407</f>
        <v>1057.2</v>
      </c>
      <c r="G407" s="590" t="n">
        <v>0</v>
      </c>
      <c r="H407" s="371" t="n">
        <v>0</v>
      </c>
      <c r="I407" s="551" t="n">
        <v>1057.2</v>
      </c>
      <c r="J407" s="590" t="n">
        <v>0</v>
      </c>
    </row>
    <row r="408" customFormat="false" ht="15" hidden="true" customHeight="false" outlineLevel="0" collapsed="false">
      <c r="A408" s="588"/>
      <c r="B408" s="461"/>
      <c r="C408" s="229"/>
      <c r="D408" s="229"/>
      <c r="E408" s="218" t="s">
        <v>238</v>
      </c>
      <c r="F408" s="283"/>
      <c r="G408" s="590"/>
      <c r="H408" s="371"/>
      <c r="I408" s="551"/>
      <c r="J408" s="590"/>
    </row>
    <row r="409" customFormat="false" ht="15" hidden="true" customHeight="false" outlineLevel="0" collapsed="false">
      <c r="A409" s="588"/>
      <c r="B409" s="461"/>
      <c r="C409" s="229"/>
      <c r="D409" s="229"/>
      <c r="E409" s="230" t="s">
        <v>240</v>
      </c>
      <c r="F409" s="283" t="n">
        <f aca="false">G409+H409+I409+J409</f>
        <v>1013.1</v>
      </c>
      <c r="G409" s="589" t="n">
        <v>0</v>
      </c>
      <c r="H409" s="589" t="n">
        <v>0</v>
      </c>
      <c r="I409" s="551" t="n">
        <v>1013.1</v>
      </c>
      <c r="J409" s="589" t="n">
        <v>0</v>
      </c>
    </row>
    <row r="410" customFormat="false" ht="15" hidden="true" customHeight="false" outlineLevel="0" collapsed="false">
      <c r="A410" s="588"/>
      <c r="B410" s="215"/>
      <c r="C410" s="229"/>
      <c r="D410" s="229"/>
      <c r="E410" s="218" t="s">
        <v>238</v>
      </c>
      <c r="F410" s="283"/>
      <c r="G410" s="589"/>
      <c r="H410" s="589"/>
      <c r="I410" s="551"/>
      <c r="J410" s="589"/>
    </row>
    <row r="411" customFormat="false" ht="15" hidden="true" customHeight="false" outlineLevel="0" collapsed="false">
      <c r="A411" s="591"/>
      <c r="B411" s="32" t="s">
        <v>94</v>
      </c>
      <c r="C411" s="32"/>
      <c r="D411" s="218"/>
      <c r="E411" s="32"/>
      <c r="F411" s="522" t="n">
        <f aca="false">F409+F407+F404</f>
        <v>2902.675</v>
      </c>
      <c r="G411" s="522" t="n">
        <f aca="false">G409+G407+G404</f>
        <v>0</v>
      </c>
      <c r="H411" s="522" t="n">
        <f aca="false">H409+H407+H404</f>
        <v>0</v>
      </c>
      <c r="I411" s="522" t="n">
        <f aca="false">I409+I407+I404</f>
        <v>2902.675</v>
      </c>
      <c r="J411" s="522" t="n">
        <f aca="false">J409+J407+J404</f>
        <v>0</v>
      </c>
    </row>
    <row r="412" customFormat="false" ht="15.75" hidden="true" customHeight="false" outlineLevel="0" collapsed="false">
      <c r="A412" s="381"/>
    </row>
    <row r="413" customFormat="false" ht="15.75" hidden="true" customHeight="false" outlineLevel="0" collapsed="false">
      <c r="A413" s="381" t="s">
        <v>280</v>
      </c>
    </row>
    <row r="414" customFormat="false" ht="15.75" hidden="true" customHeight="false" outlineLevel="0" collapsed="false">
      <c r="A414" s="392" t="s">
        <v>180</v>
      </c>
      <c r="B414" s="392"/>
      <c r="C414" s="392"/>
      <c r="D414" s="392"/>
      <c r="E414" s="392"/>
      <c r="F414" s="392"/>
      <c r="G414" s="392"/>
      <c r="H414" s="392"/>
      <c r="I414" s="392"/>
      <c r="J414" s="392"/>
      <c r="K414" s="392"/>
    </row>
    <row r="415" customFormat="false" ht="15.75" hidden="true" customHeight="false" outlineLevel="0" collapsed="false">
      <c r="A415" s="392" t="s">
        <v>281</v>
      </c>
      <c r="B415" s="392"/>
      <c r="C415" s="392"/>
      <c r="D415" s="392"/>
      <c r="E415" s="392"/>
      <c r="F415" s="392"/>
      <c r="G415" s="392"/>
    </row>
    <row r="416" customFormat="false" ht="15.75" hidden="true" customHeight="false" outlineLevel="0" collapsed="false">
      <c r="A416" s="392" t="s">
        <v>282</v>
      </c>
      <c r="B416" s="392"/>
      <c r="C416" s="392"/>
      <c r="D416" s="392"/>
      <c r="E416" s="392"/>
      <c r="F416" s="392"/>
      <c r="G416" s="392"/>
      <c r="H416" s="392"/>
      <c r="I416" s="392"/>
      <c r="J416" s="392"/>
      <c r="K416" s="392"/>
    </row>
    <row r="417" customFormat="false" ht="15.75" hidden="true" customHeight="false" outlineLevel="0" collapsed="false">
      <c r="A417" s="383"/>
    </row>
    <row r="418" customFormat="false" ht="131.25" hidden="true" customHeight="true" outlineLevel="0" collapsed="false">
      <c r="A418" s="151" t="s">
        <v>183</v>
      </c>
      <c r="B418" s="28" t="s">
        <v>283</v>
      </c>
      <c r="C418" s="28" t="s">
        <v>284</v>
      </c>
      <c r="D418" s="28" t="s">
        <v>285</v>
      </c>
      <c r="E418" s="28" t="s">
        <v>286</v>
      </c>
      <c r="F418" s="28" t="s">
        <v>287</v>
      </c>
      <c r="G418" s="28" t="s">
        <v>466</v>
      </c>
      <c r="H418" s="28" t="s">
        <v>467</v>
      </c>
      <c r="I418" s="28"/>
      <c r="J418" s="28" t="s">
        <v>288</v>
      </c>
      <c r="K418" s="28" t="s">
        <v>289</v>
      </c>
    </row>
    <row r="419" customFormat="false" ht="15" hidden="true" customHeight="false" outlineLevel="0" collapsed="false">
      <c r="A419" s="33" t="s">
        <v>9</v>
      </c>
      <c r="B419" s="28"/>
      <c r="C419" s="28"/>
      <c r="D419" s="28"/>
      <c r="E419" s="28"/>
      <c r="F419" s="28"/>
      <c r="G419" s="28"/>
      <c r="H419" s="28"/>
      <c r="I419" s="28"/>
      <c r="J419" s="28"/>
      <c r="K419" s="28"/>
    </row>
    <row r="420" customFormat="false" ht="15" hidden="true" customHeight="false" outlineLevel="0" collapsed="false">
      <c r="A420" s="227" t="n">
        <v>1</v>
      </c>
      <c r="B420" s="227" t="n">
        <v>2</v>
      </c>
      <c r="C420" s="227" t="n">
        <v>3</v>
      </c>
      <c r="D420" s="227" t="n">
        <v>4</v>
      </c>
      <c r="E420" s="227" t="n">
        <v>5</v>
      </c>
      <c r="F420" s="227" t="n">
        <v>6</v>
      </c>
      <c r="G420" s="227" t="n">
        <v>7</v>
      </c>
      <c r="H420" s="592" t="n">
        <v>8</v>
      </c>
      <c r="I420" s="592"/>
      <c r="J420" s="227" t="n">
        <v>9</v>
      </c>
      <c r="K420" s="374" t="n">
        <v>10</v>
      </c>
    </row>
    <row r="421" customFormat="false" ht="120.75" hidden="true" customHeight="true" outlineLevel="0" collapsed="false">
      <c r="A421" s="35" t="n">
        <v>1</v>
      </c>
      <c r="B421" s="218" t="s">
        <v>290</v>
      </c>
      <c r="C421" s="32" t="s">
        <v>196</v>
      </c>
      <c r="D421" s="32" t="s">
        <v>291</v>
      </c>
      <c r="E421" s="32" t="s">
        <v>292</v>
      </c>
      <c r="F421" s="35" t="s">
        <v>177</v>
      </c>
      <c r="G421" s="218" t="n">
        <v>73.5</v>
      </c>
      <c r="H421" s="38" t="s">
        <v>468</v>
      </c>
      <c r="I421" s="38"/>
      <c r="J421" s="32" t="s">
        <v>293</v>
      </c>
      <c r="K421" s="277" t="s">
        <v>294</v>
      </c>
    </row>
    <row r="422" customFormat="false" ht="15" hidden="true" customHeight="true" outlineLevel="0" collapsed="false">
      <c r="A422" s="29" t="n">
        <v>2</v>
      </c>
      <c r="B422" s="229" t="s">
        <v>295</v>
      </c>
      <c r="C422" s="38" t="s">
        <v>198</v>
      </c>
      <c r="D422" s="38" t="s">
        <v>296</v>
      </c>
      <c r="E422" s="38" t="s">
        <v>292</v>
      </c>
      <c r="F422" s="213" t="s">
        <v>297</v>
      </c>
      <c r="G422" s="229" t="n">
        <v>1.2</v>
      </c>
      <c r="H422" s="38" t="s">
        <v>468</v>
      </c>
      <c r="I422" s="38"/>
      <c r="J422" s="38" t="s">
        <v>293</v>
      </c>
      <c r="K422" s="38" t="s">
        <v>294</v>
      </c>
    </row>
    <row r="423" customFormat="false" ht="225" hidden="true" customHeight="false" outlineLevel="0" collapsed="false">
      <c r="A423" s="29"/>
      <c r="B423" s="229"/>
      <c r="C423" s="38"/>
      <c r="D423" s="38"/>
      <c r="E423" s="38"/>
      <c r="F423" s="35" t="s">
        <v>298</v>
      </c>
      <c r="G423" s="229"/>
      <c r="H423" s="38"/>
      <c r="I423" s="38"/>
      <c r="J423" s="38"/>
      <c r="K423" s="38"/>
    </row>
    <row r="424" customFormat="false" ht="135.75" hidden="true" customHeight="true" outlineLevel="0" collapsed="false">
      <c r="A424" s="35" t="n">
        <v>3</v>
      </c>
      <c r="B424" s="218" t="s">
        <v>299</v>
      </c>
      <c r="C424" s="32" t="s">
        <v>198</v>
      </c>
      <c r="D424" s="32" t="s">
        <v>300</v>
      </c>
      <c r="E424" s="32" t="s">
        <v>292</v>
      </c>
      <c r="F424" s="35" t="s">
        <v>301</v>
      </c>
      <c r="G424" s="218" t="n">
        <v>10</v>
      </c>
      <c r="H424" s="38" t="s">
        <v>468</v>
      </c>
      <c r="I424" s="38"/>
      <c r="J424" s="32" t="s">
        <v>114</v>
      </c>
      <c r="K424" s="277" t="s">
        <v>294</v>
      </c>
    </row>
    <row r="425" customFormat="false" ht="120.75" hidden="true" customHeight="true" outlineLevel="0" collapsed="false">
      <c r="A425" s="35" t="n">
        <v>4</v>
      </c>
      <c r="B425" s="218" t="s">
        <v>302</v>
      </c>
      <c r="C425" s="32" t="s">
        <v>196</v>
      </c>
      <c r="D425" s="32" t="s">
        <v>303</v>
      </c>
      <c r="E425" s="32" t="s">
        <v>292</v>
      </c>
      <c r="F425" s="32" t="s">
        <v>177</v>
      </c>
      <c r="G425" s="218" t="n">
        <v>91</v>
      </c>
      <c r="H425" s="38" t="s">
        <v>468</v>
      </c>
      <c r="I425" s="38"/>
      <c r="J425" s="32" t="s">
        <v>304</v>
      </c>
      <c r="K425" s="277" t="s">
        <v>294</v>
      </c>
    </row>
    <row r="426" customFormat="false" ht="150.75" hidden="true" customHeight="true" outlineLevel="0" collapsed="false">
      <c r="A426" s="35" t="n">
        <v>5</v>
      </c>
      <c r="B426" s="218" t="s">
        <v>305</v>
      </c>
      <c r="C426" s="32" t="s">
        <v>306</v>
      </c>
      <c r="D426" s="218" t="s">
        <v>307</v>
      </c>
      <c r="E426" s="32" t="s">
        <v>292</v>
      </c>
      <c r="F426" s="32" t="s">
        <v>177</v>
      </c>
      <c r="G426" s="218" t="n">
        <v>165</v>
      </c>
      <c r="H426" s="38" t="s">
        <v>469</v>
      </c>
      <c r="I426" s="38"/>
      <c r="J426" s="32" t="s">
        <v>62</v>
      </c>
      <c r="K426" s="277" t="s">
        <v>294</v>
      </c>
    </row>
    <row r="427" customFormat="false" ht="150.75" hidden="true" customHeight="true" outlineLevel="0" collapsed="false">
      <c r="A427" s="35" t="n">
        <v>6</v>
      </c>
      <c r="B427" s="218" t="s">
        <v>308</v>
      </c>
      <c r="C427" s="32" t="s">
        <v>202</v>
      </c>
      <c r="D427" s="32" t="s">
        <v>309</v>
      </c>
      <c r="E427" s="32" t="s">
        <v>292</v>
      </c>
      <c r="F427" s="32" t="s">
        <v>177</v>
      </c>
      <c r="G427" s="218" t="n">
        <v>13.4</v>
      </c>
      <c r="H427" s="38" t="s">
        <v>468</v>
      </c>
      <c r="I427" s="38"/>
      <c r="J427" s="32" t="s">
        <v>304</v>
      </c>
      <c r="K427" s="277" t="s">
        <v>294</v>
      </c>
    </row>
    <row r="428" customFormat="false" ht="15" hidden="true" customHeight="true" outlineLevel="0" collapsed="false">
      <c r="A428" s="29" t="n">
        <v>7</v>
      </c>
      <c r="B428" s="229" t="s">
        <v>310</v>
      </c>
      <c r="C428" s="38" t="s">
        <v>198</v>
      </c>
      <c r="D428" s="38" t="s">
        <v>311</v>
      </c>
      <c r="E428" s="38" t="s">
        <v>292</v>
      </c>
      <c r="F428" s="213" t="s">
        <v>312</v>
      </c>
      <c r="G428" s="229" t="n">
        <v>100</v>
      </c>
      <c r="H428" s="38" t="s">
        <v>468</v>
      </c>
      <c r="I428" s="38"/>
      <c r="J428" s="38" t="s">
        <v>114</v>
      </c>
      <c r="K428" s="38" t="s">
        <v>294</v>
      </c>
    </row>
    <row r="429" customFormat="false" ht="15" hidden="true" customHeight="false" outlineLevel="0" collapsed="false">
      <c r="A429" s="29"/>
      <c r="B429" s="229"/>
      <c r="C429" s="38"/>
      <c r="D429" s="38"/>
      <c r="E429" s="38"/>
      <c r="F429" s="213"/>
      <c r="G429" s="229"/>
      <c r="H429" s="38"/>
      <c r="I429" s="38"/>
      <c r="J429" s="38"/>
      <c r="K429" s="38"/>
    </row>
    <row r="430" customFormat="false" ht="195" hidden="true" customHeight="false" outlineLevel="0" collapsed="false">
      <c r="A430" s="29"/>
      <c r="B430" s="229"/>
      <c r="C430" s="38"/>
      <c r="D430" s="38"/>
      <c r="E430" s="38"/>
      <c r="F430" s="35" t="s">
        <v>313</v>
      </c>
      <c r="G430" s="229"/>
      <c r="H430" s="38"/>
      <c r="I430" s="38"/>
      <c r="J430" s="38"/>
      <c r="K430" s="38"/>
    </row>
    <row r="431" customFormat="false" ht="15" hidden="true" customHeight="true" outlineLevel="0" collapsed="false">
      <c r="A431" s="29" t="n">
        <v>8</v>
      </c>
      <c r="B431" s="38" t="s">
        <v>314</v>
      </c>
      <c r="C431" s="38" t="s">
        <v>198</v>
      </c>
      <c r="D431" s="38" t="s">
        <v>315</v>
      </c>
      <c r="E431" s="38" t="s">
        <v>292</v>
      </c>
      <c r="F431" s="213" t="s">
        <v>316</v>
      </c>
      <c r="G431" s="229" t="n">
        <v>100</v>
      </c>
      <c r="H431" s="38" t="s">
        <v>468</v>
      </c>
      <c r="I431" s="38"/>
      <c r="J431" s="38" t="s">
        <v>114</v>
      </c>
      <c r="K431" s="38" t="s">
        <v>294</v>
      </c>
    </row>
    <row r="432" customFormat="false" ht="15" hidden="true" customHeight="false" outlineLevel="0" collapsed="false">
      <c r="A432" s="29"/>
      <c r="B432" s="38"/>
      <c r="C432" s="38"/>
      <c r="D432" s="38"/>
      <c r="E432" s="38"/>
      <c r="F432" s="213"/>
      <c r="G432" s="229"/>
      <c r="H432" s="38"/>
      <c r="I432" s="38"/>
      <c r="J432" s="38"/>
      <c r="K432" s="38"/>
    </row>
    <row r="433" customFormat="false" ht="195" hidden="true" customHeight="false" outlineLevel="0" collapsed="false">
      <c r="A433" s="29"/>
      <c r="B433" s="38"/>
      <c r="C433" s="38"/>
      <c r="D433" s="38"/>
      <c r="E433" s="38"/>
      <c r="F433" s="35" t="s">
        <v>317</v>
      </c>
      <c r="G433" s="229"/>
      <c r="H433" s="38"/>
      <c r="I433" s="38"/>
      <c r="J433" s="38"/>
      <c r="K433" s="38"/>
    </row>
    <row r="434" customFormat="false" ht="105.75" hidden="true" customHeight="true" outlineLevel="0" collapsed="false">
      <c r="A434" s="35" t="n">
        <v>9</v>
      </c>
      <c r="B434" s="32" t="s">
        <v>318</v>
      </c>
      <c r="C434" s="32" t="s">
        <v>206</v>
      </c>
      <c r="D434" s="32" t="s">
        <v>319</v>
      </c>
      <c r="E434" s="32" t="s">
        <v>292</v>
      </c>
      <c r="F434" s="32" t="s">
        <v>177</v>
      </c>
      <c r="G434" s="218" t="n">
        <v>17</v>
      </c>
      <c r="H434" s="38" t="s">
        <v>468</v>
      </c>
      <c r="I434" s="38"/>
      <c r="J434" s="32" t="s">
        <v>320</v>
      </c>
      <c r="K434" s="277" t="s">
        <v>294</v>
      </c>
    </row>
    <row r="435" customFormat="false" ht="135.75" hidden="true" customHeight="true" outlineLevel="0" collapsed="false">
      <c r="A435" s="35" t="n">
        <v>10</v>
      </c>
      <c r="B435" s="218" t="s">
        <v>321</v>
      </c>
      <c r="C435" s="32" t="s">
        <v>206</v>
      </c>
      <c r="D435" s="218" t="s">
        <v>322</v>
      </c>
      <c r="E435" s="32" t="s">
        <v>292</v>
      </c>
      <c r="F435" s="32" t="s">
        <v>177</v>
      </c>
      <c r="G435" s="32" t="n">
        <v>1</v>
      </c>
      <c r="H435" s="38" t="s">
        <v>468</v>
      </c>
      <c r="I435" s="38"/>
      <c r="J435" s="32" t="s">
        <v>114</v>
      </c>
      <c r="K435" s="277" t="s">
        <v>294</v>
      </c>
    </row>
    <row r="436" customFormat="false" ht="150.75" hidden="true" customHeight="true" outlineLevel="0" collapsed="false">
      <c r="A436" s="35" t="n">
        <v>11</v>
      </c>
      <c r="B436" s="218" t="s">
        <v>323</v>
      </c>
      <c r="C436" s="32" t="s">
        <v>198</v>
      </c>
      <c r="D436" s="32" t="s">
        <v>324</v>
      </c>
      <c r="E436" s="32" t="s">
        <v>325</v>
      </c>
      <c r="F436" s="35" t="s">
        <v>326</v>
      </c>
      <c r="G436" s="32" t="s">
        <v>177</v>
      </c>
      <c r="H436" s="38" t="s">
        <v>468</v>
      </c>
      <c r="I436" s="38"/>
      <c r="J436" s="32" t="s">
        <v>114</v>
      </c>
      <c r="K436" s="277" t="s">
        <v>294</v>
      </c>
    </row>
    <row r="437" customFormat="false" ht="15" hidden="true" customHeight="true" outlineLevel="0" collapsed="false">
      <c r="A437" s="29" t="n">
        <v>12</v>
      </c>
      <c r="B437" s="229" t="s">
        <v>327</v>
      </c>
      <c r="C437" s="38" t="s">
        <v>198</v>
      </c>
      <c r="D437" s="38" t="s">
        <v>328</v>
      </c>
      <c r="E437" s="38" t="s">
        <v>292</v>
      </c>
      <c r="F437" s="213" t="s">
        <v>329</v>
      </c>
      <c r="G437" s="38" t="s">
        <v>177</v>
      </c>
      <c r="H437" s="38" t="s">
        <v>468</v>
      </c>
      <c r="I437" s="38"/>
      <c r="J437" s="38" t="s">
        <v>114</v>
      </c>
      <c r="K437" s="38" t="s">
        <v>294</v>
      </c>
    </row>
    <row r="438" customFormat="false" ht="255" hidden="true" customHeight="false" outlineLevel="0" collapsed="false">
      <c r="A438" s="29"/>
      <c r="B438" s="229"/>
      <c r="C438" s="38"/>
      <c r="D438" s="38"/>
      <c r="E438" s="38"/>
      <c r="F438" s="35" t="s">
        <v>330</v>
      </c>
      <c r="G438" s="38"/>
      <c r="H438" s="38"/>
      <c r="I438" s="38"/>
      <c r="J438" s="38"/>
      <c r="K438" s="38"/>
    </row>
    <row r="439" customFormat="false" ht="15" hidden="true" customHeight="true" outlineLevel="0" collapsed="false">
      <c r="A439" s="29" t="n">
        <v>13</v>
      </c>
      <c r="B439" s="38" t="s">
        <v>331</v>
      </c>
      <c r="C439" s="38" t="s">
        <v>198</v>
      </c>
      <c r="D439" s="38" t="s">
        <v>332</v>
      </c>
      <c r="E439" s="38" t="s">
        <v>333</v>
      </c>
      <c r="F439" s="213" t="s">
        <v>334</v>
      </c>
      <c r="G439" s="38" t="n">
        <v>13</v>
      </c>
      <c r="H439" s="38" t="s">
        <v>468</v>
      </c>
      <c r="I439" s="38" t="s">
        <v>335</v>
      </c>
      <c r="J439" s="38"/>
      <c r="K439" s="38" t="s">
        <v>294</v>
      </c>
    </row>
    <row r="440" customFormat="false" ht="270" hidden="true" customHeight="false" outlineLevel="0" collapsed="false">
      <c r="A440" s="29"/>
      <c r="B440" s="38"/>
      <c r="C440" s="38"/>
      <c r="D440" s="38"/>
      <c r="E440" s="38"/>
      <c r="F440" s="35" t="s">
        <v>336</v>
      </c>
      <c r="G440" s="38"/>
      <c r="H440" s="38"/>
      <c r="I440" s="38"/>
      <c r="J440" s="38"/>
      <c r="K440" s="38"/>
    </row>
    <row r="441" customFormat="false" ht="120.75" hidden="true" customHeight="true" outlineLevel="0" collapsed="false">
      <c r="A441" s="35" t="n">
        <v>14</v>
      </c>
      <c r="B441" s="32" t="s">
        <v>337</v>
      </c>
      <c r="C441" s="32" t="s">
        <v>217</v>
      </c>
      <c r="D441" s="32" t="s">
        <v>338</v>
      </c>
      <c r="E441" s="32" t="s">
        <v>333</v>
      </c>
      <c r="F441" s="32" t="s">
        <v>177</v>
      </c>
      <c r="G441" s="32" t="n">
        <v>950</v>
      </c>
      <c r="H441" s="32" t="s">
        <v>468</v>
      </c>
      <c r="I441" s="38" t="s">
        <v>339</v>
      </c>
      <c r="J441" s="38"/>
      <c r="K441" s="277" t="s">
        <v>294</v>
      </c>
    </row>
    <row r="442" customFormat="false" ht="120.75" hidden="true" customHeight="true" outlineLevel="0" collapsed="false">
      <c r="A442" s="35" t="n">
        <v>15</v>
      </c>
      <c r="B442" s="32" t="s">
        <v>340</v>
      </c>
      <c r="C442" s="32" t="s">
        <v>217</v>
      </c>
      <c r="D442" s="32" t="s">
        <v>341</v>
      </c>
      <c r="E442" s="32" t="s">
        <v>333</v>
      </c>
      <c r="F442" s="32" t="s">
        <v>177</v>
      </c>
      <c r="G442" s="32" t="n">
        <v>95</v>
      </c>
      <c r="H442" s="32" t="s">
        <v>468</v>
      </c>
      <c r="I442" s="38" t="s">
        <v>342</v>
      </c>
      <c r="J442" s="38"/>
      <c r="K442" s="277" t="s">
        <v>294</v>
      </c>
    </row>
    <row r="443" customFormat="false" ht="15" hidden="true" customHeight="true" outlineLevel="0" collapsed="false">
      <c r="A443" s="29" t="n">
        <v>16</v>
      </c>
      <c r="B443" s="229" t="s">
        <v>343</v>
      </c>
      <c r="C443" s="38" t="s">
        <v>198</v>
      </c>
      <c r="D443" s="229" t="s">
        <v>344</v>
      </c>
      <c r="E443" s="38" t="s">
        <v>333</v>
      </c>
      <c r="F443" s="213" t="s">
        <v>297</v>
      </c>
      <c r="G443" s="38" t="n">
        <v>7.7</v>
      </c>
      <c r="H443" s="38" t="s">
        <v>468</v>
      </c>
      <c r="I443" s="38" t="s">
        <v>62</v>
      </c>
      <c r="J443" s="38"/>
      <c r="K443" s="38" t="s">
        <v>294</v>
      </c>
    </row>
    <row r="444" customFormat="false" ht="225" hidden="true" customHeight="false" outlineLevel="0" collapsed="false">
      <c r="A444" s="29"/>
      <c r="B444" s="229"/>
      <c r="C444" s="38"/>
      <c r="D444" s="229"/>
      <c r="E444" s="38"/>
      <c r="F444" s="35" t="s">
        <v>345</v>
      </c>
      <c r="G444" s="38"/>
      <c r="H444" s="38"/>
      <c r="I444" s="38"/>
      <c r="J444" s="38"/>
      <c r="K444" s="38"/>
    </row>
    <row r="445" customFormat="false" ht="105.75" hidden="true" customHeight="true" outlineLevel="0" collapsed="false">
      <c r="A445" s="35" t="n">
        <v>17</v>
      </c>
      <c r="B445" s="218" t="s">
        <v>346</v>
      </c>
      <c r="C445" s="32" t="s">
        <v>217</v>
      </c>
      <c r="D445" s="32" t="s">
        <v>347</v>
      </c>
      <c r="E445" s="32" t="s">
        <v>333</v>
      </c>
      <c r="F445" s="32" t="s">
        <v>177</v>
      </c>
      <c r="G445" s="218" t="n">
        <v>3890</v>
      </c>
      <c r="H445" s="32" t="s">
        <v>468</v>
      </c>
      <c r="I445" s="38" t="s">
        <v>62</v>
      </c>
      <c r="J445" s="38"/>
      <c r="K445" s="277" t="s">
        <v>294</v>
      </c>
    </row>
    <row r="446" customFormat="false" ht="15.75" hidden="true" customHeight="false" outlineLevel="0" collapsed="false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</row>
    <row r="447" customFormat="false" ht="15.75" hidden="true" customHeight="false" outlineLevel="0" collapsed="false">
      <c r="A447" s="383"/>
    </row>
    <row r="448" customFormat="false" ht="45" hidden="true" customHeight="false" outlineLevel="0" collapsed="false">
      <c r="A448" s="593" t="s">
        <v>74</v>
      </c>
    </row>
    <row r="449" customFormat="false" ht="15" hidden="true" customHeight="false" outlineLevel="0" collapsed="false">
      <c r="A449" s="594" t="s">
        <v>348</v>
      </c>
    </row>
    <row r="450" customFormat="false" ht="15" hidden="true" customHeight="false" outlineLevel="0" collapsed="false">
      <c r="A450" s="594" t="s">
        <v>349</v>
      </c>
    </row>
    <row r="451" customFormat="false" ht="15" hidden="true" customHeight="false" outlineLevel="0" collapsed="false">
      <c r="A451" s="594" t="s">
        <v>350</v>
      </c>
    </row>
    <row r="452" customFormat="false" ht="15" hidden="true" customHeight="false" outlineLevel="0" collapsed="false">
      <c r="A452" s="594" t="s">
        <v>351</v>
      </c>
    </row>
    <row r="453" customFormat="false" ht="15" hidden="true" customHeight="false" outlineLevel="0" collapsed="false">
      <c r="A453" s="594" t="s">
        <v>352</v>
      </c>
    </row>
    <row r="454" customFormat="false" ht="15" hidden="true" customHeight="false" outlineLevel="0" collapsed="false">
      <c r="A454" s="594" t="s">
        <v>353</v>
      </c>
    </row>
    <row r="455" customFormat="false" ht="15.75" hidden="true" customHeight="false" outlineLevel="0" collapsed="false">
      <c r="A455" s="381"/>
    </row>
    <row r="456" customFormat="false" ht="15.75" hidden="false" customHeight="false" outlineLevel="0" collapsed="false">
      <c r="A456" s="392" t="s">
        <v>280</v>
      </c>
      <c r="B456" s="392"/>
      <c r="C456" s="392"/>
      <c r="D456" s="392"/>
      <c r="E456" s="392"/>
      <c r="F456" s="392"/>
      <c r="G456" s="392"/>
      <c r="H456" s="392"/>
      <c r="I456" s="392"/>
      <c r="J456" s="392"/>
      <c r="K456" s="392"/>
      <c r="L456" s="392"/>
      <c r="M456" s="392"/>
      <c r="N456" s="392"/>
      <c r="O456" s="392"/>
      <c r="P456" s="392"/>
      <c r="Q456" s="392"/>
    </row>
    <row r="457" customFormat="false" ht="15.75" hidden="true" customHeight="false" outlineLevel="0" collapsed="false">
      <c r="A457" s="490"/>
    </row>
    <row r="458" customFormat="false" ht="15.75" hidden="false" customHeight="false" outlineLevel="0" collapsed="false">
      <c r="A458" s="393"/>
    </row>
    <row r="459" customFormat="false" ht="15.75" hidden="false" customHeight="false" outlineLevel="0" collapsed="false">
      <c r="A459" s="392" t="s">
        <v>355</v>
      </c>
      <c r="B459" s="392"/>
      <c r="C459" s="392"/>
      <c r="D459" s="392"/>
      <c r="E459" s="392"/>
      <c r="F459" s="392"/>
      <c r="G459" s="392"/>
      <c r="H459" s="392"/>
      <c r="I459" s="392"/>
      <c r="J459" s="392"/>
      <c r="K459" s="392"/>
      <c r="L459" s="392"/>
      <c r="M459" s="392"/>
      <c r="N459" s="392"/>
      <c r="O459" s="392"/>
      <c r="P459" s="392"/>
      <c r="Q459" s="392"/>
    </row>
    <row r="460" customFormat="false" ht="22.5" hidden="false" customHeight="false" outlineLevel="0" collapsed="false">
      <c r="A460" s="392" t="s">
        <v>550</v>
      </c>
      <c r="B460" s="392"/>
      <c r="C460" s="392"/>
      <c r="D460" s="392"/>
      <c r="E460" s="392"/>
      <c r="F460" s="392"/>
      <c r="G460" s="392"/>
      <c r="H460" s="392"/>
      <c r="I460" s="392"/>
      <c r="J460" s="392"/>
      <c r="K460" s="392"/>
      <c r="L460" s="392"/>
      <c r="M460" s="392"/>
      <c r="N460" s="392"/>
      <c r="O460" s="392"/>
      <c r="P460" s="392"/>
      <c r="Q460" s="392"/>
    </row>
    <row r="461" customFormat="false" ht="15.75" hidden="false" customHeight="false" outlineLevel="0" collapsed="false">
      <c r="A461" s="383"/>
    </row>
    <row r="462" customFormat="false" ht="15.25" hidden="false" customHeight="false" outlineLevel="0" collapsed="false">
      <c r="A462" s="838" t="s">
        <v>357</v>
      </c>
      <c r="B462" s="838"/>
      <c r="C462" s="838"/>
      <c r="D462" s="838"/>
      <c r="E462" s="838"/>
      <c r="F462" s="838"/>
      <c r="G462" s="838"/>
      <c r="H462" s="838"/>
      <c r="I462" s="838"/>
      <c r="J462" s="838"/>
      <c r="K462" s="838"/>
      <c r="L462" s="838"/>
      <c r="M462" s="838"/>
      <c r="N462" s="838"/>
      <c r="O462" s="838"/>
      <c r="P462" s="838"/>
      <c r="Q462" s="838"/>
    </row>
    <row r="463" customFormat="false" ht="14.3" hidden="false" customHeight="false" outlineLevel="0" collapsed="false">
      <c r="A463" s="838" t="s">
        <v>551</v>
      </c>
      <c r="B463" s="838"/>
      <c r="C463" s="838"/>
      <c r="D463" s="838"/>
      <c r="E463" s="838"/>
      <c r="F463" s="838"/>
      <c r="G463" s="838"/>
      <c r="H463" s="838"/>
      <c r="I463" s="838"/>
      <c r="J463" s="838"/>
      <c r="K463" s="838"/>
      <c r="L463" s="838"/>
      <c r="M463" s="838"/>
      <c r="N463" s="838"/>
      <c r="O463" s="838"/>
      <c r="P463" s="838"/>
      <c r="Q463" s="838"/>
    </row>
    <row r="464" customFormat="false" ht="15.25" hidden="false" customHeight="false" outlineLevel="0" collapsed="false">
      <c r="A464" s="839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customFormat="false" ht="67.5" hidden="false" customHeight="true" outlineLevel="0" collapsed="false">
      <c r="A465" s="116" t="s">
        <v>359</v>
      </c>
      <c r="B465" s="116" t="s">
        <v>360</v>
      </c>
      <c r="C465" s="116" t="s">
        <v>361</v>
      </c>
      <c r="D465" s="116" t="s">
        <v>362</v>
      </c>
      <c r="E465" s="116" t="s">
        <v>363</v>
      </c>
      <c r="F465" s="116" t="s">
        <v>364</v>
      </c>
      <c r="G465" s="116"/>
      <c r="H465" s="116"/>
      <c r="I465" s="116"/>
      <c r="J465" s="116" t="s">
        <v>365</v>
      </c>
      <c r="K465" s="116"/>
      <c r="L465" s="116"/>
      <c r="M465" s="116"/>
      <c r="N465" s="116" t="s">
        <v>470</v>
      </c>
      <c r="O465" s="116"/>
      <c r="P465" s="116"/>
      <c r="Q465" s="116"/>
    </row>
    <row r="466" customFormat="false" ht="24.85" hidden="false" customHeight="false" outlineLevel="0" collapsed="false">
      <c r="A466" s="116"/>
      <c r="B466" s="116"/>
      <c r="C466" s="116"/>
      <c r="D466" s="116"/>
      <c r="E466" s="116"/>
      <c r="F466" s="116" t="s">
        <v>88</v>
      </c>
      <c r="G466" s="116" t="s">
        <v>89</v>
      </c>
      <c r="H466" s="116" t="s">
        <v>367</v>
      </c>
      <c r="I466" s="116" t="s">
        <v>91</v>
      </c>
      <c r="J466" s="116" t="s">
        <v>88</v>
      </c>
      <c r="K466" s="116" t="s">
        <v>89</v>
      </c>
      <c r="L466" s="116" t="s">
        <v>367</v>
      </c>
      <c r="M466" s="116" t="s">
        <v>91</v>
      </c>
      <c r="N466" s="116" t="s">
        <v>88</v>
      </c>
      <c r="O466" s="116" t="s">
        <v>89</v>
      </c>
      <c r="P466" s="116" t="s">
        <v>367</v>
      </c>
      <c r="Q466" s="116" t="s">
        <v>91</v>
      </c>
    </row>
    <row r="467" customFormat="false" ht="13.05" hidden="false" customHeight="false" outlineLevel="0" collapsed="false">
      <c r="A467" s="840" t="n">
        <v>1</v>
      </c>
      <c r="B467" s="840" t="n">
        <v>2</v>
      </c>
      <c r="C467" s="840" t="n">
        <v>3</v>
      </c>
      <c r="D467" s="840" t="n">
        <v>4</v>
      </c>
      <c r="E467" s="840" t="n">
        <v>5</v>
      </c>
      <c r="F467" s="840" t="n">
        <v>6</v>
      </c>
      <c r="G467" s="840" t="n">
        <v>7</v>
      </c>
      <c r="H467" s="840" t="n">
        <v>8</v>
      </c>
      <c r="I467" s="840" t="n">
        <v>9</v>
      </c>
      <c r="J467" s="840" t="n">
        <v>10</v>
      </c>
      <c r="K467" s="840" t="n">
        <v>11</v>
      </c>
      <c r="L467" s="840" t="n">
        <v>12</v>
      </c>
      <c r="M467" s="840" t="n">
        <v>13</v>
      </c>
      <c r="N467" s="840" t="n">
        <v>14</v>
      </c>
      <c r="O467" s="840" t="n">
        <v>15</v>
      </c>
      <c r="P467" s="840" t="n">
        <v>16</v>
      </c>
      <c r="Q467" s="840" t="n">
        <v>17</v>
      </c>
    </row>
    <row r="468" customFormat="false" ht="15.75" hidden="false" customHeight="true" outlineLevel="0" collapsed="false">
      <c r="A468" s="63" t="n">
        <v>1</v>
      </c>
      <c r="B468" s="67" t="s">
        <v>368</v>
      </c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</row>
    <row r="469" customFormat="false" ht="91.5" hidden="false" customHeight="true" outlineLevel="0" collapsed="false">
      <c r="A469" s="827" t="s">
        <v>15</v>
      </c>
      <c r="B469" s="65" t="s">
        <v>16</v>
      </c>
      <c r="C469" s="801"/>
      <c r="D469" s="801"/>
      <c r="E469" s="801"/>
      <c r="F469" s="801"/>
      <c r="G469" s="801"/>
      <c r="H469" s="801"/>
      <c r="I469" s="801"/>
      <c r="J469" s="801"/>
      <c r="K469" s="801"/>
      <c r="L469" s="801"/>
      <c r="M469" s="801"/>
      <c r="N469" s="801"/>
      <c r="O469" s="801"/>
      <c r="P469" s="801"/>
      <c r="Q469" s="801"/>
    </row>
    <row r="470" customFormat="false" ht="87.75" hidden="false" customHeight="true" outlineLevel="0" collapsed="false">
      <c r="A470" s="827" t="s">
        <v>20</v>
      </c>
      <c r="B470" s="65" t="s">
        <v>552</v>
      </c>
      <c r="C470" s="801"/>
      <c r="D470" s="801"/>
      <c r="E470" s="801"/>
      <c r="F470" s="801"/>
      <c r="G470" s="801"/>
      <c r="H470" s="801"/>
      <c r="I470" s="801"/>
      <c r="J470" s="801"/>
      <c r="K470" s="801"/>
      <c r="L470" s="801"/>
      <c r="M470" s="801"/>
      <c r="N470" s="801"/>
      <c r="O470" s="801"/>
      <c r="P470" s="801"/>
      <c r="Q470" s="801"/>
    </row>
    <row r="471" customFormat="false" ht="83.25" hidden="false" customHeight="true" outlineLevel="0" collapsed="false">
      <c r="A471" s="827" t="s">
        <v>23</v>
      </c>
      <c r="B471" s="841" t="s">
        <v>24</v>
      </c>
      <c r="C471" s="801"/>
      <c r="D471" s="801"/>
      <c r="E471" s="801"/>
      <c r="F471" s="801"/>
      <c r="G471" s="801"/>
      <c r="H471" s="801"/>
      <c r="I471" s="801"/>
      <c r="J471" s="801"/>
      <c r="K471" s="801"/>
      <c r="L471" s="801"/>
      <c r="M471" s="801"/>
      <c r="N471" s="801"/>
      <c r="O471" s="801"/>
      <c r="P471" s="801"/>
      <c r="Q471" s="801"/>
    </row>
    <row r="472" customFormat="false" ht="83.25" hidden="false" customHeight="true" outlineLevel="0" collapsed="false">
      <c r="A472" s="827" t="s">
        <v>385</v>
      </c>
      <c r="B472" s="801" t="s">
        <v>27</v>
      </c>
      <c r="C472" s="801"/>
      <c r="D472" s="801"/>
      <c r="E472" s="801"/>
      <c r="F472" s="801"/>
      <c r="G472" s="801"/>
      <c r="H472" s="801"/>
      <c r="I472" s="801"/>
      <c r="J472" s="801"/>
      <c r="K472" s="801"/>
      <c r="L472" s="801"/>
      <c r="M472" s="801"/>
      <c r="N472" s="801"/>
      <c r="O472" s="801"/>
      <c r="P472" s="801"/>
      <c r="Q472" s="801"/>
    </row>
    <row r="473" customFormat="false" ht="83.25" hidden="false" customHeight="true" outlineLevel="0" collapsed="false">
      <c r="A473" s="827" t="s">
        <v>553</v>
      </c>
      <c r="B473" s="801" t="s">
        <v>30</v>
      </c>
      <c r="C473" s="801"/>
      <c r="D473" s="801"/>
      <c r="E473" s="801"/>
      <c r="F473" s="801"/>
      <c r="G473" s="801"/>
      <c r="H473" s="801"/>
      <c r="I473" s="801"/>
      <c r="J473" s="801"/>
      <c r="K473" s="801"/>
      <c r="L473" s="801"/>
      <c r="M473" s="801"/>
      <c r="N473" s="801"/>
      <c r="O473" s="801"/>
      <c r="P473" s="801"/>
      <c r="Q473" s="801"/>
    </row>
    <row r="474" customFormat="false" ht="15.75" hidden="false" customHeight="true" outlineLevel="0" collapsed="false">
      <c r="A474" s="63" t="n">
        <v>2</v>
      </c>
      <c r="B474" s="67" t="s">
        <v>108</v>
      </c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</row>
    <row r="475" customFormat="false" ht="110.65" hidden="false" customHeight="true" outlineLevel="0" collapsed="false">
      <c r="A475" s="827" t="s">
        <v>268</v>
      </c>
      <c r="B475" s="65" t="s">
        <v>214</v>
      </c>
      <c r="C475" s="801"/>
      <c r="D475" s="801"/>
      <c r="E475" s="801"/>
      <c r="F475" s="801"/>
      <c r="G475" s="801"/>
      <c r="H475" s="801"/>
      <c r="I475" s="801"/>
      <c r="J475" s="801"/>
      <c r="K475" s="801"/>
      <c r="L475" s="801"/>
      <c r="M475" s="801"/>
      <c r="N475" s="801"/>
      <c r="O475" s="801"/>
      <c r="P475" s="801"/>
      <c r="Q475" s="801"/>
    </row>
    <row r="476" customFormat="false" ht="88.7" hidden="false" customHeight="true" outlineLevel="0" collapsed="false">
      <c r="A476" s="827" t="s">
        <v>39</v>
      </c>
      <c r="B476" s="65" t="s">
        <v>218</v>
      </c>
      <c r="C476" s="801"/>
      <c r="D476" s="801"/>
      <c r="E476" s="801"/>
      <c r="F476" s="801"/>
      <c r="G476" s="801"/>
      <c r="H476" s="801"/>
      <c r="I476" s="801"/>
      <c r="J476" s="801"/>
      <c r="K476" s="801"/>
      <c r="L476" s="801"/>
      <c r="M476" s="801"/>
      <c r="N476" s="801"/>
      <c r="O476" s="801"/>
      <c r="P476" s="801"/>
      <c r="Q476" s="801"/>
    </row>
    <row r="477" customFormat="false" ht="15.75" hidden="false" customHeight="true" outlineLevel="0" collapsed="false">
      <c r="A477" s="827" t="n">
        <v>3</v>
      </c>
      <c r="B477" s="819" t="s">
        <v>369</v>
      </c>
      <c r="C477" s="819"/>
      <c r="D477" s="819"/>
      <c r="E477" s="819"/>
      <c r="F477" s="819"/>
      <c r="G477" s="819"/>
      <c r="H477" s="819"/>
      <c r="I477" s="819"/>
      <c r="J477" s="819"/>
      <c r="K477" s="819"/>
      <c r="L477" s="819"/>
      <c r="M477" s="819"/>
      <c r="N477" s="819"/>
      <c r="O477" s="819"/>
      <c r="P477" s="819"/>
      <c r="Q477" s="819"/>
    </row>
    <row r="478" customFormat="false" ht="95.1" hidden="false" customHeight="true" outlineLevel="0" collapsed="false">
      <c r="A478" s="827" t="s">
        <v>45</v>
      </c>
      <c r="B478" s="842" t="s">
        <v>554</v>
      </c>
      <c r="C478" s="801"/>
      <c r="D478" s="801"/>
      <c r="E478" s="801"/>
      <c r="F478" s="801"/>
      <c r="G478" s="801"/>
      <c r="H478" s="801"/>
      <c r="I478" s="801"/>
      <c r="J478" s="801"/>
      <c r="K478" s="801"/>
      <c r="L478" s="801"/>
      <c r="M478" s="801"/>
      <c r="N478" s="801"/>
      <c r="O478" s="801"/>
      <c r="P478" s="801"/>
      <c r="Q478" s="801"/>
    </row>
    <row r="479" customFormat="false" ht="15.25" hidden="false" customHeight="false" outlineLevel="0" collapsed="false">
      <c r="A479" s="839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customFormat="false" ht="15.25" hidden="false" customHeight="false" outlineLevel="0" collapsed="false">
      <c r="A480" s="843" t="s">
        <v>74</v>
      </c>
      <c r="B480" s="843"/>
      <c r="C480" s="843"/>
      <c r="D480" s="843"/>
      <c r="E480" s="843"/>
      <c r="F480" s="843"/>
      <c r="G480" s="843"/>
      <c r="H480" s="843"/>
      <c r="I480" s="843"/>
      <c r="J480" s="843"/>
      <c r="K480" s="843"/>
      <c r="L480" s="843"/>
      <c r="M480" s="843"/>
      <c r="N480" s="843"/>
      <c r="O480" s="843"/>
      <c r="P480" s="843"/>
      <c r="Q480" s="843"/>
    </row>
    <row r="481" customFormat="false" ht="15.25" hidden="false" customHeight="false" outlineLevel="0" collapsed="false">
      <c r="A481" s="838" t="s">
        <v>371</v>
      </c>
      <c r="B481" s="838"/>
      <c r="C481" s="838"/>
      <c r="D481" s="838"/>
      <c r="E481" s="838"/>
      <c r="F481" s="838"/>
      <c r="G481" s="838"/>
      <c r="H481" s="838"/>
      <c r="I481" s="838"/>
      <c r="J481" s="838"/>
      <c r="K481" s="838"/>
      <c r="L481" s="838"/>
      <c r="M481" s="838"/>
      <c r="N481" s="838"/>
      <c r="O481" s="838"/>
      <c r="P481" s="838"/>
      <c r="Q481" s="838"/>
    </row>
    <row r="482" customFormat="false" ht="15.75" hidden="false" customHeight="false" outlineLevel="0" collapsed="false">
      <c r="A482" s="383"/>
    </row>
    <row r="483" customFormat="false" ht="15.75" hidden="true" customHeight="false" outlineLevel="0" collapsed="false">
      <c r="A483" s="490"/>
    </row>
    <row r="484" customFormat="false" ht="15.75" hidden="true" customHeight="false" outlineLevel="0" collapsed="false">
      <c r="A484" s="381" t="s">
        <v>372</v>
      </c>
    </row>
    <row r="485" customFormat="false" ht="15.75" hidden="true" customHeight="false" outlineLevel="0" collapsed="false">
      <c r="A485" s="490"/>
    </row>
    <row r="486" customFormat="false" ht="15.75" hidden="true" customHeight="false" outlineLevel="0" collapsed="false">
      <c r="A486" s="392" t="s">
        <v>180</v>
      </c>
      <c r="B486" s="392"/>
      <c r="C486" s="392"/>
      <c r="D486" s="392"/>
      <c r="E486" s="392"/>
      <c r="F486" s="392"/>
    </row>
    <row r="487" customFormat="false" ht="15.75" hidden="true" customHeight="false" outlineLevel="0" collapsed="false">
      <c r="A487" s="392" t="s">
        <v>373</v>
      </c>
      <c r="B487" s="392"/>
      <c r="C487" s="392"/>
      <c r="D487" s="392"/>
      <c r="E487" s="392"/>
      <c r="F487" s="392"/>
    </row>
    <row r="488" customFormat="false" ht="15.75" hidden="true" customHeight="false" outlineLevel="0" collapsed="false">
      <c r="A488" s="24" t="s">
        <v>374</v>
      </c>
      <c r="B488" s="24"/>
      <c r="C488" s="24"/>
      <c r="D488" s="24"/>
      <c r="E488" s="24"/>
      <c r="F488" s="24"/>
    </row>
    <row r="489" customFormat="false" ht="15.75" hidden="true" customHeight="false" outlineLevel="0" collapsed="false">
      <c r="A489" s="382"/>
    </row>
    <row r="490" customFormat="false" ht="90" hidden="true" customHeight="true" outlineLevel="0" collapsed="false">
      <c r="A490" s="29" t="s">
        <v>359</v>
      </c>
      <c r="B490" s="29" t="s">
        <v>123</v>
      </c>
      <c r="C490" s="377" t="s">
        <v>375</v>
      </c>
      <c r="D490" s="29" t="s">
        <v>376</v>
      </c>
      <c r="E490" s="29"/>
      <c r="F490" s="29"/>
      <c r="G490" s="207" t="s">
        <v>471</v>
      </c>
    </row>
    <row r="491" customFormat="false" ht="15.75" hidden="true" customHeight="true" outlineLevel="0" collapsed="false">
      <c r="A491" s="29"/>
      <c r="B491" s="29"/>
      <c r="C491" s="213" t="s">
        <v>377</v>
      </c>
      <c r="D491" s="29" t="s">
        <v>378</v>
      </c>
      <c r="E491" s="29" t="s">
        <v>379</v>
      </c>
      <c r="F491" s="29"/>
      <c r="G491" s="493" t="s">
        <v>472</v>
      </c>
    </row>
    <row r="492" customFormat="false" ht="15" hidden="true" customHeight="false" outlineLevel="0" collapsed="false">
      <c r="A492" s="29"/>
      <c r="B492" s="29"/>
      <c r="C492" s="215"/>
      <c r="D492" s="29"/>
      <c r="E492" s="35" t="s">
        <v>78</v>
      </c>
      <c r="F492" s="35" t="s">
        <v>380</v>
      </c>
      <c r="G492" s="159"/>
    </row>
    <row r="493" customFormat="false" ht="15" hidden="true" customHeight="false" outlineLevel="0" collapsed="false">
      <c r="A493" s="200" t="n">
        <v>1</v>
      </c>
      <c r="B493" s="200" t="n">
        <v>2</v>
      </c>
      <c r="C493" s="200" t="n">
        <v>3</v>
      </c>
      <c r="D493" s="200" t="n">
        <v>4</v>
      </c>
      <c r="E493" s="200" t="n">
        <v>5</v>
      </c>
      <c r="F493" s="200" t="n">
        <v>6</v>
      </c>
      <c r="G493" s="225" t="n">
        <v>7</v>
      </c>
    </row>
    <row r="494" customFormat="false" ht="31.5" hidden="true" customHeight="true" outlineLevel="0" collapsed="false">
      <c r="A494" s="35" t="n">
        <v>1</v>
      </c>
      <c r="B494" s="29" t="s">
        <v>381</v>
      </c>
      <c r="C494" s="29"/>
      <c r="D494" s="29"/>
      <c r="E494" s="29"/>
      <c r="F494" s="29"/>
      <c r="G494" s="29"/>
    </row>
    <row r="495" customFormat="false" ht="60" hidden="true" customHeight="false" outlineLevel="0" collapsed="false">
      <c r="A495" s="387" t="s">
        <v>15</v>
      </c>
      <c r="B495" s="32" t="s">
        <v>382</v>
      </c>
      <c r="C495" s="32" t="s">
        <v>196</v>
      </c>
      <c r="D495" s="32" t="n">
        <v>73.5</v>
      </c>
      <c r="E495" s="32"/>
      <c r="F495" s="32"/>
      <c r="G495" s="277"/>
    </row>
    <row r="496" customFormat="false" ht="105" hidden="true" customHeight="false" outlineLevel="0" collapsed="false">
      <c r="A496" s="387" t="s">
        <v>20</v>
      </c>
      <c r="B496" s="32" t="s">
        <v>383</v>
      </c>
      <c r="C496" s="32" t="s">
        <v>198</v>
      </c>
      <c r="D496" s="32" t="n">
        <v>1.7</v>
      </c>
      <c r="E496" s="32"/>
      <c r="F496" s="32"/>
      <c r="G496" s="277"/>
    </row>
    <row r="497" customFormat="false" ht="165" hidden="true" customHeight="false" outlineLevel="0" collapsed="false">
      <c r="A497" s="387" t="s">
        <v>23</v>
      </c>
      <c r="B497" s="218" t="s">
        <v>384</v>
      </c>
      <c r="C497" s="32" t="s">
        <v>198</v>
      </c>
      <c r="D497" s="32" t="n">
        <v>10</v>
      </c>
      <c r="E497" s="32"/>
      <c r="F497" s="32"/>
      <c r="G497" s="277"/>
    </row>
    <row r="498" customFormat="false" ht="60" hidden="true" customHeight="false" outlineLevel="0" collapsed="false">
      <c r="A498" s="387" t="s">
        <v>385</v>
      </c>
      <c r="B498" s="32" t="s">
        <v>386</v>
      </c>
      <c r="C498" s="32" t="s">
        <v>196</v>
      </c>
      <c r="D498" s="32" t="n">
        <v>91</v>
      </c>
      <c r="E498" s="32"/>
      <c r="F498" s="32"/>
      <c r="G498" s="277"/>
    </row>
    <row r="499" customFormat="false" ht="60" hidden="true" customHeight="false" outlineLevel="0" collapsed="false">
      <c r="A499" s="387" t="s">
        <v>29</v>
      </c>
      <c r="B499" s="32" t="s">
        <v>387</v>
      </c>
      <c r="C499" s="32" t="s">
        <v>306</v>
      </c>
      <c r="D499" s="32" t="n">
        <v>165</v>
      </c>
      <c r="E499" s="32"/>
      <c r="F499" s="32"/>
      <c r="G499" s="277"/>
    </row>
    <row r="500" customFormat="false" ht="90" hidden="true" customHeight="false" outlineLevel="0" collapsed="false">
      <c r="A500" s="387" t="s">
        <v>388</v>
      </c>
      <c r="B500" s="32" t="s">
        <v>389</v>
      </c>
      <c r="C500" s="32" t="s">
        <v>202</v>
      </c>
      <c r="D500" s="32" t="n">
        <v>13.4</v>
      </c>
      <c r="E500" s="32"/>
      <c r="F500" s="32"/>
      <c r="G500" s="277"/>
    </row>
    <row r="501" customFormat="false" ht="135" hidden="true" customHeight="false" outlineLevel="0" collapsed="false">
      <c r="A501" s="387" t="s">
        <v>390</v>
      </c>
      <c r="B501" s="32" t="s">
        <v>391</v>
      </c>
      <c r="C501" s="32" t="s">
        <v>198</v>
      </c>
      <c r="D501" s="32" t="n">
        <v>100</v>
      </c>
      <c r="E501" s="32"/>
      <c r="F501" s="32"/>
      <c r="G501" s="277"/>
    </row>
    <row r="502" customFormat="false" ht="120" hidden="true" customHeight="false" outlineLevel="0" collapsed="false">
      <c r="A502" s="387" t="s">
        <v>392</v>
      </c>
      <c r="B502" s="32" t="s">
        <v>393</v>
      </c>
      <c r="C502" s="32" t="s">
        <v>198</v>
      </c>
      <c r="D502" s="32" t="n">
        <v>100</v>
      </c>
      <c r="E502" s="32"/>
      <c r="F502" s="32"/>
      <c r="G502" s="277"/>
    </row>
    <row r="503" customFormat="false" ht="75" hidden="true" customHeight="false" outlineLevel="0" collapsed="false">
      <c r="A503" s="387" t="s">
        <v>394</v>
      </c>
      <c r="B503" s="32" t="s">
        <v>395</v>
      </c>
      <c r="C503" s="32" t="s">
        <v>206</v>
      </c>
      <c r="D503" s="32" t="n">
        <v>17</v>
      </c>
      <c r="E503" s="32"/>
      <c r="F503" s="32"/>
      <c r="G503" s="277"/>
    </row>
    <row r="504" customFormat="false" ht="105" hidden="true" customHeight="false" outlineLevel="0" collapsed="false">
      <c r="A504" s="387" t="s">
        <v>396</v>
      </c>
      <c r="B504" s="32" t="s">
        <v>397</v>
      </c>
      <c r="C504" s="32" t="s">
        <v>206</v>
      </c>
      <c r="D504" s="32" t="n">
        <v>1</v>
      </c>
      <c r="E504" s="32"/>
      <c r="F504" s="32"/>
      <c r="G504" s="277"/>
    </row>
    <row r="505" customFormat="false" ht="165" hidden="true" customHeight="false" outlineLevel="0" collapsed="false">
      <c r="A505" s="387" t="s">
        <v>398</v>
      </c>
      <c r="B505" s="32" t="s">
        <v>399</v>
      </c>
      <c r="C505" s="32" t="s">
        <v>198</v>
      </c>
      <c r="D505" s="32" t="n">
        <v>55.7</v>
      </c>
      <c r="E505" s="32"/>
      <c r="F505" s="32"/>
      <c r="G505" s="277"/>
    </row>
    <row r="506" customFormat="false" ht="45" hidden="true" customHeight="false" outlineLevel="0" collapsed="false">
      <c r="A506" s="387" t="s">
        <v>400</v>
      </c>
      <c r="B506" s="32" t="s">
        <v>401</v>
      </c>
      <c r="C506" s="32" t="s">
        <v>198</v>
      </c>
      <c r="D506" s="32" t="n">
        <v>29.6</v>
      </c>
      <c r="E506" s="32"/>
      <c r="F506" s="32"/>
      <c r="G506" s="277"/>
    </row>
    <row r="507" customFormat="false" ht="30" hidden="true" customHeight="true" outlineLevel="0" collapsed="false">
      <c r="A507" s="35" t="n">
        <v>2</v>
      </c>
      <c r="B507" s="495" t="s">
        <v>108</v>
      </c>
      <c r="C507" s="495"/>
      <c r="D507" s="495"/>
      <c r="E507" s="495"/>
      <c r="F507" s="495"/>
      <c r="G507" s="495"/>
    </row>
    <row r="508" customFormat="false" ht="150" hidden="true" customHeight="false" outlineLevel="0" collapsed="false">
      <c r="A508" s="387" t="s">
        <v>268</v>
      </c>
      <c r="B508" s="32" t="s">
        <v>402</v>
      </c>
      <c r="C508" s="32" t="s">
        <v>198</v>
      </c>
      <c r="D508" s="32" t="n">
        <v>12.4</v>
      </c>
      <c r="E508" s="32"/>
      <c r="F508" s="32"/>
      <c r="G508" s="277"/>
    </row>
    <row r="509" customFormat="false" ht="75" hidden="true" customHeight="false" outlineLevel="0" collapsed="false">
      <c r="A509" s="387" t="s">
        <v>39</v>
      </c>
      <c r="B509" s="32" t="s">
        <v>403</v>
      </c>
      <c r="C509" s="32" t="s">
        <v>217</v>
      </c>
      <c r="D509" s="32" t="n">
        <v>850</v>
      </c>
      <c r="E509" s="32"/>
      <c r="F509" s="32"/>
      <c r="G509" s="277"/>
    </row>
    <row r="510" customFormat="false" ht="105" hidden="true" customHeight="false" outlineLevel="0" collapsed="false">
      <c r="A510" s="387" t="s">
        <v>404</v>
      </c>
      <c r="B510" s="32" t="s">
        <v>405</v>
      </c>
      <c r="C510" s="32" t="s">
        <v>217</v>
      </c>
      <c r="D510" s="32" t="n">
        <v>95</v>
      </c>
      <c r="E510" s="32"/>
      <c r="F510" s="32"/>
      <c r="G510" s="277"/>
    </row>
    <row r="511" customFormat="false" ht="45" hidden="true" customHeight="true" outlineLevel="0" collapsed="false">
      <c r="A511" s="35" t="n">
        <v>3</v>
      </c>
      <c r="B511" s="495" t="s">
        <v>43</v>
      </c>
      <c r="C511" s="495"/>
      <c r="D511" s="495"/>
      <c r="E511" s="495"/>
      <c r="F511" s="495"/>
      <c r="G511" s="495"/>
    </row>
    <row r="512" customFormat="false" ht="31.5" hidden="true" customHeight="true" outlineLevel="0" collapsed="false">
      <c r="A512" s="584" t="s">
        <v>45</v>
      </c>
      <c r="B512" s="596" t="s">
        <v>406</v>
      </c>
      <c r="C512" s="38" t="s">
        <v>198</v>
      </c>
      <c r="D512" s="38" t="n">
        <v>7.7</v>
      </c>
      <c r="E512" s="38"/>
      <c r="F512" s="38"/>
      <c r="G512" s="38"/>
    </row>
    <row r="513" customFormat="false" ht="78.75" hidden="true" customHeight="false" outlineLevel="0" collapsed="false">
      <c r="A513" s="584"/>
      <c r="B513" s="48" t="s">
        <v>407</v>
      </c>
      <c r="C513" s="38"/>
      <c r="D513" s="38"/>
      <c r="E513" s="38"/>
      <c r="F513" s="38"/>
      <c r="G513" s="38"/>
    </row>
    <row r="514" customFormat="false" ht="31.5" hidden="true" customHeight="true" outlineLevel="0" collapsed="false">
      <c r="A514" s="584" t="s">
        <v>408</v>
      </c>
      <c r="B514" s="596" t="s">
        <v>409</v>
      </c>
      <c r="C514" s="38" t="s">
        <v>217</v>
      </c>
      <c r="D514" s="38" t="n">
        <v>3890</v>
      </c>
      <c r="E514" s="38"/>
      <c r="F514" s="38"/>
      <c r="G514" s="38"/>
    </row>
    <row r="515" customFormat="false" ht="63" hidden="true" customHeight="false" outlineLevel="0" collapsed="false">
      <c r="A515" s="584"/>
      <c r="B515" s="48" t="s">
        <v>346</v>
      </c>
      <c r="C515" s="38"/>
      <c r="D515" s="38"/>
      <c r="E515" s="38"/>
      <c r="F515" s="38"/>
      <c r="G515" s="38"/>
    </row>
    <row r="516" customFormat="false" ht="15.75" hidden="true" customHeight="false" outlineLevel="0" collapsed="false">
      <c r="A516" s="391"/>
    </row>
    <row r="517" customFormat="false" ht="45" hidden="true" customHeight="false" outlineLevel="0" collapsed="false">
      <c r="A517" s="593" t="s">
        <v>74</v>
      </c>
    </row>
    <row r="518" customFormat="false" ht="15.75" hidden="true" customHeight="false" outlineLevel="0" collapsed="false">
      <c r="A518" s="55" t="s">
        <v>410</v>
      </c>
      <c r="B518" s="55"/>
      <c r="C518" s="55"/>
      <c r="D518" s="55"/>
      <c r="E518" s="55"/>
      <c r="F518" s="55"/>
      <c r="G518" s="55"/>
    </row>
    <row r="519" customFormat="false" ht="12.85" hidden="false" customHeight="false" outlineLevel="0" collapsed="false"/>
    <row r="520" customFormat="false" ht="15.75" hidden="true" customHeight="false" outlineLevel="0" collapsed="false">
      <c r="A520" s="381" t="s">
        <v>411</v>
      </c>
    </row>
    <row r="521" customFormat="false" ht="15.75" hidden="true" customHeight="false" outlineLevel="0" collapsed="false">
      <c r="A521" s="392" t="s">
        <v>355</v>
      </c>
      <c r="B521" s="392"/>
      <c r="C521" s="392"/>
      <c r="D521" s="392"/>
      <c r="E521" s="392"/>
      <c r="F521" s="392"/>
      <c r="G521" s="392"/>
    </row>
    <row r="522" customFormat="false" ht="15.75" hidden="true" customHeight="false" outlineLevel="0" collapsed="false">
      <c r="A522" s="392" t="s">
        <v>412</v>
      </c>
      <c r="B522" s="392"/>
      <c r="C522" s="392"/>
      <c r="D522" s="392"/>
      <c r="E522" s="392"/>
      <c r="F522" s="392"/>
      <c r="G522" s="392"/>
    </row>
    <row r="523" customFormat="false" ht="15.75" hidden="true" customHeight="false" outlineLevel="0" collapsed="false">
      <c r="A523" s="392" t="s">
        <v>413</v>
      </c>
      <c r="B523" s="392"/>
      <c r="C523" s="392"/>
      <c r="D523" s="392"/>
      <c r="E523" s="392"/>
      <c r="F523" s="392"/>
      <c r="G523" s="392"/>
    </row>
    <row r="524" customFormat="false" ht="15.75" hidden="true" customHeight="false" outlineLevel="0" collapsed="false">
      <c r="A524" s="490"/>
    </row>
    <row r="525" customFormat="false" ht="15.75" hidden="true" customHeight="false" outlineLevel="0" collapsed="false">
      <c r="A525" s="490"/>
    </row>
    <row r="526" customFormat="false" ht="16.5" hidden="true" customHeight="true" outlineLevel="0" collapsed="false">
      <c r="A526" s="30" t="s">
        <v>414</v>
      </c>
      <c r="B526" s="30"/>
      <c r="C526" s="30"/>
      <c r="D526" s="30" t="s">
        <v>415</v>
      </c>
      <c r="E526" s="30"/>
      <c r="F526" s="30"/>
      <c r="G526" s="196" t="s">
        <v>473</v>
      </c>
      <c r="H526" s="30" t="s">
        <v>474</v>
      </c>
      <c r="I526" s="30"/>
      <c r="J526" s="30"/>
      <c r="K526" s="30" t="s">
        <v>416</v>
      </c>
      <c r="L526" s="30"/>
    </row>
    <row r="527" customFormat="false" ht="15.6" hidden="true" customHeight="true" outlineLevel="0" collapsed="false">
      <c r="A527" s="202" t="n">
        <v>1</v>
      </c>
      <c r="B527" s="202"/>
      <c r="C527" s="202"/>
      <c r="D527" s="202" t="n">
        <v>2</v>
      </c>
      <c r="E527" s="202"/>
      <c r="F527" s="202"/>
      <c r="G527" s="201" t="n">
        <v>3</v>
      </c>
      <c r="H527" s="202" t="n">
        <v>4</v>
      </c>
      <c r="I527" s="202"/>
      <c r="J527" s="202"/>
      <c r="K527" s="202" t="n">
        <v>5</v>
      </c>
      <c r="L527" s="202"/>
    </row>
    <row r="528" customFormat="false" ht="60" hidden="true" customHeight="true" outlineLevel="0" collapsed="false">
      <c r="A528" s="38" t="s">
        <v>417</v>
      </c>
      <c r="B528" s="38"/>
      <c r="C528" s="38"/>
      <c r="D528" s="40"/>
      <c r="E528" s="40"/>
      <c r="F528" s="40"/>
      <c r="G528" s="44"/>
      <c r="H528" s="40"/>
      <c r="I528" s="40"/>
      <c r="J528" s="40"/>
      <c r="K528" s="40"/>
      <c r="L528" s="40"/>
    </row>
    <row r="529" customFormat="false" ht="90" hidden="true" customHeight="true" outlineLevel="0" collapsed="false">
      <c r="A529" s="38" t="s">
        <v>418</v>
      </c>
      <c r="B529" s="38"/>
      <c r="C529" s="38"/>
      <c r="D529" s="40"/>
      <c r="E529" s="40"/>
      <c r="F529" s="40"/>
      <c r="G529" s="44"/>
      <c r="H529" s="40"/>
      <c r="I529" s="40"/>
      <c r="J529" s="40"/>
      <c r="K529" s="40"/>
      <c r="L529" s="40"/>
    </row>
    <row r="530" customFormat="false" ht="105" hidden="true" customHeight="true" outlineLevel="0" collapsed="false">
      <c r="A530" s="229" t="s">
        <v>419</v>
      </c>
      <c r="B530" s="229"/>
      <c r="C530" s="229"/>
      <c r="D530" s="40"/>
      <c r="E530" s="40"/>
      <c r="F530" s="40"/>
      <c r="G530" s="44"/>
      <c r="H530" s="40"/>
      <c r="I530" s="40"/>
      <c r="J530" s="40"/>
      <c r="K530" s="40"/>
      <c r="L530" s="40"/>
    </row>
    <row r="531" customFormat="false" ht="45" hidden="true" customHeight="true" outlineLevel="0" collapsed="false">
      <c r="A531" s="38" t="s">
        <v>420</v>
      </c>
      <c r="B531" s="38"/>
      <c r="C531" s="38"/>
      <c r="D531" s="40"/>
      <c r="E531" s="40"/>
      <c r="F531" s="40"/>
      <c r="G531" s="44"/>
      <c r="H531" s="40"/>
      <c r="I531" s="40"/>
      <c r="J531" s="40"/>
      <c r="K531" s="40"/>
      <c r="L531" s="40"/>
    </row>
    <row r="532" customFormat="false" ht="60" hidden="true" customHeight="true" outlineLevel="0" collapsed="false">
      <c r="A532" s="38" t="s">
        <v>421</v>
      </c>
      <c r="B532" s="38"/>
      <c r="C532" s="38"/>
      <c r="D532" s="40"/>
      <c r="E532" s="40"/>
      <c r="F532" s="40"/>
      <c r="G532" s="44"/>
      <c r="H532" s="40"/>
      <c r="I532" s="40"/>
      <c r="J532" s="40"/>
      <c r="K532" s="40"/>
      <c r="L532" s="40"/>
    </row>
    <row r="533" customFormat="false" ht="75" hidden="true" customHeight="true" outlineLevel="0" collapsed="false">
      <c r="A533" s="38" t="s">
        <v>422</v>
      </c>
      <c r="B533" s="38"/>
      <c r="C533" s="38"/>
      <c r="D533" s="40"/>
      <c r="E533" s="40"/>
      <c r="F533" s="40"/>
      <c r="G533" s="44"/>
      <c r="H533" s="40"/>
      <c r="I533" s="40"/>
      <c r="J533" s="40"/>
      <c r="K533" s="40"/>
      <c r="L533" s="40"/>
    </row>
    <row r="534" customFormat="false" ht="105" hidden="true" customHeight="true" outlineLevel="0" collapsed="false">
      <c r="A534" s="38" t="s">
        <v>423</v>
      </c>
      <c r="B534" s="38"/>
      <c r="C534" s="38"/>
      <c r="D534" s="40"/>
      <c r="E534" s="40"/>
      <c r="F534" s="40"/>
      <c r="G534" s="44"/>
      <c r="H534" s="40"/>
      <c r="I534" s="40"/>
      <c r="J534" s="40"/>
      <c r="K534" s="40"/>
      <c r="L534" s="40"/>
    </row>
    <row r="535" customFormat="false" ht="105" hidden="true" customHeight="true" outlineLevel="0" collapsed="false">
      <c r="A535" s="38" t="s">
        <v>424</v>
      </c>
      <c r="B535" s="38"/>
      <c r="C535" s="38"/>
      <c r="D535" s="40"/>
      <c r="E535" s="40"/>
      <c r="F535" s="40"/>
      <c r="G535" s="44"/>
      <c r="H535" s="40"/>
      <c r="I535" s="40"/>
      <c r="J535" s="40"/>
      <c r="K535" s="40"/>
      <c r="L535" s="40"/>
    </row>
    <row r="536" customFormat="false" ht="60" hidden="true" customHeight="true" outlineLevel="0" collapsed="false">
      <c r="A536" s="38" t="s">
        <v>425</v>
      </c>
      <c r="B536" s="38"/>
      <c r="C536" s="38"/>
      <c r="D536" s="40"/>
      <c r="E536" s="40"/>
      <c r="F536" s="40"/>
      <c r="G536" s="44"/>
      <c r="H536" s="40"/>
      <c r="I536" s="40"/>
      <c r="J536" s="40"/>
      <c r="K536" s="40"/>
      <c r="L536" s="40"/>
    </row>
    <row r="537" customFormat="false" ht="75" hidden="true" customHeight="true" outlineLevel="0" collapsed="false">
      <c r="A537" s="38" t="s">
        <v>426</v>
      </c>
      <c r="B537" s="38"/>
      <c r="C537" s="38"/>
      <c r="D537" s="40"/>
      <c r="E537" s="40"/>
      <c r="F537" s="40"/>
      <c r="G537" s="44"/>
      <c r="H537" s="40"/>
      <c r="I537" s="40"/>
      <c r="J537" s="40"/>
      <c r="K537" s="40"/>
      <c r="L537" s="40"/>
    </row>
    <row r="538" customFormat="false" ht="120" hidden="true" customHeight="true" outlineLevel="0" collapsed="false">
      <c r="A538" s="38" t="s">
        <v>427</v>
      </c>
      <c r="B538" s="38"/>
      <c r="C538" s="38"/>
      <c r="D538" s="40"/>
      <c r="E538" s="40"/>
      <c r="F538" s="40"/>
      <c r="G538" s="44"/>
      <c r="H538" s="40"/>
      <c r="I538" s="40"/>
      <c r="J538" s="40"/>
      <c r="K538" s="40"/>
      <c r="L538" s="40"/>
    </row>
    <row r="539" customFormat="false" ht="30" hidden="true" customHeight="true" outlineLevel="0" collapsed="false">
      <c r="A539" s="38" t="s">
        <v>428</v>
      </c>
      <c r="B539" s="38"/>
      <c r="C539" s="38"/>
      <c r="D539" s="40"/>
      <c r="E539" s="40"/>
      <c r="F539" s="40"/>
      <c r="G539" s="44"/>
      <c r="H539" s="40"/>
      <c r="I539" s="40"/>
      <c r="J539" s="40"/>
      <c r="K539" s="40"/>
      <c r="L539" s="40"/>
    </row>
    <row r="540" customFormat="false" ht="135" hidden="true" customHeight="true" outlineLevel="0" collapsed="false">
      <c r="A540" s="38" t="s">
        <v>429</v>
      </c>
      <c r="B540" s="38"/>
      <c r="C540" s="38"/>
      <c r="D540" s="40"/>
      <c r="E540" s="40"/>
      <c r="F540" s="40"/>
      <c r="G540" s="44"/>
      <c r="H540" s="40"/>
      <c r="I540" s="40"/>
      <c r="J540" s="40"/>
      <c r="K540" s="40"/>
      <c r="L540" s="40"/>
    </row>
    <row r="541" customFormat="false" ht="45" hidden="true" customHeight="true" outlineLevel="0" collapsed="false">
      <c r="A541" s="38" t="s">
        <v>430</v>
      </c>
      <c r="B541" s="38"/>
      <c r="C541" s="38"/>
      <c r="D541" s="40"/>
      <c r="E541" s="40"/>
      <c r="F541" s="40"/>
      <c r="G541" s="44"/>
      <c r="H541" s="40"/>
      <c r="I541" s="40"/>
      <c r="J541" s="40"/>
      <c r="K541" s="40"/>
      <c r="L541" s="40"/>
    </row>
    <row r="542" customFormat="false" ht="75" hidden="true" customHeight="true" outlineLevel="0" collapsed="false">
      <c r="A542" s="38" t="s">
        <v>431</v>
      </c>
      <c r="B542" s="38"/>
      <c r="C542" s="38"/>
      <c r="D542" s="40"/>
      <c r="E542" s="40"/>
      <c r="F542" s="40"/>
      <c r="G542" s="44"/>
      <c r="H542" s="40"/>
      <c r="I542" s="40"/>
      <c r="J542" s="40"/>
      <c r="K542" s="40"/>
      <c r="L542" s="40"/>
    </row>
    <row r="543" customFormat="false" ht="75" hidden="true" customHeight="true" outlineLevel="0" collapsed="false">
      <c r="A543" s="229" t="s">
        <v>432</v>
      </c>
      <c r="B543" s="229"/>
      <c r="C543" s="229"/>
      <c r="D543" s="40"/>
      <c r="E543" s="40"/>
      <c r="F543" s="40"/>
      <c r="G543" s="44"/>
      <c r="H543" s="40"/>
      <c r="I543" s="40"/>
      <c r="J543" s="40"/>
      <c r="K543" s="40"/>
      <c r="L543" s="40"/>
    </row>
    <row r="544" customFormat="false" ht="45" hidden="true" customHeight="true" outlineLevel="0" collapsed="false">
      <c r="A544" s="229" t="s">
        <v>433</v>
      </c>
      <c r="B544" s="229"/>
      <c r="C544" s="229"/>
      <c r="D544" s="40"/>
      <c r="E544" s="40"/>
      <c r="F544" s="40"/>
      <c r="G544" s="44"/>
      <c r="H544" s="40"/>
      <c r="I544" s="40"/>
      <c r="J544" s="40"/>
      <c r="K544" s="40"/>
      <c r="L544" s="40"/>
    </row>
    <row r="545" customFormat="false" ht="15.75" hidden="true" customHeight="false" outlineLevel="0" collapsed="false">
      <c r="A545" s="146"/>
      <c r="B545" s="186"/>
      <c r="C545" s="232"/>
      <c r="D545" s="232"/>
      <c r="E545" s="186"/>
      <c r="F545" s="232"/>
      <c r="G545" s="232"/>
      <c r="H545" s="232"/>
      <c r="I545" s="186"/>
      <c r="J545" s="232"/>
      <c r="K545" s="232"/>
      <c r="L545" s="186"/>
    </row>
    <row r="546" customFormat="false" ht="15.75" hidden="true" customHeight="false" outlineLevel="0" collapsed="false">
      <c r="A546" s="146"/>
      <c r="B546" s="186"/>
      <c r="C546" s="186"/>
      <c r="D546" s="232"/>
      <c r="E546" s="186"/>
      <c r="F546" s="186"/>
      <c r="G546" s="232"/>
      <c r="H546" s="232"/>
      <c r="I546" s="186"/>
      <c r="J546" s="186"/>
      <c r="K546" s="232"/>
      <c r="L546" s="186"/>
    </row>
    <row r="547" customFormat="false" ht="63" hidden="true" customHeight="false" outlineLevel="0" collapsed="false">
      <c r="A547" s="146" t="s">
        <v>143</v>
      </c>
      <c r="B547" s="186"/>
      <c r="C547" s="232"/>
      <c r="D547" s="232"/>
      <c r="E547" s="186"/>
      <c r="F547" s="232"/>
      <c r="G547" s="232"/>
      <c r="H547" s="232"/>
      <c r="I547" s="186"/>
      <c r="J547" s="232"/>
      <c r="K547" s="232"/>
      <c r="L547" s="186"/>
    </row>
    <row r="548" customFormat="false" ht="31.5" hidden="true" customHeight="true" outlineLevel="0" collapsed="false">
      <c r="A548" s="146"/>
      <c r="B548" s="146"/>
      <c r="C548" s="192" t="s">
        <v>434</v>
      </c>
      <c r="D548" s="192"/>
      <c r="E548" s="146"/>
      <c r="F548" s="192" t="s">
        <v>145</v>
      </c>
      <c r="G548" s="192"/>
      <c r="H548" s="192"/>
      <c r="I548" s="146"/>
      <c r="J548" s="192" t="s">
        <v>146</v>
      </c>
      <c r="K548" s="192"/>
      <c r="L548" s="146"/>
    </row>
  </sheetData>
  <mergeCells count="1034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6:Q456"/>
    <mergeCell ref="A459:Q459"/>
    <mergeCell ref="A460:Q460"/>
    <mergeCell ref="A462:Q462"/>
    <mergeCell ref="A463:Q463"/>
    <mergeCell ref="A465:A466"/>
    <mergeCell ref="B465:B466"/>
    <mergeCell ref="C465:C466"/>
    <mergeCell ref="D465:D466"/>
    <mergeCell ref="E465:E466"/>
    <mergeCell ref="F465:I465"/>
    <mergeCell ref="J465:M465"/>
    <mergeCell ref="N465:Q465"/>
    <mergeCell ref="B468:Q468"/>
    <mergeCell ref="B474:Q474"/>
    <mergeCell ref="B477:Q477"/>
    <mergeCell ref="A480:Q480"/>
    <mergeCell ref="A481:Q481"/>
    <mergeCell ref="A486:F486"/>
    <mergeCell ref="A487:F487"/>
    <mergeCell ref="A490:A492"/>
    <mergeCell ref="B490:B492"/>
    <mergeCell ref="D490:F490"/>
    <mergeCell ref="D491:D492"/>
    <mergeCell ref="E491:F491"/>
    <mergeCell ref="B494:G494"/>
    <mergeCell ref="B507:G507"/>
    <mergeCell ref="B511:G511"/>
    <mergeCell ref="A512:A513"/>
    <mergeCell ref="C512:C513"/>
    <mergeCell ref="D512:D513"/>
    <mergeCell ref="E512:E513"/>
    <mergeCell ref="F512:F513"/>
    <mergeCell ref="G512:G513"/>
    <mergeCell ref="A514:A515"/>
    <mergeCell ref="C514:C515"/>
    <mergeCell ref="D514:D515"/>
    <mergeCell ref="E514:E515"/>
    <mergeCell ref="F514:F515"/>
    <mergeCell ref="G514:G515"/>
    <mergeCell ref="A518:G518"/>
    <mergeCell ref="A521:G521"/>
    <mergeCell ref="A522:G522"/>
    <mergeCell ref="A523:G523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B545:B547"/>
    <mergeCell ref="C545:D547"/>
    <mergeCell ref="E545:E547"/>
    <mergeCell ref="F545:H547"/>
    <mergeCell ref="I545:I547"/>
    <mergeCell ref="J545:K547"/>
    <mergeCell ref="L545:L547"/>
    <mergeCell ref="C548:D548"/>
    <mergeCell ref="F548:H548"/>
    <mergeCell ref="J548:K548"/>
  </mergeCells>
  <printOptions headings="false" gridLines="false" gridLinesSet="true" horizontalCentered="true" verticalCentered="false"/>
  <pageMargins left="0.590277777777778" right="0.590277777777778" top="0.98402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82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V5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60" workbookViewId="0">
      <selection pane="topLeft" activeCell="A1" activeCellId="0" sqref="A1"/>
    </sheetView>
  </sheetViews>
  <sheetFormatPr defaultRowHeight="15"/>
  <cols>
    <col collapsed="false" hidden="false" max="1" min="1" style="0" width="7.71428571428571"/>
    <col collapsed="false" hidden="false" max="2" min="2" style="0" width="60"/>
    <col collapsed="false" hidden="false" max="3" min="3" style="0" width="11.5714285714286"/>
    <col collapsed="false" hidden="false" max="4" min="4" style="0" width="13.1377551020408"/>
    <col collapsed="false" hidden="false" max="5" min="5" style="0" width="11.9948979591837"/>
    <col collapsed="false" hidden="false" max="6" min="6" style="0" width="20.2857142857143"/>
    <col collapsed="false" hidden="false" max="7" min="7" style="0" width="24.4234693877551"/>
    <col collapsed="false" hidden="false" max="8" min="8" style="0" width="12.5714285714286"/>
    <col collapsed="false" hidden="false" max="15" min="9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r="1" customFormat="false" ht="15.25" hidden="true" customHeight="false" outlineLevel="0" collapsed="false">
      <c r="A1" s="381" t="s">
        <v>0</v>
      </c>
    </row>
    <row r="2" customFormat="false" ht="15.75" hidden="true" customHeight="false" outlineLevel="0" collapsed="false">
      <c r="A2" s="382" t="s">
        <v>1</v>
      </c>
    </row>
    <row r="3" customFormat="false" ht="15.75" hidden="true" customHeight="false" outlineLevel="0" collapsed="false">
      <c r="A3" s="24" t="s">
        <v>50</v>
      </c>
      <c r="B3" s="24"/>
      <c r="C3" s="24"/>
      <c r="D3" s="24"/>
      <c r="E3" s="24"/>
      <c r="F3" s="24"/>
      <c r="G3" s="24"/>
    </row>
    <row r="4" customFormat="false" ht="15.75" hidden="true" customHeight="false" outlineLevel="0" collapsed="false">
      <c r="A4" s="383"/>
    </row>
    <row r="5" customFormat="false" ht="164.25" hidden="true" customHeight="true" outlineLevel="0" collapsed="false">
      <c r="A5" s="377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435</v>
      </c>
    </row>
    <row r="6" customFormat="false" ht="45" hidden="true" customHeight="false" outlineLevel="0" collapsed="false">
      <c r="A6" s="35" t="s">
        <v>9</v>
      </c>
      <c r="B6" s="29"/>
      <c r="C6" s="29"/>
      <c r="D6" s="277" t="s">
        <v>54</v>
      </c>
      <c r="E6" s="32" t="s">
        <v>55</v>
      </c>
      <c r="F6" s="29"/>
      <c r="G6" s="29"/>
    </row>
    <row r="7" customFormat="false" ht="34.5" hidden="true" customHeight="true" outlineLevel="0" collapsed="false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84" t="n">
        <v>7</v>
      </c>
    </row>
    <row r="8" customFormat="false" ht="15" hidden="true" customHeight="true" outlineLevel="0" collapsed="false">
      <c r="A8" s="385" t="s">
        <v>12</v>
      </c>
      <c r="B8" s="386" t="s">
        <v>56</v>
      </c>
      <c r="C8" s="38"/>
      <c r="D8" s="39" t="n">
        <v>41640</v>
      </c>
      <c r="E8" s="39" t="n">
        <v>42735</v>
      </c>
      <c r="F8" s="38"/>
      <c r="G8" s="38"/>
    </row>
    <row r="9" customFormat="false" ht="30" hidden="true" customHeight="false" outlineLevel="0" collapsed="false">
      <c r="A9" s="385"/>
      <c r="B9" s="32" t="s">
        <v>57</v>
      </c>
      <c r="C9" s="38"/>
      <c r="D9" s="39"/>
      <c r="E9" s="39"/>
      <c r="F9" s="38"/>
      <c r="G9" s="38"/>
    </row>
    <row r="10" customFormat="false" ht="75" hidden="true" customHeight="false" outlineLevel="0" collapsed="false">
      <c r="A10" s="387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77" t="s">
        <v>436</v>
      </c>
    </row>
    <row r="11" customFormat="false" ht="210" hidden="true" customHeight="false" outlineLevel="0" collapsed="false">
      <c r="A11" s="387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r="12" customFormat="false" ht="14.45" hidden="true" customHeight="true" outlineLevel="0" collapsed="false">
      <c r="A12" s="35"/>
      <c r="B12" s="229"/>
      <c r="C12" s="229"/>
      <c r="D12" s="229"/>
      <c r="E12" s="229"/>
      <c r="F12" s="229"/>
      <c r="G12" s="229"/>
    </row>
    <row r="13" customFormat="false" ht="15" hidden="true" customHeight="true" outlineLevel="0" collapsed="false">
      <c r="A13" s="29" t="s">
        <v>33</v>
      </c>
      <c r="B13" s="386" t="s">
        <v>64</v>
      </c>
      <c r="C13" s="38"/>
      <c r="D13" s="39" t="n">
        <v>41640</v>
      </c>
      <c r="E13" s="39" t="n">
        <v>42735</v>
      </c>
      <c r="F13" s="38"/>
      <c r="G13" s="38"/>
    </row>
    <row r="14" customFormat="false" ht="30" hidden="true" customHeight="false" outlineLevel="0" collapsed="false">
      <c r="A14" s="29"/>
      <c r="B14" s="32" t="s">
        <v>65</v>
      </c>
      <c r="C14" s="38"/>
      <c r="D14" s="39"/>
      <c r="E14" s="39"/>
      <c r="F14" s="38"/>
      <c r="G14" s="38"/>
    </row>
    <row r="15" customFormat="false" ht="135" hidden="true" customHeight="false" outlineLevel="0" collapsed="false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300" t="s">
        <v>437</v>
      </c>
    </row>
    <row r="16" customFormat="false" ht="75" hidden="true" customHeight="false" outlineLevel="0" collapsed="false">
      <c r="A16" s="387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8" t="s">
        <v>41</v>
      </c>
      <c r="G16" s="229" t="s">
        <v>438</v>
      </c>
    </row>
    <row r="17" customFormat="false" ht="15" hidden="true" customHeight="true" outlineLevel="0" collapsed="false">
      <c r="A17" s="29" t="n">
        <v>3</v>
      </c>
      <c r="B17" s="388" t="s">
        <v>69</v>
      </c>
      <c r="C17" s="38" t="s">
        <v>70</v>
      </c>
      <c r="D17" s="39" t="n">
        <v>41640</v>
      </c>
      <c r="E17" s="39" t="n">
        <v>42735</v>
      </c>
      <c r="F17" s="229"/>
      <c r="G17" s="38"/>
    </row>
    <row r="18" customFormat="false" ht="133.5" hidden="true" customHeight="true" outlineLevel="0" collapsed="false">
      <c r="A18" s="29"/>
      <c r="B18" s="218" t="s">
        <v>71</v>
      </c>
      <c r="C18" s="38"/>
      <c r="D18" s="39"/>
      <c r="E18" s="39"/>
      <c r="F18" s="229"/>
      <c r="G18" s="38"/>
    </row>
    <row r="19" customFormat="false" ht="74.25" hidden="true" customHeight="true" outlineLevel="0" collapsed="false">
      <c r="A19" s="389" t="n">
        <v>41642</v>
      </c>
      <c r="B19" s="230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9" t="s">
        <v>439</v>
      </c>
    </row>
    <row r="20" customFormat="false" ht="102" hidden="true" customHeight="true" outlineLevel="0" collapsed="false">
      <c r="A20" s="389"/>
      <c r="B20" s="218" t="s">
        <v>73</v>
      </c>
      <c r="C20" s="38"/>
      <c r="D20" s="39"/>
      <c r="E20" s="39"/>
      <c r="F20" s="38"/>
      <c r="G20" s="229"/>
    </row>
    <row r="21" customFormat="false" ht="15" hidden="true" customHeight="false" outlineLevel="0" collapsed="false">
      <c r="A21" s="390"/>
    </row>
    <row r="22" customFormat="false" ht="15.75" hidden="true" customHeight="false" outlineLevel="0" collapsed="false">
      <c r="A22" s="391" t="s">
        <v>74</v>
      </c>
    </row>
    <row r="23" customFormat="false" ht="15.75" hidden="true" customHeight="false" outlineLevel="0" collapsed="false">
      <c r="A23" s="391" t="s">
        <v>49</v>
      </c>
    </row>
    <row r="24" customFormat="false" ht="15.75" hidden="true" customHeight="false" outlineLevel="0" collapsed="false">
      <c r="A24" s="381"/>
    </row>
    <row r="25" customFormat="false" ht="15.75" hidden="true" customHeight="false" outlineLevel="0" collapsed="false">
      <c r="A25" s="381" t="s">
        <v>75</v>
      </c>
    </row>
    <row r="26" customFormat="false" ht="15.75" hidden="true" customHeight="false" outlineLevel="0" collapsed="false">
      <c r="A26" s="392" t="s">
        <v>78</v>
      </c>
      <c r="B26" s="392"/>
      <c r="C26" s="392"/>
      <c r="D26" s="392"/>
      <c r="E26" s="392"/>
      <c r="F26" s="392"/>
      <c r="G26" s="392"/>
    </row>
    <row r="27" customFormat="false" ht="15.75" hidden="true" customHeight="false" outlineLevel="0" collapsed="false">
      <c r="A27" s="392" t="s">
        <v>440</v>
      </c>
      <c r="B27" s="392"/>
      <c r="C27" s="392"/>
      <c r="D27" s="392"/>
      <c r="E27" s="392"/>
      <c r="F27" s="392"/>
      <c r="G27" s="392"/>
    </row>
    <row r="28" customFormat="false" ht="15.75" hidden="true" customHeight="false" outlineLevel="0" collapsed="false">
      <c r="A28" s="393"/>
    </row>
    <row r="29" customFormat="false" ht="172.5" hidden="true" customHeight="true" outlineLevel="0" collapsed="false">
      <c r="A29" s="40" t="s">
        <v>80</v>
      </c>
      <c r="B29" s="40" t="s">
        <v>81</v>
      </c>
      <c r="C29" s="40" t="s">
        <v>82</v>
      </c>
      <c r="D29" s="40"/>
      <c r="E29" s="40" t="s">
        <v>83</v>
      </c>
      <c r="F29" s="328" t="s">
        <v>84</v>
      </c>
      <c r="G29" s="328"/>
      <c r="H29" s="328"/>
      <c r="I29" s="328"/>
      <c r="J29" s="328"/>
      <c r="K29" s="328"/>
      <c r="L29" s="328"/>
      <c r="M29" s="328"/>
      <c r="N29" s="328"/>
      <c r="O29" s="328"/>
    </row>
    <row r="30" customFormat="false" ht="30.75" hidden="true" customHeight="true" outlineLevel="0" collapsed="false">
      <c r="A30" s="40"/>
      <c r="B30" s="40"/>
      <c r="C30" s="40" t="s">
        <v>85</v>
      </c>
      <c r="D30" s="40" t="s">
        <v>86</v>
      </c>
      <c r="E30" s="40"/>
      <c r="F30" s="30"/>
      <c r="G30" s="30"/>
      <c r="H30" s="30"/>
      <c r="I30" s="649" t="s">
        <v>87</v>
      </c>
      <c r="J30" s="40" t="s">
        <v>88</v>
      </c>
      <c r="K30" s="40" t="s">
        <v>89</v>
      </c>
      <c r="L30" s="289" t="s">
        <v>441</v>
      </c>
      <c r="M30" s="40" t="s">
        <v>91</v>
      </c>
      <c r="N30" s="40"/>
      <c r="O30" s="40"/>
    </row>
    <row r="31" customFormat="false" ht="15.75" hidden="true" customHeight="false" outlineLevel="0" collapsed="false">
      <c r="A31" s="40"/>
      <c r="B31" s="40"/>
      <c r="C31" s="40"/>
      <c r="D31" s="40"/>
      <c r="E31" s="40"/>
      <c r="F31" s="30"/>
      <c r="G31" s="30"/>
      <c r="H31" s="30"/>
      <c r="I31" s="649"/>
      <c r="J31" s="40"/>
      <c r="K31" s="40"/>
      <c r="L31" s="44" t="s">
        <v>442</v>
      </c>
      <c r="M31" s="40"/>
      <c r="N31" s="40"/>
      <c r="O31" s="40"/>
    </row>
    <row r="32" customFormat="false" ht="15.75" hidden="true" customHeight="false" outlineLevel="0" collapsed="false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70" t="n">
        <v>6</v>
      </c>
      <c r="G32" s="270"/>
      <c r="H32" s="270"/>
      <c r="I32" s="270"/>
      <c r="J32" s="44" t="n">
        <v>7</v>
      </c>
      <c r="K32" s="44" t="n">
        <v>8</v>
      </c>
      <c r="L32" s="44" t="n">
        <v>9</v>
      </c>
      <c r="M32" s="40" t="n">
        <v>10</v>
      </c>
      <c r="N32" s="40"/>
      <c r="O32" s="40"/>
    </row>
    <row r="33" customFormat="false" ht="47.25" hidden="true" customHeight="true" outlineLevel="0" collapsed="false">
      <c r="A33" s="228" t="s">
        <v>192</v>
      </c>
      <c r="B33" s="40" t="s">
        <v>443</v>
      </c>
      <c r="C33" s="394" t="n">
        <v>41640</v>
      </c>
      <c r="D33" s="394" t="n">
        <v>42004</v>
      </c>
      <c r="E33" s="289" t="s">
        <v>237</v>
      </c>
      <c r="F33" s="395"/>
      <c r="G33" s="395"/>
      <c r="H33" s="395"/>
      <c r="I33" s="396" t="n">
        <f aca="false">I34+I36+I37</f>
        <v>20222.504</v>
      </c>
      <c r="J33" s="396" t="n">
        <f aca="false">J34+J36+J37</f>
        <v>0</v>
      </c>
      <c r="K33" s="396" t="n">
        <f aca="false">K34+K36+K37</f>
        <v>17193.04</v>
      </c>
      <c r="L33" s="396" t="n">
        <f aca="false">L34+L36+L37</f>
        <v>0</v>
      </c>
      <c r="M33" s="397" t="n">
        <f aca="false">O34+O35+O36+O37</f>
        <v>3029.464</v>
      </c>
      <c r="N33" s="397"/>
      <c r="O33" s="397"/>
    </row>
    <row r="34" customFormat="false" ht="19.5" hidden="true" customHeight="true" outlineLevel="0" collapsed="false">
      <c r="A34" s="228"/>
      <c r="B34" s="40"/>
      <c r="C34" s="394"/>
      <c r="D34" s="394"/>
      <c r="E34" s="289" t="s">
        <v>238</v>
      </c>
      <c r="F34" s="597" t="s">
        <v>95</v>
      </c>
      <c r="G34" s="597"/>
      <c r="H34" s="597"/>
      <c r="I34" s="399" t="n">
        <f aca="false">J34+K34+L34+O34</f>
        <v>15487.15</v>
      </c>
      <c r="J34" s="401" t="n">
        <f aca="false">J54</f>
        <v>0</v>
      </c>
      <c r="K34" s="400" t="n">
        <f aca="false">K54</f>
        <v>14079.15</v>
      </c>
      <c r="L34" s="401" t="n">
        <f aca="false">L54</f>
        <v>0</v>
      </c>
      <c r="M34" s="398" t="s">
        <v>95</v>
      </c>
      <c r="N34" s="398"/>
      <c r="O34" s="598" t="n">
        <f aca="false">O54</f>
        <v>1408</v>
      </c>
    </row>
    <row r="35" customFormat="false" ht="19.5" hidden="true" customHeight="true" outlineLevel="0" collapsed="false">
      <c r="A35" s="228"/>
      <c r="B35" s="40"/>
      <c r="C35" s="394"/>
      <c r="D35" s="394"/>
      <c r="E35" s="599"/>
      <c r="F35" s="398" t="s">
        <v>96</v>
      </c>
      <c r="G35" s="398"/>
      <c r="H35" s="398"/>
      <c r="I35" s="399" t="n">
        <f aca="false">J35+K35+L35+O35</f>
        <v>0</v>
      </c>
      <c r="J35" s="401" t="n">
        <f aca="false">J55</f>
        <v>0</v>
      </c>
      <c r="K35" s="400" t="n">
        <f aca="false">K55</f>
        <v>0</v>
      </c>
      <c r="L35" s="401" t="n">
        <f aca="false">L55</f>
        <v>0</v>
      </c>
      <c r="M35" s="398" t="s">
        <v>96</v>
      </c>
      <c r="N35" s="398"/>
      <c r="O35" s="600" t="n">
        <f aca="false">O55</f>
        <v>0</v>
      </c>
    </row>
    <row r="36" customFormat="false" ht="19.5" hidden="true" customHeight="true" outlineLevel="0" collapsed="false">
      <c r="A36" s="228"/>
      <c r="B36" s="40"/>
      <c r="C36" s="394"/>
      <c r="D36" s="394"/>
      <c r="E36" s="599"/>
      <c r="F36" s="398" t="s">
        <v>97</v>
      </c>
      <c r="G36" s="398"/>
      <c r="H36" s="398"/>
      <c r="I36" s="399" t="n">
        <f aca="false">J36+K36+L36+O36</f>
        <v>3647.779</v>
      </c>
      <c r="J36" s="401" t="n">
        <f aca="false">J56</f>
        <v>0</v>
      </c>
      <c r="K36" s="400" t="n">
        <f aca="false">K56</f>
        <v>3113.89</v>
      </c>
      <c r="L36" s="401" t="n">
        <f aca="false">L56</f>
        <v>0</v>
      </c>
      <c r="M36" s="398" t="s">
        <v>97</v>
      </c>
      <c r="N36" s="398"/>
      <c r="O36" s="600" t="n">
        <f aca="false">O56</f>
        <v>533.889</v>
      </c>
    </row>
    <row r="37" customFormat="false" ht="19.5" hidden="true" customHeight="true" outlineLevel="0" collapsed="false">
      <c r="A37" s="228"/>
      <c r="B37" s="40"/>
      <c r="C37" s="394"/>
      <c r="D37" s="394"/>
      <c r="E37" s="601"/>
      <c r="F37" s="398" t="s">
        <v>62</v>
      </c>
      <c r="G37" s="398"/>
      <c r="H37" s="398"/>
      <c r="I37" s="399" t="n">
        <f aca="false">J37+K37+L37+O37</f>
        <v>1087.575</v>
      </c>
      <c r="J37" s="402" t="n">
        <f aca="false">J57+J93+J126</f>
        <v>0</v>
      </c>
      <c r="K37" s="400" t="n">
        <f aca="false">K57+K93+K126</f>
        <v>0</v>
      </c>
      <c r="L37" s="402" t="n">
        <f aca="false">L57+L93+L126</f>
        <v>0</v>
      </c>
      <c r="M37" s="398" t="s">
        <v>62</v>
      </c>
      <c r="N37" s="398"/>
      <c r="O37" s="600" t="n">
        <f aca="false">O57+M93+M126</f>
        <v>1087.575</v>
      </c>
    </row>
    <row r="38" customFormat="false" ht="18.75" hidden="true" customHeight="false" outlineLevel="0" collapsed="false">
      <c r="A38" s="228"/>
      <c r="B38" s="40"/>
      <c r="C38" s="394" t="n">
        <v>42005</v>
      </c>
      <c r="D38" s="394" t="n">
        <v>42369</v>
      </c>
      <c r="E38" s="289" t="s">
        <v>239</v>
      </c>
      <c r="F38" s="403"/>
      <c r="G38" s="404"/>
      <c r="H38" s="404"/>
      <c r="I38" s="396" t="n">
        <f aca="false">I39+I40+I41+I42</f>
        <v>61033.92</v>
      </c>
      <c r="J38" s="396" t="n">
        <f aca="false">J39+J40+J41+J42</f>
        <v>0</v>
      </c>
      <c r="K38" s="396" t="n">
        <f aca="false">K39+K40+K41+K42</f>
        <v>4780.39</v>
      </c>
      <c r="L38" s="396" t="n">
        <f aca="false">L39+L40+L41+L42</f>
        <v>0</v>
      </c>
      <c r="M38" s="397" t="n">
        <f aca="false">O39+O40+O41+O42</f>
        <v>56253.53</v>
      </c>
      <c r="N38" s="397"/>
      <c r="O38" s="397"/>
    </row>
    <row r="39" customFormat="false" ht="19.5" hidden="true" customHeight="true" outlineLevel="0" collapsed="false">
      <c r="A39" s="228"/>
      <c r="B39" s="40"/>
      <c r="C39" s="394"/>
      <c r="D39" s="394"/>
      <c r="E39" s="289" t="s">
        <v>238</v>
      </c>
      <c r="F39" s="398" t="s">
        <v>95</v>
      </c>
      <c r="G39" s="398"/>
      <c r="H39" s="398"/>
      <c r="I39" s="399" t="n">
        <f aca="false">J39+K39+L39+O39</f>
        <v>19069.2</v>
      </c>
      <c r="J39" s="400" t="n">
        <f aca="false">J59+J96</f>
        <v>0</v>
      </c>
      <c r="K39" s="400" t="n">
        <f aca="false">K59+K96</f>
        <v>0</v>
      </c>
      <c r="L39" s="400" t="n">
        <f aca="false">L59+L96</f>
        <v>0</v>
      </c>
      <c r="M39" s="398" t="s">
        <v>95</v>
      </c>
      <c r="N39" s="398"/>
      <c r="O39" s="598" t="n">
        <f aca="false">O59+O96</f>
        <v>19069.2</v>
      </c>
    </row>
    <row r="40" customFormat="false" ht="19.5" hidden="true" customHeight="true" outlineLevel="0" collapsed="false">
      <c r="A40" s="228"/>
      <c r="B40" s="40"/>
      <c r="C40" s="394"/>
      <c r="D40" s="394"/>
      <c r="E40" s="599"/>
      <c r="F40" s="398" t="s">
        <v>96</v>
      </c>
      <c r="G40" s="398"/>
      <c r="H40" s="398"/>
      <c r="I40" s="399" t="n">
        <f aca="false">J40+K40+L40+O40</f>
        <v>18971.24</v>
      </c>
      <c r="J40" s="400" t="n">
        <f aca="false">J60+J97</f>
        <v>0</v>
      </c>
      <c r="K40" s="400" t="n">
        <f aca="false">K60+K97</f>
        <v>1156.4</v>
      </c>
      <c r="L40" s="400" t="n">
        <f aca="false">L60+L97</f>
        <v>0</v>
      </c>
      <c r="M40" s="398" t="s">
        <v>96</v>
      </c>
      <c r="N40" s="398"/>
      <c r="O40" s="600" t="n">
        <f aca="false">O60+O97</f>
        <v>17814.84</v>
      </c>
    </row>
    <row r="41" customFormat="false" ht="19.5" hidden="true" customHeight="true" outlineLevel="0" collapsed="false">
      <c r="A41" s="228"/>
      <c r="B41" s="40"/>
      <c r="C41" s="394"/>
      <c r="D41" s="394"/>
      <c r="E41" s="599"/>
      <c r="F41" s="398" t="s">
        <v>97</v>
      </c>
      <c r="G41" s="398"/>
      <c r="H41" s="398"/>
      <c r="I41" s="399" t="n">
        <f aca="false">J41+K41+L41+O41</f>
        <v>20479.29</v>
      </c>
      <c r="J41" s="400" t="n">
        <f aca="false">J61+J98</f>
        <v>0</v>
      </c>
      <c r="K41" s="400" t="n">
        <f aca="false">K61+K98</f>
        <v>3623.99</v>
      </c>
      <c r="L41" s="400" t="n">
        <f aca="false">L61+L98</f>
        <v>0</v>
      </c>
      <c r="M41" s="398" t="s">
        <v>97</v>
      </c>
      <c r="N41" s="398"/>
      <c r="O41" s="600" t="n">
        <f aca="false">O61+O98</f>
        <v>16855.3</v>
      </c>
    </row>
    <row r="42" customFormat="false" ht="19.5" hidden="true" customHeight="true" outlineLevel="0" collapsed="false">
      <c r="A42" s="228"/>
      <c r="B42" s="40"/>
      <c r="C42" s="394"/>
      <c r="D42" s="394"/>
      <c r="E42" s="601"/>
      <c r="F42" s="398" t="s">
        <v>62</v>
      </c>
      <c r="G42" s="398"/>
      <c r="H42" s="398"/>
      <c r="I42" s="399" t="n">
        <f aca="false">J42+K42+L42+O42</f>
        <v>2514.19</v>
      </c>
      <c r="J42" s="400" t="n">
        <f aca="false">J62+J99+J128</f>
        <v>0</v>
      </c>
      <c r="K42" s="400" t="n">
        <f aca="false">K62+K99+K128</f>
        <v>0</v>
      </c>
      <c r="L42" s="400" t="n">
        <f aca="false">L62+L99+L128</f>
        <v>0</v>
      </c>
      <c r="M42" s="398" t="s">
        <v>62</v>
      </c>
      <c r="N42" s="398"/>
      <c r="O42" s="600" t="n">
        <f aca="false">O62+O99+M128</f>
        <v>2514.19</v>
      </c>
    </row>
    <row r="43" customFormat="false" ht="18.75" hidden="true" customHeight="false" outlineLevel="0" collapsed="false">
      <c r="A43" s="228"/>
      <c r="B43" s="40"/>
      <c r="C43" s="394" t="n">
        <v>42370</v>
      </c>
      <c r="D43" s="394" t="n">
        <v>42735</v>
      </c>
      <c r="E43" s="289" t="s">
        <v>240</v>
      </c>
      <c r="F43" s="397" t="n">
        <f aca="false">I44+I45+I46+I47</f>
        <v>57407.4</v>
      </c>
      <c r="G43" s="397"/>
      <c r="H43" s="397"/>
      <c r="I43" s="397"/>
      <c r="J43" s="405" t="n">
        <f aca="false">J44+J45+J46+J47</f>
        <v>0</v>
      </c>
      <c r="K43" s="405" t="n">
        <f aca="false">K44+K45+K46+K47</f>
        <v>0</v>
      </c>
      <c r="L43" s="406" t="n">
        <f aca="false">L44+L45+L46+L47</f>
        <v>0</v>
      </c>
      <c r="M43" s="397" t="n">
        <f aca="false">O44+O45+O46+O47</f>
        <v>57407.4</v>
      </c>
      <c r="N43" s="397"/>
      <c r="O43" s="397"/>
    </row>
    <row r="44" customFormat="false" ht="19.5" hidden="true" customHeight="true" outlineLevel="0" collapsed="false">
      <c r="A44" s="228"/>
      <c r="B44" s="40"/>
      <c r="C44" s="394"/>
      <c r="D44" s="394"/>
      <c r="E44" s="289" t="s">
        <v>238</v>
      </c>
      <c r="F44" s="398" t="s">
        <v>95</v>
      </c>
      <c r="G44" s="398"/>
      <c r="H44" s="398"/>
      <c r="I44" s="399" t="n">
        <f aca="false">J44+K44+L44+O44</f>
        <v>18714</v>
      </c>
      <c r="J44" s="401" t="n">
        <f aca="false">J64+J101</f>
        <v>0</v>
      </c>
      <c r="K44" s="401" t="n">
        <f aca="false">K64+K101</f>
        <v>0</v>
      </c>
      <c r="L44" s="401" t="n">
        <f aca="false">L64+L101</f>
        <v>0</v>
      </c>
      <c r="M44" s="398" t="s">
        <v>95</v>
      </c>
      <c r="N44" s="398"/>
      <c r="O44" s="598" t="n">
        <f aca="false">O64+O101</f>
        <v>18714</v>
      </c>
    </row>
    <row r="45" customFormat="false" ht="19.5" hidden="true" customHeight="true" outlineLevel="0" collapsed="false">
      <c r="A45" s="228"/>
      <c r="B45" s="40"/>
      <c r="C45" s="394"/>
      <c r="D45" s="394"/>
      <c r="E45" s="599"/>
      <c r="F45" s="398" t="s">
        <v>96</v>
      </c>
      <c r="G45" s="398"/>
      <c r="H45" s="398"/>
      <c r="I45" s="399" t="n">
        <f aca="false">J45+K45+L45+O45</f>
        <v>18466</v>
      </c>
      <c r="J45" s="401" t="n">
        <f aca="false">J65+J102</f>
        <v>0</v>
      </c>
      <c r="K45" s="401" t="n">
        <f aca="false">K65+K102</f>
        <v>0</v>
      </c>
      <c r="L45" s="401" t="n">
        <f aca="false">L65+L102</f>
        <v>0</v>
      </c>
      <c r="M45" s="398" t="s">
        <v>96</v>
      </c>
      <c r="N45" s="398"/>
      <c r="O45" s="600" t="n">
        <f aca="false">O65+O102</f>
        <v>18466</v>
      </c>
    </row>
    <row r="46" customFormat="false" ht="19.5" hidden="true" customHeight="true" outlineLevel="0" collapsed="false">
      <c r="A46" s="228"/>
      <c r="B46" s="40"/>
      <c r="C46" s="394"/>
      <c r="D46" s="394"/>
      <c r="E46" s="599"/>
      <c r="F46" s="398" t="s">
        <v>97</v>
      </c>
      <c r="G46" s="398"/>
      <c r="H46" s="398"/>
      <c r="I46" s="399" t="n">
        <f aca="false">J46+K46+L46+O46</f>
        <v>18718.1</v>
      </c>
      <c r="J46" s="401" t="n">
        <f aca="false">J66+J103</f>
        <v>0</v>
      </c>
      <c r="K46" s="401" t="n">
        <f aca="false">K66+K103</f>
        <v>0</v>
      </c>
      <c r="L46" s="401" t="n">
        <f aca="false">L66+L103</f>
        <v>0</v>
      </c>
      <c r="M46" s="398" t="s">
        <v>97</v>
      </c>
      <c r="N46" s="398"/>
      <c r="O46" s="600" t="n">
        <f aca="false">O66+O103</f>
        <v>18718.1</v>
      </c>
    </row>
    <row r="47" customFormat="false" ht="19.5" hidden="true" customHeight="true" outlineLevel="0" collapsed="false">
      <c r="A47" s="228"/>
      <c r="B47" s="40"/>
      <c r="C47" s="394"/>
      <c r="D47" s="394"/>
      <c r="E47" s="601"/>
      <c r="F47" s="398" t="s">
        <v>62</v>
      </c>
      <c r="G47" s="398"/>
      <c r="H47" s="398"/>
      <c r="I47" s="399" t="n">
        <f aca="false">J47+K47+L47+O47</f>
        <v>1509.3</v>
      </c>
      <c r="J47" s="401" t="n">
        <f aca="false">J67+J104+J130</f>
        <v>0</v>
      </c>
      <c r="K47" s="402" t="n">
        <f aca="false">K67+K104+K130</f>
        <v>0</v>
      </c>
      <c r="L47" s="402" t="n">
        <f aca="false">L67+L104+L130</f>
        <v>0</v>
      </c>
      <c r="M47" s="398" t="s">
        <v>62</v>
      </c>
      <c r="N47" s="398"/>
      <c r="O47" s="600" t="n">
        <f aca="false">O67+O104+M130</f>
        <v>1509.3</v>
      </c>
    </row>
    <row r="48" customFormat="false" ht="19.5" hidden="true" customHeight="true" outlineLevel="0" collapsed="false">
      <c r="A48" s="40" t="s">
        <v>94</v>
      </c>
      <c r="B48" s="40"/>
      <c r="C48" s="394" t="n">
        <v>41640</v>
      </c>
      <c r="D48" s="394" t="n">
        <v>42735</v>
      </c>
      <c r="E48" s="40"/>
      <c r="F48" s="397" t="n">
        <f aca="false">I49+I50+I51+I52</f>
        <v>138663.824</v>
      </c>
      <c r="G48" s="397"/>
      <c r="H48" s="397"/>
      <c r="I48" s="397"/>
      <c r="J48" s="407" t="n">
        <f aca="false">J49+J50+J51+J52</f>
        <v>0</v>
      </c>
      <c r="K48" s="407" t="n">
        <f aca="false">K49+K50+K51+K52</f>
        <v>21973.43</v>
      </c>
      <c r="L48" s="407" t="n">
        <f aca="false">L49+L50+L51+L52</f>
        <v>0</v>
      </c>
      <c r="M48" s="397" t="n">
        <f aca="false">O49+O50+O51+O52</f>
        <v>116690.394</v>
      </c>
      <c r="N48" s="397"/>
      <c r="O48" s="397"/>
    </row>
    <row r="49" customFormat="false" ht="19.5" hidden="true" customHeight="true" outlineLevel="0" collapsed="false">
      <c r="A49" s="40"/>
      <c r="B49" s="40"/>
      <c r="C49" s="394"/>
      <c r="D49" s="394"/>
      <c r="E49" s="40"/>
      <c r="F49" s="398" t="s">
        <v>95</v>
      </c>
      <c r="G49" s="398"/>
      <c r="H49" s="398"/>
      <c r="I49" s="408" t="n">
        <f aca="false">J49+K49+O49+L49</f>
        <v>53270.35</v>
      </c>
      <c r="J49" s="408" t="n">
        <f aca="false">J34+J39+J44</f>
        <v>0</v>
      </c>
      <c r="K49" s="409" t="n">
        <f aca="false">K34+K39+K44</f>
        <v>14079.15</v>
      </c>
      <c r="L49" s="409" t="n">
        <f aca="false">L34+L39+L44</f>
        <v>0</v>
      </c>
      <c r="M49" s="398" t="s">
        <v>95</v>
      </c>
      <c r="N49" s="398"/>
      <c r="O49" s="602" t="n">
        <f aca="false">O34+O39++O44</f>
        <v>39191.2</v>
      </c>
    </row>
    <row r="50" customFormat="false" ht="19.5" hidden="true" customHeight="true" outlineLevel="0" collapsed="false">
      <c r="A50" s="40"/>
      <c r="B50" s="40"/>
      <c r="C50" s="394"/>
      <c r="D50" s="394"/>
      <c r="E50" s="40"/>
      <c r="F50" s="398" t="s">
        <v>96</v>
      </c>
      <c r="G50" s="398"/>
      <c r="H50" s="398"/>
      <c r="I50" s="408" t="n">
        <f aca="false">J50+K50+O50+L50</f>
        <v>37437.24</v>
      </c>
      <c r="J50" s="408" t="n">
        <f aca="false">J35+J40+J45</f>
        <v>0</v>
      </c>
      <c r="K50" s="409" t="n">
        <f aca="false">K35+K40+K45</f>
        <v>1156.4</v>
      </c>
      <c r="L50" s="409" t="n">
        <f aca="false">L35+L40+L45</f>
        <v>0</v>
      </c>
      <c r="M50" s="398" t="s">
        <v>96</v>
      </c>
      <c r="N50" s="398"/>
      <c r="O50" s="603" t="n">
        <f aca="false">O35+O40++O45</f>
        <v>36280.84</v>
      </c>
    </row>
    <row r="51" customFormat="false" ht="19.5" hidden="true" customHeight="true" outlineLevel="0" collapsed="false">
      <c r="A51" s="40"/>
      <c r="B51" s="40"/>
      <c r="C51" s="394"/>
      <c r="D51" s="394"/>
      <c r="E51" s="40"/>
      <c r="F51" s="398" t="s">
        <v>97</v>
      </c>
      <c r="G51" s="398"/>
      <c r="H51" s="398"/>
      <c r="I51" s="408" t="n">
        <f aca="false">J51+K51+O51+L51</f>
        <v>42845.169</v>
      </c>
      <c r="J51" s="408" t="n">
        <f aca="false">J36+J41+J46</f>
        <v>0</v>
      </c>
      <c r="K51" s="409" t="n">
        <f aca="false">K46+K41+K36</f>
        <v>6737.88</v>
      </c>
      <c r="L51" s="409" t="n">
        <f aca="false">L36+L41+L46</f>
        <v>0</v>
      </c>
      <c r="M51" s="398" t="s">
        <v>97</v>
      </c>
      <c r="N51" s="398"/>
      <c r="O51" s="603" t="n">
        <f aca="false">O36+O41++O46</f>
        <v>36107.289</v>
      </c>
    </row>
    <row r="52" customFormat="false" ht="19.5" hidden="true" customHeight="true" outlineLevel="0" collapsed="false">
      <c r="A52" s="40"/>
      <c r="B52" s="40"/>
      <c r="C52" s="394"/>
      <c r="D52" s="394"/>
      <c r="E52" s="40"/>
      <c r="F52" s="398" t="s">
        <v>62</v>
      </c>
      <c r="G52" s="398"/>
      <c r="H52" s="398"/>
      <c r="I52" s="408" t="n">
        <f aca="false">J52+K52+O52+L52</f>
        <v>5111.065</v>
      </c>
      <c r="J52" s="408" t="n">
        <f aca="false">J37+J42+J47</f>
        <v>0</v>
      </c>
      <c r="K52" s="409" t="n">
        <f aca="false">K47+K42+K37</f>
        <v>0</v>
      </c>
      <c r="L52" s="409" t="n">
        <f aca="false">L37+L42+L47</f>
        <v>0</v>
      </c>
      <c r="M52" s="398" t="s">
        <v>62</v>
      </c>
      <c r="N52" s="398"/>
      <c r="O52" s="603" t="n">
        <f aca="false">O37+O42++O47</f>
        <v>5111.065</v>
      </c>
    </row>
    <row r="53" customFormat="false" ht="36.75" hidden="true" customHeight="true" outlineLevel="0" collapsed="false">
      <c r="A53" s="40" t="s">
        <v>99</v>
      </c>
      <c r="B53" s="40" t="s">
        <v>235</v>
      </c>
      <c r="C53" s="394" t="n">
        <v>41640</v>
      </c>
      <c r="D53" s="394" t="n">
        <v>42004</v>
      </c>
      <c r="E53" s="289" t="s">
        <v>237</v>
      </c>
      <c r="F53" s="410"/>
      <c r="G53" s="410"/>
      <c r="H53" s="410"/>
      <c r="I53" s="411" t="n">
        <f aca="false">I54+I55+I56+I57</f>
        <v>19248.329</v>
      </c>
      <c r="J53" s="650" t="n">
        <f aca="false">J54+J55+J56+J57</f>
        <v>0</v>
      </c>
      <c r="K53" s="412" t="n">
        <f aca="false">K54+K55+K56+K57</f>
        <v>17193.04</v>
      </c>
      <c r="L53" s="412" t="n">
        <f aca="false">L54+L55+L56+L57</f>
        <v>0</v>
      </c>
      <c r="M53" s="397" t="n">
        <f aca="false">O54+O55+O56+O57</f>
        <v>2055.289</v>
      </c>
      <c r="N53" s="397"/>
      <c r="O53" s="397"/>
    </row>
    <row r="54" customFormat="false" ht="19.5" hidden="true" customHeight="true" outlineLevel="0" collapsed="false">
      <c r="A54" s="40"/>
      <c r="B54" s="40"/>
      <c r="C54" s="394"/>
      <c r="D54" s="394"/>
      <c r="E54" s="289" t="s">
        <v>238</v>
      </c>
      <c r="F54" s="413" t="s">
        <v>95</v>
      </c>
      <c r="G54" s="413"/>
      <c r="H54" s="413"/>
      <c r="I54" s="414" t="n">
        <f aca="false">K54+O54+L54+J54</f>
        <v>15487.15</v>
      </c>
      <c r="J54" s="651" t="n">
        <f aca="false">J74</f>
        <v>0</v>
      </c>
      <c r="K54" s="415" t="n">
        <f aca="false">K74</f>
        <v>14079.15</v>
      </c>
      <c r="L54" s="416" t="n">
        <f aca="false">L74</f>
        <v>0</v>
      </c>
      <c r="M54" s="417" t="s">
        <v>95</v>
      </c>
      <c r="N54" s="417"/>
      <c r="O54" s="604" t="n">
        <f aca="false">N74</f>
        <v>1408</v>
      </c>
    </row>
    <row r="55" customFormat="false" ht="19.5" hidden="true" customHeight="true" outlineLevel="0" collapsed="false">
      <c r="A55" s="40"/>
      <c r="B55" s="40"/>
      <c r="C55" s="394"/>
      <c r="D55" s="394"/>
      <c r="E55" s="599"/>
      <c r="F55" s="413" t="s">
        <v>96</v>
      </c>
      <c r="G55" s="413"/>
      <c r="H55" s="413"/>
      <c r="I55" s="414" t="n">
        <f aca="false">K55+O55+L55+J55</f>
        <v>0</v>
      </c>
      <c r="J55" s="651" t="n">
        <f aca="false">J75</f>
        <v>0</v>
      </c>
      <c r="K55" s="415" t="n">
        <f aca="false">K75</f>
        <v>0</v>
      </c>
      <c r="L55" s="416" t="n">
        <f aca="false">L75</f>
        <v>0</v>
      </c>
      <c r="M55" s="417" t="s">
        <v>96</v>
      </c>
      <c r="N55" s="417"/>
      <c r="O55" s="428" t="n">
        <f aca="false">N75</f>
        <v>0</v>
      </c>
    </row>
    <row r="56" customFormat="false" ht="19.5" hidden="true" customHeight="true" outlineLevel="0" collapsed="false">
      <c r="A56" s="40"/>
      <c r="B56" s="40"/>
      <c r="C56" s="394"/>
      <c r="D56" s="394"/>
      <c r="E56" s="599"/>
      <c r="F56" s="413" t="s">
        <v>97</v>
      </c>
      <c r="G56" s="413"/>
      <c r="H56" s="413"/>
      <c r="I56" s="414" t="n">
        <f aca="false">K56+O56+L56+J56</f>
        <v>3647.779</v>
      </c>
      <c r="J56" s="651" t="n">
        <f aca="false">J76</f>
        <v>0</v>
      </c>
      <c r="K56" s="415" t="n">
        <f aca="false">K76</f>
        <v>3113.89</v>
      </c>
      <c r="L56" s="416" t="n">
        <f aca="false">L76</f>
        <v>0</v>
      </c>
      <c r="M56" s="417" t="s">
        <v>97</v>
      </c>
      <c r="N56" s="417"/>
      <c r="O56" s="428" t="n">
        <f aca="false">N76</f>
        <v>533.889</v>
      </c>
    </row>
    <row r="57" customFormat="false" ht="19.5" hidden="true" customHeight="true" outlineLevel="0" collapsed="false">
      <c r="A57" s="40"/>
      <c r="B57" s="40"/>
      <c r="C57" s="394"/>
      <c r="D57" s="394"/>
      <c r="E57" s="601"/>
      <c r="F57" s="413" t="s">
        <v>62</v>
      </c>
      <c r="G57" s="413"/>
      <c r="H57" s="413"/>
      <c r="I57" s="414" t="n">
        <f aca="false">K57+O57+L57+J57</f>
        <v>113.4</v>
      </c>
      <c r="J57" s="651" t="n">
        <f aca="false">J86</f>
        <v>0</v>
      </c>
      <c r="K57" s="415" t="n">
        <f aca="false">K86</f>
        <v>0</v>
      </c>
      <c r="L57" s="416" t="n">
        <f aca="false">L86</f>
        <v>0</v>
      </c>
      <c r="M57" s="417" t="s">
        <v>62</v>
      </c>
      <c r="N57" s="417"/>
      <c r="O57" s="428" t="n">
        <f aca="false">M86</f>
        <v>113.4</v>
      </c>
    </row>
    <row r="58" customFormat="false" ht="18.75" hidden="true" customHeight="false" outlineLevel="0" collapsed="false">
      <c r="A58" s="40"/>
      <c r="B58" s="40"/>
      <c r="C58" s="394" t="n">
        <v>42005</v>
      </c>
      <c r="D58" s="394" t="n">
        <v>42369</v>
      </c>
      <c r="E58" s="289" t="s">
        <v>239</v>
      </c>
      <c r="F58" s="418"/>
      <c r="G58" s="419"/>
      <c r="H58" s="419"/>
      <c r="I58" s="420" t="n">
        <f aca="false">I59+I60+I61+I62</f>
        <v>58143.42</v>
      </c>
      <c r="J58" s="652" t="n">
        <f aca="false">J59+J60+J61+J62</f>
        <v>0</v>
      </c>
      <c r="K58" s="421" t="n">
        <f aca="false">K59+K60+K61+K62</f>
        <v>4780.39</v>
      </c>
      <c r="L58" s="421" t="n">
        <f aca="false">L59+L60+L61+L62</f>
        <v>0</v>
      </c>
      <c r="M58" s="418"/>
      <c r="N58" s="419"/>
      <c r="O58" s="396" t="n">
        <f aca="false">O59+O60+O61+O62</f>
        <v>53363.03</v>
      </c>
    </row>
    <row r="59" customFormat="false" ht="19.5" hidden="true" customHeight="true" outlineLevel="0" collapsed="false">
      <c r="A59" s="40"/>
      <c r="B59" s="40"/>
      <c r="C59" s="394"/>
      <c r="D59" s="394"/>
      <c r="E59" s="289" t="s">
        <v>238</v>
      </c>
      <c r="F59" s="413" t="s">
        <v>95</v>
      </c>
      <c r="G59" s="413"/>
      <c r="H59" s="413"/>
      <c r="I59" s="414" t="n">
        <f aca="false">J59+K59+L59+O59</f>
        <v>18791</v>
      </c>
      <c r="J59" s="651" t="n">
        <f aca="false">J78</f>
        <v>0</v>
      </c>
      <c r="K59" s="415" t="n">
        <f aca="false">K78</f>
        <v>0</v>
      </c>
      <c r="L59" s="416" t="n">
        <f aca="false">L78</f>
        <v>0</v>
      </c>
      <c r="M59" s="417" t="s">
        <v>95</v>
      </c>
      <c r="N59" s="417"/>
      <c r="O59" s="604" t="n">
        <f aca="false">N78</f>
        <v>18791</v>
      </c>
    </row>
    <row r="60" customFormat="false" ht="19.5" hidden="true" customHeight="true" outlineLevel="0" collapsed="false">
      <c r="A60" s="40"/>
      <c r="B60" s="40"/>
      <c r="C60" s="394"/>
      <c r="D60" s="394"/>
      <c r="E60" s="599"/>
      <c r="F60" s="413" t="s">
        <v>96</v>
      </c>
      <c r="G60" s="413"/>
      <c r="H60" s="413"/>
      <c r="I60" s="414" t="n">
        <f aca="false">J60+K60+L60+O60</f>
        <v>17977.54</v>
      </c>
      <c r="J60" s="651" t="n">
        <f aca="false">J79</f>
        <v>0</v>
      </c>
      <c r="K60" s="415" t="n">
        <f aca="false">K79</f>
        <v>1156.4</v>
      </c>
      <c r="L60" s="416" t="n">
        <f aca="false">L79</f>
        <v>0</v>
      </c>
      <c r="M60" s="417" t="s">
        <v>96</v>
      </c>
      <c r="N60" s="417"/>
      <c r="O60" s="428" t="n">
        <f aca="false">N79</f>
        <v>16821.14</v>
      </c>
    </row>
    <row r="61" customFormat="false" ht="19.5" hidden="true" customHeight="true" outlineLevel="0" collapsed="false">
      <c r="A61" s="40"/>
      <c r="B61" s="40"/>
      <c r="C61" s="394"/>
      <c r="D61" s="394"/>
      <c r="E61" s="599"/>
      <c r="F61" s="413" t="s">
        <v>97</v>
      </c>
      <c r="G61" s="413"/>
      <c r="H61" s="413"/>
      <c r="I61" s="414" t="n">
        <f aca="false">J61+K61+L61+O61</f>
        <v>20278.39</v>
      </c>
      <c r="J61" s="651" t="n">
        <f aca="false">J80</f>
        <v>0</v>
      </c>
      <c r="K61" s="415" t="n">
        <f aca="false">K80</f>
        <v>3623.99</v>
      </c>
      <c r="L61" s="416" t="n">
        <f aca="false">L80</f>
        <v>0</v>
      </c>
      <c r="M61" s="417" t="s">
        <v>97</v>
      </c>
      <c r="N61" s="417"/>
      <c r="O61" s="428" t="n">
        <f aca="false">N80</f>
        <v>16654.4</v>
      </c>
    </row>
    <row r="62" customFormat="false" ht="19.5" hidden="true" customHeight="true" outlineLevel="0" collapsed="false">
      <c r="A62" s="40"/>
      <c r="B62" s="40"/>
      <c r="C62" s="394"/>
      <c r="D62" s="394"/>
      <c r="E62" s="601"/>
      <c r="F62" s="413" t="s">
        <v>62</v>
      </c>
      <c r="G62" s="413"/>
      <c r="H62" s="413"/>
      <c r="I62" s="414" t="n">
        <f aca="false">J62+K62+L62+O62</f>
        <v>1096.49</v>
      </c>
      <c r="J62" s="651" t="n">
        <f aca="false">J88</f>
        <v>0</v>
      </c>
      <c r="K62" s="415" t="n">
        <f aca="false">K88</f>
        <v>0</v>
      </c>
      <c r="L62" s="416" t="n">
        <f aca="false">L88</f>
        <v>0</v>
      </c>
      <c r="M62" s="417" t="s">
        <v>62</v>
      </c>
      <c r="N62" s="417"/>
      <c r="O62" s="428" t="n">
        <f aca="false">M88</f>
        <v>1096.49</v>
      </c>
    </row>
    <row r="63" customFormat="false" ht="18.75" hidden="true" customHeight="false" outlineLevel="0" collapsed="false">
      <c r="A63" s="40"/>
      <c r="B63" s="40"/>
      <c r="C63" s="394" t="n">
        <v>42370</v>
      </c>
      <c r="D63" s="394" t="n">
        <v>42735</v>
      </c>
      <c r="E63" s="289" t="s">
        <v>240</v>
      </c>
      <c r="F63" s="407"/>
      <c r="G63" s="422"/>
      <c r="H63" s="422"/>
      <c r="I63" s="423" t="n">
        <f aca="false">I64+I65+I66+I67</f>
        <v>54855</v>
      </c>
      <c r="J63" s="652" t="n">
        <f aca="false">J64+J65+J66+J67</f>
        <v>0</v>
      </c>
      <c r="K63" s="421" t="n">
        <f aca="false">K64+K65+K66+K67</f>
        <v>0</v>
      </c>
      <c r="L63" s="421" t="n">
        <f aca="false">L64+L65+L66+L67</f>
        <v>0</v>
      </c>
      <c r="M63" s="418"/>
      <c r="N63" s="424"/>
      <c r="O63" s="396" t="n">
        <f aca="false">O64+O65+O66+O67</f>
        <v>54855</v>
      </c>
    </row>
    <row r="64" customFormat="false" ht="19.5" hidden="true" customHeight="true" outlineLevel="0" collapsed="false">
      <c r="A64" s="40"/>
      <c r="B64" s="40"/>
      <c r="C64" s="394"/>
      <c r="D64" s="394"/>
      <c r="E64" s="289" t="s">
        <v>238</v>
      </c>
      <c r="F64" s="413" t="s">
        <v>95</v>
      </c>
      <c r="G64" s="413"/>
      <c r="H64" s="413"/>
      <c r="I64" s="414" t="n">
        <f aca="false">J64+K64+L64+O64</f>
        <v>18488</v>
      </c>
      <c r="J64" s="651" t="n">
        <f aca="false">J82</f>
        <v>0</v>
      </c>
      <c r="K64" s="415" t="n">
        <f aca="false">K82</f>
        <v>0</v>
      </c>
      <c r="L64" s="416" t="n">
        <f aca="false">L82</f>
        <v>0</v>
      </c>
      <c r="M64" s="417" t="s">
        <v>95</v>
      </c>
      <c r="N64" s="417"/>
      <c r="O64" s="604" t="n">
        <f aca="false">N82</f>
        <v>18488</v>
      </c>
    </row>
    <row r="65" customFormat="false" ht="19.5" hidden="true" customHeight="true" outlineLevel="0" collapsed="false">
      <c r="A65" s="40"/>
      <c r="B65" s="40"/>
      <c r="C65" s="394"/>
      <c r="D65" s="394"/>
      <c r="E65" s="599"/>
      <c r="F65" s="413" t="s">
        <v>96</v>
      </c>
      <c r="G65" s="413"/>
      <c r="H65" s="413"/>
      <c r="I65" s="414" t="n">
        <f aca="false">J65+K65+L65+O65</f>
        <v>17648</v>
      </c>
      <c r="J65" s="651" t="n">
        <f aca="false">J83</f>
        <v>0</v>
      </c>
      <c r="K65" s="415" t="n">
        <f aca="false">K83</f>
        <v>0</v>
      </c>
      <c r="L65" s="416" t="n">
        <f aca="false">L83</f>
        <v>0</v>
      </c>
      <c r="M65" s="417" t="s">
        <v>96</v>
      </c>
      <c r="N65" s="417"/>
      <c r="O65" s="428" t="n">
        <f aca="false">N83</f>
        <v>17648</v>
      </c>
    </row>
    <row r="66" customFormat="false" ht="19.5" hidden="true" customHeight="true" outlineLevel="0" collapsed="false">
      <c r="A66" s="40"/>
      <c r="B66" s="40"/>
      <c r="C66" s="394"/>
      <c r="D66" s="394"/>
      <c r="E66" s="599"/>
      <c r="F66" s="413" t="s">
        <v>97</v>
      </c>
      <c r="G66" s="413"/>
      <c r="H66" s="413"/>
      <c r="I66" s="414" t="n">
        <f aca="false">J66+K66+L66+O66</f>
        <v>18505</v>
      </c>
      <c r="J66" s="651" t="n">
        <f aca="false">J84</f>
        <v>0</v>
      </c>
      <c r="K66" s="415" t="n">
        <f aca="false">K84</f>
        <v>0</v>
      </c>
      <c r="L66" s="416" t="n">
        <f aca="false">L84</f>
        <v>0</v>
      </c>
      <c r="M66" s="417" t="s">
        <v>97</v>
      </c>
      <c r="N66" s="417"/>
      <c r="O66" s="428" t="n">
        <f aca="false">N84</f>
        <v>18505</v>
      </c>
    </row>
    <row r="67" customFormat="false" ht="19.5" hidden="true" customHeight="true" outlineLevel="0" collapsed="false">
      <c r="A67" s="40"/>
      <c r="B67" s="40"/>
      <c r="C67" s="394"/>
      <c r="D67" s="394"/>
      <c r="E67" s="601"/>
      <c r="F67" s="413" t="s">
        <v>62</v>
      </c>
      <c r="G67" s="413"/>
      <c r="H67" s="413"/>
      <c r="I67" s="414" t="n">
        <f aca="false">J67+K67+L67+O67</f>
        <v>214</v>
      </c>
      <c r="J67" s="651" t="n">
        <f aca="false">J90</f>
        <v>0</v>
      </c>
      <c r="K67" s="415" t="n">
        <f aca="false">K90</f>
        <v>0</v>
      </c>
      <c r="L67" s="416" t="n">
        <f aca="false">L90</f>
        <v>0</v>
      </c>
      <c r="M67" s="417" t="s">
        <v>62</v>
      </c>
      <c r="N67" s="417"/>
      <c r="O67" s="428" t="n">
        <f aca="false">M90</f>
        <v>214</v>
      </c>
    </row>
    <row r="68" customFormat="false" ht="19.5" hidden="true" customHeight="true" outlineLevel="0" collapsed="false">
      <c r="A68" s="40" t="s">
        <v>94</v>
      </c>
      <c r="B68" s="40"/>
      <c r="C68" s="394" t="n">
        <v>41640</v>
      </c>
      <c r="D68" s="394" t="n">
        <v>42735</v>
      </c>
      <c r="E68" s="40"/>
      <c r="F68" s="407"/>
      <c r="G68" s="422"/>
      <c r="H68" s="422"/>
      <c r="I68" s="423" t="n">
        <f aca="false">I69+I70+I71+I72</f>
        <v>132246.749</v>
      </c>
      <c r="J68" s="653" t="n">
        <f aca="false">J69+J70+J71+J72</f>
        <v>0</v>
      </c>
      <c r="K68" s="425" t="n">
        <f aca="false">K69+K70+K71+K72</f>
        <v>21973.43</v>
      </c>
      <c r="L68" s="425" t="n">
        <f aca="false">L69+L70+L71+L72</f>
        <v>0</v>
      </c>
      <c r="M68" s="418"/>
      <c r="N68" s="419"/>
      <c r="O68" s="396" t="n">
        <f aca="false">O69+O70+O71+O72</f>
        <v>110273.319</v>
      </c>
    </row>
    <row r="69" customFormat="false" ht="19.5" hidden="true" customHeight="true" outlineLevel="0" collapsed="false">
      <c r="A69" s="40"/>
      <c r="B69" s="40"/>
      <c r="C69" s="394"/>
      <c r="D69" s="394"/>
      <c r="E69" s="40"/>
      <c r="F69" s="413" t="s">
        <v>95</v>
      </c>
      <c r="G69" s="413"/>
      <c r="H69" s="413"/>
      <c r="I69" s="426" t="n">
        <f aca="false">J69+K69+L69+O69</f>
        <v>52766.15</v>
      </c>
      <c r="J69" s="651" t="n">
        <f aca="false">J54+J59+J64</f>
        <v>0</v>
      </c>
      <c r="K69" s="427" t="n">
        <f aca="false">K54+K59+K64</f>
        <v>14079.15</v>
      </c>
      <c r="L69" s="416" t="n">
        <f aca="false">L54+L59+L64</f>
        <v>0</v>
      </c>
      <c r="M69" s="428" t="s">
        <v>95</v>
      </c>
      <c r="N69" s="428"/>
      <c r="O69" s="605" t="n">
        <f aca="false">O54+O59+O64</f>
        <v>38687</v>
      </c>
    </row>
    <row r="70" customFormat="false" ht="19.5" hidden="true" customHeight="true" outlineLevel="0" collapsed="false">
      <c r="A70" s="40"/>
      <c r="B70" s="40"/>
      <c r="C70" s="394"/>
      <c r="D70" s="394"/>
      <c r="E70" s="40"/>
      <c r="F70" s="413" t="s">
        <v>96</v>
      </c>
      <c r="G70" s="413"/>
      <c r="H70" s="413"/>
      <c r="I70" s="426" t="n">
        <f aca="false">J70+K70+L70+O70</f>
        <v>35625.54</v>
      </c>
      <c r="J70" s="651" t="n">
        <f aca="false">J55+J60+J65</f>
        <v>0</v>
      </c>
      <c r="K70" s="427" t="n">
        <f aca="false">K55+K60+K65</f>
        <v>1156.4</v>
      </c>
      <c r="L70" s="416" t="n">
        <f aca="false">L55+L60+L65</f>
        <v>0</v>
      </c>
      <c r="M70" s="428" t="s">
        <v>96</v>
      </c>
      <c r="N70" s="428"/>
      <c r="O70" s="606" t="n">
        <f aca="false">O55+O60+O65</f>
        <v>34469.14</v>
      </c>
    </row>
    <row r="71" customFormat="false" ht="19.5" hidden="true" customHeight="true" outlineLevel="0" collapsed="false">
      <c r="A71" s="40"/>
      <c r="B71" s="40"/>
      <c r="C71" s="394"/>
      <c r="D71" s="394"/>
      <c r="E71" s="40"/>
      <c r="F71" s="413" t="s">
        <v>97</v>
      </c>
      <c r="G71" s="413"/>
      <c r="H71" s="413"/>
      <c r="I71" s="426" t="n">
        <f aca="false">J71+K71+L71+O71</f>
        <v>42431.169</v>
      </c>
      <c r="J71" s="651" t="n">
        <f aca="false">J56+J61+J66</f>
        <v>0</v>
      </c>
      <c r="K71" s="427" t="n">
        <f aca="false">K56+K61+K66</f>
        <v>6737.88</v>
      </c>
      <c r="L71" s="416" t="n">
        <f aca="false">L56+L61+L66</f>
        <v>0</v>
      </c>
      <c r="M71" s="428" t="s">
        <v>97</v>
      </c>
      <c r="N71" s="428"/>
      <c r="O71" s="606" t="n">
        <f aca="false">O56+O61+O66</f>
        <v>35693.289</v>
      </c>
    </row>
    <row r="72" customFormat="false" ht="19.5" hidden="true" customHeight="true" outlineLevel="0" collapsed="false">
      <c r="A72" s="40"/>
      <c r="B72" s="40"/>
      <c r="C72" s="394"/>
      <c r="D72" s="394"/>
      <c r="E72" s="40"/>
      <c r="F72" s="413" t="s">
        <v>62</v>
      </c>
      <c r="G72" s="413"/>
      <c r="H72" s="413"/>
      <c r="I72" s="426" t="n">
        <f aca="false">J72+K72+L72+O72</f>
        <v>1423.89</v>
      </c>
      <c r="J72" s="651" t="n">
        <f aca="false">J57+J62+J67</f>
        <v>0</v>
      </c>
      <c r="K72" s="427" t="n">
        <f aca="false">K57+K62+K67</f>
        <v>0</v>
      </c>
      <c r="L72" s="416" t="n">
        <f aca="false">L57+L62+L67</f>
        <v>0</v>
      </c>
      <c r="M72" s="428" t="s">
        <v>62</v>
      </c>
      <c r="N72" s="428"/>
      <c r="O72" s="606" t="n">
        <f aca="false">O57+O62+O67</f>
        <v>1423.89</v>
      </c>
    </row>
    <row r="73" customFormat="false" ht="24" hidden="true" customHeight="true" outlineLevel="0" collapsed="false">
      <c r="A73" s="40" t="s">
        <v>58</v>
      </c>
      <c r="B73" s="40" t="s">
        <v>59</v>
      </c>
      <c r="C73" s="394" t="n">
        <v>41640</v>
      </c>
      <c r="D73" s="394" t="n">
        <v>42004</v>
      </c>
      <c r="E73" s="289" t="s">
        <v>237</v>
      </c>
      <c r="F73" s="607" t="s">
        <v>444</v>
      </c>
      <c r="G73" s="607"/>
      <c r="H73" s="607"/>
      <c r="I73" s="429" t="n">
        <f aca="false">I74+I75+I76</f>
        <v>19134.929</v>
      </c>
      <c r="J73" s="654" t="n">
        <f aca="false">J74+J75+J76</f>
        <v>0</v>
      </c>
      <c r="K73" s="430" t="n">
        <f aca="false">K74+K75+K76</f>
        <v>17193.04</v>
      </c>
      <c r="L73" s="430" t="n">
        <f aca="false">L74+L75+L76</f>
        <v>0</v>
      </c>
      <c r="M73" s="403"/>
      <c r="N73" s="431" t="n">
        <f aca="false">N74+N75+N76</f>
        <v>1941.889</v>
      </c>
      <c r="O73" s="431"/>
    </row>
    <row r="74" customFormat="false" ht="19.5" hidden="true" customHeight="true" outlineLevel="0" collapsed="false">
      <c r="A74" s="40"/>
      <c r="B74" s="40"/>
      <c r="C74" s="394"/>
      <c r="D74" s="394"/>
      <c r="E74" s="289" t="s">
        <v>238</v>
      </c>
      <c r="F74" s="432" t="s">
        <v>95</v>
      </c>
      <c r="G74" s="432"/>
      <c r="H74" s="432"/>
      <c r="I74" s="433" t="n">
        <f aca="false">J74+K74+L74+N74</f>
        <v>15487.15</v>
      </c>
      <c r="J74" s="434" t="n">
        <v>0</v>
      </c>
      <c r="K74" s="434" t="n">
        <v>14079.15</v>
      </c>
      <c r="L74" s="435" t="n">
        <v>0</v>
      </c>
      <c r="M74" s="436" t="s">
        <v>95</v>
      </c>
      <c r="N74" s="608" t="n">
        <v>1408</v>
      </c>
      <c r="O74" s="608"/>
    </row>
    <row r="75" customFormat="false" ht="19.5" hidden="true" customHeight="true" outlineLevel="0" collapsed="false">
      <c r="A75" s="40"/>
      <c r="B75" s="40"/>
      <c r="C75" s="394"/>
      <c r="D75" s="394"/>
      <c r="E75" s="599"/>
      <c r="F75" s="432" t="s">
        <v>96</v>
      </c>
      <c r="G75" s="432"/>
      <c r="H75" s="432"/>
      <c r="I75" s="438" t="n">
        <f aca="false">J75+K75+L75+N75</f>
        <v>0</v>
      </c>
      <c r="J75" s="434" t="n">
        <v>0</v>
      </c>
      <c r="K75" s="434" t="n">
        <v>0</v>
      </c>
      <c r="L75" s="435" t="n">
        <v>0</v>
      </c>
      <c r="M75" s="436" t="s">
        <v>96</v>
      </c>
      <c r="N75" s="437"/>
      <c r="O75" s="437"/>
    </row>
    <row r="76" customFormat="false" ht="19.5" hidden="true" customHeight="true" outlineLevel="0" collapsed="false">
      <c r="A76" s="40"/>
      <c r="B76" s="40"/>
      <c r="C76" s="394"/>
      <c r="D76" s="394"/>
      <c r="E76" s="601"/>
      <c r="F76" s="432" t="s">
        <v>97</v>
      </c>
      <c r="G76" s="432"/>
      <c r="H76" s="432"/>
      <c r="I76" s="438" t="n">
        <f aca="false">J76+K76+L76+N76</f>
        <v>3647.779</v>
      </c>
      <c r="J76" s="434" t="n">
        <v>0</v>
      </c>
      <c r="K76" s="434" t="n">
        <v>3113.89</v>
      </c>
      <c r="L76" s="435" t="n">
        <v>0</v>
      </c>
      <c r="M76" s="436" t="s">
        <v>97</v>
      </c>
      <c r="N76" s="609" t="n">
        <v>533.889</v>
      </c>
      <c r="O76" s="609"/>
    </row>
    <row r="77" customFormat="false" ht="16.5" hidden="true" customHeight="true" outlineLevel="0" collapsed="false">
      <c r="A77" s="40"/>
      <c r="B77" s="40"/>
      <c r="C77" s="394" t="n">
        <v>42005</v>
      </c>
      <c r="D77" s="394" t="n">
        <v>42369</v>
      </c>
      <c r="E77" s="289" t="s">
        <v>239</v>
      </c>
      <c r="F77" s="395" t="s">
        <v>444</v>
      </c>
      <c r="G77" s="395"/>
      <c r="H77" s="395"/>
      <c r="I77" s="429" t="n">
        <f aca="false">I78+I79+I80</f>
        <v>57046.93</v>
      </c>
      <c r="J77" s="429" t="n">
        <f aca="false">J78+J79+J80</f>
        <v>0</v>
      </c>
      <c r="K77" s="429" t="n">
        <f aca="false">K78+K79+K80</f>
        <v>4780.39</v>
      </c>
      <c r="L77" s="429" t="n">
        <f aca="false">L78+L79+L80</f>
        <v>0</v>
      </c>
      <c r="M77" s="403"/>
      <c r="N77" s="431" t="n">
        <f aca="false">N78+N79+N80</f>
        <v>52266.54</v>
      </c>
      <c r="O77" s="431"/>
    </row>
    <row r="78" customFormat="false" ht="19.5" hidden="true" customHeight="true" outlineLevel="0" collapsed="false">
      <c r="A78" s="40"/>
      <c r="B78" s="40"/>
      <c r="C78" s="394"/>
      <c r="D78" s="394"/>
      <c r="E78" s="289" t="s">
        <v>238</v>
      </c>
      <c r="F78" s="432" t="s">
        <v>95</v>
      </c>
      <c r="G78" s="432"/>
      <c r="H78" s="432"/>
      <c r="I78" s="438" t="n">
        <f aca="false">J78+K78+N78+L78</f>
        <v>18791</v>
      </c>
      <c r="J78" s="655" t="n">
        <v>0</v>
      </c>
      <c r="K78" s="434" t="n">
        <v>0</v>
      </c>
      <c r="L78" s="435" t="n">
        <v>0</v>
      </c>
      <c r="M78" s="436" t="s">
        <v>95</v>
      </c>
      <c r="N78" s="608" t="n">
        <v>18791</v>
      </c>
      <c r="O78" s="608"/>
    </row>
    <row r="79" customFormat="false" ht="19.5" hidden="true" customHeight="true" outlineLevel="0" collapsed="false">
      <c r="A79" s="40"/>
      <c r="B79" s="40"/>
      <c r="C79" s="394"/>
      <c r="D79" s="394"/>
      <c r="E79" s="599"/>
      <c r="F79" s="432" t="s">
        <v>96</v>
      </c>
      <c r="G79" s="432"/>
      <c r="H79" s="432"/>
      <c r="I79" s="438" t="n">
        <f aca="false">J79+K79+N79+L79</f>
        <v>17977.54</v>
      </c>
      <c r="J79" s="655" t="n">
        <v>0</v>
      </c>
      <c r="K79" s="434" t="n">
        <v>1156.4</v>
      </c>
      <c r="L79" s="435" t="n">
        <v>0</v>
      </c>
      <c r="M79" s="436" t="s">
        <v>96</v>
      </c>
      <c r="N79" s="437" t="n">
        <v>16821.14</v>
      </c>
      <c r="O79" s="437"/>
    </row>
    <row r="80" customFormat="false" ht="19.5" hidden="true" customHeight="true" outlineLevel="0" collapsed="false">
      <c r="A80" s="40"/>
      <c r="B80" s="40"/>
      <c r="C80" s="394"/>
      <c r="D80" s="394"/>
      <c r="E80" s="601"/>
      <c r="F80" s="432" t="s">
        <v>97</v>
      </c>
      <c r="G80" s="432"/>
      <c r="H80" s="432"/>
      <c r="I80" s="438" t="n">
        <f aca="false">J80+K80+N80+L80</f>
        <v>20278.39</v>
      </c>
      <c r="J80" s="655" t="n">
        <v>0</v>
      </c>
      <c r="K80" s="434" t="n">
        <v>3623.99</v>
      </c>
      <c r="L80" s="435" t="n">
        <v>0</v>
      </c>
      <c r="M80" s="436" t="s">
        <v>97</v>
      </c>
      <c r="N80" s="437" t="n">
        <v>16654.4</v>
      </c>
      <c r="O80" s="437"/>
    </row>
    <row r="81" customFormat="false" ht="16.5" hidden="true" customHeight="true" outlineLevel="0" collapsed="false">
      <c r="A81" s="40"/>
      <c r="B81" s="40"/>
      <c r="C81" s="394" t="n">
        <v>42370</v>
      </c>
      <c r="D81" s="394" t="n">
        <v>42735</v>
      </c>
      <c r="E81" s="289" t="s">
        <v>240</v>
      </c>
      <c r="F81" s="395" t="s">
        <v>444</v>
      </c>
      <c r="G81" s="395"/>
      <c r="H81" s="395"/>
      <c r="I81" s="429" t="n">
        <f aca="false">I82+I83+I84</f>
        <v>54641</v>
      </c>
      <c r="J81" s="654" t="n">
        <f aca="false">J82+J83+J84</f>
        <v>0</v>
      </c>
      <c r="K81" s="439" t="n">
        <f aca="false">K82+K83+K84</f>
        <v>0</v>
      </c>
      <c r="L81" s="439" t="n">
        <f aca="false">L82+L83+L84</f>
        <v>0</v>
      </c>
      <c r="M81" s="403"/>
      <c r="N81" s="440" t="n">
        <f aca="false">N82+N83+N84</f>
        <v>54641</v>
      </c>
      <c r="O81" s="440"/>
    </row>
    <row r="82" customFormat="false" ht="19.5" hidden="true" customHeight="true" outlineLevel="0" collapsed="false">
      <c r="A82" s="40"/>
      <c r="B82" s="40"/>
      <c r="C82" s="394"/>
      <c r="D82" s="394"/>
      <c r="E82" s="289" t="s">
        <v>238</v>
      </c>
      <c r="F82" s="432" t="s">
        <v>95</v>
      </c>
      <c r="G82" s="432"/>
      <c r="H82" s="432"/>
      <c r="I82" s="441" t="n">
        <f aca="false">J82+K82+L82+N82</f>
        <v>18488</v>
      </c>
      <c r="J82" s="655" t="n">
        <v>0</v>
      </c>
      <c r="K82" s="434" t="n">
        <v>0</v>
      </c>
      <c r="L82" s="435" t="n">
        <v>0</v>
      </c>
      <c r="M82" s="436" t="s">
        <v>95</v>
      </c>
      <c r="N82" s="437" t="n">
        <v>18488</v>
      </c>
      <c r="O82" s="437"/>
    </row>
    <row r="83" customFormat="false" ht="19.5" hidden="true" customHeight="true" outlineLevel="0" collapsed="false">
      <c r="A83" s="40"/>
      <c r="B83" s="40"/>
      <c r="C83" s="394"/>
      <c r="D83" s="394"/>
      <c r="E83" s="599"/>
      <c r="F83" s="432" t="s">
        <v>96</v>
      </c>
      <c r="G83" s="432"/>
      <c r="H83" s="432"/>
      <c r="I83" s="441" t="n">
        <f aca="false">J83+K83+L83+N83</f>
        <v>17648</v>
      </c>
      <c r="J83" s="655" t="n">
        <v>0</v>
      </c>
      <c r="K83" s="434" t="n">
        <v>0</v>
      </c>
      <c r="L83" s="435" t="n">
        <v>0</v>
      </c>
      <c r="M83" s="436" t="s">
        <v>96</v>
      </c>
      <c r="N83" s="437" t="n">
        <v>17648</v>
      </c>
      <c r="O83" s="437"/>
    </row>
    <row r="84" customFormat="false" ht="19.5" hidden="true" customHeight="true" outlineLevel="0" collapsed="false">
      <c r="A84" s="40"/>
      <c r="B84" s="40"/>
      <c r="C84" s="394"/>
      <c r="D84" s="394"/>
      <c r="E84" s="601"/>
      <c r="F84" s="432" t="s">
        <v>97</v>
      </c>
      <c r="G84" s="432"/>
      <c r="H84" s="432"/>
      <c r="I84" s="438" t="n">
        <f aca="false">J84+K84+L84+N84</f>
        <v>18505</v>
      </c>
      <c r="J84" s="655" t="n">
        <v>0</v>
      </c>
      <c r="K84" s="434" t="n">
        <v>0</v>
      </c>
      <c r="L84" s="435" t="n">
        <v>0</v>
      </c>
      <c r="M84" s="436" t="s">
        <v>97</v>
      </c>
      <c r="N84" s="609" t="n">
        <v>18505</v>
      </c>
      <c r="O84" s="609"/>
    </row>
    <row r="85" customFormat="false" ht="17.45" hidden="true" customHeight="true" outlineLevel="0" collapsed="false">
      <c r="A85" s="44" t="s">
        <v>94</v>
      </c>
      <c r="B85" s="44"/>
      <c r="C85" s="442" t="n">
        <v>41640</v>
      </c>
      <c r="D85" s="442" t="n">
        <v>42735</v>
      </c>
      <c r="E85" s="44"/>
      <c r="F85" s="443"/>
      <c r="G85" s="424"/>
      <c r="H85" s="424"/>
      <c r="I85" s="396" t="n">
        <f aca="false">I81+I77+I73</f>
        <v>130822.859</v>
      </c>
      <c r="J85" s="396" t="n">
        <f aca="false">J81+J77+J73</f>
        <v>0</v>
      </c>
      <c r="K85" s="396" t="n">
        <f aca="false">K81+K77+K73</f>
        <v>21973.43</v>
      </c>
      <c r="L85" s="396" t="n">
        <f aca="false">L81+L77+L73</f>
        <v>0</v>
      </c>
      <c r="M85" s="444"/>
      <c r="N85" s="445" t="n">
        <f aca="false">N81+N77+N73</f>
        <v>108849.429</v>
      </c>
      <c r="O85" s="445"/>
    </row>
    <row r="86" customFormat="false" ht="249.75" hidden="true" customHeight="true" outlineLevel="0" collapsed="false">
      <c r="A86" s="40" t="s">
        <v>61</v>
      </c>
      <c r="B86" s="40" t="s">
        <v>235</v>
      </c>
      <c r="C86" s="394" t="n">
        <v>41640</v>
      </c>
      <c r="D86" s="394" t="n">
        <v>42004</v>
      </c>
      <c r="E86" s="289" t="s">
        <v>237</v>
      </c>
      <c r="F86" s="441" t="n">
        <f aca="false">J86+K86+L86+M86</f>
        <v>113.4</v>
      </c>
      <c r="G86" s="441"/>
      <c r="H86" s="441"/>
      <c r="I86" s="441"/>
      <c r="J86" s="446" t="n">
        <v>0</v>
      </c>
      <c r="K86" s="446" t="n">
        <v>0</v>
      </c>
      <c r="L86" s="446" t="n">
        <v>0</v>
      </c>
      <c r="M86" s="446" t="n">
        <v>113.4</v>
      </c>
      <c r="N86" s="446"/>
      <c r="O86" s="446"/>
    </row>
    <row r="87" customFormat="false" ht="31.5" hidden="true" customHeight="false" outlineLevel="0" collapsed="false">
      <c r="A87" s="40"/>
      <c r="B87" s="40"/>
      <c r="C87" s="394"/>
      <c r="D87" s="394"/>
      <c r="E87" s="44" t="s">
        <v>238</v>
      </c>
      <c r="F87" s="441"/>
      <c r="G87" s="441"/>
      <c r="H87" s="441"/>
      <c r="I87" s="441"/>
      <c r="J87" s="446"/>
      <c r="K87" s="446"/>
      <c r="L87" s="446"/>
      <c r="M87" s="446"/>
      <c r="N87" s="446"/>
      <c r="O87" s="446"/>
    </row>
    <row r="88" customFormat="false" ht="15.75" hidden="true" customHeight="false" outlineLevel="0" collapsed="false">
      <c r="A88" s="40"/>
      <c r="B88" s="40"/>
      <c r="C88" s="394" t="n">
        <v>42005</v>
      </c>
      <c r="D88" s="394" t="n">
        <v>42369</v>
      </c>
      <c r="E88" s="289" t="s">
        <v>239</v>
      </c>
      <c r="F88" s="441" t="n">
        <f aca="false">J88+K88+L88+M88</f>
        <v>1096.49</v>
      </c>
      <c r="G88" s="441"/>
      <c r="H88" s="441"/>
      <c r="I88" s="441"/>
      <c r="J88" s="446" t="n">
        <v>0</v>
      </c>
      <c r="K88" s="446" t="n">
        <v>0</v>
      </c>
      <c r="L88" s="446" t="n">
        <v>0</v>
      </c>
      <c r="M88" s="446" t="n">
        <v>1096.49</v>
      </c>
      <c r="N88" s="446"/>
      <c r="O88" s="446"/>
    </row>
    <row r="89" customFormat="false" ht="31.5" hidden="true" customHeight="false" outlineLevel="0" collapsed="false">
      <c r="A89" s="40"/>
      <c r="B89" s="40"/>
      <c r="C89" s="394"/>
      <c r="D89" s="394"/>
      <c r="E89" s="44" t="s">
        <v>238</v>
      </c>
      <c r="F89" s="441"/>
      <c r="G89" s="441"/>
      <c r="H89" s="441"/>
      <c r="I89" s="441"/>
      <c r="J89" s="446"/>
      <c r="K89" s="446"/>
      <c r="L89" s="446"/>
      <c r="M89" s="446"/>
      <c r="N89" s="446"/>
      <c r="O89" s="446"/>
    </row>
    <row r="90" customFormat="false" ht="15.75" hidden="true" customHeight="false" outlineLevel="0" collapsed="false">
      <c r="A90" s="40"/>
      <c r="B90" s="40"/>
      <c r="C90" s="394" t="n">
        <v>42370</v>
      </c>
      <c r="D90" s="394" t="n">
        <v>42735</v>
      </c>
      <c r="E90" s="289" t="s">
        <v>240</v>
      </c>
      <c r="F90" s="441" t="n">
        <f aca="false">J90+K90+L90+M90</f>
        <v>214</v>
      </c>
      <c r="G90" s="441"/>
      <c r="H90" s="441"/>
      <c r="I90" s="441"/>
      <c r="J90" s="446" t="n">
        <v>0</v>
      </c>
      <c r="K90" s="446" t="n">
        <v>0</v>
      </c>
      <c r="L90" s="446" t="n">
        <v>0</v>
      </c>
      <c r="M90" s="446" t="n">
        <v>214</v>
      </c>
      <c r="N90" s="446"/>
      <c r="O90" s="446"/>
    </row>
    <row r="91" customFormat="false" ht="31.5" hidden="true" customHeight="false" outlineLevel="0" collapsed="false">
      <c r="A91" s="40"/>
      <c r="B91" s="40"/>
      <c r="C91" s="394"/>
      <c r="D91" s="394"/>
      <c r="E91" s="44" t="s">
        <v>238</v>
      </c>
      <c r="F91" s="441"/>
      <c r="G91" s="441"/>
      <c r="H91" s="441"/>
      <c r="I91" s="441"/>
      <c r="J91" s="446"/>
      <c r="K91" s="446"/>
      <c r="L91" s="446"/>
      <c r="M91" s="446"/>
      <c r="N91" s="446"/>
      <c r="O91" s="446"/>
    </row>
    <row r="92" customFormat="false" ht="18" hidden="true" customHeight="true" outlineLevel="0" collapsed="false">
      <c r="A92" s="44" t="s">
        <v>110</v>
      </c>
      <c r="B92" s="44"/>
      <c r="C92" s="442" t="n">
        <v>41640</v>
      </c>
      <c r="D92" s="442" t="n">
        <v>42735</v>
      </c>
      <c r="E92" s="44"/>
      <c r="F92" s="429" t="n">
        <f aca="false">SUM(F86:F91)</f>
        <v>1423.89</v>
      </c>
      <c r="G92" s="429"/>
      <c r="H92" s="429"/>
      <c r="I92" s="429"/>
      <c r="J92" s="430" t="n">
        <f aca="false">SUM(J86:J91)</f>
        <v>0</v>
      </c>
      <c r="K92" s="430" t="n">
        <f aca="false">SUM(K86:K91)</f>
        <v>0</v>
      </c>
      <c r="L92" s="430" t="n">
        <f aca="false">SUM(L86:L91)</f>
        <v>0</v>
      </c>
      <c r="M92" s="429" t="n">
        <f aca="false">SUM(M86:M91)</f>
        <v>1423.89</v>
      </c>
      <c r="N92" s="429"/>
      <c r="O92" s="429"/>
    </row>
    <row r="93" customFormat="false" ht="36" hidden="true" customHeight="true" outlineLevel="0" collapsed="false">
      <c r="A93" s="289" t="s">
        <v>64</v>
      </c>
      <c r="B93" s="40" t="s">
        <v>67</v>
      </c>
      <c r="C93" s="394" t="n">
        <v>41640</v>
      </c>
      <c r="D93" s="394" t="n">
        <v>42004</v>
      </c>
      <c r="E93" s="289" t="s">
        <v>237</v>
      </c>
      <c r="F93" s="429" t="n">
        <f aca="false">J93+K93+L93+M93</f>
        <v>141.8</v>
      </c>
      <c r="G93" s="429"/>
      <c r="H93" s="429"/>
      <c r="I93" s="429"/>
      <c r="J93" s="429" t="n">
        <f aca="false">J106+J113</f>
        <v>0</v>
      </c>
      <c r="K93" s="429" t="n">
        <f aca="false">K106+K113</f>
        <v>0</v>
      </c>
      <c r="L93" s="429" t="n">
        <f aca="false">L106+L113</f>
        <v>0</v>
      </c>
      <c r="M93" s="429" t="n">
        <f aca="false">M106+M113</f>
        <v>141.8</v>
      </c>
      <c r="N93" s="429"/>
      <c r="O93" s="429"/>
    </row>
    <row r="94" customFormat="false" ht="15.75" hidden="true" customHeight="true" outlineLevel="0" collapsed="false">
      <c r="A94" s="384" t="s">
        <v>271</v>
      </c>
      <c r="B94" s="40"/>
      <c r="C94" s="394"/>
      <c r="D94" s="394"/>
      <c r="E94" s="44" t="s">
        <v>238</v>
      </c>
      <c r="F94" s="429"/>
      <c r="G94" s="429"/>
      <c r="H94" s="429"/>
      <c r="I94" s="429"/>
      <c r="J94" s="429"/>
      <c r="K94" s="429"/>
      <c r="L94" s="429"/>
      <c r="M94" s="429"/>
      <c r="N94" s="429"/>
      <c r="O94" s="429"/>
    </row>
    <row r="95" customFormat="false" ht="35.25" hidden="true" customHeight="true" outlineLevel="0" collapsed="false">
      <c r="A95" s="384"/>
      <c r="B95" s="40"/>
      <c r="C95" s="394" t="n">
        <v>41640</v>
      </c>
      <c r="D95" s="394" t="n">
        <v>42004</v>
      </c>
      <c r="E95" s="610" t="s">
        <v>189</v>
      </c>
      <c r="F95" s="447" t="s">
        <v>444</v>
      </c>
      <c r="G95" s="447"/>
      <c r="H95" s="447"/>
      <c r="I95" s="429" t="n">
        <f aca="false">I96+I97+I98+I99</f>
        <v>1833.3</v>
      </c>
      <c r="J95" s="611" t="n">
        <f aca="false">J96+J97+J98+J99</f>
        <v>0</v>
      </c>
      <c r="K95" s="448" t="n">
        <f aca="false">K96+K97+K98+K99</f>
        <v>0</v>
      </c>
      <c r="L95" s="448" t="n">
        <f aca="false">L96+L97+L98+L99</f>
        <v>0</v>
      </c>
      <c r="M95" s="449"/>
      <c r="N95" s="450"/>
      <c r="O95" s="611" t="n">
        <f aca="false">O96+O97+O98+O99</f>
        <v>1833.3</v>
      </c>
    </row>
    <row r="96" customFormat="false" ht="26.25" hidden="true" customHeight="true" outlineLevel="0" collapsed="false">
      <c r="A96" s="384"/>
      <c r="B96" s="40"/>
      <c r="C96" s="394"/>
      <c r="D96" s="394"/>
      <c r="E96" s="610"/>
      <c r="F96" s="413" t="s">
        <v>95</v>
      </c>
      <c r="G96" s="413"/>
      <c r="H96" s="413"/>
      <c r="I96" s="414" t="n">
        <f aca="false">J96+K96+L96+O96</f>
        <v>278.2</v>
      </c>
      <c r="J96" s="414" t="n">
        <f aca="false">J116</f>
        <v>0</v>
      </c>
      <c r="K96" s="414" t="n">
        <f aca="false">K116</f>
        <v>0</v>
      </c>
      <c r="L96" s="414" t="n">
        <f aca="false">L116</f>
        <v>0</v>
      </c>
      <c r="M96" s="451"/>
      <c r="N96" s="452"/>
      <c r="O96" s="612" t="n">
        <f aca="false">O116</f>
        <v>278.2</v>
      </c>
    </row>
    <row r="97" customFormat="false" ht="26.25" hidden="true" customHeight="true" outlineLevel="0" collapsed="false">
      <c r="A97" s="384"/>
      <c r="B97" s="40"/>
      <c r="C97" s="394"/>
      <c r="D97" s="394"/>
      <c r="E97" s="610"/>
      <c r="F97" s="413" t="s">
        <v>96</v>
      </c>
      <c r="G97" s="413"/>
      <c r="H97" s="413"/>
      <c r="I97" s="414" t="n">
        <f aca="false">J97+K97+L97+O97</f>
        <v>993.7</v>
      </c>
      <c r="J97" s="414" t="n">
        <f aca="false">J117</f>
        <v>0</v>
      </c>
      <c r="K97" s="414" t="n">
        <f aca="false">K117</f>
        <v>0</v>
      </c>
      <c r="L97" s="414" t="n">
        <f aca="false">L117</f>
        <v>0</v>
      </c>
      <c r="M97" s="453"/>
      <c r="N97" s="454"/>
      <c r="O97" s="612" t="n">
        <f aca="false">O117</f>
        <v>993.7</v>
      </c>
    </row>
    <row r="98" customFormat="false" ht="21.75" hidden="true" customHeight="true" outlineLevel="0" collapsed="false">
      <c r="A98" s="384"/>
      <c r="B98" s="40"/>
      <c r="C98" s="394"/>
      <c r="D98" s="394"/>
      <c r="E98" s="610"/>
      <c r="F98" s="413" t="s">
        <v>97</v>
      </c>
      <c r="G98" s="413"/>
      <c r="H98" s="413"/>
      <c r="I98" s="414" t="n">
        <f aca="false">J98+K98+L98+O98</f>
        <v>200.9</v>
      </c>
      <c r="J98" s="414" t="n">
        <f aca="false">J118</f>
        <v>0</v>
      </c>
      <c r="K98" s="414" t="n">
        <f aca="false">K118</f>
        <v>0</v>
      </c>
      <c r="L98" s="414" t="n">
        <f aca="false">L118</f>
        <v>0</v>
      </c>
      <c r="M98" s="451"/>
      <c r="N98" s="452"/>
      <c r="O98" s="612" t="n">
        <f aca="false">O118</f>
        <v>200.9</v>
      </c>
    </row>
    <row r="99" customFormat="false" ht="33" hidden="true" customHeight="true" outlineLevel="0" collapsed="false">
      <c r="A99" s="384"/>
      <c r="B99" s="40"/>
      <c r="C99" s="394"/>
      <c r="D99" s="394"/>
      <c r="E99" s="44"/>
      <c r="F99" s="455" t="s">
        <v>62</v>
      </c>
      <c r="G99" s="455"/>
      <c r="H99" s="455"/>
      <c r="I99" s="414" t="n">
        <f aca="false">J99+K99+L99+O99</f>
        <v>360.5</v>
      </c>
      <c r="J99" s="414" t="n">
        <f aca="false">J119</f>
        <v>0</v>
      </c>
      <c r="K99" s="414" t="n">
        <f aca="false">K119</f>
        <v>0</v>
      </c>
      <c r="L99" s="414" t="n">
        <f aca="false">L119</f>
        <v>0</v>
      </c>
      <c r="M99" s="456"/>
      <c r="N99" s="457"/>
      <c r="O99" s="612" t="n">
        <f aca="false">O119+M108</f>
        <v>360.5</v>
      </c>
    </row>
    <row r="100" customFormat="false" ht="33" hidden="true" customHeight="true" outlineLevel="0" collapsed="false">
      <c r="A100" s="384"/>
      <c r="B100" s="40"/>
      <c r="C100" s="458"/>
      <c r="D100" s="458"/>
      <c r="E100" s="610" t="s">
        <v>475</v>
      </c>
      <c r="F100" s="449"/>
      <c r="G100" s="450" t="s">
        <v>444</v>
      </c>
      <c r="H100" s="450"/>
      <c r="I100" s="429" t="n">
        <f aca="false">I101+I102+I103+I104</f>
        <v>1539.3</v>
      </c>
      <c r="J100" s="611" t="n">
        <f aca="false">J101+J102+J103+J104</f>
        <v>0</v>
      </c>
      <c r="K100" s="448" t="n">
        <f aca="false">K101+K102+K103+K104</f>
        <v>0</v>
      </c>
      <c r="L100" s="448" t="n">
        <f aca="false">L101+L102+L103+L104</f>
        <v>0</v>
      </c>
      <c r="M100" s="449"/>
      <c r="N100" s="450"/>
      <c r="O100" s="611" t="n">
        <f aca="false">O101+O102+O103+O104</f>
        <v>1539.3</v>
      </c>
    </row>
    <row r="101" customFormat="false" ht="33" hidden="true" customHeight="true" outlineLevel="0" collapsed="false">
      <c r="A101" s="384"/>
      <c r="B101" s="40"/>
      <c r="C101" s="458"/>
      <c r="D101" s="458"/>
      <c r="E101" s="610"/>
      <c r="F101" s="413" t="s">
        <v>95</v>
      </c>
      <c r="G101" s="413"/>
      <c r="H101" s="413"/>
      <c r="I101" s="414" t="n">
        <f aca="false">J101+K101+L101+O101</f>
        <v>226</v>
      </c>
      <c r="J101" s="414" t="n">
        <f aca="false">J121</f>
        <v>0</v>
      </c>
      <c r="K101" s="414" t="n">
        <f aca="false">K121</f>
        <v>0</v>
      </c>
      <c r="L101" s="414" t="n">
        <f aca="false">L121</f>
        <v>0</v>
      </c>
      <c r="M101" s="451"/>
      <c r="N101" s="452"/>
      <c r="O101" s="612" t="n">
        <f aca="false">O121</f>
        <v>226</v>
      </c>
    </row>
    <row r="102" customFormat="false" ht="33" hidden="true" customHeight="true" outlineLevel="0" collapsed="false">
      <c r="A102" s="384"/>
      <c r="B102" s="40"/>
      <c r="C102" s="458"/>
      <c r="D102" s="458"/>
      <c r="E102" s="610"/>
      <c r="F102" s="413" t="s">
        <v>96</v>
      </c>
      <c r="G102" s="413"/>
      <c r="H102" s="413"/>
      <c r="I102" s="414" t="n">
        <f aca="false">J102+K102+L102+O102</f>
        <v>818</v>
      </c>
      <c r="J102" s="414" t="n">
        <f aca="false">J122</f>
        <v>0</v>
      </c>
      <c r="K102" s="414" t="n">
        <f aca="false">K122</f>
        <v>0</v>
      </c>
      <c r="L102" s="414" t="n">
        <f aca="false">L122</f>
        <v>0</v>
      </c>
      <c r="M102" s="453"/>
      <c r="N102" s="454"/>
      <c r="O102" s="612" t="n">
        <f aca="false">O122</f>
        <v>818</v>
      </c>
    </row>
    <row r="103" customFormat="false" ht="19.5" hidden="true" customHeight="true" outlineLevel="0" collapsed="false">
      <c r="A103" s="384"/>
      <c r="B103" s="40"/>
      <c r="C103" s="394" t="n">
        <v>41640</v>
      </c>
      <c r="D103" s="394" t="n">
        <v>42004</v>
      </c>
      <c r="E103" s="610"/>
      <c r="F103" s="413" t="s">
        <v>97</v>
      </c>
      <c r="G103" s="413"/>
      <c r="H103" s="413"/>
      <c r="I103" s="414" t="n">
        <f aca="false">J103+K103+L103+O103</f>
        <v>213.1</v>
      </c>
      <c r="J103" s="414" t="n">
        <f aca="false">J123</f>
        <v>0</v>
      </c>
      <c r="K103" s="414" t="n">
        <f aca="false">K123</f>
        <v>0</v>
      </c>
      <c r="L103" s="414" t="n">
        <f aca="false">L123</f>
        <v>0</v>
      </c>
      <c r="M103" s="451"/>
      <c r="N103" s="452"/>
      <c r="O103" s="612" t="n">
        <f aca="false">O123</f>
        <v>213.1</v>
      </c>
    </row>
    <row r="104" customFormat="false" ht="19.5" hidden="true" customHeight="true" outlineLevel="0" collapsed="false">
      <c r="A104" s="384"/>
      <c r="B104" s="40"/>
      <c r="C104" s="394"/>
      <c r="D104" s="394"/>
      <c r="E104" s="44"/>
      <c r="F104" s="455" t="s">
        <v>62</v>
      </c>
      <c r="G104" s="455"/>
      <c r="H104" s="455"/>
      <c r="I104" s="414" t="n">
        <f aca="false">J104+K104+L104+O104</f>
        <v>282.2</v>
      </c>
      <c r="J104" s="414" t="n">
        <f aca="false">J124</f>
        <v>0</v>
      </c>
      <c r="K104" s="414" t="n">
        <f aca="false">K124</f>
        <v>0</v>
      </c>
      <c r="L104" s="414" t="n">
        <f aca="false">L124</f>
        <v>0</v>
      </c>
      <c r="M104" s="456"/>
      <c r="N104" s="457"/>
      <c r="O104" s="612" t="n">
        <f aca="false">O124+M110</f>
        <v>282.2</v>
      </c>
    </row>
    <row r="105" customFormat="false" ht="18" hidden="true" customHeight="true" outlineLevel="0" collapsed="false">
      <c r="A105" s="459" t="s">
        <v>110</v>
      </c>
      <c r="B105" s="459"/>
      <c r="C105" s="460" t="n">
        <v>41640</v>
      </c>
      <c r="D105" s="460" t="n">
        <v>42735</v>
      </c>
      <c r="E105" s="459"/>
      <c r="F105" s="429" t="n">
        <f aca="false">I100+I95++++++F93</f>
        <v>3514.4</v>
      </c>
      <c r="G105" s="429"/>
      <c r="H105" s="429"/>
      <c r="I105" s="429"/>
      <c r="J105" s="430" t="n">
        <f aca="false">J100+J95+J93</f>
        <v>0</v>
      </c>
      <c r="K105" s="430" t="n">
        <f aca="false">K100+K95+K93</f>
        <v>0</v>
      </c>
      <c r="L105" s="430" t="n">
        <f aca="false">L100+L95+L93</f>
        <v>0</v>
      </c>
      <c r="M105" s="429" t="n">
        <f aca="false">O100+O95+M93</f>
        <v>3514.4</v>
      </c>
      <c r="N105" s="429"/>
      <c r="O105" s="429"/>
    </row>
    <row r="106" customFormat="false" ht="15.75" hidden="true" customHeight="true" outlineLevel="0" collapsed="false">
      <c r="A106" s="289" t="s">
        <v>269</v>
      </c>
      <c r="B106" s="40" t="s">
        <v>67</v>
      </c>
      <c r="C106" s="394" t="n">
        <v>41640</v>
      </c>
      <c r="D106" s="394" t="n">
        <v>42004</v>
      </c>
      <c r="E106" s="289" t="s">
        <v>237</v>
      </c>
      <c r="F106" s="441" t="n">
        <f aca="false">J106+K106+L106+M106</f>
        <v>141.8</v>
      </c>
      <c r="G106" s="441"/>
      <c r="H106" s="441"/>
      <c r="I106" s="441"/>
      <c r="J106" s="446" t="n">
        <v>0</v>
      </c>
      <c r="K106" s="446" t="n">
        <v>0</v>
      </c>
      <c r="L106" s="446" t="n">
        <v>0</v>
      </c>
      <c r="M106" s="446" t="n">
        <v>141.8</v>
      </c>
      <c r="N106" s="446"/>
      <c r="O106" s="446"/>
    </row>
    <row r="107" customFormat="false" ht="346.5" hidden="true" customHeight="false" outlineLevel="0" collapsed="false">
      <c r="A107" s="289" t="s">
        <v>271</v>
      </c>
      <c r="B107" s="40"/>
      <c r="C107" s="394"/>
      <c r="D107" s="394"/>
      <c r="E107" s="44" t="s">
        <v>238</v>
      </c>
      <c r="F107" s="441"/>
      <c r="G107" s="441"/>
      <c r="H107" s="441"/>
      <c r="I107" s="441"/>
      <c r="J107" s="446"/>
      <c r="K107" s="446"/>
      <c r="L107" s="446"/>
      <c r="M107" s="446"/>
      <c r="N107" s="446"/>
      <c r="O107" s="446"/>
    </row>
    <row r="108" customFormat="false" ht="15.75" hidden="true" customHeight="false" outlineLevel="0" collapsed="false">
      <c r="A108" s="461"/>
      <c r="B108" s="40"/>
      <c r="C108" s="394" t="n">
        <v>41640</v>
      </c>
      <c r="D108" s="394" t="n">
        <v>42004</v>
      </c>
      <c r="E108" s="289" t="s">
        <v>239</v>
      </c>
      <c r="F108" s="441" t="n">
        <f aca="false">J108+K108+L108+M108</f>
        <v>360.5</v>
      </c>
      <c r="G108" s="441"/>
      <c r="H108" s="441"/>
      <c r="I108" s="441"/>
      <c r="J108" s="446" t="n">
        <v>0</v>
      </c>
      <c r="K108" s="446" t="n">
        <v>0</v>
      </c>
      <c r="L108" s="446" t="n">
        <v>0</v>
      </c>
      <c r="M108" s="446" t="n">
        <v>360.5</v>
      </c>
      <c r="N108" s="446"/>
      <c r="O108" s="446"/>
    </row>
    <row r="109" customFormat="false" ht="31.5" hidden="true" customHeight="false" outlineLevel="0" collapsed="false">
      <c r="A109" s="461"/>
      <c r="B109" s="40"/>
      <c r="C109" s="394"/>
      <c r="D109" s="394"/>
      <c r="E109" s="44" t="s">
        <v>238</v>
      </c>
      <c r="F109" s="441"/>
      <c r="G109" s="441"/>
      <c r="H109" s="441"/>
      <c r="I109" s="441"/>
      <c r="J109" s="446"/>
      <c r="K109" s="446"/>
      <c r="L109" s="446"/>
      <c r="M109" s="446"/>
      <c r="N109" s="446"/>
      <c r="O109" s="446"/>
    </row>
    <row r="110" customFormat="false" ht="15.75" hidden="true" customHeight="false" outlineLevel="0" collapsed="false">
      <c r="A110" s="461"/>
      <c r="B110" s="40"/>
      <c r="C110" s="394" t="n">
        <v>41640</v>
      </c>
      <c r="D110" s="394" t="n">
        <v>42004</v>
      </c>
      <c r="E110" s="289" t="s">
        <v>240</v>
      </c>
      <c r="F110" s="441" t="n">
        <f aca="false">J110+K110+L110+M110</f>
        <v>282.2</v>
      </c>
      <c r="G110" s="441"/>
      <c r="H110" s="441"/>
      <c r="I110" s="441"/>
      <c r="J110" s="446" t="n">
        <v>0</v>
      </c>
      <c r="K110" s="446" t="n">
        <v>0</v>
      </c>
      <c r="L110" s="446" t="n">
        <v>0</v>
      </c>
      <c r="M110" s="446" t="n">
        <v>282.2</v>
      </c>
      <c r="N110" s="446"/>
      <c r="O110" s="446"/>
    </row>
    <row r="111" customFormat="false" ht="31.5" hidden="true" customHeight="false" outlineLevel="0" collapsed="false">
      <c r="A111" s="215"/>
      <c r="B111" s="40"/>
      <c r="C111" s="394"/>
      <c r="D111" s="394"/>
      <c r="E111" s="44" t="s">
        <v>238</v>
      </c>
      <c r="F111" s="441"/>
      <c r="G111" s="441"/>
      <c r="H111" s="441"/>
      <c r="I111" s="441"/>
      <c r="J111" s="446"/>
      <c r="K111" s="446"/>
      <c r="L111" s="446"/>
      <c r="M111" s="446"/>
      <c r="N111" s="446"/>
      <c r="O111" s="446"/>
    </row>
    <row r="112" customFormat="false" ht="18" hidden="true" customHeight="true" outlineLevel="0" collapsed="false">
      <c r="A112" s="44" t="s">
        <v>110</v>
      </c>
      <c r="B112" s="44"/>
      <c r="C112" s="442" t="n">
        <v>41640</v>
      </c>
      <c r="D112" s="442" t="n">
        <v>42735</v>
      </c>
      <c r="E112" s="44"/>
      <c r="F112" s="429" t="n">
        <f aca="false">SUM(F106:F111)</f>
        <v>784.5</v>
      </c>
      <c r="G112" s="429"/>
      <c r="H112" s="429"/>
      <c r="I112" s="429"/>
      <c r="J112" s="430" t="n">
        <f aca="false">SUM(J106:J111)</f>
        <v>0</v>
      </c>
      <c r="K112" s="430" t="n">
        <f aca="false">SUM(K106:K111)</f>
        <v>0</v>
      </c>
      <c r="L112" s="430" t="n">
        <f aca="false">SUM(L106:L111)</f>
        <v>0</v>
      </c>
      <c r="M112" s="429" t="n">
        <f aca="false">SUM(M106:M111)</f>
        <v>784.5</v>
      </c>
      <c r="N112" s="429"/>
      <c r="O112" s="429"/>
    </row>
    <row r="113" customFormat="false" ht="47.25" hidden="true" customHeight="false" outlineLevel="0" collapsed="false">
      <c r="A113" s="289" t="s">
        <v>445</v>
      </c>
      <c r="B113" s="40"/>
      <c r="C113" s="394" t="n">
        <v>41640</v>
      </c>
      <c r="D113" s="394" t="n">
        <v>42004</v>
      </c>
      <c r="E113" s="289" t="s">
        <v>237</v>
      </c>
      <c r="F113" s="441" t="n">
        <f aca="false">J113+K113+L113+M113</f>
        <v>0</v>
      </c>
      <c r="G113" s="441"/>
      <c r="H113" s="441"/>
      <c r="I113" s="441"/>
      <c r="J113" s="446" t="n">
        <v>0</v>
      </c>
      <c r="K113" s="446" t="n">
        <v>0</v>
      </c>
      <c r="L113" s="446" t="n">
        <v>0</v>
      </c>
      <c r="M113" s="469" t="n">
        <v>0</v>
      </c>
      <c r="N113" s="469"/>
      <c r="O113" s="469"/>
    </row>
    <row r="114" customFormat="false" ht="85.5" hidden="true" customHeight="true" outlineLevel="0" collapsed="false">
      <c r="A114" s="289" t="s">
        <v>446</v>
      </c>
      <c r="B114" s="40"/>
      <c r="C114" s="394"/>
      <c r="D114" s="394"/>
      <c r="E114" s="44" t="s">
        <v>238</v>
      </c>
      <c r="F114" s="441"/>
      <c r="G114" s="441"/>
      <c r="H114" s="441"/>
      <c r="I114" s="441"/>
      <c r="J114" s="446"/>
      <c r="K114" s="446"/>
      <c r="L114" s="446"/>
      <c r="M114" s="469"/>
      <c r="N114" s="469"/>
      <c r="O114" s="469"/>
    </row>
    <row r="115" customFormat="false" ht="19.5" hidden="true" customHeight="true" outlineLevel="0" collapsed="false">
      <c r="A115" s="461"/>
      <c r="B115" s="40" t="s">
        <v>114</v>
      </c>
      <c r="C115" s="394" t="n">
        <v>41640</v>
      </c>
      <c r="D115" s="394" t="n">
        <v>42004</v>
      </c>
      <c r="E115" s="289" t="s">
        <v>239</v>
      </c>
      <c r="F115" s="449"/>
      <c r="G115" s="450" t="s">
        <v>444</v>
      </c>
      <c r="H115" s="450"/>
      <c r="I115" s="429" t="n">
        <f aca="false">I116+I117+I118+I119</f>
        <v>1472.8</v>
      </c>
      <c r="J115" s="611" t="n">
        <v>0</v>
      </c>
      <c r="K115" s="448" t="n">
        <v>0</v>
      </c>
      <c r="L115" s="449" t="n">
        <v>0</v>
      </c>
      <c r="M115" s="462"/>
      <c r="N115" s="463"/>
      <c r="O115" s="613" t="n">
        <f aca="false">O116+O117+O118+O119</f>
        <v>1472.8</v>
      </c>
    </row>
    <row r="116" customFormat="false" ht="19.5" hidden="true" customHeight="true" outlineLevel="0" collapsed="false">
      <c r="A116" s="461"/>
      <c r="B116" s="40"/>
      <c r="C116" s="394"/>
      <c r="D116" s="394"/>
      <c r="E116" s="289"/>
      <c r="F116" s="432" t="s">
        <v>95</v>
      </c>
      <c r="G116" s="432"/>
      <c r="H116" s="432"/>
      <c r="I116" s="464" t="n">
        <f aca="false">J116+K116++L116+O116</f>
        <v>278.2</v>
      </c>
      <c r="J116" s="446" t="n">
        <v>0</v>
      </c>
      <c r="K116" s="446" t="n">
        <v>0</v>
      </c>
      <c r="L116" s="446" t="n">
        <v>0</v>
      </c>
      <c r="M116" s="465" t="s">
        <v>95</v>
      </c>
      <c r="N116" s="466"/>
      <c r="O116" s="466" t="n">
        <v>278.2</v>
      </c>
    </row>
    <row r="117" customFormat="false" ht="19.5" hidden="true" customHeight="true" outlineLevel="0" collapsed="false">
      <c r="A117" s="461"/>
      <c r="B117" s="40"/>
      <c r="C117" s="394"/>
      <c r="D117" s="394"/>
      <c r="E117" s="289"/>
      <c r="F117" s="432" t="s">
        <v>96</v>
      </c>
      <c r="G117" s="432"/>
      <c r="H117" s="432"/>
      <c r="I117" s="441" t="n">
        <f aca="false">J117+K117++L117+O117</f>
        <v>993.7</v>
      </c>
      <c r="J117" s="446" t="n">
        <v>0</v>
      </c>
      <c r="K117" s="446" t="n">
        <v>0</v>
      </c>
      <c r="L117" s="446" t="n">
        <v>0</v>
      </c>
      <c r="M117" s="467" t="s">
        <v>96</v>
      </c>
      <c r="N117" s="446"/>
      <c r="O117" s="446" t="n">
        <v>993.7</v>
      </c>
    </row>
    <row r="118" customFormat="false" ht="19.5" hidden="true" customHeight="true" outlineLevel="0" collapsed="false">
      <c r="A118" s="461"/>
      <c r="B118" s="40"/>
      <c r="C118" s="394"/>
      <c r="D118" s="394"/>
      <c r="E118" s="289"/>
      <c r="F118" s="432" t="s">
        <v>97</v>
      </c>
      <c r="G118" s="432"/>
      <c r="H118" s="432"/>
      <c r="I118" s="464" t="n">
        <f aca="false">J118+K118++L118+O118</f>
        <v>200.9</v>
      </c>
      <c r="J118" s="446" t="n">
        <v>0</v>
      </c>
      <c r="K118" s="446" t="n">
        <v>0</v>
      </c>
      <c r="L118" s="446" t="n">
        <v>0</v>
      </c>
      <c r="M118" s="467" t="s">
        <v>97</v>
      </c>
      <c r="N118" s="446"/>
      <c r="O118" s="446" t="n">
        <v>200.9</v>
      </c>
    </row>
    <row r="119" customFormat="false" ht="19.5" hidden="true" customHeight="true" outlineLevel="0" collapsed="false">
      <c r="A119" s="461"/>
      <c r="B119" s="40"/>
      <c r="C119" s="394"/>
      <c r="D119" s="394"/>
      <c r="E119" s="44" t="s">
        <v>238</v>
      </c>
      <c r="F119" s="468" t="s">
        <v>62</v>
      </c>
      <c r="G119" s="468"/>
      <c r="H119" s="468"/>
      <c r="I119" s="441" t="n">
        <f aca="false">J119+K119++L119+O119</f>
        <v>0</v>
      </c>
      <c r="J119" s="469" t="n">
        <v>0</v>
      </c>
      <c r="K119" s="469" t="n">
        <v>0</v>
      </c>
      <c r="L119" s="469" t="n">
        <v>0</v>
      </c>
      <c r="M119" s="470" t="s">
        <v>62</v>
      </c>
      <c r="N119" s="469"/>
      <c r="O119" s="469" t="n">
        <v>0</v>
      </c>
    </row>
    <row r="120" customFormat="false" ht="19.5" hidden="true" customHeight="true" outlineLevel="0" collapsed="false">
      <c r="A120" s="461"/>
      <c r="B120" s="40"/>
      <c r="C120" s="458"/>
      <c r="D120" s="458"/>
      <c r="E120" s="196" t="s">
        <v>475</v>
      </c>
      <c r="F120" s="614" t="s">
        <v>444</v>
      </c>
      <c r="G120" s="614"/>
      <c r="H120" s="614"/>
      <c r="I120" s="429" t="n">
        <f aca="false">I121+I122+I123+I124</f>
        <v>1257.1</v>
      </c>
      <c r="J120" s="429" t="n">
        <f aca="false">J121+J122+J123</f>
        <v>0</v>
      </c>
      <c r="K120" s="429" t="n">
        <f aca="false">K121+K122+K123</f>
        <v>0</v>
      </c>
      <c r="L120" s="429" t="n">
        <f aca="false">L121+L122+L123</f>
        <v>0</v>
      </c>
      <c r="M120" s="463"/>
      <c r="N120" s="463"/>
      <c r="O120" s="613" t="n">
        <f aca="false">O121+O122+O123+O124</f>
        <v>1257.1</v>
      </c>
    </row>
    <row r="121" customFormat="false" ht="19.5" hidden="true" customHeight="true" outlineLevel="0" collapsed="false">
      <c r="A121" s="461"/>
      <c r="B121" s="40"/>
      <c r="C121" s="458"/>
      <c r="D121" s="458"/>
      <c r="E121" s="196"/>
      <c r="F121" s="432" t="s">
        <v>95</v>
      </c>
      <c r="G121" s="432"/>
      <c r="H121" s="432"/>
      <c r="I121" s="472" t="n">
        <f aca="false">J121+K121+L121++O121</f>
        <v>226</v>
      </c>
      <c r="J121" s="469" t="n">
        <v>0</v>
      </c>
      <c r="K121" s="469" t="n">
        <v>0</v>
      </c>
      <c r="L121" s="469" t="n">
        <v>0</v>
      </c>
      <c r="M121" s="467" t="s">
        <v>95</v>
      </c>
      <c r="N121" s="446"/>
      <c r="O121" s="446" t="n">
        <v>226</v>
      </c>
    </row>
    <row r="122" customFormat="false" ht="19.5" hidden="true" customHeight="true" outlineLevel="0" collapsed="false">
      <c r="A122" s="461"/>
      <c r="B122" s="40"/>
      <c r="C122" s="458"/>
      <c r="D122" s="458"/>
      <c r="E122" s="196"/>
      <c r="F122" s="432" t="s">
        <v>96</v>
      </c>
      <c r="G122" s="432"/>
      <c r="H122" s="432"/>
      <c r="I122" s="464" t="n">
        <f aca="false">J122+K122+L122++O122</f>
        <v>818</v>
      </c>
      <c r="J122" s="446" t="n">
        <v>0</v>
      </c>
      <c r="K122" s="446" t="n">
        <v>0</v>
      </c>
      <c r="L122" s="446" t="n">
        <v>0</v>
      </c>
      <c r="M122" s="467" t="s">
        <v>96</v>
      </c>
      <c r="N122" s="446"/>
      <c r="O122" s="446" t="n">
        <v>818</v>
      </c>
    </row>
    <row r="123" customFormat="false" ht="19.5" hidden="true" customHeight="true" outlineLevel="0" collapsed="false">
      <c r="A123" s="461"/>
      <c r="B123" s="40"/>
      <c r="C123" s="394" t="n">
        <v>41640</v>
      </c>
      <c r="D123" s="394" t="n">
        <v>42004</v>
      </c>
      <c r="E123" s="196"/>
      <c r="F123" s="432" t="s">
        <v>97</v>
      </c>
      <c r="G123" s="432"/>
      <c r="H123" s="432"/>
      <c r="I123" s="472" t="n">
        <f aca="false">J123+K123+L123++O123</f>
        <v>213.1</v>
      </c>
      <c r="J123" s="446" t="n">
        <v>0</v>
      </c>
      <c r="K123" s="446" t="n">
        <v>0</v>
      </c>
      <c r="L123" s="446" t="n">
        <v>0</v>
      </c>
      <c r="M123" s="467" t="s">
        <v>97</v>
      </c>
      <c r="N123" s="446"/>
      <c r="O123" s="446" t="n">
        <v>213.1</v>
      </c>
    </row>
    <row r="124" customFormat="false" ht="19.5" hidden="true" customHeight="true" outlineLevel="0" collapsed="false">
      <c r="A124" s="461"/>
      <c r="B124" s="40"/>
      <c r="C124" s="394"/>
      <c r="D124" s="394"/>
      <c r="E124" s="196"/>
      <c r="F124" s="468" t="s">
        <v>62</v>
      </c>
      <c r="G124" s="468"/>
      <c r="H124" s="468"/>
      <c r="I124" s="464" t="n">
        <f aca="false">J124+K124+L124++O124</f>
        <v>0</v>
      </c>
      <c r="J124" s="466" t="n">
        <v>0</v>
      </c>
      <c r="K124" s="466" t="n">
        <v>0</v>
      </c>
      <c r="L124" s="466" t="n">
        <v>0</v>
      </c>
      <c r="M124" s="467" t="s">
        <v>62</v>
      </c>
      <c r="N124" s="446"/>
      <c r="O124" s="465" t="n">
        <v>0</v>
      </c>
    </row>
    <row r="125" customFormat="false" ht="18.75" hidden="true" customHeight="false" outlineLevel="0" collapsed="false">
      <c r="A125" s="45" t="s">
        <v>110</v>
      </c>
      <c r="B125" s="44"/>
      <c r="C125" s="442" t="n">
        <v>41640</v>
      </c>
      <c r="D125" s="442" t="n">
        <v>42735</v>
      </c>
      <c r="E125" s="44"/>
      <c r="F125" s="429" t="n">
        <f aca="false">I120+I115+F113</f>
        <v>2729.9</v>
      </c>
      <c r="G125" s="429"/>
      <c r="H125" s="429"/>
      <c r="I125" s="429"/>
      <c r="J125" s="430" t="n">
        <f aca="false">J113+J115+J120</f>
        <v>0</v>
      </c>
      <c r="K125" s="430" t="n">
        <f aca="false">K113+K115+K120</f>
        <v>0</v>
      </c>
      <c r="L125" s="430" t="n">
        <f aca="false">L113+L115+L120</f>
        <v>0</v>
      </c>
      <c r="M125" s="429" t="n">
        <f aca="false">O120+O115+M113</f>
        <v>2729.9</v>
      </c>
      <c r="N125" s="429"/>
      <c r="O125" s="429"/>
    </row>
    <row r="126" customFormat="false" ht="15.75" hidden="true" customHeight="true" outlineLevel="0" collapsed="false">
      <c r="A126" s="289" t="s">
        <v>69</v>
      </c>
      <c r="B126" s="40" t="s">
        <v>447</v>
      </c>
      <c r="C126" s="394" t="n">
        <v>41640</v>
      </c>
      <c r="D126" s="394" t="n">
        <v>42004</v>
      </c>
      <c r="E126" s="289" t="s">
        <v>237</v>
      </c>
      <c r="F126" s="414" t="n">
        <f aca="false">F133</f>
        <v>832.375</v>
      </c>
      <c r="G126" s="414"/>
      <c r="H126" s="414"/>
      <c r="I126" s="414"/>
      <c r="J126" s="414" t="n">
        <f aca="false">J133</f>
        <v>0</v>
      </c>
      <c r="K126" s="414" t="n">
        <f aca="false">K133</f>
        <v>0</v>
      </c>
      <c r="L126" s="414" t="n">
        <f aca="false">L133</f>
        <v>0</v>
      </c>
      <c r="M126" s="615" t="n">
        <f aca="false">M133</f>
        <v>832.375</v>
      </c>
      <c r="N126" s="615"/>
      <c r="O126" s="615"/>
    </row>
    <row r="127" customFormat="false" ht="79.5" hidden="true" customHeight="true" outlineLevel="0" collapsed="false">
      <c r="A127" s="157" t="s">
        <v>71</v>
      </c>
      <c r="B127" s="40"/>
      <c r="C127" s="394"/>
      <c r="D127" s="394"/>
      <c r="E127" s="44" t="s">
        <v>238</v>
      </c>
      <c r="F127" s="414"/>
      <c r="G127" s="414"/>
      <c r="H127" s="414"/>
      <c r="I127" s="414"/>
      <c r="J127" s="414"/>
      <c r="K127" s="414"/>
      <c r="L127" s="414"/>
      <c r="M127" s="615"/>
      <c r="N127" s="615"/>
      <c r="O127" s="615"/>
    </row>
    <row r="128" customFormat="false" ht="15.75" hidden="true" customHeight="false" outlineLevel="0" collapsed="false">
      <c r="A128" s="157"/>
      <c r="B128" s="40"/>
      <c r="C128" s="394" t="n">
        <v>41640</v>
      </c>
      <c r="D128" s="394" t="n">
        <v>42004</v>
      </c>
      <c r="E128" s="289" t="s">
        <v>239</v>
      </c>
      <c r="F128" s="414" t="n">
        <f aca="false">F135</f>
        <v>1057.2</v>
      </c>
      <c r="G128" s="414"/>
      <c r="H128" s="414"/>
      <c r="I128" s="414"/>
      <c r="J128" s="414" t="n">
        <f aca="false">J135</f>
        <v>0</v>
      </c>
      <c r="K128" s="414" t="n">
        <f aca="false">K135</f>
        <v>0</v>
      </c>
      <c r="L128" s="414" t="n">
        <f aca="false">L135</f>
        <v>0</v>
      </c>
      <c r="M128" s="414" t="n">
        <f aca="false">M135</f>
        <v>1057.2</v>
      </c>
      <c r="N128" s="414"/>
      <c r="O128" s="414"/>
    </row>
    <row r="129" customFormat="false" ht="31.5" hidden="true" customHeight="false" outlineLevel="0" collapsed="false">
      <c r="A129" s="157"/>
      <c r="B129" s="40"/>
      <c r="C129" s="394"/>
      <c r="D129" s="394"/>
      <c r="E129" s="44" t="s">
        <v>238</v>
      </c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</row>
    <row r="130" customFormat="false" ht="15.75" hidden="true" customHeight="false" outlineLevel="0" collapsed="false">
      <c r="A130" s="157"/>
      <c r="B130" s="40"/>
      <c r="C130" s="394" t="n">
        <v>41640</v>
      </c>
      <c r="D130" s="394" t="n">
        <v>42004</v>
      </c>
      <c r="E130" s="289" t="s">
        <v>240</v>
      </c>
      <c r="F130" s="414" t="n">
        <f aca="false">F137</f>
        <v>1013.1</v>
      </c>
      <c r="G130" s="414"/>
      <c r="H130" s="414"/>
      <c r="I130" s="414"/>
      <c r="J130" s="414" t="n">
        <f aca="false">J137</f>
        <v>0</v>
      </c>
      <c r="K130" s="414" t="n">
        <f aca="false">K137</f>
        <v>0</v>
      </c>
      <c r="L130" s="414" t="n">
        <f aca="false">L137</f>
        <v>0</v>
      </c>
      <c r="M130" s="414" t="n">
        <f aca="false">M137</f>
        <v>1013.1</v>
      </c>
      <c r="N130" s="414"/>
      <c r="O130" s="414"/>
    </row>
    <row r="131" customFormat="false" ht="31.5" hidden="true" customHeight="false" outlineLevel="0" collapsed="false">
      <c r="A131" s="215"/>
      <c r="B131" s="40"/>
      <c r="C131" s="394"/>
      <c r="D131" s="394"/>
      <c r="E131" s="44" t="s">
        <v>238</v>
      </c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</row>
    <row r="132" customFormat="false" ht="18" hidden="true" customHeight="true" outlineLevel="0" collapsed="false">
      <c r="A132" s="44" t="s">
        <v>94</v>
      </c>
      <c r="B132" s="44"/>
      <c r="C132" s="442" t="n">
        <v>41640</v>
      </c>
      <c r="D132" s="442" t="n">
        <v>42735</v>
      </c>
      <c r="E132" s="44"/>
      <c r="F132" s="429" t="n">
        <f aca="false">SUM(F126:F131)</f>
        <v>2902.675</v>
      </c>
      <c r="G132" s="429"/>
      <c r="H132" s="429"/>
      <c r="I132" s="429"/>
      <c r="J132" s="430" t="n">
        <f aca="false">SUM(J126:J131)</f>
        <v>0</v>
      </c>
      <c r="K132" s="430" t="n">
        <f aca="false">SUM(K126:K131)</f>
        <v>0</v>
      </c>
      <c r="L132" s="430" t="n">
        <f aca="false">SUM(L126:L131)</f>
        <v>0</v>
      </c>
      <c r="M132" s="429" t="n">
        <f aca="false">SUM(M126:M131)</f>
        <v>2902.675</v>
      </c>
      <c r="N132" s="429"/>
      <c r="O132" s="429"/>
    </row>
    <row r="133" customFormat="false" ht="31.5" hidden="true" customHeight="true" outlineLevel="0" collapsed="false">
      <c r="A133" s="289" t="s">
        <v>72</v>
      </c>
      <c r="B133" s="40" t="s">
        <v>447</v>
      </c>
      <c r="C133" s="394" t="n">
        <v>41640</v>
      </c>
      <c r="D133" s="394" t="n">
        <v>42004</v>
      </c>
      <c r="E133" s="289" t="s">
        <v>237</v>
      </c>
      <c r="F133" s="441" t="n">
        <f aca="false">J133+K133+L133+M133</f>
        <v>832.375</v>
      </c>
      <c r="G133" s="441"/>
      <c r="H133" s="441"/>
      <c r="I133" s="441"/>
      <c r="J133" s="473" t="n">
        <v>0</v>
      </c>
      <c r="K133" s="473" t="n">
        <v>0</v>
      </c>
      <c r="L133" s="473" t="n">
        <v>0</v>
      </c>
      <c r="M133" s="446" t="n">
        <v>832.375</v>
      </c>
      <c r="N133" s="446"/>
      <c r="O133" s="446"/>
    </row>
    <row r="134" customFormat="false" ht="189" hidden="true" customHeight="false" outlineLevel="0" collapsed="false">
      <c r="A134" s="289" t="s">
        <v>448</v>
      </c>
      <c r="B134" s="40"/>
      <c r="C134" s="394"/>
      <c r="D134" s="394"/>
      <c r="E134" s="44" t="s">
        <v>238</v>
      </c>
      <c r="F134" s="441"/>
      <c r="G134" s="441"/>
      <c r="H134" s="441"/>
      <c r="I134" s="441"/>
      <c r="J134" s="473"/>
      <c r="K134" s="473"/>
      <c r="L134" s="473"/>
      <c r="M134" s="446"/>
      <c r="N134" s="446"/>
      <c r="O134" s="446"/>
    </row>
    <row r="135" customFormat="false" ht="15.75" hidden="true" customHeight="false" outlineLevel="0" collapsed="false">
      <c r="A135" s="461"/>
      <c r="B135" s="40"/>
      <c r="C135" s="394" t="n">
        <v>41640</v>
      </c>
      <c r="D135" s="394" t="n">
        <v>42004</v>
      </c>
      <c r="E135" s="289" t="s">
        <v>239</v>
      </c>
      <c r="F135" s="441" t="n">
        <f aca="false">J135+K135+L135+M135</f>
        <v>1057.2</v>
      </c>
      <c r="G135" s="441"/>
      <c r="H135" s="441"/>
      <c r="I135" s="441"/>
      <c r="J135" s="473" t="n">
        <v>0</v>
      </c>
      <c r="K135" s="473" t="n">
        <v>0</v>
      </c>
      <c r="L135" s="473" t="n">
        <v>0</v>
      </c>
      <c r="M135" s="446" t="n">
        <v>1057.2</v>
      </c>
      <c r="N135" s="446"/>
      <c r="O135" s="446"/>
    </row>
    <row r="136" customFormat="false" ht="31.5" hidden="true" customHeight="false" outlineLevel="0" collapsed="false">
      <c r="A136" s="461"/>
      <c r="B136" s="40"/>
      <c r="C136" s="394"/>
      <c r="D136" s="394"/>
      <c r="E136" s="44" t="s">
        <v>238</v>
      </c>
      <c r="F136" s="441"/>
      <c r="G136" s="441"/>
      <c r="H136" s="441"/>
      <c r="I136" s="441"/>
      <c r="J136" s="473"/>
      <c r="K136" s="473"/>
      <c r="L136" s="473"/>
      <c r="M136" s="446"/>
      <c r="N136" s="446"/>
      <c r="O136" s="446"/>
    </row>
    <row r="137" customFormat="false" ht="15.75" hidden="true" customHeight="false" outlineLevel="0" collapsed="false">
      <c r="A137" s="461"/>
      <c r="B137" s="40"/>
      <c r="C137" s="394" t="n">
        <v>41640</v>
      </c>
      <c r="D137" s="394" t="n">
        <v>42004</v>
      </c>
      <c r="E137" s="289" t="s">
        <v>240</v>
      </c>
      <c r="F137" s="441" t="n">
        <f aca="false">J137+K137+L137+M137</f>
        <v>1013.1</v>
      </c>
      <c r="G137" s="441"/>
      <c r="H137" s="441"/>
      <c r="I137" s="441"/>
      <c r="J137" s="473" t="n">
        <v>0</v>
      </c>
      <c r="K137" s="473" t="n">
        <v>0</v>
      </c>
      <c r="L137" s="473" t="n">
        <v>0</v>
      </c>
      <c r="M137" s="446" t="n">
        <v>1013.1</v>
      </c>
      <c r="N137" s="446"/>
      <c r="O137" s="446"/>
    </row>
    <row r="138" customFormat="false" ht="31.5" hidden="true" customHeight="false" outlineLevel="0" collapsed="false">
      <c r="A138" s="215"/>
      <c r="B138" s="40"/>
      <c r="C138" s="394"/>
      <c r="D138" s="394"/>
      <c r="E138" s="44" t="s">
        <v>238</v>
      </c>
      <c r="F138" s="441"/>
      <c r="G138" s="441"/>
      <c r="H138" s="441"/>
      <c r="I138" s="441"/>
      <c r="J138" s="473"/>
      <c r="K138" s="473"/>
      <c r="L138" s="473"/>
      <c r="M138" s="446"/>
      <c r="N138" s="446"/>
      <c r="O138" s="446"/>
    </row>
    <row r="139" customFormat="false" ht="18" hidden="true" customHeight="true" outlineLevel="0" collapsed="false">
      <c r="A139" s="44" t="s">
        <v>94</v>
      </c>
      <c r="B139" s="44"/>
      <c r="C139" s="442" t="n">
        <v>41640</v>
      </c>
      <c r="D139" s="442" t="n">
        <v>42735</v>
      </c>
      <c r="E139" s="44"/>
      <c r="F139" s="429" t="n">
        <f aca="false">SUM(F133:F138)</f>
        <v>2902.675</v>
      </c>
      <c r="G139" s="429"/>
      <c r="H139" s="429"/>
      <c r="I139" s="429"/>
      <c r="J139" s="430"/>
      <c r="K139" s="430"/>
      <c r="L139" s="430"/>
      <c r="M139" s="429" t="n">
        <f aca="false">SUM(M133:M138)</f>
        <v>2902.675</v>
      </c>
      <c r="N139" s="429"/>
      <c r="O139" s="429"/>
    </row>
    <row r="140" customFormat="false" ht="15.75" hidden="true" customHeight="false" outlineLevel="0" collapsed="false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customFormat="false" ht="15.75" hidden="true" customHeight="false" outlineLevel="0" collapsed="false">
      <c r="A141" s="383"/>
    </row>
    <row r="142" customFormat="false" ht="15.75" hidden="true" customHeight="false" outlineLevel="0" collapsed="false">
      <c r="A142" s="392" t="s">
        <v>118</v>
      </c>
      <c r="B142" s="392"/>
      <c r="C142" s="392"/>
      <c r="D142" s="392"/>
      <c r="E142" s="392"/>
      <c r="F142" s="392"/>
      <c r="G142" s="392"/>
    </row>
    <row r="143" customFormat="false" ht="15.75" hidden="true" customHeight="false" outlineLevel="0" collapsed="false">
      <c r="A143" s="392" t="s">
        <v>119</v>
      </c>
      <c r="B143" s="392"/>
      <c r="C143" s="392"/>
      <c r="D143" s="392"/>
      <c r="E143" s="392"/>
      <c r="F143" s="392"/>
      <c r="G143" s="392"/>
    </row>
    <row r="144" customFormat="false" ht="15.75" hidden="true" customHeight="false" outlineLevel="0" collapsed="false">
      <c r="A144" s="392" t="s">
        <v>120</v>
      </c>
      <c r="B144" s="392"/>
      <c r="C144" s="392"/>
      <c r="D144" s="392"/>
      <c r="E144" s="392"/>
      <c r="F144" s="392"/>
      <c r="G144" s="392"/>
      <c r="H144" s="392"/>
      <c r="I144" s="392"/>
    </row>
    <row r="145" customFormat="false" ht="15" hidden="true" customHeight="false" outlineLevel="0" collapsed="false">
      <c r="A145" s="616" t="s">
        <v>121</v>
      </c>
    </row>
    <row r="146" customFormat="false" ht="15" hidden="true" customHeight="false" outlineLevel="0" collapsed="false">
      <c r="A146" s="616" t="s">
        <v>122</v>
      </c>
    </row>
    <row r="147" customFormat="false" ht="15" hidden="true" customHeight="true" outlineLevel="0" collapsed="false">
      <c r="A147" s="151" t="s">
        <v>3</v>
      </c>
      <c r="B147" s="151" t="s">
        <v>123</v>
      </c>
      <c r="C147" s="152" t="s">
        <v>124</v>
      </c>
      <c r="D147" s="152"/>
      <c r="E147" s="152"/>
      <c r="F147" s="152"/>
      <c r="G147" s="152"/>
      <c r="H147" s="152"/>
      <c r="I147" s="152" t="s">
        <v>125</v>
      </c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</row>
    <row r="148" customFormat="false" ht="15" hidden="true" customHeight="true" outlineLevel="0" collapsed="false">
      <c r="A148" s="155" t="s">
        <v>9</v>
      </c>
      <c r="B148" s="155" t="s">
        <v>126</v>
      </c>
      <c r="C148" s="156" t="s">
        <v>127</v>
      </c>
      <c r="D148" s="156"/>
      <c r="E148" s="156"/>
      <c r="F148" s="156"/>
      <c r="G148" s="156"/>
      <c r="H148" s="156"/>
      <c r="I148" s="156" t="s">
        <v>128</v>
      </c>
      <c r="J148" s="156"/>
      <c r="K148" s="156"/>
      <c r="L148" s="156"/>
      <c r="M148" s="156"/>
      <c r="N148" s="156"/>
      <c r="O148" s="156"/>
      <c r="P148" s="156" t="s">
        <v>129</v>
      </c>
      <c r="Q148" s="156"/>
      <c r="R148" s="156"/>
      <c r="S148" s="156"/>
      <c r="T148" s="156"/>
      <c r="U148" s="156"/>
      <c r="V148" s="156"/>
    </row>
    <row r="149" customFormat="false" ht="15.75" hidden="true" customHeight="true" outlineLevel="0" collapsed="false">
      <c r="A149" s="461"/>
      <c r="B149" s="155" t="s">
        <v>130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61" t="s">
        <v>131</v>
      </c>
      <c r="Q149" s="161"/>
      <c r="R149" s="161"/>
      <c r="S149" s="161"/>
      <c r="T149" s="161"/>
      <c r="U149" s="161"/>
      <c r="V149" s="161"/>
    </row>
    <row r="150" customFormat="false" ht="15" hidden="true" customHeight="true" outlineLevel="0" collapsed="false">
      <c r="A150" s="461"/>
      <c r="B150" s="461"/>
      <c r="C150" s="28" t="s">
        <v>132</v>
      </c>
      <c r="D150" s="28"/>
      <c r="E150" s="28"/>
      <c r="F150" s="28"/>
      <c r="G150" s="28"/>
      <c r="H150" s="28"/>
      <c r="I150" s="28" t="s">
        <v>132</v>
      </c>
      <c r="J150" s="28"/>
      <c r="K150" s="28"/>
      <c r="L150" s="28"/>
      <c r="M150" s="28"/>
      <c r="N150" s="28"/>
      <c r="O150" s="28"/>
      <c r="P150" s="152"/>
      <c r="Q150" s="152"/>
      <c r="R150" s="152"/>
      <c r="S150" s="152"/>
      <c r="T150" s="152"/>
      <c r="U150" s="152"/>
      <c r="V150" s="152"/>
    </row>
    <row r="151" customFormat="false" ht="15.75" hidden="true" customHeight="true" outlineLevel="0" collapsed="false">
      <c r="A151" s="461"/>
      <c r="B151" s="461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61" t="s">
        <v>132</v>
      </c>
      <c r="Q151" s="161"/>
      <c r="R151" s="161"/>
      <c r="S151" s="161"/>
      <c r="T151" s="161"/>
      <c r="U151" s="161"/>
      <c r="V151" s="161"/>
    </row>
    <row r="152" customFormat="false" ht="15" hidden="true" customHeight="true" outlineLevel="0" collapsed="false">
      <c r="A152" s="461"/>
      <c r="B152" s="461"/>
      <c r="C152" s="28" t="s">
        <v>133</v>
      </c>
      <c r="D152" s="28" t="s">
        <v>134</v>
      </c>
      <c r="E152" s="28"/>
      <c r="F152" s="28" t="s">
        <v>135</v>
      </c>
      <c r="G152" s="28" t="s">
        <v>136</v>
      </c>
      <c r="H152" s="28" t="s">
        <v>137</v>
      </c>
      <c r="I152" s="28" t="s">
        <v>133</v>
      </c>
      <c r="J152" s="28"/>
      <c r="K152" s="28" t="s">
        <v>134</v>
      </c>
      <c r="L152" s="28" t="s">
        <v>135</v>
      </c>
      <c r="M152" s="28" t="s">
        <v>136</v>
      </c>
      <c r="N152" s="28" t="s">
        <v>137</v>
      </c>
      <c r="O152" s="28"/>
      <c r="P152" s="155"/>
      <c r="Q152" s="28" t="s">
        <v>134</v>
      </c>
      <c r="R152" s="28"/>
      <c r="S152" s="28" t="s">
        <v>135</v>
      </c>
      <c r="T152" s="28" t="s">
        <v>136</v>
      </c>
      <c r="U152" s="28" t="s">
        <v>137</v>
      </c>
      <c r="V152" s="28"/>
    </row>
    <row r="153" customFormat="false" ht="63.75" hidden="true" customHeight="false" outlineLevel="0" collapsed="false">
      <c r="A153" s="461"/>
      <c r="B153" s="46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 t="s">
        <v>138</v>
      </c>
      <c r="Q153" s="28"/>
      <c r="R153" s="28"/>
      <c r="S153" s="28"/>
      <c r="T153" s="28"/>
      <c r="U153" s="28"/>
      <c r="V153" s="28"/>
    </row>
    <row r="154" customFormat="false" ht="30" hidden="true" customHeight="false" outlineLevel="0" collapsed="false">
      <c r="A154" s="209" t="n">
        <v>1</v>
      </c>
      <c r="B154" s="496" t="s">
        <v>139</v>
      </c>
      <c r="C154" s="165" t="n">
        <f aca="false">J37</f>
        <v>0</v>
      </c>
      <c r="D154" s="166" t="n">
        <f aca="false">K37</f>
        <v>0</v>
      </c>
      <c r="E154" s="166"/>
      <c r="F154" s="165" t="n">
        <f aca="false">L37</f>
        <v>0</v>
      </c>
      <c r="G154" s="173" t="n">
        <f aca="false">O37</f>
        <v>1087.575</v>
      </c>
      <c r="H154" s="617" t="n">
        <v>0</v>
      </c>
      <c r="I154" s="166" t="n">
        <f aca="false">J42</f>
        <v>0</v>
      </c>
      <c r="J154" s="166"/>
      <c r="K154" s="167" t="n">
        <f aca="false">K42</f>
        <v>0</v>
      </c>
      <c r="L154" s="170" t="n">
        <f aca="false">L42</f>
        <v>0</v>
      </c>
      <c r="M154" s="167" t="n">
        <f aca="false">O42</f>
        <v>2514.19</v>
      </c>
      <c r="N154" s="169" t="n">
        <v>0</v>
      </c>
      <c r="O154" s="169"/>
      <c r="P154" s="170" t="n">
        <f aca="false">J47</f>
        <v>0</v>
      </c>
      <c r="Q154" s="171" t="n">
        <f aca="false">K47</f>
        <v>0</v>
      </c>
      <c r="R154" s="171"/>
      <c r="S154" s="165" t="n">
        <f aca="false">L47</f>
        <v>0</v>
      </c>
      <c r="T154" s="167" t="n">
        <f aca="false">O47</f>
        <v>1509.3</v>
      </c>
      <c r="U154" s="169" t="n">
        <v>0</v>
      </c>
      <c r="V154" s="169"/>
    </row>
    <row r="155" customFormat="false" ht="41.45" hidden="true" customHeight="true" outlineLevel="0" collapsed="false">
      <c r="A155" s="35" t="n">
        <v>2</v>
      </c>
      <c r="B155" s="32" t="s">
        <v>140</v>
      </c>
      <c r="C155" s="170" t="n">
        <f aca="false">J34</f>
        <v>0</v>
      </c>
      <c r="D155" s="172" t="n">
        <f aca="false">K34</f>
        <v>14079.15</v>
      </c>
      <c r="E155" s="172"/>
      <c r="F155" s="170" t="n">
        <f aca="false">L34</f>
        <v>0</v>
      </c>
      <c r="G155" s="173" t="n">
        <f aca="false">O34</f>
        <v>1408</v>
      </c>
      <c r="H155" s="617" t="n">
        <v>0</v>
      </c>
      <c r="I155" s="166" t="n">
        <f aca="false">J39</f>
        <v>0</v>
      </c>
      <c r="J155" s="166"/>
      <c r="K155" s="167" t="n">
        <f aca="false">K39</f>
        <v>0</v>
      </c>
      <c r="L155" s="167" t="n">
        <f aca="false">L39</f>
        <v>0</v>
      </c>
      <c r="M155" s="167" t="n">
        <f aca="false">O39</f>
        <v>19069.2</v>
      </c>
      <c r="N155" s="169" t="n">
        <v>0</v>
      </c>
      <c r="O155" s="169"/>
      <c r="P155" s="170" t="n">
        <f aca="false">J44</f>
        <v>0</v>
      </c>
      <c r="Q155" s="174" t="n">
        <f aca="false">K44</f>
        <v>0</v>
      </c>
      <c r="R155" s="174"/>
      <c r="S155" s="170" t="n">
        <f aca="false">L44</f>
        <v>0</v>
      </c>
      <c r="T155" s="167" t="n">
        <f aca="false">O44</f>
        <v>18714</v>
      </c>
      <c r="U155" s="169" t="n">
        <v>0</v>
      </c>
      <c r="V155" s="169"/>
    </row>
    <row r="156" customFormat="false" ht="30" hidden="true" customHeight="false" outlineLevel="0" collapsed="false">
      <c r="A156" s="35" t="n">
        <v>3</v>
      </c>
      <c r="B156" s="32" t="s">
        <v>141</v>
      </c>
      <c r="C156" s="170" t="n">
        <f aca="false">J35</f>
        <v>0</v>
      </c>
      <c r="D156" s="166" t="n">
        <f aca="false">K35</f>
        <v>0</v>
      </c>
      <c r="E156" s="166"/>
      <c r="F156" s="170" t="n">
        <f aca="false">L35</f>
        <v>0</v>
      </c>
      <c r="G156" s="173" t="n">
        <f aca="false">O35</f>
        <v>0</v>
      </c>
      <c r="H156" s="617" t="n">
        <v>0</v>
      </c>
      <c r="I156" s="166" t="n">
        <f aca="false">J40</f>
        <v>0</v>
      </c>
      <c r="J156" s="166"/>
      <c r="K156" s="167" t="n">
        <f aca="false">K40</f>
        <v>1156.4</v>
      </c>
      <c r="L156" s="167" t="n">
        <f aca="false">L40</f>
        <v>0</v>
      </c>
      <c r="M156" s="167" t="n">
        <f aca="false">O40</f>
        <v>17814.84</v>
      </c>
      <c r="N156" s="169" t="n">
        <v>0</v>
      </c>
      <c r="O156" s="169"/>
      <c r="P156" s="170" t="n">
        <f aca="false">J45</f>
        <v>0</v>
      </c>
      <c r="Q156" s="174" t="n">
        <f aca="false">K45</f>
        <v>0</v>
      </c>
      <c r="R156" s="174"/>
      <c r="S156" s="170" t="n">
        <f aca="false">L45</f>
        <v>0</v>
      </c>
      <c r="T156" s="167" t="n">
        <f aca="false">O45</f>
        <v>18466</v>
      </c>
      <c r="U156" s="169" t="n">
        <v>0</v>
      </c>
      <c r="V156" s="169"/>
    </row>
    <row r="157" customFormat="false" ht="55.15" hidden="true" customHeight="true" outlineLevel="0" collapsed="false">
      <c r="A157" s="35" t="n">
        <v>4</v>
      </c>
      <c r="B157" s="32" t="s">
        <v>142</v>
      </c>
      <c r="C157" s="170" t="n">
        <f aca="false">J36</f>
        <v>0</v>
      </c>
      <c r="D157" s="166" t="n">
        <f aca="false">K36</f>
        <v>3113.89</v>
      </c>
      <c r="E157" s="166"/>
      <c r="F157" s="167" t="n">
        <f aca="false">L41</f>
        <v>0</v>
      </c>
      <c r="G157" s="173" t="n">
        <f aca="false">O36</f>
        <v>533.889</v>
      </c>
      <c r="H157" s="617" t="n">
        <v>0</v>
      </c>
      <c r="I157" s="166" t="n">
        <f aca="false">J41</f>
        <v>0</v>
      </c>
      <c r="J157" s="166"/>
      <c r="K157" s="167" t="n">
        <f aca="false">K41</f>
        <v>3623.99</v>
      </c>
      <c r="L157" s="167" t="n">
        <f aca="false">L41</f>
        <v>0</v>
      </c>
      <c r="M157" s="167" t="n">
        <f aca="false">O41</f>
        <v>16855.3</v>
      </c>
      <c r="N157" s="169" t="n">
        <v>0</v>
      </c>
      <c r="O157" s="169"/>
      <c r="P157" s="170" t="n">
        <f aca="false">J46</f>
        <v>0</v>
      </c>
      <c r="Q157" s="174" t="n">
        <f aca="false">K46</f>
        <v>0</v>
      </c>
      <c r="R157" s="174"/>
      <c r="S157" s="170" t="n">
        <f aca="false">L46</f>
        <v>0</v>
      </c>
      <c r="T157" s="167" t="n">
        <f aca="false">O46</f>
        <v>18718.1</v>
      </c>
      <c r="U157" s="169" t="n">
        <v>0</v>
      </c>
      <c r="V157" s="169"/>
    </row>
    <row r="158" customFormat="false" ht="15.6" hidden="true" customHeight="true" outlineLevel="0" collapsed="false">
      <c r="A158" s="44"/>
      <c r="B158" s="44" t="s">
        <v>94</v>
      </c>
      <c r="C158" s="176" t="n">
        <f aca="false">C157+C156+C155+C154</f>
        <v>0</v>
      </c>
      <c r="D158" s="177" t="n">
        <f aca="false">D157+D156+D155+D154</f>
        <v>17193.04</v>
      </c>
      <c r="E158" s="177"/>
      <c r="F158" s="176" t="n">
        <f aca="false">F157+F156+F155+F154</f>
        <v>0</v>
      </c>
      <c r="G158" s="179" t="n">
        <f aca="false">G157+G156+G155+G154</f>
        <v>3029.464</v>
      </c>
      <c r="H158" s="182" t="n">
        <f aca="false">H157+H156+H155+H154</f>
        <v>0</v>
      </c>
      <c r="I158" s="178" t="n">
        <f aca="false">I157+I156+I155+I154</f>
        <v>0</v>
      </c>
      <c r="J158" s="178"/>
      <c r="K158" s="179" t="n">
        <f aca="false">K157+K156+K155+K154</f>
        <v>4780.39</v>
      </c>
      <c r="L158" s="179" t="n">
        <f aca="false">L157+L156+L155+L154</f>
        <v>0</v>
      </c>
      <c r="M158" s="179" t="n">
        <f aca="false">M157+M156+M155+M154</f>
        <v>56253.53</v>
      </c>
      <c r="N158" s="181" t="n">
        <f aca="false">N157+N156+N155+N154</f>
        <v>0</v>
      </c>
      <c r="O158" s="181"/>
      <c r="P158" s="182" t="n">
        <f aca="false">P157+P156+P155+P154</f>
        <v>0</v>
      </c>
      <c r="Q158" s="183" t="n">
        <f aca="false">Q157+Q156+Q155+Q154</f>
        <v>0</v>
      </c>
      <c r="R158" s="183"/>
      <c r="S158" s="184" t="n">
        <f aca="false">S157+S156+S155+S154</f>
        <v>0</v>
      </c>
      <c r="T158" s="179" t="n">
        <f aca="false">T157+T156+T155+T154</f>
        <v>57407.4</v>
      </c>
      <c r="U158" s="181" t="n">
        <f aca="false">U157+U156+U155+U154</f>
        <v>0</v>
      </c>
      <c r="V158" s="181"/>
    </row>
    <row r="159" customFormat="false" ht="15.6" hidden="true" customHeight="true" outlineLevel="0" collapsed="false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46"/>
    </row>
    <row r="160" customFormat="false" ht="16.5" hidden="true" customHeight="true" outlineLevel="0" collapsed="false">
      <c r="A160" s="189" t="s">
        <v>143</v>
      </c>
      <c r="B160" s="189"/>
      <c r="C160" s="189"/>
      <c r="D160" s="146"/>
      <c r="E160" s="190"/>
      <c r="F160" s="190"/>
      <c r="G160" s="190"/>
      <c r="H160" s="189"/>
      <c r="I160" s="189"/>
      <c r="J160" s="190"/>
      <c r="K160" s="190"/>
      <c r="L160" s="190"/>
      <c r="M160" s="189"/>
      <c r="N160" s="189"/>
      <c r="O160" s="190"/>
      <c r="P160" s="190"/>
      <c r="Q160" s="190"/>
      <c r="R160" s="190"/>
      <c r="S160" s="190"/>
      <c r="T160" s="190"/>
      <c r="U160" s="190"/>
      <c r="V160" s="146"/>
    </row>
    <row r="161" customFormat="false" ht="15.75" hidden="true" customHeight="true" outlineLevel="0" collapsed="false">
      <c r="A161" s="189"/>
      <c r="B161" s="189"/>
      <c r="C161" s="189"/>
      <c r="D161" s="146"/>
      <c r="E161" s="192" t="s">
        <v>144</v>
      </c>
      <c r="F161" s="192"/>
      <c r="G161" s="192"/>
      <c r="H161" s="189"/>
      <c r="I161" s="189"/>
      <c r="J161" s="192" t="s">
        <v>145</v>
      </c>
      <c r="K161" s="192"/>
      <c r="L161" s="192"/>
      <c r="M161" s="189"/>
      <c r="N161" s="189"/>
      <c r="O161" s="192"/>
      <c r="P161" s="192"/>
      <c r="Q161" s="192"/>
      <c r="R161" s="192" t="s">
        <v>146</v>
      </c>
      <c r="S161" s="192"/>
      <c r="T161" s="192"/>
      <c r="U161" s="192"/>
      <c r="V161" s="146"/>
    </row>
    <row r="162" customFormat="false" ht="15.75" hidden="true" customHeight="false" outlineLevel="0" collapsed="false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</row>
    <row r="163" customFormat="false" ht="15.75" hidden="true" customHeight="false" outlineLevel="0" collapsed="false">
      <c r="A163" s="490"/>
    </row>
    <row r="164" customFormat="false" ht="15.75" hidden="true" customHeight="false" outlineLevel="0" collapsed="false">
      <c r="A164" s="392" t="s">
        <v>147</v>
      </c>
      <c r="B164" s="392"/>
      <c r="C164" s="392"/>
      <c r="D164" s="392"/>
      <c r="E164" s="392"/>
      <c r="F164" s="392"/>
      <c r="G164" s="392"/>
    </row>
    <row r="165" customFormat="false" ht="15.75" hidden="true" customHeight="false" outlineLevel="0" collapsed="false">
      <c r="A165" s="490"/>
    </row>
    <row r="166" customFormat="false" ht="15.75" hidden="true" customHeight="false" outlineLevel="0" collapsed="false">
      <c r="A166" s="391"/>
    </row>
    <row r="167" customFormat="false" ht="15.75" hidden="true" customHeight="false" outlineLevel="0" collapsed="false">
      <c r="A167" s="392" t="s">
        <v>1</v>
      </c>
      <c r="B167" s="392"/>
      <c r="C167" s="392"/>
      <c r="D167" s="392"/>
      <c r="E167" s="392"/>
      <c r="F167" s="392"/>
      <c r="G167" s="392"/>
    </row>
    <row r="168" customFormat="false" ht="15.75" hidden="true" customHeight="false" outlineLevel="0" collapsed="false">
      <c r="A168" s="392" t="s">
        <v>148</v>
      </c>
      <c r="B168" s="392"/>
      <c r="C168" s="392"/>
      <c r="D168" s="392"/>
      <c r="E168" s="392"/>
      <c r="F168" s="392"/>
      <c r="G168" s="392"/>
    </row>
    <row r="169" customFormat="false" ht="15.75" hidden="true" customHeight="false" outlineLevel="0" collapsed="false">
      <c r="A169" s="391"/>
    </row>
    <row r="170" customFormat="false" ht="31.5" hidden="true" customHeight="true" outlineLevel="0" collapsed="false">
      <c r="A170" s="491" t="s">
        <v>149</v>
      </c>
      <c r="B170" s="491"/>
      <c r="C170" s="491"/>
      <c r="D170" s="491"/>
      <c r="E170" s="491"/>
      <c r="F170" s="491"/>
      <c r="G170" s="491"/>
      <c r="H170" s="491"/>
      <c r="I170" s="146"/>
      <c r="J170" s="146"/>
    </row>
    <row r="171" customFormat="false" ht="15.6" hidden="true" customHeight="true" outlineLevel="0" collapsed="false">
      <c r="A171" s="192"/>
      <c r="B171" s="192"/>
      <c r="C171" s="192"/>
      <c r="D171" s="192"/>
      <c r="E171" s="192"/>
      <c r="F171" s="192"/>
      <c r="G171" s="192"/>
      <c r="H171" s="192"/>
      <c r="I171" s="146"/>
      <c r="J171" s="146"/>
    </row>
    <row r="172" customFormat="false" ht="16.5" hidden="true" customHeight="true" outlineLevel="0" collapsed="false">
      <c r="A172" s="492" t="s">
        <v>150</v>
      </c>
      <c r="B172" s="492"/>
      <c r="C172" s="492"/>
      <c r="D172" s="492"/>
      <c r="E172" s="492"/>
      <c r="F172" s="492"/>
      <c r="G172" s="492"/>
      <c r="H172" s="492"/>
      <c r="I172" s="146"/>
      <c r="J172" s="146"/>
    </row>
    <row r="173" customFormat="false" ht="119.25" hidden="true" customHeight="true" outlineLevel="0" collapsed="false">
      <c r="A173" s="29" t="s">
        <v>151</v>
      </c>
      <c r="B173" s="29" t="s">
        <v>152</v>
      </c>
      <c r="C173" s="29" t="s">
        <v>153</v>
      </c>
      <c r="D173" s="29" t="s">
        <v>154</v>
      </c>
      <c r="E173" s="29" t="s">
        <v>155</v>
      </c>
      <c r="F173" s="29"/>
      <c r="G173" s="29" t="s">
        <v>460</v>
      </c>
      <c r="H173" s="29"/>
      <c r="I173" s="29"/>
      <c r="J173" s="29"/>
    </row>
    <row r="174" customFormat="false" ht="45.75" hidden="true" customHeight="true" outlineLevel="0" collapsed="false">
      <c r="A174" s="29"/>
      <c r="B174" s="29"/>
      <c r="C174" s="29"/>
      <c r="D174" s="29"/>
      <c r="E174" s="35" t="s">
        <v>156</v>
      </c>
      <c r="F174" s="209" t="s">
        <v>157</v>
      </c>
      <c r="G174" s="35" t="s">
        <v>156</v>
      </c>
      <c r="H174" s="29" t="s">
        <v>461</v>
      </c>
      <c r="I174" s="29"/>
      <c r="J174" s="29"/>
    </row>
    <row r="175" customFormat="false" ht="15" hidden="true" customHeight="false" outlineLevel="0" collapsed="false">
      <c r="A175" s="199" t="n">
        <v>1</v>
      </c>
      <c r="B175" s="199" t="n">
        <v>2</v>
      </c>
      <c r="C175" s="199" t="n">
        <v>3</v>
      </c>
      <c r="D175" s="199" t="n">
        <v>4</v>
      </c>
      <c r="E175" s="200" t="n">
        <v>5</v>
      </c>
      <c r="F175" s="200" t="n">
        <v>6</v>
      </c>
      <c r="G175" s="200" t="n">
        <v>7</v>
      </c>
      <c r="H175" s="385" t="n">
        <v>8</v>
      </c>
      <c r="I175" s="385"/>
      <c r="J175" s="385"/>
    </row>
    <row r="176" customFormat="false" ht="165" hidden="true" customHeight="false" outlineLevel="0" collapsed="false">
      <c r="A176" s="32" t="s">
        <v>158</v>
      </c>
      <c r="B176" s="32" t="n">
        <v>2014</v>
      </c>
      <c r="C176" s="203" t="s">
        <v>159</v>
      </c>
      <c r="D176" s="32" t="s">
        <v>160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r="177" customFormat="false" ht="224.25" hidden="true" customHeight="true" outlineLevel="0" collapsed="false">
      <c r="A177" s="38" t="s">
        <v>161</v>
      </c>
      <c r="B177" s="32" t="n">
        <v>2014</v>
      </c>
      <c r="C177" s="205" t="s">
        <v>162</v>
      </c>
      <c r="D177" s="38" t="s">
        <v>160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r="178" customFormat="false" ht="15" hidden="true" customHeight="false" outlineLevel="0" collapsed="false">
      <c r="A178" s="38"/>
      <c r="B178" s="32" t="n">
        <v>2015</v>
      </c>
      <c r="C178" s="205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r="179" customFormat="false" ht="210" hidden="true" customHeight="false" outlineLevel="0" collapsed="false">
      <c r="A179" s="32" t="s">
        <v>163</v>
      </c>
      <c r="B179" s="32" t="n">
        <v>2015</v>
      </c>
      <c r="C179" s="32" t="s">
        <v>164</v>
      </c>
      <c r="D179" s="32" t="s">
        <v>160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r="180" customFormat="false" ht="15.75" hidden="true" customHeight="false" outlineLevel="0" collapsed="false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customFormat="false" ht="15.75" hidden="true" customHeight="false" outlineLevel="0" collapsed="false">
      <c r="A181" s="381"/>
    </row>
    <row r="182" customFormat="false" ht="15.75" hidden="true" customHeight="false" outlineLevel="0" collapsed="false">
      <c r="A182" s="392" t="s">
        <v>165</v>
      </c>
      <c r="B182" s="392"/>
      <c r="C182" s="392"/>
      <c r="D182" s="392"/>
      <c r="E182" s="392"/>
      <c r="F182" s="392"/>
      <c r="G182" s="392"/>
    </row>
    <row r="183" customFormat="false" ht="15.75" hidden="true" customHeight="false" outlineLevel="0" collapsed="false">
      <c r="A183" s="490"/>
    </row>
    <row r="184" customFormat="false" ht="15.75" hidden="true" customHeight="false" outlineLevel="0" collapsed="false">
      <c r="A184" s="392" t="s">
        <v>166</v>
      </c>
      <c r="B184" s="392"/>
      <c r="C184" s="392"/>
      <c r="D184" s="392"/>
      <c r="E184" s="392"/>
      <c r="F184" s="392"/>
      <c r="G184" s="392"/>
    </row>
    <row r="185" customFormat="false" ht="15.75" hidden="true" customHeight="false" outlineLevel="0" collapsed="false">
      <c r="A185" s="392" t="s">
        <v>167</v>
      </c>
      <c r="B185" s="392"/>
      <c r="C185" s="392"/>
      <c r="D185" s="392"/>
      <c r="E185" s="392"/>
      <c r="F185" s="392"/>
      <c r="G185" s="392"/>
    </row>
    <row r="186" customFormat="false" ht="15.75" hidden="true" customHeight="false" outlineLevel="0" collapsed="false">
      <c r="A186" s="391"/>
    </row>
    <row r="187" customFormat="false" ht="31.5" hidden="true" customHeight="true" outlineLevel="0" collapsed="false">
      <c r="A187" s="491" t="s">
        <v>149</v>
      </c>
      <c r="B187" s="491"/>
      <c r="C187" s="491"/>
      <c r="D187" s="491"/>
      <c r="E187" s="491"/>
      <c r="F187" s="491"/>
      <c r="G187" s="491"/>
      <c r="H187" s="491"/>
      <c r="I187" s="146"/>
      <c r="J187" s="146"/>
    </row>
    <row r="188" customFormat="false" ht="15.75" hidden="true" customHeight="false" outlineLevel="0" collapsed="false">
      <c r="A188" s="192"/>
      <c r="B188" s="192"/>
      <c r="C188" s="192"/>
      <c r="D188" s="192"/>
      <c r="E188" s="192"/>
      <c r="F188" s="192"/>
      <c r="G188" s="192"/>
      <c r="H188" s="192"/>
      <c r="I188" s="146"/>
      <c r="J188" s="146"/>
    </row>
    <row r="189" customFormat="false" ht="15.75" hidden="true" customHeight="false" outlineLevel="0" collapsed="false">
      <c r="A189" s="190"/>
      <c r="B189" s="190"/>
      <c r="C189" s="190"/>
      <c r="D189" s="190"/>
      <c r="E189" s="190"/>
      <c r="F189" s="190"/>
      <c r="G189" s="190"/>
      <c r="H189" s="190"/>
      <c r="I189" s="146"/>
      <c r="J189" s="146"/>
    </row>
    <row r="190" customFormat="false" ht="88.5" hidden="true" customHeight="true" outlineLevel="0" collapsed="false">
      <c r="A190" s="29" t="s">
        <v>168</v>
      </c>
      <c r="B190" s="29" t="s">
        <v>169</v>
      </c>
      <c r="C190" s="207" t="s">
        <v>170</v>
      </c>
      <c r="D190" s="207"/>
      <c r="E190" s="207"/>
      <c r="F190" s="207"/>
      <c r="G190" s="207"/>
      <c r="H190" s="29" t="s">
        <v>462</v>
      </c>
      <c r="I190" s="29"/>
      <c r="J190" s="29"/>
    </row>
    <row r="191" customFormat="false" ht="30" hidden="true" customHeight="true" outlineLevel="0" collapsed="false">
      <c r="A191" s="29"/>
      <c r="B191" s="29"/>
      <c r="C191" s="208" t="s">
        <v>171</v>
      </c>
      <c r="D191" s="208"/>
      <c r="E191" s="208"/>
      <c r="F191" s="208"/>
      <c r="G191" s="208"/>
      <c r="H191" s="29"/>
      <c r="I191" s="29"/>
      <c r="J191" s="29"/>
    </row>
    <row r="192" customFormat="false" ht="30" hidden="true" customHeight="false" outlineLevel="0" collapsed="false">
      <c r="A192" s="29"/>
      <c r="B192" s="29"/>
      <c r="C192" s="35" t="s">
        <v>172</v>
      </c>
      <c r="D192" s="209" t="s">
        <v>173</v>
      </c>
      <c r="E192" s="209" t="s">
        <v>174</v>
      </c>
      <c r="F192" s="209" t="s">
        <v>175</v>
      </c>
      <c r="G192" s="209" t="s">
        <v>458</v>
      </c>
      <c r="H192" s="29"/>
      <c r="I192" s="29"/>
      <c r="J192" s="29"/>
    </row>
    <row r="193" customFormat="false" ht="15" hidden="true" customHeight="false" outlineLevel="0" collapsed="false">
      <c r="A193" s="209" t="n">
        <v>1</v>
      </c>
      <c r="B193" s="209" t="n">
        <v>2</v>
      </c>
      <c r="C193" s="35" t="n">
        <v>3</v>
      </c>
      <c r="D193" s="35"/>
      <c r="E193" s="35" t="n">
        <v>4</v>
      </c>
      <c r="F193" s="35" t="n">
        <v>5</v>
      </c>
      <c r="G193" s="35" t="n">
        <v>6</v>
      </c>
      <c r="H193" s="29" t="n">
        <v>7</v>
      </c>
      <c r="I193" s="29"/>
      <c r="J193" s="29"/>
    </row>
    <row r="194" customFormat="false" ht="45.75" hidden="true" customHeight="true" outlineLevel="0" collapsed="false">
      <c r="A194" s="32" t="s">
        <v>176</v>
      </c>
      <c r="B194" s="32" t="n">
        <v>2014</v>
      </c>
      <c r="C194" s="32" t="s">
        <v>177</v>
      </c>
      <c r="D194" s="211" t="n">
        <v>14079.15</v>
      </c>
      <c r="E194" s="32" t="s">
        <v>177</v>
      </c>
      <c r="F194" s="211" t="n">
        <v>1408</v>
      </c>
      <c r="G194" s="32" t="s">
        <v>177</v>
      </c>
      <c r="H194" s="38" t="s">
        <v>463</v>
      </c>
      <c r="I194" s="38"/>
      <c r="J194" s="38"/>
    </row>
    <row r="195" customFormat="false" ht="224.25" hidden="true" customHeight="true" outlineLevel="0" collapsed="false">
      <c r="A195" s="38" t="s">
        <v>161</v>
      </c>
      <c r="B195" s="32" t="n">
        <v>2014</v>
      </c>
      <c r="C195" s="32" t="s">
        <v>177</v>
      </c>
      <c r="D195" s="211" t="n">
        <v>3113.89</v>
      </c>
      <c r="E195" s="32" t="s">
        <v>177</v>
      </c>
      <c r="F195" s="211" t="n">
        <v>311.389</v>
      </c>
      <c r="G195" s="32" t="s">
        <v>177</v>
      </c>
      <c r="H195" s="38" t="s">
        <v>463</v>
      </c>
      <c r="I195" s="38"/>
      <c r="J195" s="38"/>
    </row>
    <row r="196" customFormat="false" ht="15" hidden="true" customHeight="false" outlineLevel="0" collapsed="false">
      <c r="A196" s="38"/>
      <c r="B196" s="32" t="n">
        <v>2015</v>
      </c>
      <c r="C196" s="32" t="s">
        <v>177</v>
      </c>
      <c r="D196" s="211" t="n">
        <v>3623.99</v>
      </c>
      <c r="E196" s="32" t="s">
        <v>177</v>
      </c>
      <c r="F196" s="211" t="n">
        <v>362.4</v>
      </c>
      <c r="G196" s="32" t="s">
        <v>177</v>
      </c>
      <c r="H196" s="38"/>
      <c r="I196" s="38"/>
      <c r="J196" s="38"/>
    </row>
    <row r="197" customFormat="false" ht="60.75" hidden="true" customHeight="true" outlineLevel="0" collapsed="false">
      <c r="A197" s="32" t="s">
        <v>163</v>
      </c>
      <c r="B197" s="32" t="n">
        <v>2015</v>
      </c>
      <c r="C197" s="32" t="s">
        <v>177</v>
      </c>
      <c r="D197" s="211" t="n">
        <v>1156.4</v>
      </c>
      <c r="E197" s="32" t="s">
        <v>177</v>
      </c>
      <c r="F197" s="211" t="n">
        <v>115.64</v>
      </c>
      <c r="G197" s="32" t="s">
        <v>177</v>
      </c>
      <c r="H197" s="38" t="s">
        <v>463</v>
      </c>
      <c r="I197" s="38"/>
      <c r="J197" s="38"/>
    </row>
    <row r="198" customFormat="false" ht="15.75" hidden="true" customHeight="false" outlineLevel="0" collapsed="false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customFormat="false" ht="15.75" hidden="true" customHeight="false" outlineLevel="0" collapsed="false">
      <c r="A199" s="490"/>
    </row>
    <row r="200" customFormat="false" ht="15.75" hidden="true" customHeight="false" outlineLevel="0" collapsed="false">
      <c r="A200" s="381"/>
    </row>
    <row r="201" customFormat="false" ht="15.75" hidden="true" customHeight="false" outlineLevel="0" collapsed="false">
      <c r="A201" s="392" t="s">
        <v>178</v>
      </c>
      <c r="B201" s="392"/>
      <c r="C201" s="392"/>
      <c r="D201" s="392"/>
      <c r="E201" s="392"/>
      <c r="F201" s="392"/>
    </row>
    <row r="202" customFormat="false" ht="15.75" hidden="true" customHeight="false" outlineLevel="0" collapsed="false">
      <c r="A202" s="490"/>
    </row>
    <row r="203" customFormat="false" ht="15.75" hidden="true" customHeight="false" outlineLevel="0" collapsed="false">
      <c r="A203" s="392" t="s">
        <v>180</v>
      </c>
      <c r="B203" s="392"/>
      <c r="C203" s="392"/>
      <c r="D203" s="392"/>
      <c r="E203" s="392"/>
      <c r="F203" s="392"/>
    </row>
    <row r="204" customFormat="false" ht="15.75" hidden="true" customHeight="false" outlineLevel="0" collapsed="false">
      <c r="A204" s="392" t="s">
        <v>181</v>
      </c>
      <c r="B204" s="392"/>
      <c r="C204" s="392"/>
      <c r="D204" s="392"/>
      <c r="E204" s="392"/>
      <c r="F204" s="392"/>
    </row>
    <row r="205" customFormat="false" ht="15.75" hidden="true" customHeight="false" outlineLevel="0" collapsed="false">
      <c r="A205" s="392" t="s">
        <v>182</v>
      </c>
      <c r="B205" s="392"/>
      <c r="C205" s="392"/>
      <c r="D205" s="392"/>
      <c r="E205" s="392"/>
      <c r="F205" s="392"/>
    </row>
    <row r="206" customFormat="false" ht="15.75" hidden="true" customHeight="false" outlineLevel="0" collapsed="false">
      <c r="A206" s="383"/>
    </row>
    <row r="207" customFormat="false" ht="18" hidden="true" customHeight="true" outlineLevel="0" collapsed="false">
      <c r="A207" s="377" t="s">
        <v>183</v>
      </c>
      <c r="B207" s="29" t="s">
        <v>184</v>
      </c>
      <c r="C207" s="29" t="s">
        <v>185</v>
      </c>
      <c r="D207" s="29" t="s">
        <v>186</v>
      </c>
      <c r="E207" s="29"/>
      <c r="F207" s="29"/>
      <c r="G207" s="29"/>
    </row>
    <row r="208" customFormat="false" ht="30" hidden="true" customHeight="false" outlineLevel="0" collapsed="false">
      <c r="A208" s="213" t="s">
        <v>9</v>
      </c>
      <c r="B208" s="29"/>
      <c r="C208" s="29"/>
      <c r="D208" s="213" t="s">
        <v>187</v>
      </c>
      <c r="E208" s="213" t="s">
        <v>188</v>
      </c>
      <c r="F208" s="213" t="s">
        <v>189</v>
      </c>
      <c r="G208" s="493"/>
    </row>
    <row r="209" customFormat="false" ht="30" hidden="true" customHeight="false" outlineLevel="0" collapsed="false">
      <c r="A209" s="461"/>
      <c r="B209" s="29"/>
      <c r="C209" s="29"/>
      <c r="D209" s="213" t="s">
        <v>190</v>
      </c>
      <c r="E209" s="213" t="s">
        <v>127</v>
      </c>
      <c r="F209" s="213" t="s">
        <v>191</v>
      </c>
      <c r="G209" s="493" t="s">
        <v>464</v>
      </c>
    </row>
    <row r="210" customFormat="false" ht="15" hidden="true" customHeight="false" outlineLevel="0" collapsed="false">
      <c r="A210" s="215"/>
      <c r="B210" s="29"/>
      <c r="C210" s="29"/>
      <c r="D210" s="215"/>
      <c r="E210" s="215"/>
      <c r="F210" s="215"/>
      <c r="G210" s="208" t="s">
        <v>465</v>
      </c>
    </row>
    <row r="211" customFormat="false" ht="42.75" hidden="true" customHeight="true" outlineLevel="0" collapsed="false">
      <c r="A211" s="494" t="s">
        <v>192</v>
      </c>
      <c r="B211" s="494"/>
      <c r="C211" s="494"/>
      <c r="D211" s="494"/>
      <c r="E211" s="494"/>
      <c r="F211" s="494"/>
      <c r="G211" s="494"/>
    </row>
    <row r="212" customFormat="false" ht="30" hidden="true" customHeight="true" outlineLevel="0" collapsed="false">
      <c r="A212" s="495" t="s">
        <v>193</v>
      </c>
      <c r="B212" s="495"/>
      <c r="C212" s="495"/>
      <c r="D212" s="495"/>
      <c r="E212" s="495"/>
      <c r="F212" s="495"/>
      <c r="G212" s="495"/>
    </row>
    <row r="213" customFormat="false" ht="30" hidden="true" customHeight="true" outlineLevel="0" collapsed="false">
      <c r="A213" s="495" t="s">
        <v>194</v>
      </c>
      <c r="B213" s="495"/>
      <c r="C213" s="495"/>
      <c r="D213" s="495"/>
      <c r="E213" s="495"/>
      <c r="F213" s="495"/>
      <c r="G213" s="495"/>
    </row>
    <row r="214" customFormat="false" ht="30" hidden="true" customHeight="false" outlineLevel="0" collapsed="false">
      <c r="A214" s="35" t="n">
        <v>1</v>
      </c>
      <c r="B214" s="218" t="s">
        <v>195</v>
      </c>
      <c r="C214" s="218" t="s">
        <v>196</v>
      </c>
      <c r="D214" s="218" t="n">
        <v>73.5</v>
      </c>
      <c r="E214" s="218" t="n">
        <v>73.6</v>
      </c>
      <c r="F214" s="218" t="n">
        <v>73.7</v>
      </c>
      <c r="G214" s="300" t="n">
        <v>73.8</v>
      </c>
    </row>
    <row r="215" customFormat="false" ht="45" hidden="true" customHeight="false" outlineLevel="0" collapsed="false">
      <c r="A215" s="35" t="n">
        <v>2</v>
      </c>
      <c r="B215" s="218" t="s">
        <v>197</v>
      </c>
      <c r="C215" s="218" t="s">
        <v>198</v>
      </c>
      <c r="D215" s="218" t="n">
        <v>1.7</v>
      </c>
      <c r="E215" s="218" t="n">
        <v>1.7</v>
      </c>
      <c r="F215" s="218" t="n">
        <v>1.7</v>
      </c>
      <c r="G215" s="300" t="n">
        <v>1.7</v>
      </c>
    </row>
    <row r="216" customFormat="false" ht="60" hidden="true" customHeight="false" outlineLevel="0" collapsed="false">
      <c r="A216" s="35" t="n">
        <v>3</v>
      </c>
      <c r="B216" s="218" t="s">
        <v>199</v>
      </c>
      <c r="C216" s="218" t="s">
        <v>198</v>
      </c>
      <c r="D216" s="218" t="n">
        <v>10</v>
      </c>
      <c r="E216" s="218" t="n">
        <v>10</v>
      </c>
      <c r="F216" s="218" t="n">
        <v>10</v>
      </c>
      <c r="G216" s="300" t="n">
        <v>10</v>
      </c>
    </row>
    <row r="217" customFormat="false" ht="30" hidden="true" customHeight="false" outlineLevel="0" collapsed="false">
      <c r="A217" s="35" t="n">
        <v>4</v>
      </c>
      <c r="B217" s="218" t="s">
        <v>200</v>
      </c>
      <c r="C217" s="218" t="s">
        <v>196</v>
      </c>
      <c r="D217" s="218" t="n">
        <v>91</v>
      </c>
      <c r="E217" s="218" t="n">
        <v>91.1</v>
      </c>
      <c r="F217" s="218" t="n">
        <v>91.2</v>
      </c>
      <c r="G217" s="300" t="n">
        <v>91.3</v>
      </c>
    </row>
    <row r="218" customFormat="false" ht="45" hidden="true" customHeight="false" outlineLevel="0" collapsed="false">
      <c r="A218" s="35" t="n">
        <v>5</v>
      </c>
      <c r="B218" s="218" t="s">
        <v>201</v>
      </c>
      <c r="C218" s="218" t="s">
        <v>202</v>
      </c>
      <c r="D218" s="218" t="n">
        <v>13.4</v>
      </c>
      <c r="E218" s="218" t="n">
        <v>14.7</v>
      </c>
      <c r="F218" s="218" t="n">
        <v>15.7</v>
      </c>
      <c r="G218" s="300" t="n">
        <v>17.1</v>
      </c>
    </row>
    <row r="219" customFormat="false" ht="45" hidden="true" customHeight="false" outlineLevel="0" collapsed="false">
      <c r="A219" s="35" t="n">
        <v>6</v>
      </c>
      <c r="B219" s="218" t="s">
        <v>203</v>
      </c>
      <c r="C219" s="218" t="s">
        <v>198</v>
      </c>
      <c r="D219" s="218" t="n">
        <v>100</v>
      </c>
      <c r="E219" s="218" t="n">
        <v>100</v>
      </c>
      <c r="F219" s="218" t="n">
        <v>100</v>
      </c>
      <c r="G219" s="300" t="n">
        <v>100</v>
      </c>
    </row>
    <row r="220" customFormat="false" ht="45" hidden="true" customHeight="false" outlineLevel="0" collapsed="false">
      <c r="A220" s="35" t="n">
        <v>7</v>
      </c>
      <c r="B220" s="218" t="s">
        <v>204</v>
      </c>
      <c r="C220" s="218" t="s">
        <v>198</v>
      </c>
      <c r="D220" s="218" t="n">
        <v>100</v>
      </c>
      <c r="E220" s="218" t="n">
        <v>100</v>
      </c>
      <c r="F220" s="218" t="n">
        <v>100</v>
      </c>
      <c r="G220" s="300" t="n">
        <v>100</v>
      </c>
    </row>
    <row r="221" customFormat="false" ht="30" hidden="true" customHeight="false" outlineLevel="0" collapsed="false">
      <c r="A221" s="35" t="n">
        <v>8</v>
      </c>
      <c r="B221" s="218" t="s">
        <v>205</v>
      </c>
      <c r="C221" s="218" t="s">
        <v>206</v>
      </c>
      <c r="D221" s="218" t="n">
        <v>17</v>
      </c>
      <c r="E221" s="218" t="n">
        <v>18</v>
      </c>
      <c r="F221" s="218" t="n">
        <v>18</v>
      </c>
      <c r="G221" s="300" t="n">
        <v>19</v>
      </c>
    </row>
    <row r="222" customFormat="false" ht="45" hidden="true" customHeight="false" outlineLevel="0" collapsed="false">
      <c r="A222" s="35" t="n">
        <v>9</v>
      </c>
      <c r="B222" s="218" t="s">
        <v>207</v>
      </c>
      <c r="C222" s="218" t="s">
        <v>206</v>
      </c>
      <c r="D222" s="218" t="n">
        <v>1</v>
      </c>
      <c r="E222" s="218" t="n">
        <v>2</v>
      </c>
      <c r="F222" s="218" t="n">
        <v>3</v>
      </c>
      <c r="G222" s="300" t="n">
        <v>1</v>
      </c>
    </row>
    <row r="223" customFormat="false" ht="60" hidden="true" customHeight="false" outlineLevel="0" collapsed="false">
      <c r="A223" s="35" t="n">
        <v>10</v>
      </c>
      <c r="B223" s="218" t="s">
        <v>208</v>
      </c>
      <c r="C223" s="218" t="s">
        <v>198</v>
      </c>
      <c r="D223" s="218" t="n">
        <v>55.7</v>
      </c>
      <c r="E223" s="218" t="n">
        <v>74</v>
      </c>
      <c r="F223" s="218" t="n">
        <v>84</v>
      </c>
      <c r="G223" s="300" t="n">
        <v>90</v>
      </c>
    </row>
    <row r="224" customFormat="false" ht="15" hidden="true" customHeight="false" outlineLevel="0" collapsed="false">
      <c r="A224" s="35" t="n">
        <v>11</v>
      </c>
      <c r="B224" s="218" t="s">
        <v>209</v>
      </c>
      <c r="C224" s="218" t="s">
        <v>198</v>
      </c>
      <c r="D224" s="218" t="n">
        <v>29.6</v>
      </c>
      <c r="E224" s="218" t="n">
        <v>20</v>
      </c>
      <c r="F224" s="218" t="n">
        <v>25</v>
      </c>
      <c r="G224" s="300" t="n">
        <v>20</v>
      </c>
    </row>
    <row r="225" customFormat="false" ht="30" hidden="true" customHeight="true" outlineLevel="0" collapsed="false">
      <c r="A225" s="495" t="s">
        <v>210</v>
      </c>
      <c r="B225" s="495"/>
      <c r="C225" s="495"/>
      <c r="D225" s="495"/>
      <c r="E225" s="495"/>
      <c r="F225" s="495"/>
      <c r="G225" s="495"/>
    </row>
    <row r="226" customFormat="false" ht="30" hidden="true" customHeight="false" outlineLevel="0" collapsed="false">
      <c r="A226" s="35" t="n">
        <v>12</v>
      </c>
      <c r="B226" s="218" t="s">
        <v>211</v>
      </c>
      <c r="C226" s="218" t="s">
        <v>212</v>
      </c>
      <c r="D226" s="218" t="n">
        <v>165</v>
      </c>
      <c r="E226" s="218" t="n">
        <v>190.64</v>
      </c>
      <c r="F226" s="218" t="n">
        <v>202</v>
      </c>
      <c r="G226" s="300" t="n">
        <v>214</v>
      </c>
    </row>
    <row r="227" customFormat="false" ht="30" hidden="true" customHeight="true" outlineLevel="0" collapsed="false">
      <c r="A227" s="495" t="s">
        <v>213</v>
      </c>
      <c r="B227" s="495"/>
      <c r="C227" s="495"/>
      <c r="D227" s="495"/>
      <c r="E227" s="495"/>
      <c r="F227" s="495"/>
      <c r="G227" s="495"/>
    </row>
    <row r="228" customFormat="false" ht="45" hidden="true" customHeight="true" outlineLevel="0" collapsed="false">
      <c r="A228" s="495" t="s">
        <v>214</v>
      </c>
      <c r="B228" s="495"/>
      <c r="C228" s="495"/>
      <c r="D228" s="495"/>
      <c r="E228" s="495"/>
      <c r="F228" s="495"/>
      <c r="G228" s="495"/>
    </row>
    <row r="229" customFormat="false" ht="60" hidden="true" customHeight="false" outlineLevel="0" collapsed="false">
      <c r="A229" s="35" t="n">
        <v>13</v>
      </c>
      <c r="B229" s="32" t="s">
        <v>215</v>
      </c>
      <c r="C229" s="32" t="s">
        <v>198</v>
      </c>
      <c r="D229" s="32" t="n">
        <v>12.4</v>
      </c>
      <c r="E229" s="32" t="n">
        <v>13</v>
      </c>
      <c r="F229" s="32" t="n">
        <v>13</v>
      </c>
      <c r="G229" s="300" t="n">
        <v>14</v>
      </c>
    </row>
    <row r="230" customFormat="false" ht="30" hidden="true" customHeight="false" outlineLevel="0" collapsed="false">
      <c r="A230" s="35" t="n">
        <v>14</v>
      </c>
      <c r="B230" s="32" t="s">
        <v>216</v>
      </c>
      <c r="C230" s="32" t="s">
        <v>217</v>
      </c>
      <c r="D230" s="32" t="n">
        <v>800</v>
      </c>
      <c r="E230" s="32" t="n">
        <v>950</v>
      </c>
      <c r="F230" s="32" t="n">
        <v>1050</v>
      </c>
      <c r="G230" s="277" t="n">
        <v>1200</v>
      </c>
    </row>
    <row r="231" customFormat="false" ht="45" hidden="true" customHeight="true" outlineLevel="0" collapsed="false">
      <c r="A231" s="495" t="s">
        <v>218</v>
      </c>
      <c r="B231" s="495"/>
      <c r="C231" s="495"/>
      <c r="D231" s="495"/>
      <c r="E231" s="495"/>
      <c r="F231" s="495"/>
      <c r="G231" s="495"/>
    </row>
    <row r="232" customFormat="false" ht="45" hidden="true" customHeight="false" outlineLevel="0" collapsed="false">
      <c r="A232" s="209" t="n">
        <v>15</v>
      </c>
      <c r="B232" s="496" t="s">
        <v>219</v>
      </c>
      <c r="C232" s="38" t="s">
        <v>217</v>
      </c>
      <c r="D232" s="219" t="s">
        <v>220</v>
      </c>
      <c r="E232" s="220" t="s">
        <v>220</v>
      </c>
      <c r="F232" s="220" t="s">
        <v>220</v>
      </c>
      <c r="G232" s="229" t="s">
        <v>220</v>
      </c>
    </row>
    <row r="233" customFormat="false" ht="30" hidden="true" customHeight="true" outlineLevel="0" collapsed="false">
      <c r="A233" s="495" t="s">
        <v>221</v>
      </c>
      <c r="B233" s="495"/>
      <c r="C233" s="495"/>
      <c r="D233" s="495"/>
      <c r="E233" s="495"/>
      <c r="F233" s="495"/>
      <c r="G233" s="495"/>
    </row>
    <row r="234" customFormat="false" ht="30" hidden="true" customHeight="true" outlineLevel="0" collapsed="false">
      <c r="A234" s="495" t="s">
        <v>222</v>
      </c>
      <c r="B234" s="495"/>
      <c r="C234" s="495"/>
      <c r="D234" s="495"/>
      <c r="E234" s="495"/>
      <c r="F234" s="495"/>
      <c r="G234" s="495"/>
    </row>
    <row r="235" customFormat="false" ht="30" hidden="true" customHeight="false" outlineLevel="0" collapsed="false">
      <c r="A235" s="218" t="n">
        <v>16</v>
      </c>
      <c r="B235" s="218" t="s">
        <v>223</v>
      </c>
      <c r="C235" s="218" t="s">
        <v>217</v>
      </c>
      <c r="D235" s="218" t="n">
        <v>3890</v>
      </c>
      <c r="E235" s="218" t="n">
        <v>3940</v>
      </c>
      <c r="F235" s="218" t="n">
        <v>4000</v>
      </c>
      <c r="G235" s="300" t="n">
        <v>4050</v>
      </c>
    </row>
    <row r="236" customFormat="false" ht="45" hidden="true" customHeight="false" outlineLevel="0" collapsed="false">
      <c r="A236" s="218" t="n">
        <v>17</v>
      </c>
      <c r="B236" s="218" t="s">
        <v>224</v>
      </c>
      <c r="C236" s="218" t="s">
        <v>198</v>
      </c>
      <c r="D236" s="218" t="n">
        <v>7.7</v>
      </c>
      <c r="E236" s="218" t="n">
        <v>7.7</v>
      </c>
      <c r="F236" s="218" t="n">
        <v>7.7</v>
      </c>
      <c r="G236" s="300" t="n">
        <v>7.7</v>
      </c>
    </row>
    <row r="237" customFormat="false" ht="15.75" hidden="true" customHeight="false" outlineLevel="0" collapsed="false">
      <c r="A237" s="391"/>
    </row>
    <row r="238" customFormat="false" ht="63" hidden="true" customHeight="false" outlineLevel="0" collapsed="false">
      <c r="A238" s="383" t="s">
        <v>74</v>
      </c>
    </row>
    <row r="239" customFormat="false" ht="15.75" hidden="true" customHeight="false" outlineLevel="0" collapsed="false">
      <c r="A239" s="55" t="s">
        <v>225</v>
      </c>
      <c r="B239" s="55"/>
      <c r="C239" s="55"/>
      <c r="D239" s="55"/>
      <c r="E239" s="55"/>
      <c r="F239" s="55"/>
      <c r="G239" s="55"/>
    </row>
    <row r="240" customFormat="false" ht="15.75" hidden="true" customHeight="false" outlineLevel="0" collapsed="false">
      <c r="A240" s="55" t="s">
        <v>226</v>
      </c>
      <c r="B240" s="55"/>
      <c r="C240" s="55"/>
      <c r="D240" s="55"/>
      <c r="E240" s="55"/>
      <c r="F240" s="55"/>
      <c r="G240" s="55"/>
    </row>
    <row r="241" customFormat="false" ht="15.75" hidden="true" customHeight="false" outlineLevel="0" collapsed="false">
      <c r="A241" s="392" t="s">
        <v>227</v>
      </c>
      <c r="B241" s="392"/>
      <c r="C241" s="392"/>
      <c r="D241" s="392"/>
      <c r="E241" s="392"/>
      <c r="F241" s="392"/>
      <c r="G241" s="392"/>
      <c r="H241" s="392"/>
      <c r="I241" s="392"/>
    </row>
    <row r="242" customFormat="false" ht="15.75" hidden="true" customHeight="false" outlineLevel="0" collapsed="false">
      <c r="A242" s="392" t="s">
        <v>78</v>
      </c>
      <c r="B242" s="392"/>
      <c r="C242" s="392"/>
      <c r="D242" s="392"/>
      <c r="E242" s="392"/>
      <c r="F242" s="392"/>
      <c r="G242" s="392"/>
      <c r="H242" s="392"/>
    </row>
    <row r="243" customFormat="false" ht="15.75" hidden="true" customHeight="false" outlineLevel="0" collapsed="false">
      <c r="A243" s="392" t="s">
        <v>228</v>
      </c>
      <c r="B243" s="392"/>
      <c r="C243" s="392"/>
      <c r="D243" s="392"/>
      <c r="E243" s="392"/>
      <c r="F243" s="392"/>
      <c r="G243" s="392"/>
      <c r="H243" s="392"/>
    </row>
    <row r="244" customFormat="false" ht="15.75" hidden="true" customHeight="false" outlineLevel="0" collapsed="false">
      <c r="A244" s="392" t="s">
        <v>99</v>
      </c>
      <c r="B244" s="392"/>
      <c r="C244" s="392"/>
      <c r="D244" s="392"/>
      <c r="E244" s="392"/>
      <c r="F244" s="392"/>
      <c r="G244" s="392"/>
    </row>
    <row r="245" customFormat="false" ht="15.75" hidden="true" customHeight="false" outlineLevel="0" collapsed="false">
      <c r="A245" s="497"/>
    </row>
    <row r="246" customFormat="false" ht="164.25" hidden="true" customHeight="true" outlineLevel="0" collapsed="false">
      <c r="A246" s="29" t="s">
        <v>183</v>
      </c>
      <c r="B246" s="29" t="s">
        <v>229</v>
      </c>
      <c r="C246" s="29" t="s">
        <v>81</v>
      </c>
      <c r="D246" s="29" t="s">
        <v>230</v>
      </c>
      <c r="E246" s="29" t="s">
        <v>83</v>
      </c>
      <c r="F246" s="29" t="s">
        <v>231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customFormat="false" ht="45.75" hidden="true" customHeight="true" outlineLevel="0" collapsed="false">
      <c r="A247" s="29"/>
      <c r="B247" s="29"/>
      <c r="C247" s="29"/>
      <c r="D247" s="29"/>
      <c r="E247" s="29"/>
      <c r="F247" s="29" t="s">
        <v>87</v>
      </c>
      <c r="G247" s="29"/>
      <c r="H247" s="29"/>
      <c r="I247" s="498" t="s">
        <v>232</v>
      </c>
      <c r="J247" s="29" t="s">
        <v>89</v>
      </c>
      <c r="K247" s="29"/>
      <c r="L247" s="29" t="s">
        <v>233</v>
      </c>
      <c r="M247" s="29"/>
      <c r="N247" s="29"/>
      <c r="O247" s="29"/>
      <c r="P247" s="29"/>
      <c r="Q247" s="29"/>
      <c r="R247" s="225" t="s">
        <v>234</v>
      </c>
    </row>
    <row r="248" customFormat="false" ht="15" hidden="true" customHeight="false" outlineLevel="0" collapsed="false">
      <c r="A248" s="200" t="n">
        <v>1</v>
      </c>
      <c r="B248" s="200" t="n">
        <v>2</v>
      </c>
      <c r="C248" s="200" t="n">
        <v>3</v>
      </c>
      <c r="D248" s="200" t="n">
        <v>4</v>
      </c>
      <c r="E248" s="200" t="n">
        <v>5</v>
      </c>
      <c r="F248" s="385" t="n">
        <v>6</v>
      </c>
      <c r="G248" s="385"/>
      <c r="H248" s="385"/>
      <c r="I248" s="200" t="n">
        <v>7</v>
      </c>
      <c r="J248" s="385" t="n">
        <v>8</v>
      </c>
      <c r="K248" s="385"/>
      <c r="L248" s="385" t="n">
        <v>9</v>
      </c>
      <c r="M248" s="385"/>
      <c r="N248" s="385"/>
      <c r="O248" s="385"/>
      <c r="P248" s="385"/>
      <c r="Q248" s="385"/>
      <c r="R248" s="225" t="n">
        <v>10</v>
      </c>
    </row>
    <row r="249" customFormat="false" ht="74.25" hidden="true" customHeight="true" outlineLevel="0" collapsed="false">
      <c r="A249" s="38" t="n">
        <v>1</v>
      </c>
      <c r="B249" s="38" t="s">
        <v>99</v>
      </c>
      <c r="C249" s="229" t="s">
        <v>235</v>
      </c>
      <c r="D249" s="229" t="s">
        <v>236</v>
      </c>
      <c r="E249" s="230" t="s">
        <v>237</v>
      </c>
      <c r="F249" s="496"/>
      <c r="G249" s="334"/>
      <c r="H249" s="499" t="n">
        <f aca="false">H250+++H251+H252+H253</f>
        <v>19248.329</v>
      </c>
      <c r="I249" s="234" t="n">
        <f aca="false">I250+I251+I252+I253</f>
        <v>0</v>
      </c>
      <c r="J249" s="169" t="n">
        <v>19418.04</v>
      </c>
      <c r="K249" s="169"/>
      <c r="L249" s="496"/>
      <c r="M249" s="334"/>
      <c r="N249" s="334"/>
      <c r="O249" s="334"/>
      <c r="P249" s="233" t="n">
        <f aca="false">P250+P251+P252+P253</f>
        <v>2055.289</v>
      </c>
      <c r="Q249" s="233"/>
      <c r="R249" s="234" t="n">
        <f aca="false">R250+R251+R252+R253</f>
        <v>0</v>
      </c>
    </row>
    <row r="250" customFormat="false" ht="16.5" hidden="true" customHeight="true" outlineLevel="0" collapsed="false">
      <c r="A250" s="38"/>
      <c r="B250" s="38"/>
      <c r="C250" s="229"/>
      <c r="D250" s="229"/>
      <c r="E250" s="230" t="s">
        <v>238</v>
      </c>
      <c r="F250" s="218" t="s">
        <v>95</v>
      </c>
      <c r="G250" s="496"/>
      <c r="H250" s="499" t="n">
        <f aca="false">I250+J250++P250+R250</f>
        <v>15487.15</v>
      </c>
      <c r="I250" s="237" t="n">
        <f aca="false">I270</f>
        <v>0</v>
      </c>
      <c r="J250" s="166" t="n">
        <f aca="false">J270</f>
        <v>14079.15</v>
      </c>
      <c r="K250" s="166"/>
      <c r="L250" s="229" t="s">
        <v>95</v>
      </c>
      <c r="M250" s="229"/>
      <c r="N250" s="229"/>
      <c r="O250" s="229"/>
      <c r="P250" s="236" t="n">
        <f aca="false">P270</f>
        <v>1408</v>
      </c>
      <c r="Q250" s="236"/>
      <c r="R250" s="237" t="n">
        <f aca="false">R270</f>
        <v>0</v>
      </c>
    </row>
    <row r="251" customFormat="false" ht="16.5" hidden="true" customHeight="true" outlineLevel="0" collapsed="false">
      <c r="A251" s="38"/>
      <c r="B251" s="38"/>
      <c r="C251" s="229"/>
      <c r="D251" s="229"/>
      <c r="E251" s="599"/>
      <c r="F251" s="218" t="s">
        <v>96</v>
      </c>
      <c r="G251" s="496"/>
      <c r="H251" s="500" t="n">
        <f aca="false">I251+J251++P251+R251</f>
        <v>0</v>
      </c>
      <c r="I251" s="237" t="n">
        <f aca="false">I271</f>
        <v>0</v>
      </c>
      <c r="J251" s="166" t="n">
        <f aca="false">J271</f>
        <v>0</v>
      </c>
      <c r="K251" s="166"/>
      <c r="L251" s="229" t="s">
        <v>96</v>
      </c>
      <c r="M251" s="229"/>
      <c r="N251" s="229"/>
      <c r="O251" s="229"/>
      <c r="P251" s="236" t="n">
        <f aca="false">P271</f>
        <v>0</v>
      </c>
      <c r="Q251" s="236"/>
      <c r="R251" s="237" t="n">
        <f aca="false">R271</f>
        <v>0</v>
      </c>
    </row>
    <row r="252" customFormat="false" ht="16.5" hidden="true" customHeight="true" outlineLevel="0" collapsed="false">
      <c r="A252" s="38"/>
      <c r="B252" s="38"/>
      <c r="C252" s="229"/>
      <c r="D252" s="229"/>
      <c r="E252" s="599"/>
      <c r="F252" s="218" t="s">
        <v>97</v>
      </c>
      <c r="G252" s="496"/>
      <c r="H252" s="499" t="n">
        <f aca="false">I252+J252++P252+R252</f>
        <v>3647.779</v>
      </c>
      <c r="I252" s="237" t="n">
        <f aca="false">I272</f>
        <v>0</v>
      </c>
      <c r="J252" s="166" t="n">
        <f aca="false">J272</f>
        <v>3113.89</v>
      </c>
      <c r="K252" s="166"/>
      <c r="L252" s="229" t="s">
        <v>97</v>
      </c>
      <c r="M252" s="229"/>
      <c r="N252" s="229"/>
      <c r="O252" s="229"/>
      <c r="P252" s="236" t="n">
        <f aca="false">P272</f>
        <v>533.889</v>
      </c>
      <c r="Q252" s="236"/>
      <c r="R252" s="237" t="n">
        <f aca="false">R272</f>
        <v>0</v>
      </c>
    </row>
    <row r="253" customFormat="false" ht="16.5" hidden="true" customHeight="true" outlineLevel="0" collapsed="false">
      <c r="A253" s="38"/>
      <c r="B253" s="38"/>
      <c r="C253" s="229"/>
      <c r="D253" s="229"/>
      <c r="E253" s="601"/>
      <c r="F253" s="218" t="s">
        <v>62</v>
      </c>
      <c r="G253" s="496"/>
      <c r="H253" s="500" t="n">
        <f aca="false">I253+J253++P253+R253</f>
        <v>113.4</v>
      </c>
      <c r="I253" s="242" t="n">
        <f aca="false">I328</f>
        <v>0</v>
      </c>
      <c r="J253" s="169" t="n">
        <f aca="false">J328</f>
        <v>0</v>
      </c>
      <c r="K253" s="169"/>
      <c r="L253" s="229" t="s">
        <v>62</v>
      </c>
      <c r="M253" s="229"/>
      <c r="N253" s="229"/>
      <c r="O253" s="229"/>
      <c r="P253" s="241" t="n">
        <f aca="false">L328</f>
        <v>113.4</v>
      </c>
      <c r="Q253" s="241"/>
      <c r="R253" s="242" t="n">
        <f aca="false">R328</f>
        <v>0</v>
      </c>
    </row>
    <row r="254" customFormat="false" ht="16.5" hidden="true" customHeight="true" outlineLevel="0" collapsed="false">
      <c r="A254" s="38"/>
      <c r="B254" s="38"/>
      <c r="C254" s="229"/>
      <c r="D254" s="229"/>
      <c r="E254" s="230" t="s">
        <v>239</v>
      </c>
      <c r="F254" s="496"/>
      <c r="G254" s="334"/>
      <c r="H254" s="499" t="n">
        <f aca="false">H255+H256+H257+H258</f>
        <v>58143.42</v>
      </c>
      <c r="I254" s="234" t="n">
        <f aca="false">I255+I256++I257+I258</f>
        <v>0</v>
      </c>
      <c r="J254" s="166" t="n">
        <f aca="false">J255+J256++J258</f>
        <v>1156.4</v>
      </c>
      <c r="K254" s="166"/>
      <c r="L254" s="209"/>
      <c r="M254" s="209"/>
      <c r="N254" s="209"/>
      <c r="O254" s="209"/>
      <c r="P254" s="243" t="n">
        <f aca="false">P255+P256+P257+P258</f>
        <v>53363.03</v>
      </c>
      <c r="Q254" s="243"/>
      <c r="R254" s="234" t="n">
        <f aca="false">R255+R256+R257+R258</f>
        <v>0</v>
      </c>
    </row>
    <row r="255" customFormat="false" ht="16.5" hidden="true" customHeight="true" outlineLevel="0" collapsed="false">
      <c r="A255" s="38"/>
      <c r="B255" s="38"/>
      <c r="C255" s="229"/>
      <c r="D255" s="229"/>
      <c r="E255" s="230" t="s">
        <v>238</v>
      </c>
      <c r="F255" s="218" t="s">
        <v>95</v>
      </c>
      <c r="G255" s="496"/>
      <c r="H255" s="500" t="n">
        <f aca="false">I255+J255+P255+R255</f>
        <v>18791</v>
      </c>
      <c r="I255" s="237" t="n">
        <f aca="false">I274</f>
        <v>0</v>
      </c>
      <c r="J255" s="169" t="n">
        <f aca="false">J274</f>
        <v>0</v>
      </c>
      <c r="K255" s="169"/>
      <c r="L255" s="229" t="s">
        <v>95</v>
      </c>
      <c r="M255" s="229"/>
      <c r="N255" s="229"/>
      <c r="O255" s="229"/>
      <c r="P255" s="241" t="n">
        <f aca="false">P274</f>
        <v>18791</v>
      </c>
      <c r="Q255" s="241"/>
      <c r="R255" s="237" t="n">
        <f aca="false">R274</f>
        <v>0</v>
      </c>
    </row>
    <row r="256" customFormat="false" ht="16.5" hidden="true" customHeight="true" outlineLevel="0" collapsed="false">
      <c r="A256" s="38"/>
      <c r="B256" s="38"/>
      <c r="C256" s="229"/>
      <c r="D256" s="229"/>
      <c r="E256" s="599"/>
      <c r="F256" s="218" t="s">
        <v>96</v>
      </c>
      <c r="G256" s="496"/>
      <c r="H256" s="499" t="n">
        <f aca="false">I256+J256+P256+R256</f>
        <v>17977.54</v>
      </c>
      <c r="I256" s="237" t="n">
        <f aca="false">I275</f>
        <v>0</v>
      </c>
      <c r="J256" s="166" t="n">
        <f aca="false">J275</f>
        <v>1156.4</v>
      </c>
      <c r="K256" s="166"/>
      <c r="L256" s="229" t="s">
        <v>96</v>
      </c>
      <c r="M256" s="229"/>
      <c r="N256" s="229"/>
      <c r="O256" s="229"/>
      <c r="P256" s="241" t="n">
        <f aca="false">P275</f>
        <v>16821.14</v>
      </c>
      <c r="Q256" s="241"/>
      <c r="R256" s="237" t="n">
        <f aca="false">R275</f>
        <v>0</v>
      </c>
    </row>
    <row r="257" customFormat="false" ht="16.5" hidden="true" customHeight="true" outlineLevel="0" collapsed="false">
      <c r="A257" s="38"/>
      <c r="B257" s="38"/>
      <c r="C257" s="229"/>
      <c r="D257" s="229"/>
      <c r="E257" s="599"/>
      <c r="F257" s="218" t="s">
        <v>97</v>
      </c>
      <c r="G257" s="496"/>
      <c r="H257" s="500" t="n">
        <f aca="false">I257+J257+P257+R257</f>
        <v>20278.39</v>
      </c>
      <c r="I257" s="237" t="n">
        <f aca="false">I276</f>
        <v>0</v>
      </c>
      <c r="J257" s="166" t="n">
        <f aca="false">J276</f>
        <v>3623.99</v>
      </c>
      <c r="K257" s="166"/>
      <c r="L257" s="229" t="s">
        <v>97</v>
      </c>
      <c r="M257" s="229"/>
      <c r="N257" s="229"/>
      <c r="O257" s="229"/>
      <c r="P257" s="241" t="n">
        <f aca="false">P276</f>
        <v>16654.4</v>
      </c>
      <c r="Q257" s="241"/>
      <c r="R257" s="237" t="n">
        <f aca="false">R276</f>
        <v>0</v>
      </c>
    </row>
    <row r="258" customFormat="false" ht="16.5" hidden="true" customHeight="true" outlineLevel="0" collapsed="false">
      <c r="A258" s="38"/>
      <c r="B258" s="38"/>
      <c r="C258" s="229"/>
      <c r="D258" s="229"/>
      <c r="E258" s="601"/>
      <c r="F258" s="218" t="s">
        <v>62</v>
      </c>
      <c r="G258" s="496"/>
      <c r="H258" s="500" t="n">
        <f aca="false">I258+J258+P258+R258</f>
        <v>1096.49</v>
      </c>
      <c r="I258" s="242" t="n">
        <f aca="false">I330</f>
        <v>0</v>
      </c>
      <c r="J258" s="169" t="n">
        <f aca="false">J330</f>
        <v>0</v>
      </c>
      <c r="K258" s="169"/>
      <c r="L258" s="229" t="s">
        <v>62</v>
      </c>
      <c r="M258" s="229"/>
      <c r="N258" s="229"/>
      <c r="O258" s="229"/>
      <c r="P258" s="241" t="n">
        <f aca="false">L330</f>
        <v>1096.49</v>
      </c>
      <c r="Q258" s="241"/>
      <c r="R258" s="242" t="n">
        <f aca="false">R330</f>
        <v>0</v>
      </c>
    </row>
    <row r="259" customFormat="false" ht="15.75" hidden="true" customHeight="true" outlineLevel="0" collapsed="false">
      <c r="A259" s="38"/>
      <c r="B259" s="38"/>
      <c r="C259" s="229"/>
      <c r="D259" s="229"/>
      <c r="E259" s="230" t="s">
        <v>240</v>
      </c>
      <c r="F259" s="209"/>
      <c r="G259" s="209"/>
      <c r="H259" s="500" t="n">
        <f aca="false">H260+H261+H262+H263</f>
        <v>54855</v>
      </c>
      <c r="I259" s="234" t="n">
        <f aca="false">I260+I261+I262+I263</f>
        <v>0</v>
      </c>
      <c r="J259" s="244"/>
      <c r="K259" s="245" t="n">
        <f aca="false">K260+K261+K262+K263</f>
        <v>0</v>
      </c>
      <c r="L259" s="209"/>
      <c r="M259" s="209"/>
      <c r="N259" s="209"/>
      <c r="O259" s="209"/>
      <c r="P259" s="243" t="n">
        <f aca="false">P260+P261+P262+P263</f>
        <v>54855</v>
      </c>
      <c r="Q259" s="243"/>
      <c r="R259" s="234" t="n">
        <f aca="false">R260+R261+R262+R263</f>
        <v>0</v>
      </c>
    </row>
    <row r="260" customFormat="false" ht="15.75" hidden="true" customHeight="true" outlineLevel="0" collapsed="false">
      <c r="A260" s="38"/>
      <c r="B260" s="38"/>
      <c r="C260" s="229"/>
      <c r="D260" s="229"/>
      <c r="E260" s="230" t="s">
        <v>238</v>
      </c>
      <c r="F260" s="218" t="s">
        <v>95</v>
      </c>
      <c r="G260" s="496"/>
      <c r="H260" s="500" t="n">
        <f aca="false">I260+K260+P260+++R260</f>
        <v>18488</v>
      </c>
      <c r="I260" s="237" t="n">
        <f aca="false">I278</f>
        <v>0</v>
      </c>
      <c r="J260" s="246"/>
      <c r="K260" s="247" t="n">
        <f aca="false">K278</f>
        <v>0</v>
      </c>
      <c r="L260" s="229" t="s">
        <v>95</v>
      </c>
      <c r="M260" s="229"/>
      <c r="N260" s="229"/>
      <c r="O260" s="229"/>
      <c r="P260" s="241" t="n">
        <f aca="false">P278</f>
        <v>18488</v>
      </c>
      <c r="Q260" s="241"/>
      <c r="R260" s="237" t="n">
        <f aca="false">R278</f>
        <v>0</v>
      </c>
    </row>
    <row r="261" customFormat="false" ht="15.75" hidden="true" customHeight="true" outlineLevel="0" collapsed="false">
      <c r="A261" s="38"/>
      <c r="B261" s="38"/>
      <c r="C261" s="229"/>
      <c r="D261" s="229"/>
      <c r="E261" s="599"/>
      <c r="F261" s="218" t="s">
        <v>96</v>
      </c>
      <c r="G261" s="496"/>
      <c r="H261" s="500" t="n">
        <f aca="false">I261+K261+P261+++R261</f>
        <v>17648</v>
      </c>
      <c r="I261" s="237" t="n">
        <f aca="false">I279</f>
        <v>0</v>
      </c>
      <c r="J261" s="246"/>
      <c r="K261" s="247" t="n">
        <f aca="false">K279</f>
        <v>0</v>
      </c>
      <c r="L261" s="229" t="s">
        <v>96</v>
      </c>
      <c r="M261" s="229"/>
      <c r="N261" s="229"/>
      <c r="O261" s="229"/>
      <c r="P261" s="241" t="n">
        <f aca="false">P279</f>
        <v>17648</v>
      </c>
      <c r="Q261" s="241"/>
      <c r="R261" s="237" t="n">
        <f aca="false">R279</f>
        <v>0</v>
      </c>
    </row>
    <row r="262" customFormat="false" ht="15.75" hidden="true" customHeight="true" outlineLevel="0" collapsed="false">
      <c r="A262" s="38"/>
      <c r="B262" s="38"/>
      <c r="C262" s="229"/>
      <c r="D262" s="229"/>
      <c r="E262" s="599"/>
      <c r="F262" s="218" t="s">
        <v>97</v>
      </c>
      <c r="G262" s="496"/>
      <c r="H262" s="500" t="n">
        <f aca="false">I262+K262+P262+++R262</f>
        <v>18505</v>
      </c>
      <c r="I262" s="237" t="n">
        <f aca="false">I280</f>
        <v>0</v>
      </c>
      <c r="J262" s="246"/>
      <c r="K262" s="247" t="n">
        <f aca="false">K280</f>
        <v>0</v>
      </c>
      <c r="L262" s="229" t="s">
        <v>97</v>
      </c>
      <c r="M262" s="229"/>
      <c r="N262" s="229"/>
      <c r="O262" s="229"/>
      <c r="P262" s="241" t="n">
        <f aca="false">P280</f>
        <v>18505</v>
      </c>
      <c r="Q262" s="241"/>
      <c r="R262" s="237" t="n">
        <f aca="false">R280</f>
        <v>0</v>
      </c>
    </row>
    <row r="263" customFormat="false" ht="30" hidden="true" customHeight="true" outlineLevel="0" collapsed="false">
      <c r="A263" s="38"/>
      <c r="B263" s="38"/>
      <c r="C263" s="229"/>
      <c r="D263" s="229"/>
      <c r="E263" s="601"/>
      <c r="F263" s="218" t="s">
        <v>62</v>
      </c>
      <c r="G263" s="496"/>
      <c r="H263" s="500" t="n">
        <f aca="false">I263+K263+P263+++R263</f>
        <v>214</v>
      </c>
      <c r="I263" s="242" t="n">
        <f aca="false">I332</f>
        <v>0</v>
      </c>
      <c r="J263" s="248"/>
      <c r="K263" s="249" t="n">
        <f aca="false">J332</f>
        <v>0</v>
      </c>
      <c r="L263" s="229" t="s">
        <v>62</v>
      </c>
      <c r="M263" s="229"/>
      <c r="N263" s="229"/>
      <c r="O263" s="229"/>
      <c r="P263" s="241" t="n">
        <f aca="false">L332</f>
        <v>214</v>
      </c>
      <c r="Q263" s="241"/>
      <c r="R263" s="242" t="n">
        <f aca="false">R332</f>
        <v>0</v>
      </c>
    </row>
    <row r="264" customFormat="false" ht="16.5" hidden="true" customHeight="true" outlineLevel="0" collapsed="false">
      <c r="A264" s="38"/>
      <c r="B264" s="501" t="s">
        <v>94</v>
      </c>
      <c r="C264" s="241"/>
      <c r="D264" s="241"/>
      <c r="E264" s="666"/>
      <c r="F264" s="502"/>
      <c r="G264" s="503"/>
      <c r="H264" s="504" t="n">
        <f aca="false">H265+H266+H267+H268</f>
        <v>132246.749</v>
      </c>
      <c r="I264" s="256" t="n">
        <f aca="false">I265+I266+I267+I268</f>
        <v>0</v>
      </c>
      <c r="J264" s="253" t="n">
        <f aca="false">J265+J266+J267+J268</f>
        <v>21973.43</v>
      </c>
      <c r="K264" s="253"/>
      <c r="L264" s="505"/>
      <c r="M264" s="505"/>
      <c r="N264" s="505"/>
      <c r="O264" s="505"/>
      <c r="P264" s="255" t="n">
        <f aca="false">P265+P266+P267+P268</f>
        <v>110273.319</v>
      </c>
      <c r="Q264" s="255"/>
      <c r="R264" s="256" t="n">
        <f aca="false">R265+R266+R267+R268</f>
        <v>0</v>
      </c>
    </row>
    <row r="265" customFormat="false" ht="16.5" hidden="true" customHeight="true" outlineLevel="0" collapsed="false">
      <c r="A265" s="38"/>
      <c r="B265" s="501"/>
      <c r="C265" s="241"/>
      <c r="D265" s="241"/>
      <c r="E265" s="241"/>
      <c r="F265" s="506" t="s">
        <v>95</v>
      </c>
      <c r="G265" s="502"/>
      <c r="H265" s="504" t="n">
        <f aca="false">I265++++J265+P265+R265</f>
        <v>52766.15</v>
      </c>
      <c r="I265" s="261" t="n">
        <f aca="false">I250+I255+I260</f>
        <v>0</v>
      </c>
      <c r="J265" s="253" t="n">
        <f aca="false">J250+J255+K260</f>
        <v>14079.15</v>
      </c>
      <c r="K265" s="253"/>
      <c r="L265" s="241" t="s">
        <v>95</v>
      </c>
      <c r="M265" s="241"/>
      <c r="N265" s="241"/>
      <c r="O265" s="241"/>
      <c r="P265" s="260" t="n">
        <f aca="false">P250+P255+P260</f>
        <v>38687</v>
      </c>
      <c r="Q265" s="260"/>
      <c r="R265" s="261" t="n">
        <f aca="false">R250+R255+R260</f>
        <v>0</v>
      </c>
    </row>
    <row r="266" customFormat="false" ht="16.5" hidden="true" customHeight="true" outlineLevel="0" collapsed="false">
      <c r="A266" s="38"/>
      <c r="B266" s="501"/>
      <c r="C266" s="241"/>
      <c r="D266" s="241"/>
      <c r="E266" s="241"/>
      <c r="F266" s="506" t="s">
        <v>96</v>
      </c>
      <c r="G266" s="502"/>
      <c r="H266" s="504" t="n">
        <f aca="false">I266++++J266+P266+R266</f>
        <v>35625.54</v>
      </c>
      <c r="I266" s="261" t="n">
        <f aca="false">I251+I256+I261</f>
        <v>0</v>
      </c>
      <c r="J266" s="253" t="n">
        <f aca="false">J251+J256+K261</f>
        <v>1156.4</v>
      </c>
      <c r="K266" s="253"/>
      <c r="L266" s="241" t="s">
        <v>96</v>
      </c>
      <c r="M266" s="241"/>
      <c r="N266" s="241"/>
      <c r="O266" s="241"/>
      <c r="P266" s="260" t="n">
        <f aca="false">P251+P256+P261</f>
        <v>34469.14</v>
      </c>
      <c r="Q266" s="260"/>
      <c r="R266" s="261" t="n">
        <f aca="false">R251+R256+R261</f>
        <v>0</v>
      </c>
    </row>
    <row r="267" customFormat="false" ht="16.5" hidden="true" customHeight="true" outlineLevel="0" collapsed="false">
      <c r="A267" s="38"/>
      <c r="B267" s="501"/>
      <c r="C267" s="241"/>
      <c r="D267" s="241"/>
      <c r="E267" s="241"/>
      <c r="F267" s="506" t="s">
        <v>97</v>
      </c>
      <c r="G267" s="502"/>
      <c r="H267" s="504" t="n">
        <f aca="false">I267++++J267+P267+R267</f>
        <v>42431.169</v>
      </c>
      <c r="I267" s="261" t="n">
        <f aca="false">I252+I257+I262</f>
        <v>0</v>
      </c>
      <c r="J267" s="253" t="n">
        <f aca="false">J252+J257+K262</f>
        <v>6737.88</v>
      </c>
      <c r="K267" s="253"/>
      <c r="L267" s="241" t="s">
        <v>97</v>
      </c>
      <c r="M267" s="241"/>
      <c r="N267" s="241"/>
      <c r="O267" s="241"/>
      <c r="P267" s="260" t="n">
        <f aca="false">P252+P257+P262</f>
        <v>35693.289</v>
      </c>
      <c r="Q267" s="260"/>
      <c r="R267" s="261" t="n">
        <f aca="false">R252+R257+R262</f>
        <v>0</v>
      </c>
    </row>
    <row r="268" customFormat="false" ht="16.5" hidden="true" customHeight="true" outlineLevel="0" collapsed="false">
      <c r="A268" s="38"/>
      <c r="B268" s="501"/>
      <c r="C268" s="241"/>
      <c r="D268" s="241"/>
      <c r="E268" s="666"/>
      <c r="F268" s="506" t="s">
        <v>62</v>
      </c>
      <c r="G268" s="502"/>
      <c r="H268" s="504" t="n">
        <f aca="false">I268++++J268+P268+R268</f>
        <v>1423.89</v>
      </c>
      <c r="I268" s="261" t="n">
        <f aca="false">I253+I258+I263</f>
        <v>0</v>
      </c>
      <c r="J268" s="253" t="n">
        <f aca="false">J253+J258+K263</f>
        <v>0</v>
      </c>
      <c r="K268" s="253"/>
      <c r="L268" s="241" t="s">
        <v>62</v>
      </c>
      <c r="M268" s="241"/>
      <c r="N268" s="241"/>
      <c r="O268" s="241"/>
      <c r="P268" s="260" t="n">
        <f aca="false">P253+P258+P263</f>
        <v>1423.89</v>
      </c>
      <c r="Q268" s="260"/>
      <c r="R268" s="261" t="n">
        <f aca="false">R253+R258+R263</f>
        <v>0</v>
      </c>
    </row>
    <row r="269" customFormat="false" ht="16.5" hidden="true" customHeight="true" outlineLevel="0" collapsed="false">
      <c r="A269" s="507" t="s">
        <v>15</v>
      </c>
      <c r="B269" s="38" t="s">
        <v>58</v>
      </c>
      <c r="C269" s="229" t="s">
        <v>59</v>
      </c>
      <c r="D269" s="220" t="s">
        <v>241</v>
      </c>
      <c r="E269" s="207" t="s">
        <v>237</v>
      </c>
      <c r="F269" s="508"/>
      <c r="G269" s="509"/>
      <c r="H269" s="510" t="n">
        <f aca="false">H270+H271+H272</f>
        <v>19134.929</v>
      </c>
      <c r="I269" s="268"/>
      <c r="J269" s="265" t="n">
        <f aca="false">J270+J271+J272</f>
        <v>17193.04</v>
      </c>
      <c r="K269" s="265"/>
      <c r="L269" s="511"/>
      <c r="M269" s="511"/>
      <c r="N269" s="511"/>
      <c r="O269" s="511"/>
      <c r="P269" s="267" t="n">
        <f aca="false">P270+P271+P272</f>
        <v>1941.889</v>
      </c>
      <c r="Q269" s="267"/>
      <c r="R269" s="268"/>
    </row>
    <row r="270" customFormat="false" ht="16.5" hidden="true" customHeight="true" outlineLevel="0" collapsed="false">
      <c r="A270" s="507"/>
      <c r="B270" s="38"/>
      <c r="C270" s="229"/>
      <c r="D270" s="220"/>
      <c r="E270" s="207"/>
      <c r="F270" s="512" t="s">
        <v>95</v>
      </c>
      <c r="G270" s="513"/>
      <c r="H270" s="514" t="n">
        <f aca="false">I270+J270++P270+R270</f>
        <v>15487.15</v>
      </c>
      <c r="I270" s="274"/>
      <c r="J270" s="271" t="n">
        <f aca="false">K306</f>
        <v>14079.15</v>
      </c>
      <c r="K270" s="271"/>
      <c r="L270" s="281" t="s">
        <v>95</v>
      </c>
      <c r="M270" s="281"/>
      <c r="N270" s="281"/>
      <c r="O270" s="281"/>
      <c r="P270" s="273" t="n">
        <f aca="false">N306</f>
        <v>1408</v>
      </c>
      <c r="Q270" s="273"/>
      <c r="R270" s="274"/>
    </row>
    <row r="271" customFormat="false" ht="16.5" hidden="true" customHeight="true" outlineLevel="0" collapsed="false">
      <c r="A271" s="507"/>
      <c r="B271" s="38"/>
      <c r="C271" s="229"/>
      <c r="D271" s="220"/>
      <c r="E271" s="207"/>
      <c r="F271" s="512" t="s">
        <v>96</v>
      </c>
      <c r="G271" s="513"/>
      <c r="H271" s="514" t="n">
        <f aca="false">I271+J271++P271+R271</f>
        <v>0</v>
      </c>
      <c r="I271" s="274"/>
      <c r="J271" s="275" t="n">
        <v>0</v>
      </c>
      <c r="K271" s="275"/>
      <c r="L271" s="281" t="s">
        <v>96</v>
      </c>
      <c r="M271" s="281"/>
      <c r="N271" s="281"/>
      <c r="O271" s="281"/>
      <c r="P271" s="276"/>
      <c r="Q271" s="276"/>
      <c r="R271" s="274"/>
    </row>
    <row r="272" customFormat="false" ht="16.5" hidden="true" customHeight="true" outlineLevel="0" collapsed="false">
      <c r="A272" s="507"/>
      <c r="B272" s="38"/>
      <c r="C272" s="229"/>
      <c r="D272" s="220"/>
      <c r="E272" s="207"/>
      <c r="F272" s="512" t="s">
        <v>97</v>
      </c>
      <c r="G272" s="513"/>
      <c r="H272" s="514" t="n">
        <f aca="false">I272+J272++P272+R272</f>
        <v>3647.779</v>
      </c>
      <c r="I272" s="277"/>
      <c r="J272" s="271" t="n">
        <f aca="false">K307+J293</f>
        <v>3113.89</v>
      </c>
      <c r="K272" s="271"/>
      <c r="L272" s="515" t="s">
        <v>97</v>
      </c>
      <c r="M272" s="515"/>
      <c r="N272" s="515"/>
      <c r="O272" s="515"/>
      <c r="P272" s="273" t="n">
        <f aca="false">N294+N307</f>
        <v>533.889</v>
      </c>
      <c r="Q272" s="273"/>
      <c r="R272" s="277"/>
    </row>
    <row r="273" customFormat="false" ht="27.75" hidden="true" customHeight="true" outlineLevel="0" collapsed="false">
      <c r="A273" s="507"/>
      <c r="B273" s="38"/>
      <c r="C273" s="229"/>
      <c r="D273" s="229"/>
      <c r="E273" s="230" t="s">
        <v>239</v>
      </c>
      <c r="F273" s="508"/>
      <c r="G273" s="509"/>
      <c r="H273" s="510" t="n">
        <f aca="false">H274+H275+H276</f>
        <v>57046.93</v>
      </c>
      <c r="I273" s="510" t="n">
        <f aca="false">I274+I275+I276</f>
        <v>0</v>
      </c>
      <c r="J273" s="265" t="n">
        <f aca="false">J274+J275+J276</f>
        <v>4780.39</v>
      </c>
      <c r="K273" s="265"/>
      <c r="L273" s="511"/>
      <c r="M273" s="511"/>
      <c r="N273" s="511"/>
      <c r="O273" s="511"/>
      <c r="P273" s="267" t="n">
        <f aca="false">P274+P275+P276</f>
        <v>52266.54</v>
      </c>
      <c r="Q273" s="267"/>
      <c r="R273" s="268" t="n">
        <f aca="false">R274+R275+R276</f>
        <v>0</v>
      </c>
    </row>
    <row r="274" customFormat="false" ht="16.5" hidden="true" customHeight="true" outlineLevel="0" collapsed="false">
      <c r="A274" s="507"/>
      <c r="B274" s="38"/>
      <c r="C274" s="229"/>
      <c r="D274" s="229"/>
      <c r="E274" s="230" t="s">
        <v>238</v>
      </c>
      <c r="F274" s="516" t="s">
        <v>95</v>
      </c>
      <c r="G274" s="513"/>
      <c r="H274" s="517" t="n">
        <f aca="false">I274+J274+P274+R274</f>
        <v>18791</v>
      </c>
      <c r="I274" s="282" t="n">
        <f aca="false">I285+I296+I317</f>
        <v>0</v>
      </c>
      <c r="J274" s="275" t="n">
        <f aca="false">J285+K296+K317</f>
        <v>0</v>
      </c>
      <c r="K274" s="275"/>
      <c r="L274" s="281" t="s">
        <v>95</v>
      </c>
      <c r="M274" s="281"/>
      <c r="N274" s="281"/>
      <c r="O274" s="281"/>
      <c r="P274" s="281" t="n">
        <f aca="false">N285+N296+Q317</f>
        <v>18791</v>
      </c>
      <c r="Q274" s="281"/>
      <c r="R274" s="282" t="n">
        <f aca="false">R285+R296+R317</f>
        <v>0</v>
      </c>
    </row>
    <row r="275" customFormat="false" ht="16.5" hidden="true" customHeight="true" outlineLevel="0" collapsed="false">
      <c r="A275" s="507"/>
      <c r="B275" s="38"/>
      <c r="C275" s="229"/>
      <c r="D275" s="229"/>
      <c r="E275" s="599"/>
      <c r="F275" s="516" t="s">
        <v>96</v>
      </c>
      <c r="G275" s="513"/>
      <c r="H275" s="517" t="n">
        <f aca="false">I275+J275+P275+R275</f>
        <v>17977.54</v>
      </c>
      <c r="I275" s="282" t="n">
        <f aca="false">I286+I297+I318+I309</f>
        <v>0</v>
      </c>
      <c r="J275" s="271" t="n">
        <f aca="false">J286+K297+K309+K318</f>
        <v>1156.4</v>
      </c>
      <c r="K275" s="271"/>
      <c r="L275" s="281" t="s">
        <v>96</v>
      </c>
      <c r="M275" s="281"/>
      <c r="N275" s="281"/>
      <c r="O275" s="281"/>
      <c r="P275" s="283" t="n">
        <f aca="false">N286+N297+M309+Q318</f>
        <v>16821.14</v>
      </c>
      <c r="Q275" s="283"/>
      <c r="R275" s="282" t="n">
        <f aca="false">R286+R297+R318+R309</f>
        <v>0</v>
      </c>
    </row>
    <row r="276" customFormat="false" ht="16.5" hidden="true" customHeight="true" outlineLevel="0" collapsed="false">
      <c r="A276" s="507"/>
      <c r="B276" s="38"/>
      <c r="C276" s="229"/>
      <c r="D276" s="229"/>
      <c r="E276" s="601"/>
      <c r="F276" s="516" t="s">
        <v>97</v>
      </c>
      <c r="G276" s="513"/>
      <c r="H276" s="517" t="n">
        <f aca="false">I276+J276+P276+R276</f>
        <v>20278.39</v>
      </c>
      <c r="I276" s="282" t="n">
        <f aca="false">I287+I298+I319+I310</f>
        <v>0</v>
      </c>
      <c r="J276" s="271" t="n">
        <f aca="false">J287+K298+K310+K319</f>
        <v>3623.99</v>
      </c>
      <c r="K276" s="271"/>
      <c r="L276" s="281" t="s">
        <v>97</v>
      </c>
      <c r="M276" s="281"/>
      <c r="N276" s="281"/>
      <c r="O276" s="281"/>
      <c r="P276" s="284" t="n">
        <f aca="false">N287+N298+M310+Q319</f>
        <v>16654.4</v>
      </c>
      <c r="Q276" s="284"/>
      <c r="R276" s="282" t="n">
        <f aca="false">R287+R298+R319+R310</f>
        <v>0</v>
      </c>
    </row>
    <row r="277" customFormat="false" ht="15.75" hidden="true" customHeight="true" outlineLevel="0" collapsed="false">
      <c r="A277" s="507"/>
      <c r="B277" s="38"/>
      <c r="C277" s="229"/>
      <c r="D277" s="229"/>
      <c r="E277" s="230" t="s">
        <v>240</v>
      </c>
      <c r="F277" s="508"/>
      <c r="G277" s="509"/>
      <c r="H277" s="518" t="n">
        <f aca="false">H278+H279+H280</f>
        <v>54641</v>
      </c>
      <c r="I277" s="519" t="n">
        <f aca="false">I278+I279+I280</f>
        <v>0</v>
      </c>
      <c r="J277" s="286"/>
      <c r="K277" s="287" t="n">
        <f aca="false">K278+K279+K280</f>
        <v>0</v>
      </c>
      <c r="L277" s="511"/>
      <c r="M277" s="511"/>
      <c r="N277" s="511"/>
      <c r="O277" s="511"/>
      <c r="P277" s="288" t="n">
        <f aca="false">P278+P279+P280</f>
        <v>54641</v>
      </c>
      <c r="Q277" s="288"/>
      <c r="R277" s="268" t="n">
        <f aca="false">R278+R279+R280</f>
        <v>0</v>
      </c>
    </row>
    <row r="278" customFormat="false" ht="15.75" hidden="true" customHeight="true" outlineLevel="0" collapsed="false">
      <c r="A278" s="507"/>
      <c r="B278" s="38"/>
      <c r="C278" s="229"/>
      <c r="D278" s="229"/>
      <c r="E278" s="230" t="s">
        <v>238</v>
      </c>
      <c r="F278" s="516" t="s">
        <v>95</v>
      </c>
      <c r="G278" s="513"/>
      <c r="H278" s="517" t="n">
        <f aca="false">I278+K278+P278+R278</f>
        <v>18488</v>
      </c>
      <c r="I278" s="282" t="n">
        <f aca="false">I289+I300+I321</f>
        <v>0</v>
      </c>
      <c r="J278" s="289"/>
      <c r="K278" s="290" t="n">
        <f aca="false">J289+K300+K321</f>
        <v>0</v>
      </c>
      <c r="L278" s="281" t="s">
        <v>95</v>
      </c>
      <c r="M278" s="281"/>
      <c r="N278" s="281"/>
      <c r="O278" s="281"/>
      <c r="P278" s="281" t="n">
        <f aca="false">N289+N300+Q321</f>
        <v>18488</v>
      </c>
      <c r="Q278" s="281"/>
      <c r="R278" s="282" t="n">
        <f aca="false">R289+R300+R321</f>
        <v>0</v>
      </c>
    </row>
    <row r="279" customFormat="false" ht="15.75" hidden="true" customHeight="true" outlineLevel="0" collapsed="false">
      <c r="A279" s="507"/>
      <c r="B279" s="38"/>
      <c r="C279" s="229"/>
      <c r="D279" s="229"/>
      <c r="E279" s="599"/>
      <c r="F279" s="516" t="s">
        <v>96</v>
      </c>
      <c r="G279" s="513"/>
      <c r="H279" s="517" t="n">
        <f aca="false">I279+K279+P279+R279</f>
        <v>17648</v>
      </c>
      <c r="I279" s="282" t="n">
        <f aca="false">I290+I301+I322</f>
        <v>0</v>
      </c>
      <c r="J279" s="289"/>
      <c r="K279" s="290" t="n">
        <f aca="false">J290+K301+K322</f>
        <v>0</v>
      </c>
      <c r="L279" s="281" t="s">
        <v>96</v>
      </c>
      <c r="M279" s="281"/>
      <c r="N279" s="281"/>
      <c r="O279" s="281"/>
      <c r="P279" s="281" t="n">
        <f aca="false">N290+N301+Q322</f>
        <v>17648</v>
      </c>
      <c r="Q279" s="281"/>
      <c r="R279" s="282" t="n">
        <f aca="false">R290+R301+R322</f>
        <v>0</v>
      </c>
    </row>
    <row r="280" customFormat="false" ht="15.75" hidden="true" customHeight="true" outlineLevel="0" collapsed="false">
      <c r="A280" s="507"/>
      <c r="B280" s="38"/>
      <c r="C280" s="229"/>
      <c r="D280" s="229"/>
      <c r="E280" s="601"/>
      <c r="F280" s="516" t="s">
        <v>97</v>
      </c>
      <c r="G280" s="513"/>
      <c r="H280" s="517" t="n">
        <f aca="false">I280+K280+P280+R280</f>
        <v>18505</v>
      </c>
      <c r="I280" s="282" t="n">
        <f aca="false">I291+I302+I323</f>
        <v>0</v>
      </c>
      <c r="J280" s="44"/>
      <c r="K280" s="290" t="n">
        <f aca="false">J291+K302+K323</f>
        <v>0</v>
      </c>
      <c r="L280" s="515" t="s">
        <v>97</v>
      </c>
      <c r="M280" s="515"/>
      <c r="N280" s="515"/>
      <c r="O280" s="515"/>
      <c r="P280" s="281" t="n">
        <f aca="false">N291+N302+Q323</f>
        <v>18505</v>
      </c>
      <c r="Q280" s="281"/>
      <c r="R280" s="282" t="n">
        <f aca="false">R291+R302+R323</f>
        <v>0</v>
      </c>
    </row>
    <row r="281" customFormat="false" ht="15.75" hidden="true" customHeight="false" outlineLevel="0" collapsed="false">
      <c r="A281" s="32"/>
      <c r="B281" s="355" t="s">
        <v>94</v>
      </c>
      <c r="C281" s="292"/>
      <c r="D281" s="292"/>
      <c r="E281" s="292"/>
      <c r="F281" s="520"/>
      <c r="G281" s="347"/>
      <c r="H281" s="521" t="n">
        <f aca="false">H277+H273+H269</f>
        <v>130822.859</v>
      </c>
      <c r="I281" s="522" t="n">
        <f aca="false">I269+I273+I277</f>
        <v>0</v>
      </c>
      <c r="J281" s="523" t="n">
        <f aca="false">K277+J273+J269</f>
        <v>21973.43</v>
      </c>
      <c r="K281" s="523"/>
      <c r="L281" s="524"/>
      <c r="M281" s="524"/>
      <c r="N281" s="524"/>
      <c r="O281" s="524"/>
      <c r="P281" s="525" t="n">
        <f aca="false">P277+P273+P269</f>
        <v>108849.429</v>
      </c>
      <c r="Q281" s="525"/>
      <c r="R281" s="297" t="n">
        <f aca="false">R277+R273+R269</f>
        <v>0</v>
      </c>
    </row>
    <row r="282" customFormat="false" ht="15" hidden="true" customHeight="true" outlineLevel="0" collapsed="false">
      <c r="A282" s="507" t="s">
        <v>242</v>
      </c>
      <c r="B282" s="526" t="s">
        <v>243</v>
      </c>
      <c r="C282" s="229" t="s">
        <v>59</v>
      </c>
      <c r="D282" s="229" t="s">
        <v>241</v>
      </c>
      <c r="E282" s="230" t="s">
        <v>237</v>
      </c>
      <c r="F282" s="527"/>
      <c r="G282" s="527"/>
      <c r="H282" s="527"/>
      <c r="I282" s="229"/>
      <c r="J282" s="229"/>
      <c r="K282" s="229"/>
      <c r="L282" s="312"/>
      <c r="M282" s="312"/>
      <c r="N282" s="312"/>
      <c r="O282" s="312"/>
      <c r="P282" s="312"/>
      <c r="Q282" s="312"/>
      <c r="R282" s="229"/>
    </row>
    <row r="283" customFormat="false" ht="30" hidden="true" customHeight="false" outlineLevel="0" collapsed="false">
      <c r="A283" s="507"/>
      <c r="B283" s="526" t="s">
        <v>244</v>
      </c>
      <c r="C283" s="229"/>
      <c r="D283" s="229"/>
      <c r="E283" s="218" t="s">
        <v>238</v>
      </c>
      <c r="F283" s="527"/>
      <c r="G283" s="527"/>
      <c r="H283" s="527"/>
      <c r="I283" s="229"/>
      <c r="J283" s="229"/>
      <c r="K283" s="229"/>
      <c r="L283" s="312"/>
      <c r="M283" s="312"/>
      <c r="N283" s="312"/>
      <c r="O283" s="312"/>
      <c r="P283" s="312"/>
      <c r="Q283" s="312"/>
      <c r="R283" s="229"/>
    </row>
    <row r="284" customFormat="false" ht="15" hidden="true" customHeight="false" outlineLevel="0" collapsed="false">
      <c r="A284" s="507"/>
      <c r="B284" s="461"/>
      <c r="C284" s="229"/>
      <c r="D284" s="229"/>
      <c r="E284" s="230" t="s">
        <v>239</v>
      </c>
      <c r="F284" s="528"/>
      <c r="G284" s="528"/>
      <c r="H284" s="517" t="n">
        <f aca="false">H285+H286+H287</f>
        <v>13331</v>
      </c>
      <c r="I284" s="516" t="n">
        <f aca="false">I285+I286+I287</f>
        <v>0</v>
      </c>
      <c r="J284" s="529" t="n">
        <f aca="false">J285+J286+J287</f>
        <v>0</v>
      </c>
      <c r="K284" s="529"/>
      <c r="L284" s="528"/>
      <c r="M284" s="528"/>
      <c r="N284" s="530" t="n">
        <f aca="false">N285+N286+N287</f>
        <v>13331</v>
      </c>
      <c r="O284" s="530"/>
      <c r="P284" s="530"/>
      <c r="Q284" s="530"/>
      <c r="R284" s="299" t="n">
        <f aca="false">R285+R286+R287</f>
        <v>0</v>
      </c>
    </row>
    <row r="285" customFormat="false" ht="15.75" hidden="true" customHeight="true" outlineLevel="0" collapsed="false">
      <c r="A285" s="507"/>
      <c r="B285" s="461"/>
      <c r="C285" s="229"/>
      <c r="D285" s="229"/>
      <c r="E285" s="230" t="s">
        <v>238</v>
      </c>
      <c r="F285" s="299" t="s">
        <v>95</v>
      </c>
      <c r="G285" s="299"/>
      <c r="H285" s="516" t="n">
        <f aca="false">I285+J285+N285+R285</f>
        <v>5005</v>
      </c>
      <c r="I285" s="218"/>
      <c r="J285" s="229"/>
      <c r="K285" s="229"/>
      <c r="L285" s="300" t="s">
        <v>95</v>
      </c>
      <c r="M285" s="300"/>
      <c r="N285" s="229" t="n">
        <v>5005</v>
      </c>
      <c r="O285" s="229"/>
      <c r="P285" s="229"/>
      <c r="Q285" s="229"/>
      <c r="R285" s="300"/>
    </row>
    <row r="286" customFormat="false" ht="15.75" hidden="true" customHeight="true" outlineLevel="0" collapsed="false">
      <c r="A286" s="507"/>
      <c r="B286" s="461"/>
      <c r="C286" s="229"/>
      <c r="D286" s="229"/>
      <c r="E286" s="599"/>
      <c r="F286" s="281" t="s">
        <v>96</v>
      </c>
      <c r="G286" s="281"/>
      <c r="H286" s="516" t="n">
        <f aca="false">I286+J286+N286+R286</f>
        <v>4747</v>
      </c>
      <c r="I286" s="218"/>
      <c r="J286" s="229"/>
      <c r="K286" s="229"/>
      <c r="L286" s="229" t="s">
        <v>96</v>
      </c>
      <c r="M286" s="229"/>
      <c r="N286" s="229" t="n">
        <v>4747</v>
      </c>
      <c r="O286" s="229"/>
      <c r="P286" s="229"/>
      <c r="Q286" s="229"/>
      <c r="R286" s="300"/>
    </row>
    <row r="287" customFormat="false" ht="15.75" hidden="true" customHeight="true" outlineLevel="0" collapsed="false">
      <c r="A287" s="507"/>
      <c r="B287" s="461"/>
      <c r="C287" s="229"/>
      <c r="D287" s="229"/>
      <c r="E287" s="601"/>
      <c r="F287" s="281" t="s">
        <v>97</v>
      </c>
      <c r="G287" s="281"/>
      <c r="H287" s="516" t="n">
        <f aca="false">I287+J287+N287+R287</f>
        <v>3579</v>
      </c>
      <c r="I287" s="218"/>
      <c r="J287" s="229"/>
      <c r="K287" s="229"/>
      <c r="L287" s="229" t="s">
        <v>97</v>
      </c>
      <c r="M287" s="229"/>
      <c r="N287" s="229" t="n">
        <v>3579</v>
      </c>
      <c r="O287" s="229"/>
      <c r="P287" s="229"/>
      <c r="Q287" s="229"/>
      <c r="R287" s="300"/>
    </row>
    <row r="288" customFormat="false" ht="15" hidden="true" customHeight="false" outlineLevel="0" collapsed="false">
      <c r="A288" s="507"/>
      <c r="B288" s="461"/>
      <c r="C288" s="229"/>
      <c r="D288" s="229"/>
      <c r="E288" s="230" t="s">
        <v>240</v>
      </c>
      <c r="F288" s="513"/>
      <c r="G288" s="531"/>
      <c r="H288" s="517" t="n">
        <f aca="false">H289+H290+H291</f>
        <v>14134.7</v>
      </c>
      <c r="I288" s="516" t="n">
        <f aca="false">I289+I290+I291</f>
        <v>0</v>
      </c>
      <c r="J288" s="281" t="n">
        <f aca="false">J289+J290+J291</f>
        <v>0</v>
      </c>
      <c r="K288" s="281"/>
      <c r="L288" s="281" t="n">
        <f aca="false">N289+N290+N291</f>
        <v>14134.7</v>
      </c>
      <c r="M288" s="281"/>
      <c r="N288" s="281"/>
      <c r="O288" s="281"/>
      <c r="P288" s="281"/>
      <c r="Q288" s="281"/>
      <c r="R288" s="299" t="n">
        <f aca="false">R289+R290+R291</f>
        <v>0</v>
      </c>
    </row>
    <row r="289" customFormat="false" ht="15.75" hidden="true" customHeight="true" outlineLevel="0" collapsed="false">
      <c r="A289" s="507"/>
      <c r="B289" s="461"/>
      <c r="C289" s="229"/>
      <c r="D289" s="229"/>
      <c r="E289" s="230" t="s">
        <v>238</v>
      </c>
      <c r="F289" s="281" t="s">
        <v>95</v>
      </c>
      <c r="G289" s="281"/>
      <c r="H289" s="516" t="n">
        <f aca="false">I289+J289+N289+R289</f>
        <v>5305</v>
      </c>
      <c r="I289" s="218"/>
      <c r="J289" s="229"/>
      <c r="K289" s="229"/>
      <c r="L289" s="229" t="s">
        <v>95</v>
      </c>
      <c r="M289" s="229"/>
      <c r="N289" s="229" t="n">
        <v>5305</v>
      </c>
      <c r="O289" s="229"/>
      <c r="P289" s="229"/>
      <c r="Q289" s="229"/>
      <c r="R289" s="300"/>
    </row>
    <row r="290" customFormat="false" ht="15.75" hidden="true" customHeight="true" outlineLevel="0" collapsed="false">
      <c r="A290" s="507"/>
      <c r="B290" s="461"/>
      <c r="C290" s="229"/>
      <c r="D290" s="229"/>
      <c r="E290" s="599"/>
      <c r="F290" s="281" t="s">
        <v>96</v>
      </c>
      <c r="G290" s="281"/>
      <c r="H290" s="516" t="n">
        <f aca="false">I290+J290+N290+R290</f>
        <v>5032</v>
      </c>
      <c r="I290" s="218"/>
      <c r="J290" s="229"/>
      <c r="K290" s="229"/>
      <c r="L290" s="229" t="s">
        <v>96</v>
      </c>
      <c r="M290" s="229"/>
      <c r="N290" s="229" t="n">
        <v>5032</v>
      </c>
      <c r="O290" s="229"/>
      <c r="P290" s="229"/>
      <c r="Q290" s="229"/>
      <c r="R290" s="300"/>
    </row>
    <row r="291" customFormat="false" ht="15.75" hidden="true" customHeight="true" outlineLevel="0" collapsed="false">
      <c r="A291" s="507"/>
      <c r="B291" s="215"/>
      <c r="C291" s="229"/>
      <c r="D291" s="229"/>
      <c r="E291" s="601"/>
      <c r="F291" s="281" t="s">
        <v>97</v>
      </c>
      <c r="G291" s="281"/>
      <c r="H291" s="516" t="n">
        <f aca="false">I291+J291+N291+R291</f>
        <v>3797.7</v>
      </c>
      <c r="I291" s="218"/>
      <c r="J291" s="229"/>
      <c r="K291" s="229"/>
      <c r="L291" s="229" t="s">
        <v>97</v>
      </c>
      <c r="M291" s="229"/>
      <c r="N291" s="229" t="n">
        <v>3797.7</v>
      </c>
      <c r="O291" s="229"/>
      <c r="P291" s="229"/>
      <c r="Q291" s="229"/>
      <c r="R291" s="300"/>
    </row>
    <row r="292" customFormat="false" ht="15" hidden="true" customHeight="false" outlineLevel="0" collapsed="false">
      <c r="A292" s="32"/>
      <c r="B292" s="355" t="s">
        <v>94</v>
      </c>
      <c r="C292" s="292"/>
      <c r="D292" s="292"/>
      <c r="E292" s="292"/>
      <c r="F292" s="532" t="n">
        <f aca="false">I292+J292+L292+R292</f>
        <v>27465.7</v>
      </c>
      <c r="G292" s="532"/>
      <c r="H292" s="532"/>
      <c r="I292" s="341" t="n">
        <f aca="false">I284+I288+I282</f>
        <v>0</v>
      </c>
      <c r="J292" s="533" t="n">
        <f aca="false">J288+J284+J282</f>
        <v>0</v>
      </c>
      <c r="K292" s="533"/>
      <c r="L292" s="533" t="n">
        <f aca="false">N284+L288+L282</f>
        <v>27465.7</v>
      </c>
      <c r="M292" s="533"/>
      <c r="N292" s="533"/>
      <c r="O292" s="533"/>
      <c r="P292" s="533"/>
      <c r="Q292" s="533"/>
      <c r="R292" s="304"/>
    </row>
    <row r="293" customFormat="false" ht="15.75" hidden="true" customHeight="true" outlineLevel="0" collapsed="false">
      <c r="A293" s="534" t="s">
        <v>245</v>
      </c>
      <c r="B293" s="230" t="s">
        <v>246</v>
      </c>
      <c r="C293" s="229" t="s">
        <v>59</v>
      </c>
      <c r="D293" s="229" t="s">
        <v>247</v>
      </c>
      <c r="E293" s="230" t="s">
        <v>237</v>
      </c>
      <c r="F293" s="306"/>
      <c r="G293" s="535"/>
      <c r="H293" s="536" t="n">
        <f aca="false">H294</f>
        <v>222.5</v>
      </c>
      <c r="I293" s="516" t="n">
        <f aca="false">I294</f>
        <v>0</v>
      </c>
      <c r="J293" s="281" t="n">
        <f aca="false">J294</f>
        <v>0</v>
      </c>
      <c r="K293" s="281"/>
      <c r="L293" s="529" t="n">
        <f aca="false">N294</f>
        <v>222.5</v>
      </c>
      <c r="M293" s="529"/>
      <c r="N293" s="529"/>
      <c r="O293" s="529"/>
      <c r="P293" s="529"/>
      <c r="Q293" s="529"/>
      <c r="R293" s="306" t="n">
        <f aca="false">R288+R284+R282</f>
        <v>0</v>
      </c>
    </row>
    <row r="294" customFormat="false" ht="45.75" hidden="true" customHeight="true" outlineLevel="0" collapsed="false">
      <c r="A294" s="534"/>
      <c r="B294" s="230" t="s">
        <v>248</v>
      </c>
      <c r="C294" s="229"/>
      <c r="D294" s="229"/>
      <c r="E294" s="218" t="s">
        <v>238</v>
      </c>
      <c r="F294" s="516" t="s">
        <v>97</v>
      </c>
      <c r="G294" s="306"/>
      <c r="H294" s="517" t="n">
        <f aca="false">I294+J294+N294+R294</f>
        <v>222.5</v>
      </c>
      <c r="I294" s="44"/>
      <c r="J294" s="40"/>
      <c r="K294" s="40"/>
      <c r="L294" s="229" t="s">
        <v>97</v>
      </c>
      <c r="M294" s="229"/>
      <c r="N294" s="229" t="n">
        <v>222.5</v>
      </c>
      <c r="O294" s="229"/>
      <c r="P294" s="229"/>
      <c r="Q294" s="229"/>
      <c r="R294" s="277"/>
    </row>
    <row r="295" customFormat="false" ht="147.75" hidden="true" customHeight="true" outlineLevel="0" collapsed="false">
      <c r="A295" s="534"/>
      <c r="B295" s="461"/>
      <c r="C295" s="229"/>
      <c r="D295" s="229" t="s">
        <v>249</v>
      </c>
      <c r="E295" s="230" t="s">
        <v>239</v>
      </c>
      <c r="F295" s="513"/>
      <c r="G295" s="537"/>
      <c r="H295" s="517" t="n">
        <f aca="false">I295+J295+N295+R295</f>
        <v>3793</v>
      </c>
      <c r="I295" s="516" t="n">
        <f aca="false">I296+I297+I298</f>
        <v>0</v>
      </c>
      <c r="J295" s="515" t="n">
        <f aca="false">K296+K297+K298</f>
        <v>0</v>
      </c>
      <c r="K295" s="515"/>
      <c r="L295" s="538"/>
      <c r="M295" s="538"/>
      <c r="N295" s="530" t="n">
        <f aca="false">N296+N297+N298</f>
        <v>3793</v>
      </c>
      <c r="O295" s="530"/>
      <c r="P295" s="530"/>
      <c r="Q295" s="530"/>
      <c r="R295" s="299" t="n">
        <f aca="false">R296+R297+R298</f>
        <v>0</v>
      </c>
    </row>
    <row r="296" customFormat="false" ht="15.75" hidden="true" customHeight="true" outlineLevel="0" collapsed="false">
      <c r="A296" s="534"/>
      <c r="B296" s="461"/>
      <c r="C296" s="229"/>
      <c r="D296" s="229"/>
      <c r="E296" s="230" t="s">
        <v>238</v>
      </c>
      <c r="F296" s="516" t="s">
        <v>95</v>
      </c>
      <c r="G296" s="513"/>
      <c r="H296" s="517" t="n">
        <f aca="false">I296+K296+N296+R296</f>
        <v>2293</v>
      </c>
      <c r="I296" s="218"/>
      <c r="J296" s="38"/>
      <c r="K296" s="539"/>
      <c r="L296" s="229" t="s">
        <v>95</v>
      </c>
      <c r="M296" s="229"/>
      <c r="N296" s="229" t="n">
        <v>2293</v>
      </c>
      <c r="O296" s="229"/>
      <c r="P296" s="229"/>
      <c r="Q296" s="229"/>
      <c r="R296" s="300"/>
    </row>
    <row r="297" customFormat="false" ht="15.75" hidden="true" customHeight="true" outlineLevel="0" collapsed="false">
      <c r="A297" s="534"/>
      <c r="B297" s="461"/>
      <c r="C297" s="229"/>
      <c r="D297" s="229"/>
      <c r="E297" s="599"/>
      <c r="F297" s="516" t="s">
        <v>96</v>
      </c>
      <c r="G297" s="513"/>
      <c r="H297" s="517" t="n">
        <f aca="false">I297+K297+N297+R297</f>
        <v>1000</v>
      </c>
      <c r="I297" s="218"/>
      <c r="J297" s="38"/>
      <c r="K297" s="539"/>
      <c r="L297" s="229" t="s">
        <v>96</v>
      </c>
      <c r="M297" s="229"/>
      <c r="N297" s="229" t="n">
        <v>1000</v>
      </c>
      <c r="O297" s="229"/>
      <c r="P297" s="229"/>
      <c r="Q297" s="229"/>
      <c r="R297" s="300"/>
    </row>
    <row r="298" customFormat="false" ht="15.75" hidden="true" customHeight="true" outlineLevel="0" collapsed="false">
      <c r="A298" s="534"/>
      <c r="B298" s="461"/>
      <c r="C298" s="229"/>
      <c r="D298" s="229"/>
      <c r="E298" s="601"/>
      <c r="F298" s="540" t="s">
        <v>97</v>
      </c>
      <c r="G298" s="541"/>
      <c r="H298" s="517" t="n">
        <f aca="false">I298+K298+N298+R298</f>
        <v>500</v>
      </c>
      <c r="I298" s="218"/>
      <c r="J298" s="38"/>
      <c r="K298" s="330"/>
      <c r="L298" s="527" t="s">
        <v>97</v>
      </c>
      <c r="M298" s="527"/>
      <c r="N298" s="527" t="n">
        <v>500</v>
      </c>
      <c r="O298" s="527"/>
      <c r="P298" s="527"/>
      <c r="Q298" s="527"/>
      <c r="R298" s="312"/>
    </row>
    <row r="299" customFormat="false" ht="192.75" hidden="true" customHeight="true" outlineLevel="0" collapsed="false">
      <c r="A299" s="534"/>
      <c r="B299" s="461"/>
      <c r="C299" s="229"/>
      <c r="D299" s="229" t="s">
        <v>250</v>
      </c>
      <c r="E299" s="230" t="s">
        <v>240</v>
      </c>
      <c r="F299" s="528"/>
      <c r="G299" s="528"/>
      <c r="H299" s="517" t="n">
        <f aca="false">I299+K299+N299+R299</f>
        <v>3761.5</v>
      </c>
      <c r="I299" s="519" t="n">
        <f aca="false">I300+I301+I302</f>
        <v>0</v>
      </c>
      <c r="J299" s="667"/>
      <c r="K299" s="306" t="n">
        <f aca="false">K300+K301+K302</f>
        <v>0</v>
      </c>
      <c r="L299" s="538"/>
      <c r="M299" s="538"/>
      <c r="N299" s="528" t="n">
        <f aca="false">N300+N301+N302</f>
        <v>3761.5</v>
      </c>
      <c r="O299" s="528"/>
      <c r="P299" s="528"/>
      <c r="Q299" s="528"/>
      <c r="R299" s="306" t="n">
        <f aca="false">R300+R301+R302</f>
        <v>0</v>
      </c>
    </row>
    <row r="300" customFormat="false" ht="15.75" hidden="true" customHeight="true" outlineLevel="0" collapsed="false">
      <c r="A300" s="534"/>
      <c r="B300" s="461"/>
      <c r="C300" s="229"/>
      <c r="D300" s="229"/>
      <c r="E300" s="230" t="s">
        <v>238</v>
      </c>
      <c r="F300" s="516" t="s">
        <v>95</v>
      </c>
      <c r="G300" s="542"/>
      <c r="H300" s="531" t="n">
        <f aca="false">I300+K300+N300++++R300</f>
        <v>1000</v>
      </c>
      <c r="I300" s="38"/>
      <c r="J300" s="218" t="s">
        <v>95</v>
      </c>
      <c r="K300" s="38"/>
      <c r="L300" s="543" t="s">
        <v>95</v>
      </c>
      <c r="M300" s="543"/>
      <c r="N300" s="300" t="n">
        <v>1000</v>
      </c>
      <c r="O300" s="300"/>
      <c r="P300" s="300"/>
      <c r="Q300" s="300"/>
      <c r="R300" s="274"/>
    </row>
    <row r="301" customFormat="false" ht="15.75" hidden="true" customHeight="true" outlineLevel="0" collapsed="false">
      <c r="A301" s="534"/>
      <c r="B301" s="461"/>
      <c r="C301" s="229"/>
      <c r="D301" s="229"/>
      <c r="E301" s="599"/>
      <c r="F301" s="516" t="s">
        <v>96</v>
      </c>
      <c r="G301" s="306"/>
      <c r="H301" s="531" t="n">
        <f aca="false">I301+K301+N301++++R301</f>
        <v>1000</v>
      </c>
      <c r="I301" s="274"/>
      <c r="J301" s="218" t="s">
        <v>96</v>
      </c>
      <c r="K301" s="38"/>
      <c r="L301" s="544" t="s">
        <v>96</v>
      </c>
      <c r="M301" s="544"/>
      <c r="N301" s="220" t="n">
        <v>1000</v>
      </c>
      <c r="O301" s="220"/>
      <c r="P301" s="220"/>
      <c r="Q301" s="220"/>
      <c r="R301" s="38"/>
    </row>
    <row r="302" customFormat="false" ht="15.75" hidden="true" customHeight="true" outlineLevel="0" collapsed="false">
      <c r="A302" s="534"/>
      <c r="B302" s="215"/>
      <c r="C302" s="229"/>
      <c r="D302" s="229"/>
      <c r="E302" s="601"/>
      <c r="F302" s="516" t="s">
        <v>97</v>
      </c>
      <c r="G302" s="306"/>
      <c r="H302" s="531" t="n">
        <f aca="false">I302+K302+N302++++R302</f>
        <v>1761.5</v>
      </c>
      <c r="I302" s="38"/>
      <c r="J302" s="218" t="s">
        <v>97</v>
      </c>
      <c r="K302" s="38"/>
      <c r="L302" s="544" t="s">
        <v>97</v>
      </c>
      <c r="M302" s="544"/>
      <c r="N302" s="229" t="n">
        <v>1761.5</v>
      </c>
      <c r="O302" s="229"/>
      <c r="P302" s="229"/>
      <c r="Q302" s="229"/>
      <c r="R302" s="277"/>
    </row>
    <row r="303" customFormat="false" ht="15" hidden="true" customHeight="true" outlineLevel="0" collapsed="false">
      <c r="A303" s="38"/>
      <c r="B303" s="545" t="s">
        <v>94</v>
      </c>
      <c r="C303" s="315"/>
      <c r="D303" s="315"/>
      <c r="E303" s="315"/>
      <c r="F303" s="546" t="n">
        <f aca="false">J303+L303+R303+I303</f>
        <v>7777</v>
      </c>
      <c r="G303" s="546"/>
      <c r="H303" s="546"/>
      <c r="I303" s="297" t="n">
        <f aca="false">I299+I295+I293</f>
        <v>0</v>
      </c>
      <c r="J303" s="533" t="n">
        <f aca="false">J293+J295+K299</f>
        <v>0</v>
      </c>
      <c r="K303" s="533"/>
      <c r="L303" s="533" t="n">
        <f aca="false">L293+N295+N299</f>
        <v>7777</v>
      </c>
      <c r="M303" s="533"/>
      <c r="N303" s="533"/>
      <c r="O303" s="533"/>
      <c r="P303" s="533"/>
      <c r="Q303" s="533"/>
      <c r="R303" s="315" t="n">
        <f aca="false">R299+R295+R293</f>
        <v>0</v>
      </c>
    </row>
    <row r="304" customFormat="false" ht="15" hidden="true" customHeight="false" outlineLevel="0" collapsed="false">
      <c r="A304" s="38"/>
      <c r="B304" s="545"/>
      <c r="C304" s="315"/>
      <c r="D304" s="315"/>
      <c r="E304" s="315"/>
      <c r="F304" s="546"/>
      <c r="G304" s="546"/>
      <c r="H304" s="546"/>
      <c r="I304" s="297"/>
      <c r="J304" s="533"/>
      <c r="K304" s="533"/>
      <c r="L304" s="533"/>
      <c r="M304" s="533"/>
      <c r="N304" s="533"/>
      <c r="O304" s="533"/>
      <c r="P304" s="533"/>
      <c r="Q304" s="533"/>
      <c r="R304" s="315"/>
    </row>
    <row r="305" customFormat="false" ht="58.5" hidden="true" customHeight="true" outlineLevel="0" collapsed="false">
      <c r="A305" s="507" t="s">
        <v>251</v>
      </c>
      <c r="B305" s="526" t="s">
        <v>252</v>
      </c>
      <c r="C305" s="229" t="s">
        <v>59</v>
      </c>
      <c r="D305" s="229" t="s">
        <v>253</v>
      </c>
      <c r="E305" s="230" t="s">
        <v>237</v>
      </c>
      <c r="F305" s="528"/>
      <c r="G305" s="528"/>
      <c r="H305" s="547" t="n">
        <f aca="false">J305+L305</f>
        <v>18912.429</v>
      </c>
      <c r="I305" s="516" t="n">
        <f aca="false">I306+I307</f>
        <v>0</v>
      </c>
      <c r="J305" s="283" t="n">
        <f aca="false">K306+K307</f>
        <v>17193.04</v>
      </c>
      <c r="K305" s="283"/>
      <c r="L305" s="283" t="n">
        <f aca="false">N306+N307</f>
        <v>1719.389</v>
      </c>
      <c r="M305" s="283"/>
      <c r="N305" s="283"/>
      <c r="O305" s="283"/>
      <c r="P305" s="283"/>
      <c r="Q305" s="283"/>
      <c r="R305" s="299" t="n">
        <f aca="false">R306+R307</f>
        <v>0</v>
      </c>
    </row>
    <row r="306" customFormat="false" ht="45.75" hidden="true" customHeight="true" outlineLevel="0" collapsed="false">
      <c r="A306" s="507"/>
      <c r="B306" s="526" t="s">
        <v>254</v>
      </c>
      <c r="C306" s="229"/>
      <c r="D306" s="229"/>
      <c r="E306" s="230" t="s">
        <v>238</v>
      </c>
      <c r="F306" s="528" t="s">
        <v>95</v>
      </c>
      <c r="G306" s="528"/>
      <c r="H306" s="548" t="n">
        <f aca="false">K306+N306+I306+R306</f>
        <v>15487.15</v>
      </c>
      <c r="I306" s="549"/>
      <c r="J306" s="668" t="s">
        <v>95</v>
      </c>
      <c r="K306" s="550" t="n">
        <v>14079.15</v>
      </c>
      <c r="L306" s="229" t="s">
        <v>95</v>
      </c>
      <c r="M306" s="229"/>
      <c r="N306" s="551" t="n">
        <v>1408</v>
      </c>
      <c r="O306" s="551"/>
      <c r="P306" s="551"/>
      <c r="Q306" s="551"/>
      <c r="R306" s="300"/>
    </row>
    <row r="307" customFormat="false" ht="15.75" hidden="true" customHeight="true" outlineLevel="0" collapsed="false">
      <c r="A307" s="507"/>
      <c r="B307" s="461"/>
      <c r="C307" s="229"/>
      <c r="D307" s="229"/>
      <c r="E307" s="601"/>
      <c r="F307" s="528" t="s">
        <v>97</v>
      </c>
      <c r="G307" s="528"/>
      <c r="H307" s="548" t="n">
        <f aca="false">I307+K307+N307+++R307</f>
        <v>3425.279</v>
      </c>
      <c r="I307" s="549"/>
      <c r="J307" s="668" t="s">
        <v>97</v>
      </c>
      <c r="K307" s="550" t="n">
        <v>3113.89</v>
      </c>
      <c r="L307" s="229" t="s">
        <v>97</v>
      </c>
      <c r="M307" s="229"/>
      <c r="N307" s="551" t="n">
        <v>311.389</v>
      </c>
      <c r="O307" s="551"/>
      <c r="P307" s="551"/>
      <c r="Q307" s="551"/>
      <c r="R307" s="300"/>
    </row>
    <row r="308" customFormat="false" ht="87.75" hidden="true" customHeight="true" outlineLevel="0" collapsed="false">
      <c r="A308" s="507"/>
      <c r="B308" s="461"/>
      <c r="C308" s="229"/>
      <c r="D308" s="229" t="s">
        <v>255</v>
      </c>
      <c r="E308" s="230" t="s">
        <v>239</v>
      </c>
      <c r="F308" s="538"/>
      <c r="G308" s="538"/>
      <c r="H308" s="552" t="n">
        <f aca="false">K308+M308</f>
        <v>5258.43</v>
      </c>
      <c r="I308" s="516" t="n">
        <f aca="false">I309+I310</f>
        <v>0</v>
      </c>
      <c r="J308" s="496"/>
      <c r="K308" s="514" t="n">
        <f aca="false">K309+K310</f>
        <v>4780.39</v>
      </c>
      <c r="L308" s="496"/>
      <c r="M308" s="553" t="n">
        <f aca="false">M309+M310</f>
        <v>478.04</v>
      </c>
      <c r="N308" s="553"/>
      <c r="O308" s="553"/>
      <c r="P308" s="553"/>
      <c r="Q308" s="553"/>
      <c r="R308" s="299" t="n">
        <f aca="false">R309+R310</f>
        <v>0</v>
      </c>
    </row>
    <row r="309" customFormat="false" ht="16.5" hidden="true" customHeight="true" outlineLevel="0" collapsed="false">
      <c r="A309" s="507"/>
      <c r="B309" s="461"/>
      <c r="C309" s="229"/>
      <c r="D309" s="229"/>
      <c r="E309" s="230" t="s">
        <v>238</v>
      </c>
      <c r="F309" s="538" t="s">
        <v>96</v>
      </c>
      <c r="G309" s="538"/>
      <c r="H309" s="514" t="n">
        <f aca="false">K309+M309</f>
        <v>1272.04</v>
      </c>
      <c r="I309" s="218"/>
      <c r="J309" s="51" t="s">
        <v>96</v>
      </c>
      <c r="K309" s="554" t="n">
        <v>1156.4</v>
      </c>
      <c r="L309" s="51" t="s">
        <v>96</v>
      </c>
      <c r="M309" s="551" t="n">
        <v>115.64</v>
      </c>
      <c r="N309" s="551"/>
      <c r="O309" s="551"/>
      <c r="P309" s="551"/>
      <c r="Q309" s="551"/>
      <c r="R309" s="160"/>
    </row>
    <row r="310" customFormat="false" ht="16.5" hidden="true" customHeight="true" outlineLevel="0" collapsed="false">
      <c r="A310" s="507"/>
      <c r="B310" s="461"/>
      <c r="C310" s="229"/>
      <c r="D310" s="229"/>
      <c r="E310" s="601"/>
      <c r="F310" s="538" t="s">
        <v>97</v>
      </c>
      <c r="G310" s="538"/>
      <c r="H310" s="514" t="n">
        <f aca="false">K310+M310</f>
        <v>3986.39</v>
      </c>
      <c r="I310" s="218"/>
      <c r="J310" s="51" t="s">
        <v>97</v>
      </c>
      <c r="K310" s="554" t="n">
        <v>3623.99</v>
      </c>
      <c r="L310" s="51" t="s">
        <v>97</v>
      </c>
      <c r="M310" s="551" t="n">
        <v>362.4</v>
      </c>
      <c r="N310" s="551"/>
      <c r="O310" s="551"/>
      <c r="P310" s="551"/>
      <c r="Q310" s="551"/>
      <c r="R310" s="160"/>
    </row>
    <row r="311" customFormat="false" ht="15" hidden="true" customHeight="true" outlineLevel="0" collapsed="false">
      <c r="A311" s="507"/>
      <c r="B311" s="461"/>
      <c r="C311" s="229"/>
      <c r="D311" s="229"/>
      <c r="E311" s="230" t="s">
        <v>240</v>
      </c>
      <c r="F311" s="229" t="s">
        <v>177</v>
      </c>
      <c r="G311" s="229"/>
      <c r="H311" s="229"/>
      <c r="I311" s="229" t="n">
        <v>0</v>
      </c>
      <c r="J311" s="229"/>
      <c r="K311" s="229"/>
      <c r="L311" s="229"/>
      <c r="M311" s="229"/>
      <c r="N311" s="229"/>
      <c r="O311" s="229"/>
      <c r="P311" s="229"/>
      <c r="Q311" s="229"/>
      <c r="R311" s="229" t="n">
        <v>0</v>
      </c>
    </row>
    <row r="312" customFormat="false" ht="15" hidden="true" customHeight="false" outlineLevel="0" collapsed="false">
      <c r="A312" s="507"/>
      <c r="B312" s="215"/>
      <c r="C312" s="229"/>
      <c r="D312" s="229"/>
      <c r="E312" s="218" t="s">
        <v>238</v>
      </c>
      <c r="F312" s="229"/>
      <c r="G312" s="229"/>
      <c r="H312" s="229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</row>
    <row r="313" customFormat="false" ht="14.45" hidden="true" customHeight="true" outlineLevel="0" collapsed="false">
      <c r="A313" s="555"/>
      <c r="B313" s="355" t="s">
        <v>94</v>
      </c>
      <c r="C313" s="292"/>
      <c r="D313" s="292"/>
      <c r="E313" s="292"/>
      <c r="F313" s="556" t="n">
        <f aca="false">H305+H308</f>
        <v>24170.859</v>
      </c>
      <c r="G313" s="556"/>
      <c r="H313" s="556"/>
      <c r="I313" s="341" t="n">
        <f aca="false">I311+I308+I305</f>
        <v>0</v>
      </c>
      <c r="J313" s="556" t="n">
        <f aca="false">K308+J305</f>
        <v>21973.43</v>
      </c>
      <c r="K313" s="556"/>
      <c r="L313" s="556" t="n">
        <f aca="false">M308+L305</f>
        <v>2197.429</v>
      </c>
      <c r="M313" s="556"/>
      <c r="N313" s="556"/>
      <c r="O313" s="556"/>
      <c r="P313" s="556"/>
      <c r="Q313" s="556"/>
      <c r="R313" s="297" t="n">
        <f aca="false">R308+R305</f>
        <v>0</v>
      </c>
    </row>
    <row r="314" customFormat="false" ht="15" hidden="true" customHeight="true" outlineLevel="0" collapsed="false">
      <c r="A314" s="557" t="s">
        <v>256</v>
      </c>
      <c r="B314" s="526" t="s">
        <v>257</v>
      </c>
      <c r="C314" s="229" t="s">
        <v>59</v>
      </c>
      <c r="D314" s="229"/>
      <c r="E314" s="230" t="s">
        <v>237</v>
      </c>
      <c r="F314" s="527"/>
      <c r="G314" s="527"/>
      <c r="H314" s="527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</row>
    <row r="315" customFormat="false" ht="30" hidden="true" customHeight="false" outlineLevel="0" collapsed="false">
      <c r="A315" s="557"/>
      <c r="B315" s="526" t="s">
        <v>258</v>
      </c>
      <c r="C315" s="229"/>
      <c r="D315" s="229"/>
      <c r="E315" s="218" t="s">
        <v>238</v>
      </c>
      <c r="F315" s="527"/>
      <c r="G315" s="527"/>
      <c r="H315" s="527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</row>
    <row r="316" customFormat="false" ht="42.75" hidden="true" customHeight="true" outlineLevel="0" collapsed="false">
      <c r="A316" s="557"/>
      <c r="B316" s="461"/>
      <c r="C316" s="229"/>
      <c r="D316" s="229" t="s">
        <v>259</v>
      </c>
      <c r="E316" s="230" t="s">
        <v>239</v>
      </c>
      <c r="F316" s="558"/>
      <c r="G316" s="558"/>
      <c r="H316" s="559" t="n">
        <f aca="false">H317+H318+H319</f>
        <v>34664.5</v>
      </c>
      <c r="I316" s="332" t="n">
        <f aca="false">I317+I318+I319</f>
        <v>0</v>
      </c>
      <c r="J316" s="669"/>
      <c r="K316" s="38" t="n">
        <f aca="false">K317+K318+K319</f>
        <v>0</v>
      </c>
      <c r="L316" s="560"/>
      <c r="M316" s="560"/>
      <c r="N316" s="560"/>
      <c r="O316" s="560"/>
      <c r="P316" s="560"/>
      <c r="Q316" s="38" t="n">
        <f aca="false">Q317+Q318+Q319</f>
        <v>34664.5</v>
      </c>
      <c r="R316" s="330" t="n">
        <f aca="false">R317+R318+R319</f>
        <v>0</v>
      </c>
    </row>
    <row r="317" customFormat="false" ht="15.75" hidden="true" customHeight="true" outlineLevel="0" collapsed="false">
      <c r="A317" s="557"/>
      <c r="B317" s="461"/>
      <c r="C317" s="229"/>
      <c r="D317" s="229"/>
      <c r="E317" s="230" t="s">
        <v>238</v>
      </c>
      <c r="F317" s="558" t="s">
        <v>95</v>
      </c>
      <c r="G317" s="558"/>
      <c r="H317" s="561" t="n">
        <f aca="false">I317+K317+Q317+R317</f>
        <v>11493</v>
      </c>
      <c r="I317" s="38"/>
      <c r="J317" s="670" t="s">
        <v>260</v>
      </c>
      <c r="K317" s="332"/>
      <c r="L317" s="29" t="s">
        <v>95</v>
      </c>
      <c r="M317" s="29"/>
      <c r="N317" s="29"/>
      <c r="O317" s="29"/>
      <c r="P317" s="29"/>
      <c r="Q317" s="188" t="n">
        <v>11493</v>
      </c>
      <c r="R317" s="332"/>
    </row>
    <row r="318" customFormat="false" ht="15.75" hidden="true" customHeight="true" outlineLevel="0" collapsed="false">
      <c r="A318" s="557"/>
      <c r="B318" s="461"/>
      <c r="C318" s="229"/>
      <c r="D318" s="229"/>
      <c r="E318" s="599"/>
      <c r="F318" s="558" t="s">
        <v>96</v>
      </c>
      <c r="G318" s="558"/>
      <c r="H318" s="561" t="n">
        <f aca="false">I318+K318+Q318+R318</f>
        <v>10958.5</v>
      </c>
      <c r="I318" s="38"/>
      <c r="J318" s="671" t="s">
        <v>96</v>
      </c>
      <c r="K318" s="38"/>
      <c r="L318" s="29" t="s">
        <v>96</v>
      </c>
      <c r="M318" s="29"/>
      <c r="N318" s="29"/>
      <c r="O318" s="29"/>
      <c r="P318" s="29"/>
      <c r="Q318" s="334" t="n">
        <v>10958.5</v>
      </c>
      <c r="R318" s="38"/>
    </row>
    <row r="319" customFormat="false" ht="15.75" hidden="true" customHeight="true" outlineLevel="0" collapsed="false">
      <c r="A319" s="557"/>
      <c r="B319" s="461"/>
      <c r="C319" s="229"/>
      <c r="D319" s="229"/>
      <c r="E319" s="601"/>
      <c r="F319" s="558" t="s">
        <v>97</v>
      </c>
      <c r="G319" s="558"/>
      <c r="H319" s="559" t="n">
        <f aca="false">I319+K319+Q319+R319</f>
        <v>12213</v>
      </c>
      <c r="I319" s="277"/>
      <c r="J319" s="672" t="s">
        <v>97</v>
      </c>
      <c r="K319" s="277"/>
      <c r="L319" s="29" t="s">
        <v>97</v>
      </c>
      <c r="M319" s="29"/>
      <c r="N319" s="29"/>
      <c r="O319" s="29"/>
      <c r="P319" s="29"/>
      <c r="Q319" s="334" t="n">
        <v>12213</v>
      </c>
      <c r="R319" s="277"/>
    </row>
    <row r="320" customFormat="false" ht="42.75" hidden="true" customHeight="true" outlineLevel="0" collapsed="false">
      <c r="A320" s="557"/>
      <c r="B320" s="461"/>
      <c r="C320" s="229"/>
      <c r="D320" s="229" t="s">
        <v>259</v>
      </c>
      <c r="E320" s="230" t="s">
        <v>240</v>
      </c>
      <c r="F320" s="562"/>
      <c r="G320" s="563"/>
      <c r="H320" s="559" t="n">
        <f aca="false">I320+K320+++R320+Q320</f>
        <v>36744.8</v>
      </c>
      <c r="I320" s="332" t="n">
        <f aca="false">I321+I322+I323</f>
        <v>0</v>
      </c>
      <c r="J320" s="669"/>
      <c r="K320" s="564" t="n">
        <f aca="false">K321+K322+K323</f>
        <v>0</v>
      </c>
      <c r="L320" s="29"/>
      <c r="M320" s="29"/>
      <c r="N320" s="29"/>
      <c r="O320" s="29"/>
      <c r="P320" s="29"/>
      <c r="Q320" s="334" t="n">
        <f aca="false">Q321+Q322+Q323</f>
        <v>36744.8</v>
      </c>
      <c r="R320" s="332" t="n">
        <f aca="false">R321+R322+R323</f>
        <v>0</v>
      </c>
    </row>
    <row r="321" customFormat="false" ht="15.75" hidden="true" customHeight="true" outlineLevel="0" collapsed="false">
      <c r="A321" s="557"/>
      <c r="B321" s="461"/>
      <c r="C321" s="229"/>
      <c r="D321" s="229"/>
      <c r="E321" s="230" t="s">
        <v>238</v>
      </c>
      <c r="F321" s="558" t="s">
        <v>95</v>
      </c>
      <c r="G321" s="558"/>
      <c r="H321" s="561" t="n">
        <f aca="false">I321+K321++R321+Q321</f>
        <v>12183</v>
      </c>
      <c r="I321" s="38" t="n">
        <v>0</v>
      </c>
      <c r="J321" s="670" t="s">
        <v>260</v>
      </c>
      <c r="K321" s="332" t="n">
        <v>0</v>
      </c>
      <c r="L321" s="565" t="s">
        <v>95</v>
      </c>
      <c r="M321" s="565"/>
      <c r="N321" s="565"/>
      <c r="O321" s="565"/>
      <c r="P321" s="565"/>
      <c r="Q321" s="334" t="n">
        <v>12183</v>
      </c>
      <c r="R321" s="38" t="n">
        <v>0</v>
      </c>
    </row>
    <row r="322" customFormat="false" ht="15.75" hidden="true" customHeight="true" outlineLevel="0" collapsed="false">
      <c r="A322" s="557"/>
      <c r="B322" s="461"/>
      <c r="C322" s="229"/>
      <c r="D322" s="229"/>
      <c r="E322" s="599"/>
      <c r="F322" s="558" t="s">
        <v>96</v>
      </c>
      <c r="G322" s="558"/>
      <c r="H322" s="561" t="n">
        <f aca="false">I322+K322++R322+Q322</f>
        <v>11616</v>
      </c>
      <c r="I322" s="38" t="n">
        <v>0</v>
      </c>
      <c r="J322" s="671" t="s">
        <v>96</v>
      </c>
      <c r="K322" s="38" t="n">
        <v>0</v>
      </c>
      <c r="L322" s="565" t="s">
        <v>96</v>
      </c>
      <c r="M322" s="565"/>
      <c r="N322" s="565"/>
      <c r="O322" s="565"/>
      <c r="P322" s="565"/>
      <c r="Q322" s="334" t="n">
        <v>11616</v>
      </c>
      <c r="R322" s="38" t="n">
        <v>0</v>
      </c>
    </row>
    <row r="323" customFormat="false" ht="15.75" hidden="true" customHeight="true" outlineLevel="0" collapsed="false">
      <c r="A323" s="557"/>
      <c r="B323" s="215"/>
      <c r="C323" s="229"/>
      <c r="D323" s="229"/>
      <c r="E323" s="601"/>
      <c r="F323" s="558" t="s">
        <v>97</v>
      </c>
      <c r="G323" s="558"/>
      <c r="H323" s="559" t="n">
        <f aca="false">I323+K323++R323+Q323</f>
        <v>12945.8</v>
      </c>
      <c r="I323" s="277" t="n">
        <v>0</v>
      </c>
      <c r="J323" s="672" t="s">
        <v>97</v>
      </c>
      <c r="K323" s="277" t="n">
        <v>0</v>
      </c>
      <c r="L323" s="565" t="s">
        <v>97</v>
      </c>
      <c r="M323" s="565"/>
      <c r="N323" s="565"/>
      <c r="O323" s="565"/>
      <c r="P323" s="565"/>
      <c r="Q323" s="334" t="n">
        <v>12945.8</v>
      </c>
      <c r="R323" s="38" t="n">
        <v>0</v>
      </c>
    </row>
    <row r="324" customFormat="false" ht="24" hidden="true" customHeight="true" outlineLevel="0" collapsed="false">
      <c r="A324" s="38"/>
      <c r="B324" s="545" t="s">
        <v>94</v>
      </c>
      <c r="C324" s="315"/>
      <c r="D324" s="315"/>
      <c r="E324" s="315"/>
      <c r="F324" s="566"/>
      <c r="G324" s="567"/>
      <c r="H324" s="347" t="n">
        <f aca="false">Q324+I324+K324+R324</f>
        <v>71409.3</v>
      </c>
      <c r="I324" s="568" t="n">
        <f aca="false">I325+I326+I327</f>
        <v>0</v>
      </c>
      <c r="J324" s="520"/>
      <c r="K324" s="568" t="n">
        <f aca="false">K325+K326+K327</f>
        <v>0</v>
      </c>
      <c r="L324" s="569"/>
      <c r="M324" s="569"/>
      <c r="N324" s="569"/>
      <c r="O324" s="569"/>
      <c r="P324" s="569"/>
      <c r="Q324" s="338" t="n">
        <f aca="false">Q325+Q326+Q327</f>
        <v>71409.3</v>
      </c>
      <c r="R324" s="339" t="n">
        <f aca="false">R325+R326+R327</f>
        <v>0</v>
      </c>
    </row>
    <row r="325" customFormat="false" ht="15.75" hidden="true" customHeight="true" outlineLevel="0" collapsed="false">
      <c r="A325" s="38"/>
      <c r="B325" s="545"/>
      <c r="C325" s="315"/>
      <c r="D325" s="315"/>
      <c r="E325" s="315"/>
      <c r="F325" s="570" t="s">
        <v>95</v>
      </c>
      <c r="G325" s="570"/>
      <c r="H325" s="347" t="n">
        <f aca="false">Q325+I325+K325+R325</f>
        <v>23676</v>
      </c>
      <c r="I325" s="568" t="n">
        <f aca="false">I317+I321</f>
        <v>0</v>
      </c>
      <c r="J325" s="520" t="s">
        <v>260</v>
      </c>
      <c r="K325" s="568" t="n">
        <f aca="false">K321+K317</f>
        <v>0</v>
      </c>
      <c r="L325" s="571" t="s">
        <v>95</v>
      </c>
      <c r="M325" s="571"/>
      <c r="N325" s="571"/>
      <c r="O325" s="571"/>
      <c r="P325" s="571"/>
      <c r="Q325" s="341" t="n">
        <f aca="false">Q317+Q321</f>
        <v>23676</v>
      </c>
      <c r="R325" s="339" t="n">
        <f aca="false">R317+R321</f>
        <v>0</v>
      </c>
    </row>
    <row r="326" customFormat="false" ht="15.75" hidden="true" customHeight="true" outlineLevel="0" collapsed="false">
      <c r="A326" s="38"/>
      <c r="B326" s="545"/>
      <c r="C326" s="315"/>
      <c r="D326" s="315"/>
      <c r="E326" s="315"/>
      <c r="F326" s="570" t="s">
        <v>96</v>
      </c>
      <c r="G326" s="570"/>
      <c r="H326" s="347" t="n">
        <f aca="false">Q326+I326+K326+R326</f>
        <v>22574.5</v>
      </c>
      <c r="I326" s="568" t="n">
        <f aca="false">I318+I322</f>
        <v>0</v>
      </c>
      <c r="J326" s="341" t="s">
        <v>96</v>
      </c>
      <c r="K326" s="568" t="n">
        <f aca="false">K322+K318</f>
        <v>0</v>
      </c>
      <c r="L326" s="572" t="s">
        <v>96</v>
      </c>
      <c r="M326" s="572"/>
      <c r="N326" s="572"/>
      <c r="O326" s="572"/>
      <c r="P326" s="572"/>
      <c r="Q326" s="341" t="n">
        <f aca="false">Q318+Q322</f>
        <v>22574.5</v>
      </c>
      <c r="R326" s="339" t="n">
        <f aca="false">R318+R322</f>
        <v>0</v>
      </c>
    </row>
    <row r="327" customFormat="false" ht="15.75" hidden="true" customHeight="true" outlineLevel="0" collapsed="false">
      <c r="A327" s="38"/>
      <c r="B327" s="545"/>
      <c r="C327" s="315"/>
      <c r="D327" s="315"/>
      <c r="E327" s="315"/>
      <c r="F327" s="570" t="s">
        <v>97</v>
      </c>
      <c r="G327" s="570"/>
      <c r="H327" s="347" t="n">
        <f aca="false">Q327+I327+K327+R327</f>
        <v>25158.8</v>
      </c>
      <c r="I327" s="568" t="n">
        <f aca="false">I319+I323</f>
        <v>0</v>
      </c>
      <c r="J327" s="341" t="s">
        <v>97</v>
      </c>
      <c r="K327" s="568" t="n">
        <f aca="false">K323+K319</f>
        <v>0</v>
      </c>
      <c r="L327" s="572" t="s">
        <v>97</v>
      </c>
      <c r="M327" s="572"/>
      <c r="N327" s="572"/>
      <c r="O327" s="572"/>
      <c r="P327" s="572"/>
      <c r="Q327" s="341" t="n">
        <f aca="false">Q323+Q319</f>
        <v>25158.8</v>
      </c>
      <c r="R327" s="339" t="n">
        <f aca="false">R319+R323</f>
        <v>0</v>
      </c>
    </row>
    <row r="328" customFormat="false" ht="42" hidden="true" customHeight="true" outlineLevel="0" collapsed="false">
      <c r="A328" s="507" t="s">
        <v>20</v>
      </c>
      <c r="B328" s="38" t="s">
        <v>61</v>
      </c>
      <c r="C328" s="229" t="s">
        <v>235</v>
      </c>
      <c r="D328" s="229" t="s">
        <v>261</v>
      </c>
      <c r="E328" s="230" t="s">
        <v>237</v>
      </c>
      <c r="F328" s="562"/>
      <c r="G328" s="563"/>
      <c r="H328" s="573" t="n">
        <f aca="false">I328+J328+L328+R328</f>
        <v>113.4</v>
      </c>
      <c r="I328" s="300"/>
      <c r="J328" s="300"/>
      <c r="K328" s="300"/>
      <c r="L328" s="29" t="n">
        <v>113.4</v>
      </c>
      <c r="M328" s="29"/>
      <c r="N328" s="29"/>
      <c r="O328" s="29"/>
      <c r="P328" s="29"/>
      <c r="Q328" s="29"/>
      <c r="R328" s="300"/>
    </row>
    <row r="329" customFormat="false" ht="15" hidden="true" customHeight="false" outlineLevel="0" collapsed="false">
      <c r="A329" s="507"/>
      <c r="B329" s="38"/>
      <c r="C329" s="229"/>
      <c r="D329" s="229"/>
      <c r="E329" s="218" t="s">
        <v>238</v>
      </c>
      <c r="F329" s="574"/>
      <c r="G329" s="575"/>
      <c r="H329" s="576"/>
      <c r="I329" s="300"/>
      <c r="J329" s="300"/>
      <c r="K329" s="300"/>
      <c r="L329" s="29"/>
      <c r="M329" s="29"/>
      <c r="N329" s="29"/>
      <c r="O329" s="29"/>
      <c r="P329" s="29"/>
      <c r="Q329" s="29"/>
      <c r="R329" s="300"/>
    </row>
    <row r="330" customFormat="false" ht="29.25" hidden="true" customHeight="true" outlineLevel="0" collapsed="false">
      <c r="A330" s="507"/>
      <c r="B330" s="38"/>
      <c r="C330" s="229"/>
      <c r="D330" s="229" t="s">
        <v>261</v>
      </c>
      <c r="E330" s="230" t="s">
        <v>239</v>
      </c>
      <c r="F330" s="577"/>
      <c r="G330" s="578"/>
      <c r="H330" s="573" t="n">
        <f aca="false">I330+J330+L330+R330</f>
        <v>1096.49</v>
      </c>
      <c r="I330" s="229"/>
      <c r="J330" s="229"/>
      <c r="K330" s="229"/>
      <c r="L330" s="29" t="n">
        <v>1096.49</v>
      </c>
      <c r="M330" s="29"/>
      <c r="N330" s="29"/>
      <c r="O330" s="29"/>
      <c r="P330" s="29"/>
      <c r="Q330" s="29"/>
      <c r="R330" s="229"/>
    </row>
    <row r="331" customFormat="false" ht="15" hidden="true" customHeight="false" outlineLevel="0" collapsed="false">
      <c r="A331" s="507"/>
      <c r="B331" s="38"/>
      <c r="C331" s="229"/>
      <c r="D331" s="229"/>
      <c r="E331" s="218" t="s">
        <v>238</v>
      </c>
      <c r="F331" s="574"/>
      <c r="G331" s="575"/>
      <c r="H331" s="576"/>
      <c r="I331" s="229"/>
      <c r="J331" s="229"/>
      <c r="K331" s="229"/>
      <c r="L331" s="29"/>
      <c r="M331" s="29"/>
      <c r="N331" s="29"/>
      <c r="O331" s="29"/>
      <c r="P331" s="29"/>
      <c r="Q331" s="29"/>
      <c r="R331" s="229"/>
    </row>
    <row r="332" customFormat="false" ht="15" hidden="true" customHeight="true" outlineLevel="0" collapsed="false">
      <c r="A332" s="507"/>
      <c r="B332" s="38"/>
      <c r="C332" s="229"/>
      <c r="D332" s="229" t="s">
        <v>261</v>
      </c>
      <c r="E332" s="230" t="s">
        <v>240</v>
      </c>
      <c r="F332" s="577"/>
      <c r="G332" s="578"/>
      <c r="H332" s="573" t="n">
        <f aca="false">I332+J332+L332+R332</f>
        <v>214</v>
      </c>
      <c r="I332" s="229"/>
      <c r="J332" s="229"/>
      <c r="K332" s="229"/>
      <c r="L332" s="29" t="n">
        <v>214</v>
      </c>
      <c r="M332" s="29"/>
      <c r="N332" s="29"/>
      <c r="O332" s="29"/>
      <c r="P332" s="29"/>
      <c r="Q332" s="29"/>
      <c r="R332" s="229"/>
    </row>
    <row r="333" customFormat="false" ht="15" hidden="true" customHeight="false" outlineLevel="0" collapsed="false">
      <c r="A333" s="507"/>
      <c r="B333" s="38"/>
      <c r="C333" s="229"/>
      <c r="D333" s="229"/>
      <c r="E333" s="230" t="s">
        <v>238</v>
      </c>
      <c r="F333" s="562"/>
      <c r="G333" s="563"/>
      <c r="H333" s="579"/>
      <c r="I333" s="229"/>
      <c r="J333" s="229"/>
      <c r="K333" s="229"/>
      <c r="L333" s="29"/>
      <c r="M333" s="29"/>
      <c r="N333" s="29"/>
      <c r="O333" s="29"/>
      <c r="P333" s="29"/>
      <c r="Q333" s="29"/>
      <c r="R333" s="229"/>
    </row>
    <row r="334" customFormat="false" ht="15" hidden="true" customHeight="false" outlineLevel="0" collapsed="false">
      <c r="A334" s="507"/>
      <c r="B334" s="38"/>
      <c r="C334" s="229"/>
      <c r="D334" s="229"/>
      <c r="E334" s="230"/>
      <c r="F334" s="562"/>
      <c r="G334" s="563"/>
      <c r="H334" s="579"/>
      <c r="I334" s="229"/>
      <c r="J334" s="229"/>
      <c r="K334" s="229"/>
      <c r="L334" s="29"/>
      <c r="M334" s="29"/>
      <c r="N334" s="29"/>
      <c r="O334" s="29"/>
      <c r="P334" s="29"/>
      <c r="Q334" s="29"/>
      <c r="R334" s="229"/>
    </row>
    <row r="335" customFormat="false" ht="15" hidden="true" customHeight="false" outlineLevel="0" collapsed="false">
      <c r="A335" s="507"/>
      <c r="B335" s="38"/>
      <c r="C335" s="229"/>
      <c r="D335" s="229"/>
      <c r="E335" s="230"/>
      <c r="F335" s="562"/>
      <c r="G335" s="563"/>
      <c r="H335" s="579"/>
      <c r="I335" s="229"/>
      <c r="J335" s="229"/>
      <c r="K335" s="229"/>
      <c r="L335" s="29"/>
      <c r="M335" s="29"/>
      <c r="N335" s="29"/>
      <c r="O335" s="29"/>
      <c r="P335" s="29"/>
      <c r="Q335" s="29"/>
      <c r="R335" s="229"/>
    </row>
    <row r="336" customFormat="false" ht="15" hidden="true" customHeight="false" outlineLevel="0" collapsed="false">
      <c r="A336" s="507"/>
      <c r="B336" s="38"/>
      <c r="C336" s="229"/>
      <c r="D336" s="229"/>
      <c r="E336" s="230"/>
      <c r="F336" s="562"/>
      <c r="G336" s="563"/>
      <c r="H336" s="579"/>
      <c r="I336" s="229"/>
      <c r="J336" s="229"/>
      <c r="K336" s="229"/>
      <c r="L336" s="29"/>
      <c r="M336" s="29"/>
      <c r="N336" s="29"/>
      <c r="O336" s="29"/>
      <c r="P336" s="29"/>
      <c r="Q336" s="29"/>
      <c r="R336" s="229"/>
    </row>
    <row r="337" customFormat="false" ht="15" hidden="true" customHeight="false" outlineLevel="0" collapsed="false">
      <c r="A337" s="507"/>
      <c r="B337" s="38"/>
      <c r="C337" s="229"/>
      <c r="D337" s="229"/>
      <c r="E337" s="230"/>
      <c r="F337" s="562"/>
      <c r="G337" s="563"/>
      <c r="H337" s="579"/>
      <c r="I337" s="229"/>
      <c r="J337" s="229"/>
      <c r="K337" s="229"/>
      <c r="L337" s="29"/>
      <c r="M337" s="29"/>
      <c r="N337" s="29"/>
      <c r="O337" s="29"/>
      <c r="P337" s="29"/>
      <c r="Q337" s="29"/>
      <c r="R337" s="229"/>
    </row>
    <row r="338" customFormat="false" ht="15" hidden="true" customHeight="false" outlineLevel="0" collapsed="false">
      <c r="A338" s="507"/>
      <c r="B338" s="38"/>
      <c r="C338" s="229"/>
      <c r="D338" s="229"/>
      <c r="E338" s="230"/>
      <c r="F338" s="562"/>
      <c r="G338" s="563"/>
      <c r="H338" s="579"/>
      <c r="I338" s="229"/>
      <c r="J338" s="229"/>
      <c r="K338" s="229"/>
      <c r="L338" s="29"/>
      <c r="M338" s="29"/>
      <c r="N338" s="29"/>
      <c r="O338" s="29"/>
      <c r="P338" s="29"/>
      <c r="Q338" s="29"/>
      <c r="R338" s="229"/>
    </row>
    <row r="339" customFormat="false" ht="15" hidden="true" customHeight="false" outlineLevel="0" collapsed="false">
      <c r="A339" s="507"/>
      <c r="B339" s="38"/>
      <c r="C339" s="229"/>
      <c r="D339" s="229"/>
      <c r="E339" s="230"/>
      <c r="F339" s="562"/>
      <c r="G339" s="563"/>
      <c r="H339" s="579"/>
      <c r="I339" s="229"/>
      <c r="J339" s="229"/>
      <c r="K339" s="229"/>
      <c r="L339" s="29"/>
      <c r="M339" s="29"/>
      <c r="N339" s="29"/>
      <c r="O339" s="29"/>
      <c r="P339" s="29"/>
      <c r="Q339" s="29"/>
      <c r="R339" s="229"/>
    </row>
    <row r="340" customFormat="false" ht="15" hidden="true" customHeight="false" outlineLevel="0" collapsed="false">
      <c r="A340" s="507"/>
      <c r="B340" s="38"/>
      <c r="C340" s="229"/>
      <c r="D340" s="229"/>
      <c r="E340" s="230"/>
      <c r="F340" s="562"/>
      <c r="G340" s="563"/>
      <c r="H340" s="579"/>
      <c r="I340" s="229"/>
      <c r="J340" s="229"/>
      <c r="K340" s="229"/>
      <c r="L340" s="29"/>
      <c r="M340" s="29"/>
      <c r="N340" s="29"/>
      <c r="O340" s="29"/>
      <c r="P340" s="29"/>
      <c r="Q340" s="29"/>
      <c r="R340" s="229"/>
    </row>
    <row r="341" customFormat="false" ht="8.25" hidden="true" customHeight="true" outlineLevel="0" collapsed="false">
      <c r="A341" s="507"/>
      <c r="B341" s="38"/>
      <c r="C341" s="229"/>
      <c r="D341" s="229"/>
      <c r="E341" s="218"/>
      <c r="F341" s="32"/>
      <c r="G341" s="188"/>
      <c r="H341" s="364"/>
      <c r="I341" s="229"/>
      <c r="J341" s="229"/>
      <c r="K341" s="229"/>
      <c r="L341" s="29"/>
      <c r="M341" s="29"/>
      <c r="N341" s="29"/>
      <c r="O341" s="29"/>
      <c r="P341" s="29"/>
      <c r="Q341" s="29"/>
      <c r="R341" s="229"/>
    </row>
    <row r="342" s="349" customFormat="true" ht="14.45" hidden="true" customHeight="true" outlineLevel="0" collapsed="false">
      <c r="A342" s="355"/>
      <c r="B342" s="355" t="s">
        <v>94</v>
      </c>
      <c r="C342" s="292"/>
      <c r="D342" s="292"/>
      <c r="E342" s="292"/>
      <c r="F342" s="520"/>
      <c r="G342" s="347"/>
      <c r="H342" s="348" t="n">
        <f aca="false">H332+H330+H328</f>
        <v>1423.89</v>
      </c>
      <c r="I342" s="341"/>
      <c r="J342" s="533"/>
      <c r="K342" s="533"/>
      <c r="L342" s="520" t="n">
        <v>599.2</v>
      </c>
      <c r="M342" s="347"/>
      <c r="N342" s="347"/>
      <c r="O342" s="347"/>
      <c r="P342" s="347"/>
      <c r="Q342" s="348" t="n">
        <f aca="false">L332+L330+L328</f>
        <v>1423.89</v>
      </c>
      <c r="R342" s="297" t="s">
        <v>177</v>
      </c>
    </row>
    <row r="343" customFormat="false" ht="15.75" hidden="true" customHeight="false" outlineLevel="0" collapsed="false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</row>
    <row r="344" customFormat="false" ht="15.75" hidden="true" customHeight="false" outlineLevel="0" collapsed="false">
      <c r="A344" s="391"/>
    </row>
    <row r="345" customFormat="false" ht="15.75" hidden="true" customHeight="false" outlineLevel="0" collapsed="false">
      <c r="A345" s="382"/>
    </row>
    <row r="346" customFormat="false" ht="15.75" hidden="true" customHeight="false" outlineLevel="0" collapsed="false">
      <c r="A346" s="381" t="s">
        <v>262</v>
      </c>
    </row>
    <row r="347" customFormat="false" ht="15.75" hidden="true" customHeight="false" outlineLevel="0" collapsed="false">
      <c r="A347" s="392" t="s">
        <v>263</v>
      </c>
      <c r="B347" s="392"/>
      <c r="C347" s="392"/>
      <c r="D347" s="392"/>
      <c r="E347" s="392"/>
      <c r="F347" s="392"/>
      <c r="G347" s="392"/>
    </row>
    <row r="348" customFormat="false" ht="15.75" hidden="true" customHeight="false" outlineLevel="0" collapsed="false">
      <c r="A348" s="382"/>
    </row>
    <row r="349" customFormat="false" ht="164.25" hidden="true" customHeight="true" outlineLevel="0" collapsed="false">
      <c r="A349" s="29" t="s">
        <v>183</v>
      </c>
      <c r="B349" s="29" t="s">
        <v>229</v>
      </c>
      <c r="C349" s="29" t="s">
        <v>81</v>
      </c>
      <c r="D349" s="29" t="s">
        <v>230</v>
      </c>
      <c r="E349" s="29" t="s">
        <v>83</v>
      </c>
      <c r="F349" s="29" t="s">
        <v>231</v>
      </c>
      <c r="G349" s="29"/>
      <c r="H349" s="29"/>
      <c r="I349" s="29"/>
      <c r="J349" s="29"/>
    </row>
    <row r="350" customFormat="false" ht="45" hidden="true" customHeight="false" outlineLevel="0" collapsed="false">
      <c r="A350" s="29"/>
      <c r="B350" s="29"/>
      <c r="C350" s="29"/>
      <c r="D350" s="29"/>
      <c r="E350" s="29"/>
      <c r="F350" s="35" t="s">
        <v>87</v>
      </c>
      <c r="G350" s="35" t="s">
        <v>88</v>
      </c>
      <c r="H350" s="35" t="s">
        <v>89</v>
      </c>
      <c r="I350" s="35" t="s">
        <v>233</v>
      </c>
      <c r="J350" s="225" t="s">
        <v>234</v>
      </c>
    </row>
    <row r="351" customFormat="false" ht="15" hidden="true" customHeight="false" outlineLevel="0" collapsed="false">
      <c r="A351" s="200" t="n">
        <v>1</v>
      </c>
      <c r="B351" s="200" t="n">
        <v>2</v>
      </c>
      <c r="C351" s="200" t="n">
        <v>3</v>
      </c>
      <c r="D351" s="200" t="n">
        <v>4</v>
      </c>
      <c r="E351" s="200" t="n">
        <v>5</v>
      </c>
      <c r="F351" s="200" t="n">
        <v>6</v>
      </c>
      <c r="G351" s="200" t="n">
        <v>7</v>
      </c>
      <c r="H351" s="200" t="n">
        <v>8</v>
      </c>
      <c r="I351" s="200" t="n">
        <v>9</v>
      </c>
      <c r="J351" s="225" t="n">
        <v>10</v>
      </c>
    </row>
    <row r="352" customFormat="false" ht="15" hidden="true" customHeight="true" outlineLevel="0" collapsed="false">
      <c r="A352" s="38" t="n">
        <v>2</v>
      </c>
      <c r="B352" s="526" t="s">
        <v>264</v>
      </c>
      <c r="C352" s="229" t="s">
        <v>265</v>
      </c>
      <c r="D352" s="38" t="s">
        <v>266</v>
      </c>
      <c r="E352" s="230" t="s">
        <v>237</v>
      </c>
      <c r="F352" s="315" t="n">
        <f aca="false">G352++H352+I352+J352</f>
        <v>141.8</v>
      </c>
      <c r="G352" s="315" t="n">
        <f aca="false">G365+G373</f>
        <v>0</v>
      </c>
      <c r="H352" s="315" t="n">
        <f aca="false">H365+H373</f>
        <v>0</v>
      </c>
      <c r="I352" s="315" t="n">
        <f aca="false">I365+I373</f>
        <v>141.8</v>
      </c>
      <c r="J352" s="315" t="n">
        <f aca="false">J365+J373</f>
        <v>0</v>
      </c>
    </row>
    <row r="353" customFormat="false" ht="60.75" hidden="true" customHeight="true" outlineLevel="0" collapsed="false">
      <c r="A353" s="38"/>
      <c r="B353" s="493" t="s">
        <v>65</v>
      </c>
      <c r="C353" s="229"/>
      <c r="D353" s="38"/>
      <c r="E353" s="218" t="s">
        <v>238</v>
      </c>
      <c r="F353" s="315"/>
      <c r="G353" s="315"/>
      <c r="H353" s="315"/>
      <c r="I353" s="315"/>
      <c r="J353" s="315"/>
    </row>
    <row r="354" customFormat="false" ht="58.5" hidden="true" customHeight="true" outlineLevel="0" collapsed="false">
      <c r="A354" s="38"/>
      <c r="B354" s="493"/>
      <c r="C354" s="352" t="s">
        <v>95</v>
      </c>
      <c r="D354" s="38"/>
      <c r="E354" s="207" t="s">
        <v>239</v>
      </c>
      <c r="F354" s="234" t="n">
        <f aca="false">G354++H354+I354+J354</f>
        <v>278.2</v>
      </c>
      <c r="G354" s="234" t="n">
        <f aca="false">G376</f>
        <v>0</v>
      </c>
      <c r="H354" s="234" t="n">
        <f aca="false">H376</f>
        <v>0</v>
      </c>
      <c r="I354" s="234" t="n">
        <f aca="false">I376</f>
        <v>278.2</v>
      </c>
      <c r="J354" s="234" t="n">
        <f aca="false">J376</f>
        <v>0</v>
      </c>
    </row>
    <row r="355" customFormat="false" ht="58.5" hidden="true" customHeight="true" outlineLevel="0" collapsed="false">
      <c r="A355" s="38"/>
      <c r="B355" s="493"/>
      <c r="C355" s="352" t="s">
        <v>96</v>
      </c>
      <c r="D355" s="38"/>
      <c r="E355" s="207"/>
      <c r="F355" s="234" t="n">
        <f aca="false">G355++H355+I355+J355</f>
        <v>993.7</v>
      </c>
      <c r="G355" s="234" t="n">
        <f aca="false">G377</f>
        <v>0</v>
      </c>
      <c r="H355" s="234" t="n">
        <f aca="false">H377</f>
        <v>0</v>
      </c>
      <c r="I355" s="234" t="n">
        <f aca="false">I377</f>
        <v>993.7</v>
      </c>
      <c r="J355" s="234" t="n">
        <f aca="false">J377</f>
        <v>0</v>
      </c>
    </row>
    <row r="356" customFormat="false" ht="58.5" hidden="true" customHeight="true" outlineLevel="0" collapsed="false">
      <c r="A356" s="38"/>
      <c r="B356" s="493"/>
      <c r="C356" s="352" t="s">
        <v>97</v>
      </c>
      <c r="D356" s="38"/>
      <c r="E356" s="207"/>
      <c r="F356" s="234" t="n">
        <f aca="false">G356++H356+I356+J356</f>
        <v>200.9</v>
      </c>
      <c r="G356" s="234" t="n">
        <f aca="false">G378</f>
        <v>0</v>
      </c>
      <c r="H356" s="234" t="n">
        <f aca="false">H378</f>
        <v>0</v>
      </c>
      <c r="I356" s="234" t="n">
        <f aca="false">I378</f>
        <v>200.9</v>
      </c>
      <c r="J356" s="234" t="n">
        <f aca="false">J378</f>
        <v>0</v>
      </c>
    </row>
    <row r="357" customFormat="false" ht="58.5" hidden="true" customHeight="true" outlineLevel="0" collapsed="false">
      <c r="A357" s="38"/>
      <c r="B357" s="213"/>
      <c r="C357" s="352" t="s">
        <v>267</v>
      </c>
      <c r="D357" s="38"/>
      <c r="E357" s="213"/>
      <c r="F357" s="234" t="n">
        <f aca="false">G357++H357+I357+J357</f>
        <v>360.5</v>
      </c>
      <c r="G357" s="237" t="n">
        <f aca="false">G367</f>
        <v>0</v>
      </c>
      <c r="H357" s="237" t="n">
        <f aca="false">H367</f>
        <v>0</v>
      </c>
      <c r="I357" s="237" t="n">
        <f aca="false">I367</f>
        <v>360.5</v>
      </c>
      <c r="J357" s="237" t="n">
        <f aca="false">J367</f>
        <v>0</v>
      </c>
    </row>
    <row r="358" customFormat="false" ht="15" hidden="true" customHeight="false" outlineLevel="0" collapsed="false">
      <c r="A358" s="38"/>
      <c r="B358" s="461"/>
      <c r="C358" s="274"/>
      <c r="D358" s="38"/>
      <c r="E358" s="292" t="s">
        <v>238</v>
      </c>
      <c r="F358" s="580" t="n">
        <f aca="false">F356+F355+F354+F357</f>
        <v>1833.3</v>
      </c>
      <c r="G358" s="580" t="n">
        <f aca="false">G356+G355+G354+G357</f>
        <v>0</v>
      </c>
      <c r="H358" s="580" t="n">
        <f aca="false">H356+H355+H354+H357</f>
        <v>0</v>
      </c>
      <c r="I358" s="580" t="n">
        <f aca="false">I356+I355+I354+I357</f>
        <v>1833.3</v>
      </c>
      <c r="J358" s="580" t="n">
        <f aca="false">J356+J355+J354+J357</f>
        <v>0</v>
      </c>
    </row>
    <row r="359" customFormat="false" ht="15" hidden="true" customHeight="false" outlineLevel="0" collapsed="false">
      <c r="A359" s="38"/>
      <c r="B359" s="461"/>
      <c r="C359" s="352" t="s">
        <v>95</v>
      </c>
      <c r="D359" s="38"/>
      <c r="E359" s="230" t="s">
        <v>240</v>
      </c>
      <c r="F359" s="234" t="n">
        <f aca="false">G359++H359+I359+J359</f>
        <v>226</v>
      </c>
      <c r="G359" s="234" t="n">
        <f aca="false">G381</f>
        <v>0</v>
      </c>
      <c r="H359" s="234" t="n">
        <f aca="false">H381</f>
        <v>0</v>
      </c>
      <c r="I359" s="234" t="n">
        <f aca="false">I381</f>
        <v>226</v>
      </c>
      <c r="J359" s="234" t="n">
        <f aca="false">J381</f>
        <v>0</v>
      </c>
    </row>
    <row r="360" customFormat="false" ht="15" hidden="true" customHeight="false" outlineLevel="0" collapsed="false">
      <c r="A360" s="38"/>
      <c r="B360" s="461"/>
      <c r="C360" s="352" t="s">
        <v>96</v>
      </c>
      <c r="D360" s="38"/>
      <c r="E360" s="230"/>
      <c r="F360" s="234" t="n">
        <f aca="false">G360++H360+I360+J360</f>
        <v>818</v>
      </c>
      <c r="G360" s="234" t="n">
        <f aca="false">G382</f>
        <v>0</v>
      </c>
      <c r="H360" s="234" t="n">
        <f aca="false">H382</f>
        <v>0</v>
      </c>
      <c r="I360" s="234" t="n">
        <f aca="false">I382</f>
        <v>818</v>
      </c>
      <c r="J360" s="234" t="n">
        <f aca="false">J382</f>
        <v>0</v>
      </c>
    </row>
    <row r="361" customFormat="false" ht="15" hidden="true" customHeight="false" outlineLevel="0" collapsed="false">
      <c r="A361" s="38"/>
      <c r="B361" s="461"/>
      <c r="C361" s="352" t="s">
        <v>97</v>
      </c>
      <c r="D361" s="38"/>
      <c r="E361" s="230"/>
      <c r="F361" s="234" t="n">
        <f aca="false">G361++H361+I361+J361</f>
        <v>213.1</v>
      </c>
      <c r="G361" s="234" t="n">
        <f aca="false">G383</f>
        <v>0</v>
      </c>
      <c r="H361" s="234" t="n">
        <f aca="false">H383</f>
        <v>0</v>
      </c>
      <c r="I361" s="234" t="n">
        <f aca="false">I383</f>
        <v>213.1</v>
      </c>
      <c r="J361" s="234" t="n">
        <f aca="false">J383</f>
        <v>0</v>
      </c>
    </row>
    <row r="362" customFormat="false" ht="15" hidden="true" customHeight="false" outlineLevel="0" collapsed="false">
      <c r="A362" s="38"/>
      <c r="B362" s="461"/>
      <c r="C362" s="352" t="s">
        <v>267</v>
      </c>
      <c r="D362" s="38"/>
      <c r="E362" s="230"/>
      <c r="F362" s="234" t="n">
        <f aca="false">G362++H362+I362+J362</f>
        <v>282.2</v>
      </c>
      <c r="G362" s="581" t="n">
        <f aca="false">G369</f>
        <v>0</v>
      </c>
      <c r="H362" s="234" t="n">
        <f aca="false">H369</f>
        <v>0</v>
      </c>
      <c r="I362" s="234" t="n">
        <f aca="false">I369</f>
        <v>282.2</v>
      </c>
      <c r="J362" s="234" t="n">
        <f aca="false">J369</f>
        <v>0</v>
      </c>
    </row>
    <row r="363" customFormat="false" ht="15" hidden="true" customHeight="false" outlineLevel="0" collapsed="false">
      <c r="A363" s="38"/>
      <c r="B363" s="215"/>
      <c r="C363" s="277"/>
      <c r="D363" s="38"/>
      <c r="E363" s="218" t="s">
        <v>238</v>
      </c>
      <c r="F363" s="582" t="n">
        <f aca="false">F361+F360+F359+F362</f>
        <v>1539.3</v>
      </c>
      <c r="G363" s="268" t="n">
        <f aca="false">G361+G360+G359+G362</f>
        <v>0</v>
      </c>
      <c r="H363" s="268" t="n">
        <f aca="false">H361+H360+H359+H362</f>
        <v>0</v>
      </c>
      <c r="I363" s="268" t="n">
        <f aca="false">I361+I360+I359+I362</f>
        <v>1539.3</v>
      </c>
      <c r="J363" s="268" t="n">
        <f aca="false">J361+J360+J359+J362</f>
        <v>0</v>
      </c>
    </row>
    <row r="364" customFormat="false" ht="15" hidden="true" customHeight="false" outlineLevel="0" collapsed="false">
      <c r="A364" s="355"/>
      <c r="B364" s="355" t="s">
        <v>94</v>
      </c>
      <c r="C364" s="355"/>
      <c r="D364" s="292"/>
      <c r="E364" s="292"/>
      <c r="F364" s="583" t="n">
        <f aca="false">F363+F358+F352</f>
        <v>3514.4</v>
      </c>
      <c r="G364" s="583" t="n">
        <f aca="false">G363+G358+G352</f>
        <v>0</v>
      </c>
      <c r="H364" s="583" t="n">
        <f aca="false">H363+H358+H352</f>
        <v>0</v>
      </c>
      <c r="I364" s="583" t="n">
        <f aca="false">I363+I358+I352</f>
        <v>3514.4</v>
      </c>
      <c r="J364" s="533" t="n">
        <f aca="false">J363+J358+J352</f>
        <v>0</v>
      </c>
    </row>
    <row r="365" customFormat="false" ht="15.75" hidden="true" customHeight="true" outlineLevel="0" collapsed="false">
      <c r="A365" s="584" t="s">
        <v>268</v>
      </c>
      <c r="B365" s="214" t="s">
        <v>269</v>
      </c>
      <c r="C365" s="229" t="s">
        <v>265</v>
      </c>
      <c r="D365" s="38" t="s">
        <v>270</v>
      </c>
      <c r="E365" s="230" t="s">
        <v>237</v>
      </c>
      <c r="F365" s="299" t="n">
        <f aca="false">G365+H365+I365+J365</f>
        <v>141.8</v>
      </c>
      <c r="G365" s="384" t="n">
        <v>0</v>
      </c>
      <c r="H365" s="384" t="n">
        <v>0</v>
      </c>
      <c r="I365" s="300" t="n">
        <v>141.8</v>
      </c>
      <c r="J365" s="384" t="n">
        <v>0</v>
      </c>
    </row>
    <row r="366" customFormat="false" ht="45" hidden="true" customHeight="false" outlineLevel="0" collapsed="false">
      <c r="A366" s="584"/>
      <c r="B366" s="213" t="s">
        <v>271</v>
      </c>
      <c r="C366" s="229"/>
      <c r="D366" s="38"/>
      <c r="E366" s="218" t="s">
        <v>238</v>
      </c>
      <c r="F366" s="299"/>
      <c r="G366" s="384"/>
      <c r="H366" s="384"/>
      <c r="I366" s="300"/>
      <c r="J366" s="384"/>
    </row>
    <row r="367" customFormat="false" ht="15" hidden="true" customHeight="false" outlineLevel="0" collapsed="false">
      <c r="A367" s="584"/>
      <c r="B367" s="461"/>
      <c r="C367" s="229"/>
      <c r="D367" s="38"/>
      <c r="E367" s="230" t="s">
        <v>239</v>
      </c>
      <c r="F367" s="281" t="n">
        <f aca="false">G367+H367+I367+J367</f>
        <v>360.5</v>
      </c>
      <c r="G367" s="30" t="n">
        <v>0</v>
      </c>
      <c r="H367" s="30" t="n">
        <v>0</v>
      </c>
      <c r="I367" s="229" t="n">
        <v>360.5</v>
      </c>
      <c r="J367" s="30" t="n">
        <v>0</v>
      </c>
    </row>
    <row r="368" customFormat="false" ht="15" hidden="true" customHeight="false" outlineLevel="0" collapsed="false">
      <c r="A368" s="584"/>
      <c r="B368" s="461"/>
      <c r="C368" s="229"/>
      <c r="D368" s="38"/>
      <c r="E368" s="218" t="s">
        <v>238</v>
      </c>
      <c r="F368" s="281"/>
      <c r="G368" s="30"/>
      <c r="H368" s="30"/>
      <c r="I368" s="229"/>
      <c r="J368" s="30"/>
    </row>
    <row r="369" customFormat="false" ht="15" hidden="true" customHeight="false" outlineLevel="0" collapsed="false">
      <c r="A369" s="584"/>
      <c r="B369" s="461"/>
      <c r="C369" s="229"/>
      <c r="D369" s="38"/>
      <c r="E369" s="230" t="s">
        <v>240</v>
      </c>
      <c r="F369" s="281" t="n">
        <f aca="false">G369+H369+I369+J369</f>
        <v>282.2</v>
      </c>
      <c r="G369" s="30" t="n">
        <v>0</v>
      </c>
      <c r="H369" s="30" t="n">
        <v>0</v>
      </c>
      <c r="I369" s="229" t="n">
        <v>282.2</v>
      </c>
      <c r="J369" s="30" t="n">
        <v>0</v>
      </c>
    </row>
    <row r="370" customFormat="false" ht="15" hidden="true" customHeight="false" outlineLevel="0" collapsed="false">
      <c r="A370" s="584"/>
      <c r="B370" s="215"/>
      <c r="C370" s="229"/>
      <c r="D370" s="38"/>
      <c r="E370" s="218" t="s">
        <v>238</v>
      </c>
      <c r="F370" s="281"/>
      <c r="G370" s="30"/>
      <c r="H370" s="30"/>
      <c r="I370" s="229"/>
      <c r="J370" s="30"/>
    </row>
    <row r="371" customFormat="false" ht="15.75" hidden="true" customHeight="false" outlineLevel="0" collapsed="false">
      <c r="A371" s="355"/>
      <c r="B371" s="355" t="s">
        <v>94</v>
      </c>
      <c r="C371" s="355"/>
      <c r="D371" s="358"/>
      <c r="E371" s="358"/>
      <c r="F371" s="360" t="n">
        <f aca="false">F369+F367+F365</f>
        <v>784.5</v>
      </c>
      <c r="G371" s="360" t="n">
        <f aca="false">G369+G367+G365</f>
        <v>0</v>
      </c>
      <c r="H371" s="360" t="n">
        <f aca="false">H369+H367+H365</f>
        <v>0</v>
      </c>
      <c r="I371" s="360" t="n">
        <f aca="false">I369+I367+I365</f>
        <v>784.5</v>
      </c>
      <c r="J371" s="360" t="n">
        <f aca="false">J369+J367+J365</f>
        <v>0</v>
      </c>
    </row>
    <row r="372" customFormat="false" ht="15.75" hidden="true" customHeight="false" outlineLevel="0" collapsed="false">
      <c r="A372" s="391"/>
    </row>
    <row r="373" customFormat="false" ht="15.75" hidden="true" customHeight="true" outlineLevel="0" collapsed="false">
      <c r="A373" s="585" t="s">
        <v>39</v>
      </c>
      <c r="B373" s="30" t="s">
        <v>272</v>
      </c>
      <c r="C373" s="38"/>
      <c r="D373" s="38"/>
      <c r="E373" s="361" t="s">
        <v>237</v>
      </c>
      <c r="F373" s="29" t="n">
        <v>0</v>
      </c>
      <c r="G373" s="30" t="n">
        <v>0</v>
      </c>
      <c r="H373" s="30" t="n">
        <v>0</v>
      </c>
      <c r="I373" s="29" t="n">
        <v>0</v>
      </c>
      <c r="J373" s="30" t="n">
        <v>0</v>
      </c>
    </row>
    <row r="374" customFormat="false" ht="60.75" hidden="true" customHeight="true" outlineLevel="0" collapsed="false">
      <c r="A374" s="585"/>
      <c r="B374" s="30"/>
      <c r="C374" s="38"/>
      <c r="D374" s="38"/>
      <c r="E374" s="218" t="s">
        <v>238</v>
      </c>
      <c r="F374" s="29"/>
      <c r="G374" s="30"/>
      <c r="H374" s="30"/>
      <c r="I374" s="29"/>
      <c r="J374" s="30"/>
    </row>
    <row r="375" customFormat="false" ht="47.25" hidden="true" customHeight="true" outlineLevel="0" collapsed="false">
      <c r="A375" s="585"/>
      <c r="B375" s="30"/>
      <c r="C375" s="332"/>
      <c r="D375" s="207" t="s">
        <v>273</v>
      </c>
      <c r="E375" s="207" t="s">
        <v>239</v>
      </c>
      <c r="F375" s="268" t="n">
        <f aca="false">F376+F377+F378</f>
        <v>1472.8</v>
      </c>
      <c r="G375" s="264" t="n">
        <f aca="false">G376+G377+G378</f>
        <v>0</v>
      </c>
      <c r="H375" s="264" t="n">
        <f aca="false">H376+H377+H378</f>
        <v>0</v>
      </c>
      <c r="I375" s="264" t="n">
        <f aca="false">I376+I377+I378</f>
        <v>1472.8</v>
      </c>
      <c r="J375" s="264" t="n">
        <f aca="false">J376+J377+J378</f>
        <v>0</v>
      </c>
    </row>
    <row r="376" customFormat="false" ht="30" hidden="true" customHeight="true" outlineLevel="0" collapsed="false">
      <c r="A376" s="585"/>
      <c r="B376" s="30"/>
      <c r="C376" s="352" t="s">
        <v>95</v>
      </c>
      <c r="D376" s="207"/>
      <c r="E376" s="207"/>
      <c r="F376" s="282" t="n">
        <f aca="false">G376+H376+I376+J376</f>
        <v>278.2</v>
      </c>
      <c r="G376" s="270" t="n">
        <v>0</v>
      </c>
      <c r="H376" s="270" t="n">
        <v>0</v>
      </c>
      <c r="I376" s="274" t="n">
        <v>278.2</v>
      </c>
      <c r="J376" s="270" t="n">
        <v>0</v>
      </c>
    </row>
    <row r="377" customFormat="false" ht="30" hidden="true" customHeight="true" outlineLevel="0" collapsed="false">
      <c r="A377" s="585"/>
      <c r="B377" s="30"/>
      <c r="C377" s="352" t="s">
        <v>96</v>
      </c>
      <c r="D377" s="207"/>
      <c r="E377" s="207"/>
      <c r="F377" s="282" t="n">
        <f aca="false">G377+H377+I377+J377</f>
        <v>993.7</v>
      </c>
      <c r="G377" s="270" t="n">
        <v>0</v>
      </c>
      <c r="H377" s="270" t="n">
        <v>0</v>
      </c>
      <c r="I377" s="274" t="n">
        <v>993.7</v>
      </c>
      <c r="J377" s="270" t="n">
        <v>0</v>
      </c>
    </row>
    <row r="378" customFormat="false" ht="25.5" hidden="true" customHeight="true" outlineLevel="0" collapsed="false">
      <c r="A378" s="585"/>
      <c r="B378" s="30"/>
      <c r="C378" s="352" t="s">
        <v>97</v>
      </c>
      <c r="D378" s="207"/>
      <c r="E378" s="207"/>
      <c r="F378" s="282" t="n">
        <f aca="false">G378+H378+I378+J378</f>
        <v>200.9</v>
      </c>
      <c r="G378" s="270" t="n">
        <v>0</v>
      </c>
      <c r="H378" s="270" t="n">
        <v>0</v>
      </c>
      <c r="I378" s="274" t="n">
        <v>200.9</v>
      </c>
      <c r="J378" s="270" t="n">
        <v>0</v>
      </c>
    </row>
    <row r="379" customFormat="false" ht="15.75" hidden="true" customHeight="true" outlineLevel="0" collapsed="false">
      <c r="A379" s="585"/>
      <c r="B379" s="30"/>
      <c r="C379" s="274"/>
      <c r="D379" s="207"/>
      <c r="E379" s="218" t="s">
        <v>238</v>
      </c>
      <c r="F379" s="277"/>
      <c r="G379" s="160"/>
      <c r="H379" s="160"/>
      <c r="I379" s="277"/>
      <c r="J379" s="160"/>
    </row>
    <row r="380" customFormat="false" ht="15" hidden="true" customHeight="true" outlineLevel="0" collapsed="false">
      <c r="A380" s="585"/>
      <c r="B380" s="30"/>
      <c r="C380" s="332"/>
      <c r="D380" s="362"/>
      <c r="E380" s="230" t="s">
        <v>240</v>
      </c>
      <c r="F380" s="268" t="n">
        <f aca="false">G380+H380+I380+J380</f>
        <v>1257.1</v>
      </c>
      <c r="G380" s="264" t="n">
        <f aca="false">G381+G382+G383</f>
        <v>0</v>
      </c>
      <c r="H380" s="264" t="n">
        <f aca="false">H381+H382+H383</f>
        <v>0</v>
      </c>
      <c r="I380" s="264" t="n">
        <f aca="false">I381+I382+I383</f>
        <v>1257.1</v>
      </c>
      <c r="J380" s="264" t="n">
        <f aca="false">J381+J382+J383</f>
        <v>0</v>
      </c>
    </row>
    <row r="381" customFormat="false" ht="15" hidden="true" customHeight="true" outlineLevel="0" collapsed="false">
      <c r="A381" s="585"/>
      <c r="B381" s="30"/>
      <c r="C381" s="352" t="s">
        <v>95</v>
      </c>
      <c r="D381" s="362"/>
      <c r="E381" s="230"/>
      <c r="F381" s="282" t="n">
        <f aca="false">G381+H381+I381+J381</f>
        <v>226</v>
      </c>
      <c r="G381" s="270" t="n">
        <v>0</v>
      </c>
      <c r="H381" s="270" t="n">
        <v>0</v>
      </c>
      <c r="I381" s="274" t="n">
        <v>226</v>
      </c>
      <c r="J381" s="270" t="n">
        <v>0</v>
      </c>
    </row>
    <row r="382" customFormat="false" ht="15" hidden="true" customHeight="true" outlineLevel="0" collapsed="false">
      <c r="A382" s="585"/>
      <c r="B382" s="30"/>
      <c r="C382" s="352" t="s">
        <v>96</v>
      </c>
      <c r="D382" s="362"/>
      <c r="E382" s="230"/>
      <c r="F382" s="282" t="n">
        <f aca="false">G382+H382+I382+J382</f>
        <v>818</v>
      </c>
      <c r="G382" s="270" t="n">
        <v>0</v>
      </c>
      <c r="H382" s="270" t="n">
        <v>0</v>
      </c>
      <c r="I382" s="274" t="n">
        <v>818</v>
      </c>
      <c r="J382" s="270" t="n">
        <v>0</v>
      </c>
    </row>
    <row r="383" customFormat="false" ht="15.75" hidden="true" customHeight="true" outlineLevel="0" collapsed="false">
      <c r="A383" s="585"/>
      <c r="B383" s="30"/>
      <c r="C383" s="363" t="s">
        <v>97</v>
      </c>
      <c r="D383" s="364"/>
      <c r="E383" s="218" t="s">
        <v>238</v>
      </c>
      <c r="F383" s="282" t="n">
        <f aca="false">G383+H383+I383+J383</f>
        <v>213.1</v>
      </c>
      <c r="G383" s="160" t="n">
        <v>0</v>
      </c>
      <c r="H383" s="160" t="n">
        <v>0</v>
      </c>
      <c r="I383" s="277" t="n">
        <v>213.1</v>
      </c>
      <c r="J383" s="160" t="n">
        <v>0</v>
      </c>
    </row>
    <row r="384" customFormat="false" ht="15.75" hidden="true" customHeight="false" outlineLevel="0" collapsed="false">
      <c r="A384" s="358"/>
      <c r="B384" s="358" t="s">
        <v>110</v>
      </c>
      <c r="C384" s="358"/>
      <c r="D384" s="358"/>
      <c r="E384" s="358"/>
      <c r="F384" s="295" t="n">
        <f aca="false">F380+F375+F373</f>
        <v>2729.9</v>
      </c>
      <c r="G384" s="586" t="n">
        <f aca="false">G380+G375+G373</f>
        <v>0</v>
      </c>
      <c r="H384" s="360" t="n">
        <f aca="false">H380+H375+H373</f>
        <v>0</v>
      </c>
      <c r="I384" s="360" t="n">
        <f aca="false">I380+I375+I373</f>
        <v>2729.9</v>
      </c>
      <c r="J384" s="360" t="n">
        <f aca="false">J380+J375+J373</f>
        <v>0</v>
      </c>
    </row>
    <row r="385" customFormat="false" ht="15.75" hidden="true" customHeight="false" outlineLevel="0" collapsed="false">
      <c r="A385" s="381"/>
    </row>
    <row r="386" customFormat="false" ht="15.75" hidden="true" customHeight="false" outlineLevel="0" collapsed="false">
      <c r="A386" s="381"/>
    </row>
    <row r="387" customFormat="false" ht="15.75" hidden="true" customHeight="false" outlineLevel="0" collapsed="false">
      <c r="A387" s="381"/>
    </row>
    <row r="388" customFormat="false" ht="15.75" hidden="true" customHeight="false" outlineLevel="0" collapsed="false">
      <c r="A388" s="381"/>
    </row>
    <row r="389" customFormat="false" ht="15.75" hidden="true" customHeight="false" outlineLevel="0" collapsed="false">
      <c r="A389" s="381"/>
    </row>
    <row r="390" customFormat="false" ht="15.75" hidden="true" customHeight="false" outlineLevel="0" collapsed="false">
      <c r="A390" s="381" t="s">
        <v>274</v>
      </c>
    </row>
    <row r="391" customFormat="false" ht="15.75" hidden="true" customHeight="false" outlineLevel="0" collapsed="false">
      <c r="A391" s="382"/>
    </row>
    <row r="392" customFormat="false" ht="15.75" hidden="true" customHeight="false" outlineLevel="0" collapsed="false">
      <c r="A392" s="392" t="s">
        <v>275</v>
      </c>
      <c r="B392" s="392"/>
      <c r="C392" s="392"/>
      <c r="D392" s="392"/>
      <c r="E392" s="392"/>
      <c r="F392" s="392"/>
      <c r="G392" s="392"/>
    </row>
    <row r="393" customFormat="false" ht="15.75" hidden="true" customHeight="false" outlineLevel="0" collapsed="false">
      <c r="A393" s="382"/>
    </row>
    <row r="394" customFormat="false" ht="164.25" hidden="true" customHeight="true" outlineLevel="0" collapsed="false">
      <c r="A394" s="29" t="s">
        <v>183</v>
      </c>
      <c r="B394" s="29" t="s">
        <v>229</v>
      </c>
      <c r="C394" s="29" t="s">
        <v>81</v>
      </c>
      <c r="D394" s="29" t="s">
        <v>230</v>
      </c>
      <c r="E394" s="29" t="s">
        <v>83</v>
      </c>
      <c r="F394" s="29" t="s">
        <v>231</v>
      </c>
      <c r="G394" s="29"/>
      <c r="H394" s="29"/>
      <c r="I394" s="29"/>
      <c r="J394" s="29"/>
    </row>
    <row r="395" customFormat="false" ht="45" hidden="true" customHeight="false" outlineLevel="0" collapsed="false">
      <c r="A395" s="29"/>
      <c r="B395" s="29"/>
      <c r="C395" s="29"/>
      <c r="D395" s="29"/>
      <c r="E395" s="29"/>
      <c r="F395" s="35" t="s">
        <v>87</v>
      </c>
      <c r="G395" s="35" t="s">
        <v>88</v>
      </c>
      <c r="H395" s="35" t="s">
        <v>89</v>
      </c>
      <c r="I395" s="35" t="s">
        <v>233</v>
      </c>
      <c r="J395" s="225" t="s">
        <v>234</v>
      </c>
    </row>
    <row r="396" customFormat="false" ht="15" hidden="true" customHeight="false" outlineLevel="0" collapsed="false">
      <c r="A396" s="200" t="n">
        <v>1</v>
      </c>
      <c r="B396" s="200" t="n">
        <v>2</v>
      </c>
      <c r="C396" s="200" t="n">
        <v>3</v>
      </c>
      <c r="D396" s="200" t="n">
        <v>4</v>
      </c>
      <c r="E396" s="200" t="n">
        <v>5</v>
      </c>
      <c r="F396" s="200" t="n">
        <v>6</v>
      </c>
      <c r="G396" s="200" t="n">
        <v>7</v>
      </c>
      <c r="H396" s="200" t="n">
        <v>8</v>
      </c>
      <c r="I396" s="200" t="n">
        <v>9</v>
      </c>
      <c r="J396" s="225" t="n">
        <v>10</v>
      </c>
    </row>
    <row r="397" customFormat="false" ht="15" hidden="true" customHeight="true" outlineLevel="0" collapsed="false">
      <c r="A397" s="38" t="n">
        <v>3</v>
      </c>
      <c r="B397" s="526" t="s">
        <v>69</v>
      </c>
      <c r="C397" s="229" t="s">
        <v>276</v>
      </c>
      <c r="D397" s="229" t="s">
        <v>277</v>
      </c>
      <c r="E397" s="230" t="s">
        <v>237</v>
      </c>
      <c r="F397" s="236" t="n">
        <f aca="false">G397+H397+I397+J397</f>
        <v>832.375</v>
      </c>
      <c r="G397" s="236" t="n">
        <f aca="false">G404</f>
        <v>0</v>
      </c>
      <c r="H397" s="367"/>
      <c r="I397" s="236" t="n">
        <f aca="false">I404</f>
        <v>832.375</v>
      </c>
      <c r="J397" s="236" t="n">
        <f aca="false">J404</f>
        <v>0</v>
      </c>
    </row>
    <row r="398" customFormat="false" ht="30" hidden="true" customHeight="false" outlineLevel="0" collapsed="false">
      <c r="A398" s="38"/>
      <c r="B398" s="526" t="s">
        <v>71</v>
      </c>
      <c r="C398" s="229"/>
      <c r="D398" s="229"/>
      <c r="E398" s="218" t="s">
        <v>238</v>
      </c>
      <c r="F398" s="236"/>
      <c r="G398" s="236"/>
      <c r="H398" s="367"/>
      <c r="I398" s="236"/>
      <c r="J398" s="236"/>
    </row>
    <row r="399" customFormat="false" ht="15" hidden="true" customHeight="false" outlineLevel="0" collapsed="false">
      <c r="A399" s="38"/>
      <c r="B399" s="461"/>
      <c r="C399" s="229"/>
      <c r="D399" s="229"/>
      <c r="E399" s="230" t="s">
        <v>239</v>
      </c>
      <c r="F399" s="236" t="n">
        <f aca="false">G399+H399+I399+J399</f>
        <v>1057.2</v>
      </c>
      <c r="G399" s="236" t="n">
        <f aca="false">G407</f>
        <v>0</v>
      </c>
      <c r="H399" s="367"/>
      <c r="I399" s="236" t="n">
        <f aca="false">I407</f>
        <v>1057.2</v>
      </c>
      <c r="J399" s="236" t="n">
        <f aca="false">J407</f>
        <v>0</v>
      </c>
    </row>
    <row r="400" customFormat="false" ht="15" hidden="true" customHeight="false" outlineLevel="0" collapsed="false">
      <c r="A400" s="38"/>
      <c r="B400" s="461"/>
      <c r="C400" s="229"/>
      <c r="D400" s="229"/>
      <c r="E400" s="218" t="s">
        <v>238</v>
      </c>
      <c r="F400" s="236"/>
      <c r="G400" s="236"/>
      <c r="H400" s="367"/>
      <c r="I400" s="236"/>
      <c r="J400" s="236"/>
    </row>
    <row r="401" customFormat="false" ht="15" hidden="true" customHeight="false" outlineLevel="0" collapsed="false">
      <c r="A401" s="38"/>
      <c r="B401" s="461"/>
      <c r="C401" s="229"/>
      <c r="D401" s="229"/>
      <c r="E401" s="230" t="s">
        <v>240</v>
      </c>
      <c r="F401" s="236" t="n">
        <f aca="false">G401+H401+I401+J401</f>
        <v>1013.1</v>
      </c>
      <c r="G401" s="236" t="n">
        <f aca="false">G409</f>
        <v>0</v>
      </c>
      <c r="H401" s="367"/>
      <c r="I401" s="236" t="n">
        <f aca="false">I409</f>
        <v>1013.1</v>
      </c>
      <c r="J401" s="236" t="n">
        <f aca="false">J409</f>
        <v>0</v>
      </c>
    </row>
    <row r="402" customFormat="false" ht="15" hidden="true" customHeight="false" outlineLevel="0" collapsed="false">
      <c r="A402" s="38"/>
      <c r="B402" s="215"/>
      <c r="C402" s="229"/>
      <c r="D402" s="229"/>
      <c r="E402" s="218" t="s">
        <v>238</v>
      </c>
      <c r="F402" s="236"/>
      <c r="G402" s="236"/>
      <c r="H402" s="367"/>
      <c r="I402" s="236"/>
      <c r="J402" s="236"/>
    </row>
    <row r="403" customFormat="false" ht="15" hidden="true" customHeight="false" outlineLevel="0" collapsed="false">
      <c r="A403" s="32"/>
      <c r="B403" s="32" t="s">
        <v>94</v>
      </c>
      <c r="C403" s="32"/>
      <c r="D403" s="218"/>
      <c r="E403" s="32"/>
      <c r="F403" s="587" t="n">
        <f aca="false">F401+F399+F397</f>
        <v>2902.675</v>
      </c>
      <c r="G403" s="587" t="n">
        <f aca="false">G401+G399+G397</f>
        <v>0</v>
      </c>
      <c r="H403" s="587" t="n">
        <f aca="false">H401+H399+H397</f>
        <v>0</v>
      </c>
      <c r="I403" s="587" t="n">
        <f aca="false">I401+I399+I397</f>
        <v>2902.675</v>
      </c>
      <c r="J403" s="587" t="n">
        <f aca="false">J401+J399+J397</f>
        <v>0</v>
      </c>
    </row>
    <row r="404" customFormat="false" ht="15" hidden="true" customHeight="true" outlineLevel="0" collapsed="false">
      <c r="A404" s="588" t="n">
        <v>41642</v>
      </c>
      <c r="B404" s="526" t="s">
        <v>278</v>
      </c>
      <c r="C404" s="229" t="s">
        <v>276</v>
      </c>
      <c r="D404" s="229" t="s">
        <v>279</v>
      </c>
      <c r="E404" s="230"/>
      <c r="F404" s="283" t="n">
        <f aca="false">G404+H404+I404+J404</f>
        <v>832.375</v>
      </c>
      <c r="G404" s="589" t="n">
        <v>0</v>
      </c>
      <c r="H404" s="589" t="n">
        <v>0</v>
      </c>
      <c r="I404" s="551" t="n">
        <v>832.375</v>
      </c>
      <c r="J404" s="589" t="n">
        <v>0</v>
      </c>
    </row>
    <row r="405" customFormat="false" ht="30" hidden="true" customHeight="false" outlineLevel="0" collapsed="false">
      <c r="A405" s="588"/>
      <c r="B405" s="526" t="s">
        <v>73</v>
      </c>
      <c r="C405" s="229"/>
      <c r="D405" s="229"/>
      <c r="E405" s="230" t="s">
        <v>237</v>
      </c>
      <c r="F405" s="283"/>
      <c r="G405" s="589"/>
      <c r="H405" s="589"/>
      <c r="I405" s="551"/>
      <c r="J405" s="589"/>
    </row>
    <row r="406" customFormat="false" ht="15" hidden="true" customHeight="false" outlineLevel="0" collapsed="false">
      <c r="A406" s="588"/>
      <c r="B406" s="461"/>
      <c r="C406" s="229"/>
      <c r="D406" s="229"/>
      <c r="E406" s="218" t="s">
        <v>238</v>
      </c>
      <c r="F406" s="283"/>
      <c r="G406" s="589"/>
      <c r="H406" s="589"/>
      <c r="I406" s="551"/>
      <c r="J406" s="589"/>
    </row>
    <row r="407" customFormat="false" ht="15" hidden="true" customHeight="false" outlineLevel="0" collapsed="false">
      <c r="A407" s="588"/>
      <c r="B407" s="461"/>
      <c r="C407" s="229"/>
      <c r="D407" s="229"/>
      <c r="E407" s="230" t="s">
        <v>239</v>
      </c>
      <c r="F407" s="283" t="n">
        <f aca="false">G407+H407+I407+J407</f>
        <v>1057.2</v>
      </c>
      <c r="G407" s="590" t="n">
        <v>0</v>
      </c>
      <c r="H407" s="371" t="n">
        <v>0</v>
      </c>
      <c r="I407" s="551" t="n">
        <v>1057.2</v>
      </c>
      <c r="J407" s="590" t="n">
        <v>0</v>
      </c>
    </row>
    <row r="408" customFormat="false" ht="15" hidden="true" customHeight="false" outlineLevel="0" collapsed="false">
      <c r="A408" s="588"/>
      <c r="B408" s="461"/>
      <c r="C408" s="229"/>
      <c r="D408" s="229"/>
      <c r="E408" s="218" t="s">
        <v>238</v>
      </c>
      <c r="F408" s="283"/>
      <c r="G408" s="590"/>
      <c r="H408" s="371"/>
      <c r="I408" s="551"/>
      <c r="J408" s="590"/>
    </row>
    <row r="409" customFormat="false" ht="15" hidden="true" customHeight="false" outlineLevel="0" collapsed="false">
      <c r="A409" s="588"/>
      <c r="B409" s="461"/>
      <c r="C409" s="229"/>
      <c r="D409" s="229"/>
      <c r="E409" s="230" t="s">
        <v>240</v>
      </c>
      <c r="F409" s="283" t="n">
        <f aca="false">G409+H409+I409+J409</f>
        <v>1013.1</v>
      </c>
      <c r="G409" s="589" t="n">
        <v>0</v>
      </c>
      <c r="H409" s="589" t="n">
        <v>0</v>
      </c>
      <c r="I409" s="551" t="n">
        <v>1013.1</v>
      </c>
      <c r="J409" s="589" t="n">
        <v>0</v>
      </c>
    </row>
    <row r="410" customFormat="false" ht="15" hidden="true" customHeight="false" outlineLevel="0" collapsed="false">
      <c r="A410" s="588"/>
      <c r="B410" s="215"/>
      <c r="C410" s="229"/>
      <c r="D410" s="229"/>
      <c r="E410" s="218" t="s">
        <v>238</v>
      </c>
      <c r="F410" s="283"/>
      <c r="G410" s="589"/>
      <c r="H410" s="589"/>
      <c r="I410" s="551"/>
      <c r="J410" s="589"/>
    </row>
    <row r="411" customFormat="false" ht="15" hidden="true" customHeight="false" outlineLevel="0" collapsed="false">
      <c r="A411" s="591"/>
      <c r="B411" s="32" t="s">
        <v>94</v>
      </c>
      <c r="C411" s="32"/>
      <c r="D411" s="218"/>
      <c r="E411" s="32"/>
      <c r="F411" s="522" t="n">
        <f aca="false">F409+F407+F404</f>
        <v>2902.675</v>
      </c>
      <c r="G411" s="522" t="n">
        <f aca="false">G409+G407+G404</f>
        <v>0</v>
      </c>
      <c r="H411" s="522" t="n">
        <f aca="false">H409+H407+H404</f>
        <v>0</v>
      </c>
      <c r="I411" s="522" t="n">
        <f aca="false">I409+I407+I404</f>
        <v>2902.675</v>
      </c>
      <c r="J411" s="522" t="n">
        <f aca="false">J409+J407+J404</f>
        <v>0</v>
      </c>
    </row>
    <row r="412" customFormat="false" ht="15.75" hidden="true" customHeight="false" outlineLevel="0" collapsed="false">
      <c r="A412" s="381"/>
    </row>
    <row r="413" customFormat="false" ht="15.75" hidden="true" customHeight="false" outlineLevel="0" collapsed="false">
      <c r="A413" s="381" t="s">
        <v>280</v>
      </c>
    </row>
    <row r="414" customFormat="false" ht="15.75" hidden="true" customHeight="false" outlineLevel="0" collapsed="false">
      <c r="A414" s="392" t="s">
        <v>180</v>
      </c>
      <c r="B414" s="392"/>
      <c r="C414" s="392"/>
      <c r="D414" s="392"/>
      <c r="E414" s="392"/>
      <c r="F414" s="392"/>
      <c r="G414" s="392"/>
      <c r="H414" s="392"/>
      <c r="I414" s="392"/>
      <c r="J414" s="392"/>
      <c r="K414" s="392"/>
    </row>
    <row r="415" customFormat="false" ht="15.75" hidden="true" customHeight="false" outlineLevel="0" collapsed="false">
      <c r="A415" s="392" t="s">
        <v>281</v>
      </c>
      <c r="B415" s="392"/>
      <c r="C415" s="392"/>
      <c r="D415" s="392"/>
      <c r="E415" s="392"/>
      <c r="F415" s="392"/>
      <c r="G415" s="392"/>
    </row>
    <row r="416" customFormat="false" ht="15.75" hidden="true" customHeight="false" outlineLevel="0" collapsed="false">
      <c r="A416" s="392" t="s">
        <v>282</v>
      </c>
      <c r="B416" s="392"/>
      <c r="C416" s="392"/>
      <c r="D416" s="392"/>
      <c r="E416" s="392"/>
      <c r="F416" s="392"/>
      <c r="G416" s="392"/>
      <c r="H416" s="392"/>
      <c r="I416" s="392"/>
      <c r="J416" s="392"/>
      <c r="K416" s="392"/>
    </row>
    <row r="417" customFormat="false" ht="15.75" hidden="true" customHeight="false" outlineLevel="0" collapsed="false">
      <c r="A417" s="383"/>
    </row>
    <row r="418" customFormat="false" ht="131.25" hidden="true" customHeight="true" outlineLevel="0" collapsed="false">
      <c r="A418" s="151" t="s">
        <v>183</v>
      </c>
      <c r="B418" s="28" t="s">
        <v>283</v>
      </c>
      <c r="C418" s="28" t="s">
        <v>284</v>
      </c>
      <c r="D418" s="28" t="s">
        <v>285</v>
      </c>
      <c r="E418" s="28" t="s">
        <v>286</v>
      </c>
      <c r="F418" s="28" t="s">
        <v>287</v>
      </c>
      <c r="G418" s="28" t="s">
        <v>466</v>
      </c>
      <c r="H418" s="28" t="s">
        <v>467</v>
      </c>
      <c r="I418" s="28"/>
      <c r="J418" s="28" t="s">
        <v>288</v>
      </c>
      <c r="K418" s="28" t="s">
        <v>289</v>
      </c>
    </row>
    <row r="419" customFormat="false" ht="15" hidden="true" customHeight="false" outlineLevel="0" collapsed="false">
      <c r="A419" s="33" t="s">
        <v>9</v>
      </c>
      <c r="B419" s="28"/>
      <c r="C419" s="28"/>
      <c r="D419" s="28"/>
      <c r="E419" s="28"/>
      <c r="F419" s="28"/>
      <c r="G419" s="28"/>
      <c r="H419" s="28"/>
      <c r="I419" s="28"/>
      <c r="J419" s="28"/>
      <c r="K419" s="28"/>
    </row>
    <row r="420" customFormat="false" ht="15" hidden="true" customHeight="false" outlineLevel="0" collapsed="false">
      <c r="A420" s="227" t="n">
        <v>1</v>
      </c>
      <c r="B420" s="227" t="n">
        <v>2</v>
      </c>
      <c r="C420" s="227" t="n">
        <v>3</v>
      </c>
      <c r="D420" s="227" t="n">
        <v>4</v>
      </c>
      <c r="E420" s="227" t="n">
        <v>5</v>
      </c>
      <c r="F420" s="227" t="n">
        <v>6</v>
      </c>
      <c r="G420" s="227" t="n">
        <v>7</v>
      </c>
      <c r="H420" s="592" t="n">
        <v>8</v>
      </c>
      <c r="I420" s="592"/>
      <c r="J420" s="227" t="n">
        <v>9</v>
      </c>
      <c r="K420" s="374" t="n">
        <v>10</v>
      </c>
    </row>
    <row r="421" customFormat="false" ht="120.75" hidden="true" customHeight="true" outlineLevel="0" collapsed="false">
      <c r="A421" s="35" t="n">
        <v>1</v>
      </c>
      <c r="B421" s="218" t="s">
        <v>290</v>
      </c>
      <c r="C421" s="32" t="s">
        <v>196</v>
      </c>
      <c r="D421" s="32" t="s">
        <v>291</v>
      </c>
      <c r="E421" s="32" t="s">
        <v>292</v>
      </c>
      <c r="F421" s="35" t="s">
        <v>177</v>
      </c>
      <c r="G421" s="218" t="n">
        <v>73.5</v>
      </c>
      <c r="H421" s="38" t="s">
        <v>468</v>
      </c>
      <c r="I421" s="38"/>
      <c r="J421" s="32" t="s">
        <v>293</v>
      </c>
      <c r="K421" s="277" t="s">
        <v>294</v>
      </c>
    </row>
    <row r="422" customFormat="false" ht="15" hidden="true" customHeight="true" outlineLevel="0" collapsed="false">
      <c r="A422" s="29" t="n">
        <v>2</v>
      </c>
      <c r="B422" s="229" t="s">
        <v>295</v>
      </c>
      <c r="C422" s="38" t="s">
        <v>198</v>
      </c>
      <c r="D422" s="38" t="s">
        <v>296</v>
      </c>
      <c r="E422" s="38" t="s">
        <v>292</v>
      </c>
      <c r="F422" s="213" t="s">
        <v>297</v>
      </c>
      <c r="G422" s="229" t="n">
        <v>1.2</v>
      </c>
      <c r="H422" s="38" t="s">
        <v>468</v>
      </c>
      <c r="I422" s="38"/>
      <c r="J422" s="38" t="s">
        <v>293</v>
      </c>
      <c r="K422" s="38" t="s">
        <v>294</v>
      </c>
    </row>
    <row r="423" customFormat="false" ht="120" hidden="true" customHeight="false" outlineLevel="0" collapsed="false">
      <c r="A423" s="29"/>
      <c r="B423" s="229"/>
      <c r="C423" s="38"/>
      <c r="D423" s="38"/>
      <c r="E423" s="38"/>
      <c r="F423" s="35" t="s">
        <v>298</v>
      </c>
      <c r="G423" s="229"/>
      <c r="H423" s="38"/>
      <c r="I423" s="38"/>
      <c r="J423" s="38"/>
      <c r="K423" s="38"/>
    </row>
    <row r="424" customFormat="false" ht="135.75" hidden="true" customHeight="true" outlineLevel="0" collapsed="false">
      <c r="A424" s="35" t="n">
        <v>3</v>
      </c>
      <c r="B424" s="218" t="s">
        <v>299</v>
      </c>
      <c r="C424" s="32" t="s">
        <v>198</v>
      </c>
      <c r="D424" s="32" t="s">
        <v>300</v>
      </c>
      <c r="E424" s="32" t="s">
        <v>292</v>
      </c>
      <c r="F424" s="35" t="s">
        <v>301</v>
      </c>
      <c r="G424" s="218" t="n">
        <v>10</v>
      </c>
      <c r="H424" s="38" t="s">
        <v>468</v>
      </c>
      <c r="I424" s="38"/>
      <c r="J424" s="32" t="s">
        <v>114</v>
      </c>
      <c r="K424" s="277" t="s">
        <v>294</v>
      </c>
    </row>
    <row r="425" customFormat="false" ht="120.75" hidden="true" customHeight="true" outlineLevel="0" collapsed="false">
      <c r="A425" s="35" t="n">
        <v>4</v>
      </c>
      <c r="B425" s="218" t="s">
        <v>302</v>
      </c>
      <c r="C425" s="32" t="s">
        <v>196</v>
      </c>
      <c r="D425" s="32" t="s">
        <v>303</v>
      </c>
      <c r="E425" s="32" t="s">
        <v>292</v>
      </c>
      <c r="F425" s="32" t="s">
        <v>177</v>
      </c>
      <c r="G425" s="218" t="n">
        <v>91</v>
      </c>
      <c r="H425" s="38" t="s">
        <v>468</v>
      </c>
      <c r="I425" s="38"/>
      <c r="J425" s="32" t="s">
        <v>304</v>
      </c>
      <c r="K425" s="277" t="s">
        <v>294</v>
      </c>
    </row>
    <row r="426" customFormat="false" ht="150.75" hidden="true" customHeight="true" outlineLevel="0" collapsed="false">
      <c r="A426" s="35" t="n">
        <v>5</v>
      </c>
      <c r="B426" s="218" t="s">
        <v>305</v>
      </c>
      <c r="C426" s="32" t="s">
        <v>306</v>
      </c>
      <c r="D426" s="218" t="s">
        <v>307</v>
      </c>
      <c r="E426" s="32" t="s">
        <v>292</v>
      </c>
      <c r="F426" s="32" t="s">
        <v>177</v>
      </c>
      <c r="G426" s="218" t="n">
        <v>165</v>
      </c>
      <c r="H426" s="38" t="s">
        <v>469</v>
      </c>
      <c r="I426" s="38"/>
      <c r="J426" s="32" t="s">
        <v>62</v>
      </c>
      <c r="K426" s="277" t="s">
        <v>294</v>
      </c>
    </row>
    <row r="427" customFormat="false" ht="150.75" hidden="true" customHeight="true" outlineLevel="0" collapsed="false">
      <c r="A427" s="35" t="n">
        <v>6</v>
      </c>
      <c r="B427" s="218" t="s">
        <v>308</v>
      </c>
      <c r="C427" s="32" t="s">
        <v>202</v>
      </c>
      <c r="D427" s="32" t="s">
        <v>309</v>
      </c>
      <c r="E427" s="32" t="s">
        <v>292</v>
      </c>
      <c r="F427" s="32" t="s">
        <v>177</v>
      </c>
      <c r="G427" s="218" t="n">
        <v>13.4</v>
      </c>
      <c r="H427" s="38" t="s">
        <v>468</v>
      </c>
      <c r="I427" s="38"/>
      <c r="J427" s="32" t="s">
        <v>304</v>
      </c>
      <c r="K427" s="277" t="s">
        <v>294</v>
      </c>
    </row>
    <row r="428" customFormat="false" ht="15" hidden="true" customHeight="true" outlineLevel="0" collapsed="false">
      <c r="A428" s="29" t="n">
        <v>7</v>
      </c>
      <c r="B428" s="229" t="s">
        <v>310</v>
      </c>
      <c r="C428" s="38" t="s">
        <v>198</v>
      </c>
      <c r="D428" s="38" t="s">
        <v>311</v>
      </c>
      <c r="E428" s="38" t="s">
        <v>292</v>
      </c>
      <c r="F428" s="213" t="s">
        <v>312</v>
      </c>
      <c r="G428" s="229" t="n">
        <v>100</v>
      </c>
      <c r="H428" s="38" t="s">
        <v>468</v>
      </c>
      <c r="I428" s="38"/>
      <c r="J428" s="38" t="s">
        <v>114</v>
      </c>
      <c r="K428" s="38" t="s">
        <v>294</v>
      </c>
    </row>
    <row r="429" customFormat="false" ht="15" hidden="true" customHeight="false" outlineLevel="0" collapsed="false">
      <c r="A429" s="29"/>
      <c r="B429" s="229"/>
      <c r="C429" s="38"/>
      <c r="D429" s="38"/>
      <c r="E429" s="38"/>
      <c r="F429" s="213"/>
      <c r="G429" s="229"/>
      <c r="H429" s="38"/>
      <c r="I429" s="38"/>
      <c r="J429" s="38"/>
      <c r="K429" s="38"/>
    </row>
    <row r="430" customFormat="false" ht="135" hidden="true" customHeight="false" outlineLevel="0" collapsed="false">
      <c r="A430" s="29"/>
      <c r="B430" s="229"/>
      <c r="C430" s="38"/>
      <c r="D430" s="38"/>
      <c r="E430" s="38"/>
      <c r="F430" s="35" t="s">
        <v>313</v>
      </c>
      <c r="G430" s="229"/>
      <c r="H430" s="38"/>
      <c r="I430" s="38"/>
      <c r="J430" s="38"/>
      <c r="K430" s="38"/>
    </row>
    <row r="431" customFormat="false" ht="15" hidden="true" customHeight="true" outlineLevel="0" collapsed="false">
      <c r="A431" s="29" t="n">
        <v>8</v>
      </c>
      <c r="B431" s="38" t="s">
        <v>314</v>
      </c>
      <c r="C431" s="38" t="s">
        <v>198</v>
      </c>
      <c r="D431" s="38" t="s">
        <v>315</v>
      </c>
      <c r="E431" s="38" t="s">
        <v>292</v>
      </c>
      <c r="F431" s="213" t="s">
        <v>316</v>
      </c>
      <c r="G431" s="229" t="n">
        <v>100</v>
      </c>
      <c r="H431" s="38" t="s">
        <v>468</v>
      </c>
      <c r="I431" s="38"/>
      <c r="J431" s="38" t="s">
        <v>114</v>
      </c>
      <c r="K431" s="38" t="s">
        <v>294</v>
      </c>
    </row>
    <row r="432" customFormat="false" ht="15" hidden="true" customHeight="false" outlineLevel="0" collapsed="false">
      <c r="A432" s="29"/>
      <c r="B432" s="38"/>
      <c r="C432" s="38"/>
      <c r="D432" s="38"/>
      <c r="E432" s="38"/>
      <c r="F432" s="213"/>
      <c r="G432" s="229"/>
      <c r="H432" s="38"/>
      <c r="I432" s="38"/>
      <c r="J432" s="38"/>
      <c r="K432" s="38"/>
    </row>
    <row r="433" customFormat="false" ht="135" hidden="true" customHeight="false" outlineLevel="0" collapsed="false">
      <c r="A433" s="29"/>
      <c r="B433" s="38"/>
      <c r="C433" s="38"/>
      <c r="D433" s="38"/>
      <c r="E433" s="38"/>
      <c r="F433" s="35" t="s">
        <v>317</v>
      </c>
      <c r="G433" s="229"/>
      <c r="H433" s="38"/>
      <c r="I433" s="38"/>
      <c r="J433" s="38"/>
      <c r="K433" s="38"/>
    </row>
    <row r="434" customFormat="false" ht="105.75" hidden="true" customHeight="true" outlineLevel="0" collapsed="false">
      <c r="A434" s="35" t="n">
        <v>9</v>
      </c>
      <c r="B434" s="32" t="s">
        <v>318</v>
      </c>
      <c r="C434" s="32" t="s">
        <v>206</v>
      </c>
      <c r="D434" s="32" t="s">
        <v>319</v>
      </c>
      <c r="E434" s="32" t="s">
        <v>292</v>
      </c>
      <c r="F434" s="32" t="s">
        <v>177</v>
      </c>
      <c r="G434" s="218" t="n">
        <v>17</v>
      </c>
      <c r="H434" s="38" t="s">
        <v>468</v>
      </c>
      <c r="I434" s="38"/>
      <c r="J434" s="32" t="s">
        <v>320</v>
      </c>
      <c r="K434" s="277" t="s">
        <v>294</v>
      </c>
    </row>
    <row r="435" customFormat="false" ht="135.75" hidden="true" customHeight="true" outlineLevel="0" collapsed="false">
      <c r="A435" s="35" t="n">
        <v>10</v>
      </c>
      <c r="B435" s="218" t="s">
        <v>321</v>
      </c>
      <c r="C435" s="32" t="s">
        <v>206</v>
      </c>
      <c r="D435" s="218" t="s">
        <v>322</v>
      </c>
      <c r="E435" s="32" t="s">
        <v>292</v>
      </c>
      <c r="F435" s="32" t="s">
        <v>177</v>
      </c>
      <c r="G435" s="32" t="n">
        <v>1</v>
      </c>
      <c r="H435" s="38" t="s">
        <v>468</v>
      </c>
      <c r="I435" s="38"/>
      <c r="J435" s="32" t="s">
        <v>114</v>
      </c>
      <c r="K435" s="277" t="s">
        <v>294</v>
      </c>
    </row>
    <row r="436" customFormat="false" ht="150.75" hidden="true" customHeight="true" outlineLevel="0" collapsed="false">
      <c r="A436" s="35" t="n">
        <v>11</v>
      </c>
      <c r="B436" s="218" t="s">
        <v>323</v>
      </c>
      <c r="C436" s="32" t="s">
        <v>198</v>
      </c>
      <c r="D436" s="32" t="s">
        <v>324</v>
      </c>
      <c r="E436" s="32" t="s">
        <v>325</v>
      </c>
      <c r="F436" s="35" t="s">
        <v>326</v>
      </c>
      <c r="G436" s="32" t="s">
        <v>177</v>
      </c>
      <c r="H436" s="38" t="s">
        <v>468</v>
      </c>
      <c r="I436" s="38"/>
      <c r="J436" s="32" t="s">
        <v>114</v>
      </c>
      <c r="K436" s="277" t="s">
        <v>294</v>
      </c>
    </row>
    <row r="437" customFormat="false" ht="15" hidden="true" customHeight="true" outlineLevel="0" collapsed="false">
      <c r="A437" s="29" t="n">
        <v>12</v>
      </c>
      <c r="B437" s="229" t="s">
        <v>327</v>
      </c>
      <c r="C437" s="38" t="s">
        <v>198</v>
      </c>
      <c r="D437" s="38" t="s">
        <v>328</v>
      </c>
      <c r="E437" s="38" t="s">
        <v>292</v>
      </c>
      <c r="F437" s="213" t="s">
        <v>329</v>
      </c>
      <c r="G437" s="38" t="s">
        <v>177</v>
      </c>
      <c r="H437" s="38" t="s">
        <v>468</v>
      </c>
      <c r="I437" s="38"/>
      <c r="J437" s="38" t="s">
        <v>114</v>
      </c>
      <c r="K437" s="38" t="s">
        <v>294</v>
      </c>
    </row>
    <row r="438" customFormat="false" ht="195" hidden="true" customHeight="false" outlineLevel="0" collapsed="false">
      <c r="A438" s="29"/>
      <c r="B438" s="229"/>
      <c r="C438" s="38"/>
      <c r="D438" s="38"/>
      <c r="E438" s="38"/>
      <c r="F438" s="35" t="s">
        <v>330</v>
      </c>
      <c r="G438" s="38"/>
      <c r="H438" s="38"/>
      <c r="I438" s="38"/>
      <c r="J438" s="38"/>
      <c r="K438" s="38"/>
    </row>
    <row r="439" customFormat="false" ht="15" hidden="true" customHeight="true" outlineLevel="0" collapsed="false">
      <c r="A439" s="29" t="n">
        <v>13</v>
      </c>
      <c r="B439" s="38" t="s">
        <v>331</v>
      </c>
      <c r="C439" s="38" t="s">
        <v>198</v>
      </c>
      <c r="D439" s="38" t="s">
        <v>332</v>
      </c>
      <c r="E439" s="38" t="s">
        <v>333</v>
      </c>
      <c r="F439" s="213" t="s">
        <v>334</v>
      </c>
      <c r="G439" s="38" t="n">
        <v>13</v>
      </c>
      <c r="H439" s="38" t="s">
        <v>468</v>
      </c>
      <c r="I439" s="38" t="s">
        <v>335</v>
      </c>
      <c r="J439" s="38"/>
      <c r="K439" s="38" t="s">
        <v>294</v>
      </c>
    </row>
    <row r="440" customFormat="false" ht="180" hidden="true" customHeight="false" outlineLevel="0" collapsed="false">
      <c r="A440" s="29"/>
      <c r="B440" s="38"/>
      <c r="C440" s="38"/>
      <c r="D440" s="38"/>
      <c r="E440" s="38"/>
      <c r="F440" s="35" t="s">
        <v>336</v>
      </c>
      <c r="G440" s="38"/>
      <c r="H440" s="38"/>
      <c r="I440" s="38"/>
      <c r="J440" s="38"/>
      <c r="K440" s="38"/>
    </row>
    <row r="441" customFormat="false" ht="120.75" hidden="true" customHeight="true" outlineLevel="0" collapsed="false">
      <c r="A441" s="35" t="n">
        <v>14</v>
      </c>
      <c r="B441" s="32" t="s">
        <v>337</v>
      </c>
      <c r="C441" s="32" t="s">
        <v>217</v>
      </c>
      <c r="D441" s="32" t="s">
        <v>338</v>
      </c>
      <c r="E441" s="32" t="s">
        <v>333</v>
      </c>
      <c r="F441" s="32" t="s">
        <v>177</v>
      </c>
      <c r="G441" s="32" t="n">
        <v>950</v>
      </c>
      <c r="H441" s="32" t="s">
        <v>468</v>
      </c>
      <c r="I441" s="38" t="s">
        <v>339</v>
      </c>
      <c r="J441" s="38"/>
      <c r="K441" s="277" t="s">
        <v>294</v>
      </c>
    </row>
    <row r="442" customFormat="false" ht="120.75" hidden="true" customHeight="true" outlineLevel="0" collapsed="false">
      <c r="A442" s="35" t="n">
        <v>15</v>
      </c>
      <c r="B442" s="32" t="s">
        <v>340</v>
      </c>
      <c r="C442" s="32" t="s">
        <v>217</v>
      </c>
      <c r="D442" s="32" t="s">
        <v>341</v>
      </c>
      <c r="E442" s="32" t="s">
        <v>333</v>
      </c>
      <c r="F442" s="32" t="s">
        <v>177</v>
      </c>
      <c r="G442" s="32" t="n">
        <v>95</v>
      </c>
      <c r="H442" s="32" t="s">
        <v>468</v>
      </c>
      <c r="I442" s="38" t="s">
        <v>342</v>
      </c>
      <c r="J442" s="38"/>
      <c r="K442" s="277" t="s">
        <v>294</v>
      </c>
    </row>
    <row r="443" customFormat="false" ht="15" hidden="true" customHeight="true" outlineLevel="0" collapsed="false">
      <c r="A443" s="29" t="n">
        <v>16</v>
      </c>
      <c r="B443" s="229" t="s">
        <v>343</v>
      </c>
      <c r="C443" s="38" t="s">
        <v>198</v>
      </c>
      <c r="D443" s="229" t="s">
        <v>344</v>
      </c>
      <c r="E443" s="38" t="s">
        <v>333</v>
      </c>
      <c r="F443" s="213" t="s">
        <v>297</v>
      </c>
      <c r="G443" s="38" t="n">
        <v>7.7</v>
      </c>
      <c r="H443" s="38" t="s">
        <v>468</v>
      </c>
      <c r="I443" s="38" t="s">
        <v>62</v>
      </c>
      <c r="J443" s="38"/>
      <c r="K443" s="38" t="s">
        <v>294</v>
      </c>
    </row>
    <row r="444" customFormat="false" ht="120" hidden="true" customHeight="false" outlineLevel="0" collapsed="false">
      <c r="A444" s="29"/>
      <c r="B444" s="229"/>
      <c r="C444" s="38"/>
      <c r="D444" s="229"/>
      <c r="E444" s="38"/>
      <c r="F444" s="35" t="s">
        <v>345</v>
      </c>
      <c r="G444" s="38"/>
      <c r="H444" s="38"/>
      <c r="I444" s="38"/>
      <c r="J444" s="38"/>
      <c r="K444" s="38"/>
    </row>
    <row r="445" customFormat="false" ht="105.75" hidden="true" customHeight="true" outlineLevel="0" collapsed="false">
      <c r="A445" s="35" t="n">
        <v>17</v>
      </c>
      <c r="B445" s="218" t="s">
        <v>346</v>
      </c>
      <c r="C445" s="32" t="s">
        <v>217</v>
      </c>
      <c r="D445" s="32" t="s">
        <v>347</v>
      </c>
      <c r="E445" s="32" t="s">
        <v>333</v>
      </c>
      <c r="F445" s="32" t="s">
        <v>177</v>
      </c>
      <c r="G445" s="218" t="n">
        <v>3890</v>
      </c>
      <c r="H445" s="32" t="s">
        <v>468</v>
      </c>
      <c r="I445" s="38" t="s">
        <v>62</v>
      </c>
      <c r="J445" s="38"/>
      <c r="K445" s="277" t="s">
        <v>294</v>
      </c>
    </row>
    <row r="446" customFormat="false" ht="15.75" hidden="true" customHeight="false" outlineLevel="0" collapsed="false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</row>
    <row r="447" customFormat="false" ht="15.75" hidden="true" customHeight="false" outlineLevel="0" collapsed="false">
      <c r="A447" s="383"/>
    </row>
    <row r="448" customFormat="false" ht="60" hidden="true" customHeight="false" outlineLevel="0" collapsed="false">
      <c r="A448" s="593" t="s">
        <v>74</v>
      </c>
    </row>
    <row r="449" customFormat="false" ht="15" hidden="true" customHeight="false" outlineLevel="0" collapsed="false">
      <c r="A449" s="594" t="s">
        <v>348</v>
      </c>
    </row>
    <row r="450" customFormat="false" ht="15" hidden="true" customHeight="false" outlineLevel="0" collapsed="false">
      <c r="A450" s="594" t="s">
        <v>349</v>
      </c>
    </row>
    <row r="451" customFormat="false" ht="15" hidden="true" customHeight="false" outlineLevel="0" collapsed="false">
      <c r="A451" s="594" t="s">
        <v>350</v>
      </c>
    </row>
    <row r="452" customFormat="false" ht="15" hidden="true" customHeight="false" outlineLevel="0" collapsed="false">
      <c r="A452" s="594" t="s">
        <v>351</v>
      </c>
    </row>
    <row r="453" customFormat="false" ht="15" hidden="true" customHeight="false" outlineLevel="0" collapsed="false">
      <c r="A453" s="594" t="s">
        <v>352</v>
      </c>
    </row>
    <row r="454" customFormat="false" ht="15" hidden="true" customHeight="false" outlineLevel="0" collapsed="false">
      <c r="A454" s="594" t="s">
        <v>353</v>
      </c>
    </row>
    <row r="455" customFormat="false" ht="15.75" hidden="true" customHeight="false" outlineLevel="0" collapsed="false">
      <c r="A455" s="381"/>
    </row>
    <row r="456" customFormat="false" ht="15.75" hidden="true" customHeight="false" outlineLevel="0" collapsed="false">
      <c r="A456" s="381" t="s">
        <v>354</v>
      </c>
    </row>
    <row r="457" customFormat="false" ht="15.75" hidden="true" customHeight="false" outlineLevel="0" collapsed="false">
      <c r="A457" s="490"/>
    </row>
    <row r="458" customFormat="false" ht="15.75" hidden="true" customHeight="false" outlineLevel="0" collapsed="false">
      <c r="A458" s="393"/>
    </row>
    <row r="459" customFormat="false" ht="15.75" hidden="true" customHeight="false" outlineLevel="0" collapsed="false">
      <c r="A459" s="392" t="s">
        <v>355</v>
      </c>
      <c r="B459" s="392"/>
      <c r="C459" s="392"/>
      <c r="D459" s="392"/>
      <c r="E459" s="392"/>
      <c r="F459" s="392"/>
    </row>
    <row r="460" customFormat="false" ht="22.5" hidden="true" customHeight="false" outlineLevel="0" collapsed="false">
      <c r="A460" s="392" t="s">
        <v>356</v>
      </c>
      <c r="B460" s="392"/>
      <c r="C460" s="392"/>
      <c r="D460" s="392"/>
      <c r="E460" s="392"/>
      <c r="F460" s="392"/>
      <c r="G460" s="392"/>
      <c r="H460" s="392"/>
    </row>
    <row r="461" customFormat="false" ht="15.75" hidden="true" customHeight="false" outlineLevel="0" collapsed="false">
      <c r="A461" s="383"/>
    </row>
    <row r="462" customFormat="false" ht="15.75" hidden="true" customHeight="false" outlineLevel="0" collapsed="false">
      <c r="A462" s="391" t="s">
        <v>357</v>
      </c>
    </row>
    <row r="463" customFormat="false" ht="15.75" hidden="true" customHeight="false" outlineLevel="0" collapsed="false">
      <c r="A463" s="391" t="s">
        <v>358</v>
      </c>
    </row>
    <row r="464" customFormat="false" ht="15.75" hidden="true" customHeight="false" outlineLevel="0" collapsed="false">
      <c r="A464" s="391"/>
    </row>
    <row r="465" customFormat="false" ht="177.75" hidden="true" customHeight="true" outlineLevel="0" collapsed="false">
      <c r="A465" s="28" t="s">
        <v>359</v>
      </c>
      <c r="B465" s="28" t="s">
        <v>360</v>
      </c>
      <c r="C465" s="28" t="s">
        <v>361</v>
      </c>
      <c r="D465" s="28" t="s">
        <v>362</v>
      </c>
      <c r="E465" s="28" t="s">
        <v>363</v>
      </c>
      <c r="F465" s="28" t="s">
        <v>364</v>
      </c>
      <c r="G465" s="28"/>
      <c r="H465" s="28"/>
      <c r="I465" s="28"/>
      <c r="J465" s="28" t="s">
        <v>365</v>
      </c>
      <c r="K465" s="28"/>
      <c r="L465" s="28"/>
      <c r="M465" s="28"/>
      <c r="N465" s="28" t="s">
        <v>470</v>
      </c>
      <c r="O465" s="28"/>
      <c r="P465" s="28"/>
      <c r="Q465" s="28"/>
    </row>
    <row r="466" customFormat="false" ht="38.25" hidden="true" customHeight="false" outlineLevel="0" collapsed="false">
      <c r="A466" s="28"/>
      <c r="B466" s="28"/>
      <c r="C466" s="28"/>
      <c r="D466" s="28"/>
      <c r="E466" s="28"/>
      <c r="F466" s="33" t="s">
        <v>88</v>
      </c>
      <c r="G466" s="33" t="s">
        <v>89</v>
      </c>
      <c r="H466" s="33" t="s">
        <v>367</v>
      </c>
      <c r="I466" s="33" t="s">
        <v>366</v>
      </c>
      <c r="J466" s="33" t="s">
        <v>88</v>
      </c>
      <c r="K466" s="33" t="s">
        <v>89</v>
      </c>
      <c r="L466" s="33" t="s">
        <v>367</v>
      </c>
      <c r="M466" s="33" t="s">
        <v>366</v>
      </c>
      <c r="N466" s="33" t="s">
        <v>88</v>
      </c>
      <c r="O466" s="33" t="s">
        <v>89</v>
      </c>
      <c r="P466" s="33" t="s">
        <v>367</v>
      </c>
      <c r="Q466" s="161" t="s">
        <v>366</v>
      </c>
    </row>
    <row r="467" customFormat="false" ht="15" hidden="true" customHeight="false" outlineLevel="0" collapsed="false">
      <c r="A467" s="227" t="n">
        <v>1</v>
      </c>
      <c r="B467" s="227" t="n">
        <v>2</v>
      </c>
      <c r="C467" s="227" t="n">
        <v>3</v>
      </c>
      <c r="D467" s="227" t="n">
        <v>4</v>
      </c>
      <c r="E467" s="227" t="n">
        <v>5</v>
      </c>
      <c r="F467" s="227" t="n">
        <v>6</v>
      </c>
      <c r="G467" s="227" t="n">
        <v>7</v>
      </c>
      <c r="H467" s="227" t="n">
        <v>8</v>
      </c>
      <c r="I467" s="227" t="n">
        <v>9</v>
      </c>
      <c r="J467" s="227" t="n">
        <v>10</v>
      </c>
      <c r="K467" s="227" t="n">
        <v>11</v>
      </c>
      <c r="L467" s="227" t="n">
        <v>12</v>
      </c>
      <c r="M467" s="227" t="n">
        <v>13</v>
      </c>
      <c r="N467" s="227" t="n">
        <v>14</v>
      </c>
      <c r="O467" s="227" t="n">
        <v>15</v>
      </c>
      <c r="P467" s="227" t="n">
        <v>16</v>
      </c>
      <c r="Q467" s="374" t="n">
        <v>17</v>
      </c>
    </row>
    <row r="468" customFormat="false" ht="15.75" hidden="true" customHeight="true" outlineLevel="0" collapsed="false">
      <c r="A468" s="35" t="n">
        <v>1</v>
      </c>
      <c r="B468" s="495" t="s">
        <v>368</v>
      </c>
      <c r="C468" s="495"/>
      <c r="D468" s="495"/>
      <c r="E468" s="495"/>
      <c r="F468" s="495"/>
      <c r="G468" s="495"/>
      <c r="H468" s="495"/>
      <c r="I468" s="495"/>
      <c r="J468" s="495"/>
      <c r="K468" s="495"/>
      <c r="L468" s="495"/>
      <c r="M468" s="495"/>
      <c r="N468" s="495"/>
      <c r="O468" s="495"/>
      <c r="P468" s="495"/>
      <c r="Q468" s="495"/>
    </row>
    <row r="469" customFormat="false" ht="30" hidden="true" customHeight="false" outlineLevel="0" collapsed="false">
      <c r="A469" s="595" t="s">
        <v>15</v>
      </c>
      <c r="B469" s="32" t="s">
        <v>58</v>
      </c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376"/>
    </row>
    <row r="470" customFormat="false" ht="30" hidden="true" customHeight="false" outlineLevel="0" collapsed="false">
      <c r="A470" s="595" t="s">
        <v>20</v>
      </c>
      <c r="B470" s="32" t="s">
        <v>61</v>
      </c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376"/>
    </row>
    <row r="471" customFormat="false" ht="15.75" hidden="true" customHeight="true" outlineLevel="0" collapsed="false">
      <c r="A471" s="35" t="n">
        <v>2</v>
      </c>
      <c r="B471" s="495" t="s">
        <v>108</v>
      </c>
      <c r="C471" s="495"/>
      <c r="D471" s="495"/>
      <c r="E471" s="495"/>
      <c r="F471" s="495"/>
      <c r="G471" s="495"/>
      <c r="H471" s="495"/>
      <c r="I471" s="495"/>
      <c r="J471" s="495"/>
      <c r="K471" s="495"/>
      <c r="L471" s="495"/>
      <c r="M471" s="495"/>
      <c r="N471" s="495"/>
      <c r="O471" s="495"/>
      <c r="P471" s="495"/>
      <c r="Q471" s="495"/>
    </row>
    <row r="472" customFormat="false" ht="45" hidden="true" customHeight="false" outlineLevel="0" collapsed="false">
      <c r="A472" s="595" t="s">
        <v>268</v>
      </c>
      <c r="B472" s="32" t="s">
        <v>214</v>
      </c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376"/>
    </row>
    <row r="473" customFormat="false" ht="45" hidden="true" customHeight="false" outlineLevel="0" collapsed="false">
      <c r="A473" s="595" t="s">
        <v>39</v>
      </c>
      <c r="B473" s="32" t="s">
        <v>218</v>
      </c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376"/>
    </row>
    <row r="474" customFormat="false" ht="15.75" hidden="true" customHeight="true" outlineLevel="0" collapsed="false">
      <c r="A474" s="595" t="n">
        <v>3</v>
      </c>
      <c r="B474" s="375" t="s">
        <v>369</v>
      </c>
      <c r="C474" s="375"/>
      <c r="D474" s="375"/>
      <c r="E474" s="375"/>
      <c r="F474" s="375"/>
      <c r="G474" s="375"/>
      <c r="H474" s="375"/>
      <c r="I474" s="375"/>
      <c r="J474" s="375"/>
      <c r="K474" s="375"/>
      <c r="L474" s="375"/>
      <c r="M474" s="375"/>
      <c r="N474" s="375"/>
      <c r="O474" s="375"/>
      <c r="P474" s="375"/>
      <c r="Q474" s="375"/>
    </row>
    <row r="475" customFormat="false" ht="30" hidden="true" customHeight="false" outlineLevel="0" collapsed="false">
      <c r="A475" s="595" t="s">
        <v>45</v>
      </c>
      <c r="B475" s="41" t="s">
        <v>370</v>
      </c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376"/>
    </row>
    <row r="476" customFormat="false" ht="15.75" hidden="true" customHeight="false" outlineLevel="0" collapsed="false">
      <c r="A476" s="391"/>
    </row>
    <row r="477" customFormat="false" ht="63" hidden="true" customHeight="false" outlineLevel="0" collapsed="false">
      <c r="A477" s="383" t="s">
        <v>74</v>
      </c>
    </row>
    <row r="478" customFormat="false" ht="15.75" hidden="true" customHeight="false" outlineLevel="0" collapsed="false">
      <c r="A478" s="55" t="s">
        <v>371</v>
      </c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</row>
    <row r="479" customFormat="false" ht="15.75" hidden="true" customHeight="false" outlineLevel="0" collapsed="false">
      <c r="A479" s="383"/>
    </row>
    <row r="480" customFormat="false" ht="14.05" hidden="false" customHeight="false" outlineLevel="0" collapsed="false">
      <c r="A480" s="677"/>
      <c r="B480" s="678"/>
      <c r="C480" s="678"/>
      <c r="D480" s="678"/>
      <c r="E480" s="678"/>
      <c r="F480" s="678"/>
      <c r="G480" s="678"/>
    </row>
    <row r="481" customFormat="false" ht="14.05" hidden="false" customHeight="false" outlineLevel="0" collapsed="false">
      <c r="A481" s="676" t="s">
        <v>354</v>
      </c>
      <c r="B481" s="676"/>
      <c r="C481" s="676"/>
      <c r="D481" s="676"/>
      <c r="E481" s="676"/>
      <c r="F481" s="676"/>
      <c r="G481" s="676"/>
    </row>
    <row r="482" customFormat="false" ht="14.05" hidden="false" customHeight="false" outlineLevel="0" collapsed="false">
      <c r="A482" s="677"/>
      <c r="B482" s="678"/>
      <c r="C482" s="678"/>
      <c r="D482" s="678"/>
      <c r="E482" s="678"/>
      <c r="F482" s="678"/>
      <c r="G482" s="678"/>
    </row>
    <row r="483" customFormat="false" ht="14.05" hidden="false" customHeight="false" outlineLevel="0" collapsed="false">
      <c r="A483" s="676" t="s">
        <v>180</v>
      </c>
      <c r="B483" s="676"/>
      <c r="C483" s="676"/>
      <c r="D483" s="676"/>
      <c r="E483" s="676"/>
      <c r="F483" s="676"/>
      <c r="G483" s="676"/>
    </row>
    <row r="484" customFormat="false" ht="14.05" hidden="false" customHeight="false" outlineLevel="0" collapsed="false">
      <c r="A484" s="676" t="s">
        <v>373</v>
      </c>
      <c r="B484" s="676"/>
      <c r="C484" s="676"/>
      <c r="D484" s="676"/>
      <c r="E484" s="676"/>
      <c r="F484" s="676"/>
      <c r="G484" s="676"/>
    </row>
    <row r="485" customFormat="false" ht="31.5" hidden="false" customHeight="true" outlineLevel="0" collapsed="false">
      <c r="A485" s="834" t="s">
        <v>555</v>
      </c>
      <c r="B485" s="834"/>
      <c r="C485" s="834"/>
      <c r="D485" s="834"/>
      <c r="E485" s="834"/>
      <c r="F485" s="834"/>
      <c r="G485" s="834"/>
    </row>
    <row r="486" customFormat="false" ht="14.05" hidden="false" customHeight="false" outlineLevel="0" collapsed="false">
      <c r="A486" s="739"/>
      <c r="B486" s="678"/>
      <c r="C486" s="678"/>
      <c r="D486" s="678"/>
      <c r="E486" s="678"/>
      <c r="F486" s="678"/>
      <c r="G486" s="678"/>
    </row>
    <row r="487" customFormat="false" ht="46.5" hidden="false" customHeight="true" outlineLevel="0" collapsed="false">
      <c r="A487" s="63" t="s">
        <v>359</v>
      </c>
      <c r="B487" s="63" t="s">
        <v>123</v>
      </c>
      <c r="C487" s="63" t="s">
        <v>185</v>
      </c>
      <c r="D487" s="63" t="s">
        <v>376</v>
      </c>
      <c r="E487" s="63"/>
      <c r="F487" s="63"/>
      <c r="G487" s="63" t="s">
        <v>471</v>
      </c>
    </row>
    <row r="488" customFormat="false" ht="29.85" hidden="false" customHeight="true" outlineLevel="0" collapsed="false">
      <c r="A488" s="63"/>
      <c r="B488" s="63"/>
      <c r="C488" s="63"/>
      <c r="D488" s="63" t="s">
        <v>378</v>
      </c>
      <c r="E488" s="63" t="s">
        <v>379</v>
      </c>
      <c r="F488" s="63"/>
      <c r="G488" s="63" t="s">
        <v>472</v>
      </c>
    </row>
    <row r="489" customFormat="false" ht="42.75" hidden="false" customHeight="true" outlineLevel="0" collapsed="false">
      <c r="A489" s="63"/>
      <c r="B489" s="63"/>
      <c r="C489" s="63"/>
      <c r="D489" s="63"/>
      <c r="E489" s="63" t="s">
        <v>78</v>
      </c>
      <c r="F489" s="63" t="s">
        <v>380</v>
      </c>
      <c r="G489" s="65"/>
    </row>
    <row r="490" customFormat="false" ht="14.05" hidden="false" customHeight="false" outlineLevel="0" collapsed="false">
      <c r="A490" s="706" t="n">
        <v>1</v>
      </c>
      <c r="B490" s="706" t="n">
        <v>2</v>
      </c>
      <c r="C490" s="706" t="n">
        <v>3</v>
      </c>
      <c r="D490" s="706" t="n">
        <v>4</v>
      </c>
      <c r="E490" s="706" t="n">
        <v>5</v>
      </c>
      <c r="F490" s="706" t="n">
        <v>6</v>
      </c>
      <c r="G490" s="706" t="n">
        <v>7</v>
      </c>
    </row>
    <row r="491" customFormat="false" ht="20.1" hidden="false" customHeight="true" outlineLevel="0" collapsed="false">
      <c r="A491" s="63" t="n">
        <v>1</v>
      </c>
      <c r="B491" s="63" t="s">
        <v>556</v>
      </c>
      <c r="C491" s="63"/>
      <c r="D491" s="63"/>
      <c r="E491" s="63"/>
      <c r="F491" s="63"/>
      <c r="G491" s="63"/>
    </row>
    <row r="492" customFormat="false" ht="44.85" hidden="false" customHeight="true" outlineLevel="0" collapsed="false">
      <c r="A492" s="106" t="s">
        <v>15</v>
      </c>
      <c r="B492" s="65" t="s">
        <v>557</v>
      </c>
      <c r="C492" s="63" t="s">
        <v>198</v>
      </c>
      <c r="D492" s="63"/>
      <c r="E492" s="63"/>
      <c r="F492" s="63"/>
      <c r="G492" s="63"/>
    </row>
    <row r="493" customFormat="false" ht="47.75" hidden="false" customHeight="true" outlineLevel="0" collapsed="false">
      <c r="A493" s="106" t="s">
        <v>20</v>
      </c>
      <c r="B493" s="65" t="s">
        <v>558</v>
      </c>
      <c r="C493" s="63" t="s">
        <v>198</v>
      </c>
      <c r="D493" s="63"/>
      <c r="E493" s="63"/>
      <c r="F493" s="63"/>
      <c r="G493" s="63"/>
    </row>
    <row r="494" customFormat="false" ht="47.75" hidden="false" customHeight="true" outlineLevel="0" collapsed="false">
      <c r="A494" s="106" t="s">
        <v>23</v>
      </c>
      <c r="B494" s="65" t="s">
        <v>559</v>
      </c>
      <c r="C494" s="63" t="s">
        <v>198</v>
      </c>
      <c r="D494" s="63"/>
      <c r="E494" s="63"/>
      <c r="F494" s="63"/>
      <c r="G494" s="63"/>
    </row>
    <row r="495" customFormat="false" ht="53.85" hidden="false" customHeight="true" outlineLevel="0" collapsed="false">
      <c r="A495" s="106" t="s">
        <v>26</v>
      </c>
      <c r="B495" s="65" t="s">
        <v>427</v>
      </c>
      <c r="C495" s="63" t="s">
        <v>198</v>
      </c>
      <c r="D495" s="63"/>
      <c r="E495" s="63"/>
      <c r="F495" s="63"/>
      <c r="G495" s="63"/>
    </row>
    <row r="496" customFormat="false" ht="49.25" hidden="false" customHeight="true" outlineLevel="0" collapsed="false">
      <c r="A496" s="106" t="s">
        <v>29</v>
      </c>
      <c r="B496" s="65" t="s">
        <v>419</v>
      </c>
      <c r="C496" s="63" t="s">
        <v>198</v>
      </c>
      <c r="D496" s="63"/>
      <c r="E496" s="63"/>
      <c r="F496" s="63"/>
      <c r="G496" s="63"/>
    </row>
    <row r="497" customFormat="false" ht="58.9" hidden="false" customHeight="true" outlineLevel="0" collapsed="false">
      <c r="A497" s="106" t="s">
        <v>388</v>
      </c>
      <c r="B497" s="65" t="s">
        <v>560</v>
      </c>
      <c r="C497" s="63" t="s">
        <v>561</v>
      </c>
      <c r="D497" s="63"/>
      <c r="E497" s="63"/>
      <c r="F497" s="63"/>
      <c r="G497" s="63"/>
    </row>
    <row r="498" customFormat="false" ht="70.1" hidden="false" customHeight="true" outlineLevel="0" collapsed="false">
      <c r="A498" s="106" t="s">
        <v>390</v>
      </c>
      <c r="B498" s="680" t="s">
        <v>426</v>
      </c>
      <c r="C498" s="63" t="s">
        <v>206</v>
      </c>
      <c r="D498" s="63"/>
      <c r="E498" s="63"/>
      <c r="F498" s="63"/>
      <c r="G498" s="63"/>
    </row>
    <row r="499" customFormat="false" ht="70.1" hidden="false" customHeight="true" outlineLevel="0" collapsed="false">
      <c r="A499" s="106" t="s">
        <v>392</v>
      </c>
      <c r="B499" s="680" t="s">
        <v>562</v>
      </c>
      <c r="C499" s="63" t="s">
        <v>217</v>
      </c>
      <c r="D499" s="63"/>
      <c r="E499" s="63"/>
      <c r="F499" s="63"/>
      <c r="G499" s="63"/>
    </row>
    <row r="500" customFormat="false" ht="70.1" hidden="false" customHeight="true" outlineLevel="0" collapsed="false">
      <c r="A500" s="106" t="s">
        <v>394</v>
      </c>
      <c r="B500" s="680" t="s">
        <v>512</v>
      </c>
      <c r="C500" s="63"/>
      <c r="D500" s="63"/>
      <c r="E500" s="63"/>
      <c r="F500" s="63"/>
      <c r="G500" s="63"/>
    </row>
    <row r="501" customFormat="false" ht="18.4" hidden="false" customHeight="true" outlineLevel="0" collapsed="false">
      <c r="A501" s="63" t="n">
        <v>2</v>
      </c>
      <c r="B501" s="67" t="s">
        <v>34</v>
      </c>
      <c r="C501" s="67"/>
      <c r="D501" s="67"/>
      <c r="E501" s="67"/>
      <c r="F501" s="67"/>
      <c r="G501" s="67"/>
    </row>
    <row r="502" customFormat="false" ht="54.4" hidden="false" customHeight="true" outlineLevel="0" collapsed="false">
      <c r="A502" s="106" t="s">
        <v>268</v>
      </c>
      <c r="B502" s="65" t="s">
        <v>563</v>
      </c>
      <c r="C502" s="63" t="s">
        <v>198</v>
      </c>
      <c r="D502" s="63"/>
      <c r="E502" s="63"/>
      <c r="F502" s="63"/>
      <c r="G502" s="63"/>
    </row>
    <row r="503" customFormat="false" ht="37.7" hidden="false" customHeight="true" outlineLevel="0" collapsed="false">
      <c r="A503" s="106" t="s">
        <v>39</v>
      </c>
      <c r="B503" s="65" t="s">
        <v>564</v>
      </c>
      <c r="C503" s="63" t="s">
        <v>217</v>
      </c>
      <c r="D503" s="63"/>
      <c r="E503" s="63"/>
      <c r="F503" s="63"/>
      <c r="G503" s="63"/>
    </row>
    <row r="504" customFormat="false" ht="34.15" hidden="false" customHeight="true" outlineLevel="0" collapsed="false">
      <c r="A504" s="106" t="s">
        <v>404</v>
      </c>
      <c r="B504" s="65" t="s">
        <v>565</v>
      </c>
      <c r="C504" s="63" t="s">
        <v>217</v>
      </c>
      <c r="D504" s="63"/>
      <c r="E504" s="63"/>
      <c r="F504" s="63"/>
      <c r="G504" s="63"/>
    </row>
    <row r="505" customFormat="false" ht="19.35" hidden="false" customHeight="true" outlineLevel="0" collapsed="false">
      <c r="A505" s="63" t="n">
        <v>3</v>
      </c>
      <c r="B505" s="67" t="s">
        <v>43</v>
      </c>
      <c r="C505" s="67"/>
      <c r="D505" s="67"/>
      <c r="E505" s="67"/>
      <c r="F505" s="67"/>
      <c r="G505" s="67"/>
    </row>
    <row r="506" customFormat="false" ht="35.1" hidden="false" customHeight="true" outlineLevel="0" collapsed="false">
      <c r="A506" s="106" t="s">
        <v>45</v>
      </c>
      <c r="B506" s="680" t="s">
        <v>566</v>
      </c>
      <c r="C506" s="63" t="s">
        <v>198</v>
      </c>
      <c r="D506" s="63"/>
      <c r="E506" s="63"/>
      <c r="F506" s="63"/>
      <c r="G506" s="63"/>
    </row>
    <row r="507" customFormat="false" ht="35.1" hidden="false" customHeight="true" outlineLevel="0" collapsed="false">
      <c r="A507" s="106" t="s">
        <v>408</v>
      </c>
      <c r="B507" s="680" t="s">
        <v>567</v>
      </c>
      <c r="C507" s="63" t="s">
        <v>217</v>
      </c>
      <c r="D507" s="63"/>
      <c r="E507" s="63"/>
      <c r="F507" s="63"/>
      <c r="G507" s="63"/>
    </row>
    <row r="508" customFormat="false" ht="14.05" hidden="false" customHeight="false" outlineLevel="0" collapsed="false">
      <c r="A508" s="682"/>
      <c r="B508" s="678"/>
      <c r="C508" s="678"/>
      <c r="D508" s="678"/>
      <c r="E508" s="678"/>
      <c r="F508" s="678"/>
      <c r="G508" s="678"/>
    </row>
    <row r="509" customFormat="false" ht="14.05" hidden="false" customHeight="false" outlineLevel="0" collapsed="false">
      <c r="A509" s="683" t="s">
        <v>74</v>
      </c>
      <c r="B509" s="683"/>
      <c r="C509" s="683"/>
      <c r="D509" s="683"/>
      <c r="E509" s="683"/>
      <c r="F509" s="683"/>
      <c r="G509" s="683"/>
    </row>
    <row r="510" customFormat="false" ht="23.25" hidden="false" customHeight="true" outlineLevel="0" collapsed="false">
      <c r="A510" s="835" t="s">
        <v>410</v>
      </c>
      <c r="B510" s="835"/>
      <c r="C510" s="835"/>
      <c r="D510" s="835"/>
      <c r="E510" s="835"/>
      <c r="F510" s="835"/>
      <c r="G510" s="835"/>
    </row>
    <row r="512" customFormat="false" ht="15.75" hidden="true" customHeight="false" outlineLevel="0" collapsed="false">
      <c r="A512" s="381" t="s">
        <v>411</v>
      </c>
    </row>
    <row r="513" customFormat="false" ht="15.75" hidden="true" customHeight="false" outlineLevel="0" collapsed="false">
      <c r="A513" s="392" t="s">
        <v>355</v>
      </c>
      <c r="B513" s="392"/>
      <c r="C513" s="392"/>
      <c r="D513" s="392"/>
      <c r="E513" s="392"/>
      <c r="F513" s="392"/>
      <c r="G513" s="392"/>
    </row>
    <row r="514" customFormat="false" ht="15.75" hidden="true" customHeight="false" outlineLevel="0" collapsed="false">
      <c r="A514" s="392" t="s">
        <v>412</v>
      </c>
      <c r="B514" s="392"/>
      <c r="C514" s="392"/>
      <c r="D514" s="392"/>
      <c r="E514" s="392"/>
      <c r="F514" s="392"/>
      <c r="G514" s="392"/>
    </row>
    <row r="515" customFormat="false" ht="15.75" hidden="true" customHeight="false" outlineLevel="0" collapsed="false">
      <c r="A515" s="392" t="s">
        <v>413</v>
      </c>
      <c r="B515" s="392"/>
      <c r="C515" s="392"/>
      <c r="D515" s="392"/>
      <c r="E515" s="392"/>
      <c r="F515" s="392"/>
      <c r="G515" s="392"/>
    </row>
    <row r="516" customFormat="false" ht="15.75" hidden="true" customHeight="false" outlineLevel="0" collapsed="false">
      <c r="A516" s="490"/>
    </row>
    <row r="517" customFormat="false" ht="15.75" hidden="true" customHeight="false" outlineLevel="0" collapsed="false">
      <c r="A517" s="490"/>
    </row>
    <row r="518" customFormat="false" ht="16.5" hidden="true" customHeight="true" outlineLevel="0" collapsed="false">
      <c r="A518" s="30" t="s">
        <v>414</v>
      </c>
      <c r="B518" s="30"/>
      <c r="C518" s="30"/>
      <c r="D518" s="30" t="s">
        <v>415</v>
      </c>
      <c r="E518" s="30"/>
      <c r="F518" s="30"/>
      <c r="G518" s="196" t="s">
        <v>473</v>
      </c>
      <c r="H518" s="30" t="s">
        <v>474</v>
      </c>
      <c r="I518" s="30"/>
      <c r="J518" s="30"/>
      <c r="K518" s="30" t="s">
        <v>416</v>
      </c>
      <c r="L518" s="30"/>
    </row>
    <row r="519" customFormat="false" ht="15.6" hidden="true" customHeight="true" outlineLevel="0" collapsed="false">
      <c r="A519" s="202" t="n">
        <v>1</v>
      </c>
      <c r="B519" s="202"/>
      <c r="C519" s="202"/>
      <c r="D519" s="202" t="n">
        <v>2</v>
      </c>
      <c r="E519" s="202"/>
      <c r="F519" s="202"/>
      <c r="G519" s="201" t="n">
        <v>3</v>
      </c>
      <c r="H519" s="202" t="n">
        <v>4</v>
      </c>
      <c r="I519" s="202"/>
      <c r="J519" s="202"/>
      <c r="K519" s="202" t="n">
        <v>5</v>
      </c>
      <c r="L519" s="202"/>
    </row>
    <row r="520" customFormat="false" ht="60" hidden="true" customHeight="true" outlineLevel="0" collapsed="false">
      <c r="A520" s="38" t="s">
        <v>417</v>
      </c>
      <c r="B520" s="38"/>
      <c r="C520" s="38"/>
      <c r="D520" s="40"/>
      <c r="E520" s="40"/>
      <c r="F520" s="40"/>
      <c r="G520" s="44"/>
      <c r="H520" s="40"/>
      <c r="I520" s="40"/>
      <c r="J520" s="40"/>
      <c r="K520" s="40"/>
      <c r="L520" s="40"/>
    </row>
    <row r="521" customFormat="false" ht="90" hidden="true" customHeight="true" outlineLevel="0" collapsed="false">
      <c r="A521" s="38" t="s">
        <v>418</v>
      </c>
      <c r="B521" s="38"/>
      <c r="C521" s="38"/>
      <c r="D521" s="40"/>
      <c r="E521" s="40"/>
      <c r="F521" s="40"/>
      <c r="G521" s="44"/>
      <c r="H521" s="40"/>
      <c r="I521" s="40"/>
      <c r="J521" s="40"/>
      <c r="K521" s="40"/>
      <c r="L521" s="40"/>
    </row>
    <row r="522" customFormat="false" ht="105" hidden="true" customHeight="true" outlineLevel="0" collapsed="false">
      <c r="A522" s="229" t="s">
        <v>419</v>
      </c>
      <c r="B522" s="229"/>
      <c r="C522" s="229"/>
      <c r="D522" s="40"/>
      <c r="E522" s="40"/>
      <c r="F522" s="40"/>
      <c r="G522" s="44"/>
      <c r="H522" s="40"/>
      <c r="I522" s="40"/>
      <c r="J522" s="40"/>
      <c r="K522" s="40"/>
      <c r="L522" s="40"/>
    </row>
    <row r="523" customFormat="false" ht="45" hidden="true" customHeight="true" outlineLevel="0" collapsed="false">
      <c r="A523" s="38" t="s">
        <v>420</v>
      </c>
      <c r="B523" s="38"/>
      <c r="C523" s="38"/>
      <c r="D523" s="40"/>
      <c r="E523" s="40"/>
      <c r="F523" s="40"/>
      <c r="G523" s="44"/>
      <c r="H523" s="40"/>
      <c r="I523" s="40"/>
      <c r="J523" s="40"/>
      <c r="K523" s="40"/>
      <c r="L523" s="40"/>
    </row>
    <row r="524" customFormat="false" ht="60" hidden="true" customHeight="true" outlineLevel="0" collapsed="false">
      <c r="A524" s="38" t="s">
        <v>421</v>
      </c>
      <c r="B524" s="38"/>
      <c r="C524" s="38"/>
      <c r="D524" s="40"/>
      <c r="E524" s="40"/>
      <c r="F524" s="40"/>
      <c r="G524" s="44"/>
      <c r="H524" s="40"/>
      <c r="I524" s="40"/>
      <c r="J524" s="40"/>
      <c r="K524" s="40"/>
      <c r="L524" s="40"/>
    </row>
    <row r="525" customFormat="false" ht="75" hidden="true" customHeight="true" outlineLevel="0" collapsed="false">
      <c r="A525" s="38" t="s">
        <v>422</v>
      </c>
      <c r="B525" s="38"/>
      <c r="C525" s="38"/>
      <c r="D525" s="40"/>
      <c r="E525" s="40"/>
      <c r="F525" s="40"/>
      <c r="G525" s="44"/>
      <c r="H525" s="40"/>
      <c r="I525" s="40"/>
      <c r="J525" s="40"/>
      <c r="K525" s="40"/>
      <c r="L525" s="40"/>
    </row>
    <row r="526" customFormat="false" ht="105" hidden="true" customHeight="true" outlineLevel="0" collapsed="false">
      <c r="A526" s="38" t="s">
        <v>423</v>
      </c>
      <c r="B526" s="38"/>
      <c r="C526" s="38"/>
      <c r="D526" s="40"/>
      <c r="E526" s="40"/>
      <c r="F526" s="40"/>
      <c r="G526" s="44"/>
      <c r="H526" s="40"/>
      <c r="I526" s="40"/>
      <c r="J526" s="40"/>
      <c r="K526" s="40"/>
      <c r="L526" s="40"/>
    </row>
    <row r="527" customFormat="false" ht="105" hidden="true" customHeight="true" outlineLevel="0" collapsed="false">
      <c r="A527" s="38" t="s">
        <v>424</v>
      </c>
      <c r="B527" s="38"/>
      <c r="C527" s="38"/>
      <c r="D527" s="40"/>
      <c r="E527" s="40"/>
      <c r="F527" s="40"/>
      <c r="G527" s="44"/>
      <c r="H527" s="40"/>
      <c r="I527" s="40"/>
      <c r="J527" s="40"/>
      <c r="K527" s="40"/>
      <c r="L527" s="40"/>
    </row>
    <row r="528" customFormat="false" ht="60" hidden="true" customHeight="true" outlineLevel="0" collapsed="false">
      <c r="A528" s="38" t="s">
        <v>425</v>
      </c>
      <c r="B528" s="38"/>
      <c r="C528" s="38"/>
      <c r="D528" s="40"/>
      <c r="E528" s="40"/>
      <c r="F528" s="40"/>
      <c r="G528" s="44"/>
      <c r="H528" s="40"/>
      <c r="I528" s="40"/>
      <c r="J528" s="40"/>
      <c r="K528" s="40"/>
      <c r="L528" s="40"/>
    </row>
    <row r="529" customFormat="false" ht="75" hidden="true" customHeight="true" outlineLevel="0" collapsed="false">
      <c r="A529" s="38" t="s">
        <v>426</v>
      </c>
      <c r="B529" s="38"/>
      <c r="C529" s="38"/>
      <c r="D529" s="40"/>
      <c r="E529" s="40"/>
      <c r="F529" s="40"/>
      <c r="G529" s="44"/>
      <c r="H529" s="40"/>
      <c r="I529" s="40"/>
      <c r="J529" s="40"/>
      <c r="K529" s="40"/>
      <c r="L529" s="40"/>
    </row>
    <row r="530" customFormat="false" ht="120" hidden="true" customHeight="true" outlineLevel="0" collapsed="false">
      <c r="A530" s="38" t="s">
        <v>427</v>
      </c>
      <c r="B530" s="38"/>
      <c r="C530" s="38"/>
      <c r="D530" s="40"/>
      <c r="E530" s="40"/>
      <c r="F530" s="40"/>
      <c r="G530" s="44"/>
      <c r="H530" s="40"/>
      <c r="I530" s="40"/>
      <c r="J530" s="40"/>
      <c r="K530" s="40"/>
      <c r="L530" s="40"/>
    </row>
    <row r="531" customFormat="false" ht="30" hidden="true" customHeight="true" outlineLevel="0" collapsed="false">
      <c r="A531" s="38" t="s">
        <v>428</v>
      </c>
      <c r="B531" s="38"/>
      <c r="C531" s="38"/>
      <c r="D531" s="40"/>
      <c r="E531" s="40"/>
      <c r="F531" s="40"/>
      <c r="G531" s="44"/>
      <c r="H531" s="40"/>
      <c r="I531" s="40"/>
      <c r="J531" s="40"/>
      <c r="K531" s="40"/>
      <c r="L531" s="40"/>
    </row>
    <row r="532" customFormat="false" ht="135" hidden="true" customHeight="true" outlineLevel="0" collapsed="false">
      <c r="A532" s="38" t="s">
        <v>429</v>
      </c>
      <c r="B532" s="38"/>
      <c r="C532" s="38"/>
      <c r="D532" s="40"/>
      <c r="E532" s="40"/>
      <c r="F532" s="40"/>
      <c r="G532" s="44"/>
      <c r="H532" s="40"/>
      <c r="I532" s="40"/>
      <c r="J532" s="40"/>
      <c r="K532" s="40"/>
      <c r="L532" s="40"/>
    </row>
    <row r="533" customFormat="false" ht="45" hidden="true" customHeight="true" outlineLevel="0" collapsed="false">
      <c r="A533" s="38" t="s">
        <v>430</v>
      </c>
      <c r="B533" s="38"/>
      <c r="C533" s="38"/>
      <c r="D533" s="40"/>
      <c r="E533" s="40"/>
      <c r="F533" s="40"/>
      <c r="G533" s="44"/>
      <c r="H533" s="40"/>
      <c r="I533" s="40"/>
      <c r="J533" s="40"/>
      <c r="K533" s="40"/>
      <c r="L533" s="40"/>
    </row>
    <row r="534" customFormat="false" ht="75" hidden="true" customHeight="true" outlineLevel="0" collapsed="false">
      <c r="A534" s="38" t="s">
        <v>431</v>
      </c>
      <c r="B534" s="38"/>
      <c r="C534" s="38"/>
      <c r="D534" s="40"/>
      <c r="E534" s="40"/>
      <c r="F534" s="40"/>
      <c r="G534" s="44"/>
      <c r="H534" s="40"/>
      <c r="I534" s="40"/>
      <c r="J534" s="40"/>
      <c r="K534" s="40"/>
      <c r="L534" s="40"/>
    </row>
    <row r="535" customFormat="false" ht="75" hidden="true" customHeight="true" outlineLevel="0" collapsed="false">
      <c r="A535" s="229" t="s">
        <v>432</v>
      </c>
      <c r="B535" s="229"/>
      <c r="C535" s="229"/>
      <c r="D535" s="40"/>
      <c r="E535" s="40"/>
      <c r="F535" s="40"/>
      <c r="G535" s="44"/>
      <c r="H535" s="40"/>
      <c r="I535" s="40"/>
      <c r="J535" s="40"/>
      <c r="K535" s="40"/>
      <c r="L535" s="40"/>
    </row>
    <row r="536" customFormat="false" ht="45" hidden="true" customHeight="true" outlineLevel="0" collapsed="false">
      <c r="A536" s="229" t="s">
        <v>433</v>
      </c>
      <c r="B536" s="229"/>
      <c r="C536" s="229"/>
      <c r="D536" s="40"/>
      <c r="E536" s="40"/>
      <c r="F536" s="40"/>
      <c r="G536" s="44"/>
      <c r="H536" s="40"/>
      <c r="I536" s="40"/>
      <c r="J536" s="40"/>
      <c r="K536" s="40"/>
      <c r="L536" s="40"/>
    </row>
    <row r="537" customFormat="false" ht="15.75" hidden="true" customHeight="false" outlineLevel="0" collapsed="false">
      <c r="A537" s="146"/>
      <c r="B537" s="186"/>
      <c r="C537" s="232"/>
      <c r="D537" s="232"/>
      <c r="E537" s="186"/>
      <c r="F537" s="232"/>
      <c r="G537" s="232"/>
      <c r="H537" s="232"/>
      <c r="I537" s="186"/>
      <c r="J537" s="232"/>
      <c r="K537" s="232"/>
      <c r="L537" s="186"/>
    </row>
    <row r="538" customFormat="false" ht="15.75" hidden="true" customHeight="false" outlineLevel="0" collapsed="false">
      <c r="A538" s="146"/>
      <c r="B538" s="186"/>
      <c r="C538" s="186"/>
      <c r="D538" s="232"/>
      <c r="E538" s="186"/>
      <c r="F538" s="186"/>
      <c r="G538" s="232"/>
      <c r="H538" s="232"/>
      <c r="I538" s="186"/>
      <c r="J538" s="186"/>
      <c r="K538" s="232"/>
      <c r="L538" s="186"/>
    </row>
    <row r="539" customFormat="false" ht="78.75" hidden="true" customHeight="false" outlineLevel="0" collapsed="false">
      <c r="A539" s="146" t="s">
        <v>143</v>
      </c>
      <c r="B539" s="186"/>
      <c r="C539" s="232"/>
      <c r="D539" s="232"/>
      <c r="E539" s="186"/>
      <c r="F539" s="232"/>
      <c r="G539" s="232"/>
      <c r="H539" s="232"/>
      <c r="I539" s="186"/>
      <c r="J539" s="232"/>
      <c r="K539" s="232"/>
      <c r="L539" s="186"/>
    </row>
    <row r="540" customFormat="false" ht="31.5" hidden="true" customHeight="true" outlineLevel="0" collapsed="false">
      <c r="A540" s="146"/>
      <c r="B540" s="146"/>
      <c r="C540" s="192" t="s">
        <v>434</v>
      </c>
      <c r="D540" s="192"/>
      <c r="E540" s="146"/>
      <c r="F540" s="192" t="s">
        <v>145</v>
      </c>
      <c r="G540" s="192"/>
      <c r="H540" s="192"/>
      <c r="I540" s="146"/>
      <c r="J540" s="192" t="s">
        <v>146</v>
      </c>
      <c r="K540" s="192"/>
      <c r="L540" s="146"/>
    </row>
  </sheetData>
  <mergeCells count="1022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9:F459"/>
    <mergeCell ref="A460:H460"/>
    <mergeCell ref="A465:A466"/>
    <mergeCell ref="B465:B466"/>
    <mergeCell ref="C465:C466"/>
    <mergeCell ref="D465:D466"/>
    <mergeCell ref="E465:E466"/>
    <mergeCell ref="F465:I465"/>
    <mergeCell ref="J465:M465"/>
    <mergeCell ref="N465:Q465"/>
    <mergeCell ref="B468:Q468"/>
    <mergeCell ref="B471:Q471"/>
    <mergeCell ref="B474:Q474"/>
    <mergeCell ref="A478:Q478"/>
    <mergeCell ref="A481:G481"/>
    <mergeCell ref="A483:G483"/>
    <mergeCell ref="A484:G484"/>
    <mergeCell ref="A485:G485"/>
    <mergeCell ref="A487:A489"/>
    <mergeCell ref="B487:B489"/>
    <mergeCell ref="C487:C489"/>
    <mergeCell ref="D487:F487"/>
    <mergeCell ref="D488:D489"/>
    <mergeCell ref="E488:F488"/>
    <mergeCell ref="B491:G491"/>
    <mergeCell ref="B501:G501"/>
    <mergeCell ref="B505:G505"/>
    <mergeCell ref="A509:G509"/>
    <mergeCell ref="A510:G510"/>
    <mergeCell ref="A513:G513"/>
    <mergeCell ref="A514:G514"/>
    <mergeCell ref="A515:G515"/>
    <mergeCell ref="A518:C518"/>
    <mergeCell ref="D518:F518"/>
    <mergeCell ref="H518:J518"/>
    <mergeCell ref="K518:L518"/>
    <mergeCell ref="A519:C519"/>
    <mergeCell ref="D519:F519"/>
    <mergeCell ref="H519:J519"/>
    <mergeCell ref="K519:L519"/>
    <mergeCell ref="A520:C520"/>
    <mergeCell ref="D520:F520"/>
    <mergeCell ref="H520:J520"/>
    <mergeCell ref="K520:L520"/>
    <mergeCell ref="A521:C521"/>
    <mergeCell ref="D521:F521"/>
    <mergeCell ref="H521:J521"/>
    <mergeCell ref="K521:L521"/>
    <mergeCell ref="A522:C522"/>
    <mergeCell ref="D522:F522"/>
    <mergeCell ref="H522:J522"/>
    <mergeCell ref="K522:L522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B537:B539"/>
    <mergeCell ref="C537:D539"/>
    <mergeCell ref="E537:E539"/>
    <mergeCell ref="F537:H539"/>
    <mergeCell ref="I537:I539"/>
    <mergeCell ref="J537:K539"/>
    <mergeCell ref="L537:L539"/>
    <mergeCell ref="C540:D540"/>
    <mergeCell ref="F540:H540"/>
    <mergeCell ref="J540:K540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O5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60" workbookViewId="0">
      <selection pane="topLeft" activeCell="A1" activeCellId="0" sqref="A1"/>
    </sheetView>
  </sheetViews>
  <sheetFormatPr defaultRowHeight="15"/>
  <cols>
    <col collapsed="false" hidden="false" max="1" min="1" style="0" width="56.280612244898"/>
    <col collapsed="false" hidden="false" max="2" min="2" style="0" width="26.4234693877551"/>
    <col collapsed="false" hidden="false" max="4" min="3" style="0" width="16.7142857142857"/>
    <col collapsed="false" hidden="false" max="5" min="5" style="0" width="23.0051020408163"/>
    <col collapsed="false" hidden="false" max="8" min="6" style="0" width="8.70918367346939"/>
    <col collapsed="false" hidden="false" max="9" min="9" style="0" width="7"/>
    <col collapsed="false" hidden="false" max="10" min="10" style="0" width="9.70918367346939"/>
    <col collapsed="false" hidden="false" max="1025" min="11" style="0" width="8.70918367346939"/>
  </cols>
  <sheetData>
    <row r="1" customFormat="false" ht="15.25" hidden="true" customHeight="false" outlineLevel="0" collapsed="false">
      <c r="A1" s="381" t="s">
        <v>0</v>
      </c>
    </row>
    <row r="2" customFormat="false" ht="15.75" hidden="true" customHeight="false" outlineLevel="0" collapsed="false">
      <c r="A2" s="382" t="s">
        <v>1</v>
      </c>
    </row>
    <row r="3" customFormat="false" ht="15.75" hidden="true" customHeight="false" outlineLevel="0" collapsed="false">
      <c r="A3" s="24" t="s">
        <v>50</v>
      </c>
      <c r="B3" s="24"/>
      <c r="C3" s="24"/>
    </row>
    <row r="4" customFormat="false" ht="15.75" hidden="true" customHeight="false" outlineLevel="0" collapsed="false">
      <c r="A4" s="383"/>
    </row>
    <row r="5" customFormat="false" ht="164.25" hidden="true" customHeight="true" outlineLevel="0" collapsed="false">
      <c r="A5" s="377" t="s">
        <v>3</v>
      </c>
      <c r="B5" s="29" t="s">
        <v>6</v>
      </c>
      <c r="C5" s="29" t="s">
        <v>435</v>
      </c>
    </row>
    <row r="6" customFormat="false" ht="15" hidden="true" customHeight="false" outlineLevel="0" collapsed="false">
      <c r="A6" s="35" t="s">
        <v>9</v>
      </c>
      <c r="B6" s="32" t="s">
        <v>54</v>
      </c>
      <c r="C6" s="29"/>
    </row>
    <row r="7" customFormat="false" ht="34.5" hidden="true" customHeight="true" outlineLevel="0" collapsed="false">
      <c r="A7" s="34" t="n">
        <v>1</v>
      </c>
      <c r="B7" s="34" t="n">
        <v>4</v>
      </c>
      <c r="C7" s="384" t="n">
        <v>7</v>
      </c>
    </row>
    <row r="8" customFormat="false" ht="15" hidden="true" customHeight="true" outlineLevel="0" collapsed="false">
      <c r="A8" s="385" t="s">
        <v>12</v>
      </c>
      <c r="B8" s="39" t="n">
        <v>41640</v>
      </c>
      <c r="C8" s="38"/>
    </row>
    <row r="9" customFormat="false" ht="15" hidden="true" customHeight="false" outlineLevel="0" collapsed="false">
      <c r="A9" s="385"/>
      <c r="B9" s="39"/>
      <c r="C9" s="38"/>
    </row>
    <row r="10" customFormat="false" ht="45" hidden="true" customHeight="false" outlineLevel="0" collapsed="false">
      <c r="A10" s="387" t="s">
        <v>15</v>
      </c>
      <c r="B10" s="43" t="n">
        <v>41640</v>
      </c>
      <c r="C10" s="277" t="s">
        <v>436</v>
      </c>
    </row>
    <row r="11" customFormat="false" ht="30" hidden="true" customHeight="false" outlineLevel="0" collapsed="false">
      <c r="A11" s="387" t="s">
        <v>20</v>
      </c>
      <c r="B11" s="43" t="n">
        <v>41640</v>
      </c>
      <c r="C11" s="38" t="s">
        <v>42</v>
      </c>
    </row>
    <row r="12" customFormat="false" ht="15" hidden="true" customHeight="false" outlineLevel="0" collapsed="false">
      <c r="A12" s="35"/>
      <c r="B12" s="229"/>
      <c r="C12" s="229"/>
    </row>
    <row r="13" customFormat="false" ht="15" hidden="true" customHeight="true" outlineLevel="0" collapsed="false">
      <c r="A13" s="29" t="s">
        <v>33</v>
      </c>
      <c r="B13" s="39" t="n">
        <v>41640</v>
      </c>
      <c r="C13" s="38"/>
    </row>
    <row r="14" customFormat="false" ht="15" hidden="true" customHeight="false" outlineLevel="0" collapsed="false">
      <c r="A14" s="29"/>
      <c r="B14" s="39"/>
      <c r="C14" s="38"/>
    </row>
    <row r="15" customFormat="false" ht="45" hidden="true" customHeight="false" outlineLevel="0" collapsed="false">
      <c r="A15" s="35" t="s">
        <v>35</v>
      </c>
      <c r="B15" s="43" t="n">
        <v>41640</v>
      </c>
      <c r="C15" s="300" t="s">
        <v>437</v>
      </c>
    </row>
    <row r="16" customFormat="false" ht="30" hidden="true" customHeight="false" outlineLevel="0" collapsed="false">
      <c r="A16" s="387" t="s">
        <v>39</v>
      </c>
      <c r="B16" s="43" t="n">
        <v>41640</v>
      </c>
      <c r="C16" s="229" t="s">
        <v>438</v>
      </c>
    </row>
    <row r="17" customFormat="false" ht="15" hidden="true" customHeight="true" outlineLevel="0" collapsed="false">
      <c r="A17" s="29" t="n">
        <v>3</v>
      </c>
      <c r="B17" s="39" t="n">
        <v>41640</v>
      </c>
      <c r="C17" s="38"/>
    </row>
    <row r="18" customFormat="false" ht="133.5" hidden="true" customHeight="true" outlineLevel="0" collapsed="false">
      <c r="A18" s="29"/>
      <c r="B18" s="39"/>
      <c r="C18" s="38"/>
    </row>
    <row r="19" customFormat="false" ht="74.25" hidden="true" customHeight="true" outlineLevel="0" collapsed="false">
      <c r="A19" s="389" t="n">
        <v>41642</v>
      </c>
      <c r="B19" s="39" t="n">
        <v>41640</v>
      </c>
      <c r="C19" s="229" t="s">
        <v>439</v>
      </c>
    </row>
    <row r="20" customFormat="false" ht="102" hidden="true" customHeight="true" outlineLevel="0" collapsed="false">
      <c r="A20" s="389"/>
      <c r="B20" s="39"/>
      <c r="C20" s="229"/>
    </row>
    <row r="21" customFormat="false" ht="15" hidden="true" customHeight="false" outlineLevel="0" collapsed="false">
      <c r="A21" s="390"/>
    </row>
    <row r="22" customFormat="false" ht="15.75" hidden="true" customHeight="false" outlineLevel="0" collapsed="false">
      <c r="A22" s="391" t="s">
        <v>74</v>
      </c>
    </row>
    <row r="23" customFormat="false" ht="15.75" hidden="true" customHeight="false" outlineLevel="0" collapsed="false">
      <c r="A23" s="391" t="s">
        <v>49</v>
      </c>
    </row>
    <row r="24" customFormat="false" ht="15.75" hidden="true" customHeight="false" outlineLevel="0" collapsed="false">
      <c r="A24" s="381"/>
    </row>
    <row r="25" customFormat="false" ht="15.75" hidden="true" customHeight="false" outlineLevel="0" collapsed="false">
      <c r="A25" s="381" t="s">
        <v>75</v>
      </c>
    </row>
    <row r="26" customFormat="false" ht="15.75" hidden="true" customHeight="false" outlineLevel="0" collapsed="false">
      <c r="A26" s="392" t="s">
        <v>78</v>
      </c>
      <c r="B26" s="392"/>
      <c r="C26" s="392"/>
    </row>
    <row r="27" customFormat="false" ht="15.75" hidden="true" customHeight="false" outlineLevel="0" collapsed="false">
      <c r="A27" s="392" t="s">
        <v>440</v>
      </c>
      <c r="B27" s="392"/>
      <c r="C27" s="392"/>
    </row>
    <row r="28" customFormat="false" ht="15.75" hidden="true" customHeight="false" outlineLevel="0" collapsed="false">
      <c r="A28" s="393"/>
    </row>
    <row r="29" customFormat="false" ht="172.5" hidden="true" customHeight="true" outlineLevel="0" collapsed="false">
      <c r="A29" s="40" t="s">
        <v>80</v>
      </c>
      <c r="B29" s="40"/>
      <c r="C29" s="328"/>
      <c r="D29" s="328"/>
      <c r="E29" s="328"/>
      <c r="F29" s="328"/>
      <c r="G29" s="328"/>
      <c r="H29" s="328"/>
    </row>
    <row r="30" customFormat="false" ht="30.75" hidden="true" customHeight="true" outlineLevel="0" collapsed="false">
      <c r="A30" s="40"/>
      <c r="B30" s="40" t="s">
        <v>86</v>
      </c>
      <c r="C30" s="30"/>
      <c r="D30" s="30"/>
      <c r="E30" s="40" t="s">
        <v>89</v>
      </c>
      <c r="F30" s="40" t="s">
        <v>91</v>
      </c>
      <c r="G30" s="40"/>
      <c r="H30" s="40"/>
    </row>
    <row r="31" customFormat="false" ht="15.75" hidden="true" customHeight="false" outlineLevel="0" collapsed="false">
      <c r="A31" s="40"/>
      <c r="B31" s="40"/>
      <c r="C31" s="30"/>
      <c r="D31" s="30"/>
      <c r="E31" s="40"/>
      <c r="F31" s="40"/>
      <c r="G31" s="40"/>
      <c r="H31" s="40"/>
    </row>
    <row r="32" customFormat="false" ht="15.75" hidden="true" customHeight="false" outlineLevel="0" collapsed="false">
      <c r="A32" s="44" t="n">
        <v>1</v>
      </c>
      <c r="B32" s="44" t="n">
        <v>4</v>
      </c>
      <c r="C32" s="270"/>
      <c r="D32" s="270"/>
      <c r="E32" s="44" t="n">
        <v>8</v>
      </c>
      <c r="F32" s="40" t="n">
        <v>10</v>
      </c>
      <c r="G32" s="40"/>
      <c r="H32" s="40"/>
    </row>
    <row r="33" customFormat="false" ht="47.25" hidden="true" customHeight="true" outlineLevel="0" collapsed="false">
      <c r="A33" s="228" t="s">
        <v>192</v>
      </c>
      <c r="B33" s="394" t="n">
        <v>42004</v>
      </c>
      <c r="C33" s="395"/>
      <c r="D33" s="395"/>
      <c r="E33" s="396" t="n">
        <f aca="false">E34+E36+E37</f>
        <v>17193.04</v>
      </c>
      <c r="F33" s="397" t="n">
        <f aca="false">H34+H35+H36+H37</f>
        <v>3029.464</v>
      </c>
      <c r="G33" s="397"/>
      <c r="H33" s="397"/>
    </row>
    <row r="34" customFormat="false" ht="19.5" hidden="true" customHeight="true" outlineLevel="0" collapsed="false">
      <c r="A34" s="228"/>
      <c r="B34" s="394"/>
      <c r="C34" s="597"/>
      <c r="D34" s="597"/>
      <c r="E34" s="400" t="n">
        <f aca="false">E54</f>
        <v>14079.15</v>
      </c>
      <c r="F34" s="398" t="s">
        <v>95</v>
      </c>
      <c r="G34" s="398"/>
      <c r="H34" s="598" t="n">
        <f aca="false">H54</f>
        <v>1408</v>
      </c>
    </row>
    <row r="35" customFormat="false" ht="19.5" hidden="true" customHeight="true" outlineLevel="0" collapsed="false">
      <c r="A35" s="228"/>
      <c r="B35" s="394"/>
      <c r="C35" s="398"/>
      <c r="D35" s="398"/>
      <c r="E35" s="400" t="n">
        <f aca="false">E55</f>
        <v>0</v>
      </c>
      <c r="F35" s="398" t="s">
        <v>96</v>
      </c>
      <c r="G35" s="398"/>
      <c r="H35" s="600" t="n">
        <f aca="false">H55</f>
        <v>0</v>
      </c>
    </row>
    <row r="36" customFormat="false" ht="19.5" hidden="true" customHeight="true" outlineLevel="0" collapsed="false">
      <c r="A36" s="228"/>
      <c r="B36" s="394"/>
      <c r="C36" s="398"/>
      <c r="D36" s="398"/>
      <c r="E36" s="400" t="n">
        <f aca="false">E56</f>
        <v>3113.89</v>
      </c>
      <c r="F36" s="398" t="s">
        <v>97</v>
      </c>
      <c r="G36" s="398"/>
      <c r="H36" s="600" t="n">
        <f aca="false">H56</f>
        <v>533.889</v>
      </c>
    </row>
    <row r="37" customFormat="false" ht="19.5" hidden="true" customHeight="true" outlineLevel="0" collapsed="false">
      <c r="A37" s="228"/>
      <c r="B37" s="394"/>
      <c r="C37" s="398"/>
      <c r="D37" s="398"/>
      <c r="E37" s="400" t="n">
        <f aca="false">E57+E93+E126</f>
        <v>0</v>
      </c>
      <c r="F37" s="398" t="s">
        <v>62</v>
      </c>
      <c r="G37" s="398"/>
      <c r="H37" s="600" t="n">
        <f aca="false">H57+F93+F126</f>
        <v>1087.575</v>
      </c>
    </row>
    <row r="38" customFormat="false" ht="18.75" hidden="true" customHeight="false" outlineLevel="0" collapsed="false">
      <c r="A38" s="228"/>
      <c r="B38" s="394" t="n">
        <v>42369</v>
      </c>
      <c r="C38" s="404"/>
      <c r="D38" s="404"/>
      <c r="E38" s="396" t="n">
        <f aca="false">E39+E40+E41+E42</f>
        <v>4780.39</v>
      </c>
      <c r="F38" s="397" t="n">
        <f aca="false">H39+H40+H41+H42</f>
        <v>56253.53</v>
      </c>
      <c r="G38" s="397"/>
      <c r="H38" s="397"/>
    </row>
    <row r="39" customFormat="false" ht="19.5" hidden="true" customHeight="true" outlineLevel="0" collapsed="false">
      <c r="A39" s="228"/>
      <c r="B39" s="394"/>
      <c r="C39" s="398"/>
      <c r="D39" s="398"/>
      <c r="E39" s="400" t="n">
        <f aca="false">E59+E96</f>
        <v>0</v>
      </c>
      <c r="F39" s="398" t="s">
        <v>95</v>
      </c>
      <c r="G39" s="398"/>
      <c r="H39" s="598" t="n">
        <f aca="false">H59+H96</f>
        <v>19069.2</v>
      </c>
    </row>
    <row r="40" customFormat="false" ht="19.5" hidden="true" customHeight="true" outlineLevel="0" collapsed="false">
      <c r="A40" s="228"/>
      <c r="B40" s="394"/>
      <c r="C40" s="398"/>
      <c r="D40" s="398"/>
      <c r="E40" s="400" t="n">
        <f aca="false">E60+E97</f>
        <v>1156.4</v>
      </c>
      <c r="F40" s="398" t="s">
        <v>96</v>
      </c>
      <c r="G40" s="398"/>
      <c r="H40" s="600" t="n">
        <f aca="false">H60+H97</f>
        <v>17814.84</v>
      </c>
    </row>
    <row r="41" customFormat="false" ht="19.5" hidden="true" customHeight="true" outlineLevel="0" collapsed="false">
      <c r="A41" s="228"/>
      <c r="B41" s="394"/>
      <c r="C41" s="398"/>
      <c r="D41" s="398"/>
      <c r="E41" s="400" t="n">
        <f aca="false">E61+E98</f>
        <v>3623.99</v>
      </c>
      <c r="F41" s="398" t="s">
        <v>97</v>
      </c>
      <c r="G41" s="398"/>
      <c r="H41" s="600" t="n">
        <f aca="false">H61+H98</f>
        <v>16855.3</v>
      </c>
    </row>
    <row r="42" customFormat="false" ht="19.5" hidden="true" customHeight="true" outlineLevel="0" collapsed="false">
      <c r="A42" s="228"/>
      <c r="B42" s="394"/>
      <c r="C42" s="398"/>
      <c r="D42" s="398"/>
      <c r="E42" s="400" t="n">
        <f aca="false">E62+E99+E128</f>
        <v>0</v>
      </c>
      <c r="F42" s="398" t="s">
        <v>62</v>
      </c>
      <c r="G42" s="398"/>
      <c r="H42" s="600" t="n">
        <f aca="false">H62+H99+F128</f>
        <v>2514.19</v>
      </c>
    </row>
    <row r="43" customFormat="false" ht="18.75" hidden="true" customHeight="false" outlineLevel="0" collapsed="false">
      <c r="A43" s="228"/>
      <c r="B43" s="394" t="n">
        <v>42735</v>
      </c>
      <c r="C43" s="397"/>
      <c r="D43" s="397"/>
      <c r="E43" s="405" t="n">
        <f aca="false">E44+E45+E46+E47</f>
        <v>0</v>
      </c>
      <c r="F43" s="397" t="n">
        <f aca="false">H44+H45+H46+H47</f>
        <v>57407.4</v>
      </c>
      <c r="G43" s="397"/>
      <c r="H43" s="397"/>
    </row>
    <row r="44" customFormat="false" ht="19.5" hidden="true" customHeight="true" outlineLevel="0" collapsed="false">
      <c r="A44" s="228"/>
      <c r="B44" s="394"/>
      <c r="C44" s="398"/>
      <c r="D44" s="398"/>
      <c r="E44" s="401" t="n">
        <f aca="false">E64+E101</f>
        <v>0</v>
      </c>
      <c r="F44" s="398" t="s">
        <v>95</v>
      </c>
      <c r="G44" s="398"/>
      <c r="H44" s="598" t="n">
        <f aca="false">H64+H101</f>
        <v>18714</v>
      </c>
    </row>
    <row r="45" customFormat="false" ht="19.5" hidden="true" customHeight="true" outlineLevel="0" collapsed="false">
      <c r="A45" s="228"/>
      <c r="B45" s="394"/>
      <c r="C45" s="398"/>
      <c r="D45" s="398"/>
      <c r="E45" s="401" t="n">
        <f aca="false">E65+E102</f>
        <v>0</v>
      </c>
      <c r="F45" s="398" t="s">
        <v>96</v>
      </c>
      <c r="G45" s="398"/>
      <c r="H45" s="600" t="n">
        <f aca="false">H65+H102</f>
        <v>18466</v>
      </c>
    </row>
    <row r="46" customFormat="false" ht="19.5" hidden="true" customHeight="true" outlineLevel="0" collapsed="false">
      <c r="A46" s="228"/>
      <c r="B46" s="394"/>
      <c r="C46" s="398"/>
      <c r="D46" s="398"/>
      <c r="E46" s="401" t="n">
        <f aca="false">E66+E103</f>
        <v>0</v>
      </c>
      <c r="F46" s="398" t="s">
        <v>97</v>
      </c>
      <c r="G46" s="398"/>
      <c r="H46" s="600" t="n">
        <f aca="false">H66+H103</f>
        <v>18718.1</v>
      </c>
    </row>
    <row r="47" customFormat="false" ht="19.5" hidden="true" customHeight="true" outlineLevel="0" collapsed="false">
      <c r="A47" s="228"/>
      <c r="B47" s="394"/>
      <c r="C47" s="398"/>
      <c r="D47" s="398"/>
      <c r="E47" s="402" t="n">
        <f aca="false">E67+E104+E130</f>
        <v>0</v>
      </c>
      <c r="F47" s="398" t="s">
        <v>62</v>
      </c>
      <c r="G47" s="398"/>
      <c r="H47" s="600" t="n">
        <f aca="false">H67+H104+F130</f>
        <v>1509.3</v>
      </c>
    </row>
    <row r="48" customFormat="false" ht="19.5" hidden="true" customHeight="true" outlineLevel="0" collapsed="false">
      <c r="A48" s="40" t="s">
        <v>94</v>
      </c>
      <c r="B48" s="394" t="n">
        <v>42735</v>
      </c>
      <c r="C48" s="397"/>
      <c r="D48" s="397"/>
      <c r="E48" s="407" t="n">
        <f aca="false">E49+E50+E51+E52</f>
        <v>21973.43</v>
      </c>
      <c r="F48" s="397" t="n">
        <f aca="false">H49+H50+H51+H52</f>
        <v>116690.394</v>
      </c>
      <c r="G48" s="397"/>
      <c r="H48" s="397"/>
    </row>
    <row r="49" customFormat="false" ht="19.5" hidden="true" customHeight="true" outlineLevel="0" collapsed="false">
      <c r="A49" s="40"/>
      <c r="B49" s="394"/>
      <c r="C49" s="398"/>
      <c r="D49" s="398"/>
      <c r="E49" s="409" t="n">
        <f aca="false">E34+E39+E44</f>
        <v>14079.15</v>
      </c>
      <c r="F49" s="398" t="s">
        <v>95</v>
      </c>
      <c r="G49" s="398"/>
      <c r="H49" s="602" t="n">
        <f aca="false">H34+H39++H44</f>
        <v>39191.2</v>
      </c>
    </row>
    <row r="50" customFormat="false" ht="19.5" hidden="true" customHeight="true" outlineLevel="0" collapsed="false">
      <c r="A50" s="40"/>
      <c r="B50" s="394"/>
      <c r="C50" s="398"/>
      <c r="D50" s="398"/>
      <c r="E50" s="409" t="n">
        <f aca="false">E35+E40+E45</f>
        <v>1156.4</v>
      </c>
      <c r="F50" s="398" t="s">
        <v>96</v>
      </c>
      <c r="G50" s="398"/>
      <c r="H50" s="603" t="n">
        <f aca="false">H35+H40++H45</f>
        <v>36280.84</v>
      </c>
    </row>
    <row r="51" customFormat="false" ht="19.5" hidden="true" customHeight="true" outlineLevel="0" collapsed="false">
      <c r="A51" s="40"/>
      <c r="B51" s="394"/>
      <c r="C51" s="398"/>
      <c r="D51" s="398"/>
      <c r="E51" s="409" t="n">
        <f aca="false">E46+E41+E36</f>
        <v>6737.88</v>
      </c>
      <c r="F51" s="398" t="s">
        <v>97</v>
      </c>
      <c r="G51" s="398"/>
      <c r="H51" s="603" t="n">
        <f aca="false">H36+H41++H46</f>
        <v>36107.289</v>
      </c>
    </row>
    <row r="52" customFormat="false" ht="19.5" hidden="true" customHeight="true" outlineLevel="0" collapsed="false">
      <c r="A52" s="40"/>
      <c r="B52" s="394"/>
      <c r="C52" s="398"/>
      <c r="D52" s="398"/>
      <c r="E52" s="409" t="n">
        <f aca="false">E47+E42+E37</f>
        <v>0</v>
      </c>
      <c r="F52" s="398" t="s">
        <v>62</v>
      </c>
      <c r="G52" s="398"/>
      <c r="H52" s="603" t="n">
        <f aca="false">H37+H42++H47</f>
        <v>5111.065</v>
      </c>
    </row>
    <row r="53" customFormat="false" ht="36.75" hidden="true" customHeight="true" outlineLevel="0" collapsed="false">
      <c r="A53" s="40" t="s">
        <v>99</v>
      </c>
      <c r="B53" s="394" t="n">
        <v>42004</v>
      </c>
      <c r="C53" s="410"/>
      <c r="D53" s="410"/>
      <c r="E53" s="412" t="n">
        <f aca="false">E54+E55+E56+E57</f>
        <v>17193.04</v>
      </c>
      <c r="F53" s="397" t="n">
        <f aca="false">H54+H55+H56+H57</f>
        <v>2055.289</v>
      </c>
      <c r="G53" s="397"/>
      <c r="H53" s="397"/>
    </row>
    <row r="54" customFormat="false" ht="19.5" hidden="true" customHeight="true" outlineLevel="0" collapsed="false">
      <c r="A54" s="40"/>
      <c r="B54" s="394"/>
      <c r="C54" s="413"/>
      <c r="D54" s="413"/>
      <c r="E54" s="415" t="n">
        <f aca="false">E74</f>
        <v>14079.15</v>
      </c>
      <c r="F54" s="417" t="s">
        <v>95</v>
      </c>
      <c r="G54" s="417"/>
      <c r="H54" s="604" t="n">
        <f aca="false">G74</f>
        <v>1408</v>
      </c>
    </row>
    <row r="55" customFormat="false" ht="19.5" hidden="true" customHeight="true" outlineLevel="0" collapsed="false">
      <c r="A55" s="40"/>
      <c r="B55" s="394"/>
      <c r="C55" s="413"/>
      <c r="D55" s="413"/>
      <c r="E55" s="415" t="n">
        <f aca="false">E75</f>
        <v>0</v>
      </c>
      <c r="F55" s="417" t="s">
        <v>96</v>
      </c>
      <c r="G55" s="417"/>
      <c r="H55" s="428" t="n">
        <f aca="false">G75</f>
        <v>0</v>
      </c>
    </row>
    <row r="56" customFormat="false" ht="19.5" hidden="true" customHeight="true" outlineLevel="0" collapsed="false">
      <c r="A56" s="40"/>
      <c r="B56" s="394"/>
      <c r="C56" s="413"/>
      <c r="D56" s="413"/>
      <c r="E56" s="415" t="n">
        <f aca="false">E76</f>
        <v>3113.89</v>
      </c>
      <c r="F56" s="417" t="s">
        <v>97</v>
      </c>
      <c r="G56" s="417"/>
      <c r="H56" s="428" t="n">
        <f aca="false">G76</f>
        <v>533.889</v>
      </c>
    </row>
    <row r="57" customFormat="false" ht="19.5" hidden="true" customHeight="true" outlineLevel="0" collapsed="false">
      <c r="A57" s="40"/>
      <c r="B57" s="394"/>
      <c r="C57" s="413"/>
      <c r="D57" s="413"/>
      <c r="E57" s="415" t="n">
        <f aca="false">E86</f>
        <v>0</v>
      </c>
      <c r="F57" s="417" t="s">
        <v>62</v>
      </c>
      <c r="G57" s="417"/>
      <c r="H57" s="428" t="n">
        <f aca="false">F86</f>
        <v>113.4</v>
      </c>
    </row>
    <row r="58" customFormat="false" ht="18.75" hidden="true" customHeight="false" outlineLevel="0" collapsed="false">
      <c r="A58" s="40"/>
      <c r="B58" s="394" t="n">
        <v>42369</v>
      </c>
      <c r="C58" s="419"/>
      <c r="D58" s="419"/>
      <c r="E58" s="421" t="n">
        <f aca="false">E59+E60+E61+E62</f>
        <v>4780.39</v>
      </c>
      <c r="F58" s="418"/>
      <c r="G58" s="419"/>
      <c r="H58" s="396" t="n">
        <f aca="false">H59+H60+H61+H62</f>
        <v>53363.03</v>
      </c>
    </row>
    <row r="59" customFormat="false" ht="19.5" hidden="true" customHeight="true" outlineLevel="0" collapsed="false">
      <c r="A59" s="40"/>
      <c r="B59" s="394"/>
      <c r="C59" s="413"/>
      <c r="D59" s="413"/>
      <c r="E59" s="415" t="n">
        <f aca="false">E78</f>
        <v>0</v>
      </c>
      <c r="F59" s="417" t="s">
        <v>95</v>
      </c>
      <c r="G59" s="417"/>
      <c r="H59" s="604" t="n">
        <f aca="false">G78</f>
        <v>18791</v>
      </c>
    </row>
    <row r="60" customFormat="false" ht="19.5" hidden="true" customHeight="true" outlineLevel="0" collapsed="false">
      <c r="A60" s="40"/>
      <c r="B60" s="394"/>
      <c r="C60" s="413"/>
      <c r="D60" s="413"/>
      <c r="E60" s="415" t="n">
        <f aca="false">E79</f>
        <v>1156.4</v>
      </c>
      <c r="F60" s="417" t="s">
        <v>96</v>
      </c>
      <c r="G60" s="417"/>
      <c r="H60" s="428" t="n">
        <f aca="false">G79</f>
        <v>16821.14</v>
      </c>
    </row>
    <row r="61" customFormat="false" ht="19.5" hidden="true" customHeight="true" outlineLevel="0" collapsed="false">
      <c r="A61" s="40"/>
      <c r="B61" s="394"/>
      <c r="C61" s="413"/>
      <c r="D61" s="413"/>
      <c r="E61" s="415" t="n">
        <f aca="false">E80</f>
        <v>3623.99</v>
      </c>
      <c r="F61" s="417" t="s">
        <v>97</v>
      </c>
      <c r="G61" s="417"/>
      <c r="H61" s="428" t="n">
        <f aca="false">G80</f>
        <v>16654.4</v>
      </c>
    </row>
    <row r="62" customFormat="false" ht="19.5" hidden="true" customHeight="true" outlineLevel="0" collapsed="false">
      <c r="A62" s="40"/>
      <c r="B62" s="394"/>
      <c r="C62" s="413"/>
      <c r="D62" s="413"/>
      <c r="E62" s="415" t="n">
        <f aca="false">E88</f>
        <v>0</v>
      </c>
      <c r="F62" s="417" t="s">
        <v>62</v>
      </c>
      <c r="G62" s="417"/>
      <c r="H62" s="428" t="n">
        <f aca="false">F88</f>
        <v>1096.49</v>
      </c>
    </row>
    <row r="63" customFormat="false" ht="18.75" hidden="true" customHeight="false" outlineLevel="0" collapsed="false">
      <c r="A63" s="40"/>
      <c r="B63" s="394" t="n">
        <v>42735</v>
      </c>
      <c r="C63" s="422"/>
      <c r="D63" s="422"/>
      <c r="E63" s="421" t="n">
        <f aca="false">E64+E65+E66+E67</f>
        <v>0</v>
      </c>
      <c r="F63" s="418"/>
      <c r="G63" s="424"/>
      <c r="H63" s="396" t="n">
        <f aca="false">H64+H65+H66+H67</f>
        <v>54855</v>
      </c>
    </row>
    <row r="64" customFormat="false" ht="19.5" hidden="true" customHeight="true" outlineLevel="0" collapsed="false">
      <c r="A64" s="40"/>
      <c r="B64" s="394"/>
      <c r="C64" s="413"/>
      <c r="D64" s="413"/>
      <c r="E64" s="415" t="n">
        <f aca="false">E82</f>
        <v>0</v>
      </c>
      <c r="F64" s="417" t="s">
        <v>95</v>
      </c>
      <c r="G64" s="417"/>
      <c r="H64" s="604" t="n">
        <f aca="false">G82</f>
        <v>18488</v>
      </c>
    </row>
    <row r="65" customFormat="false" ht="19.5" hidden="true" customHeight="true" outlineLevel="0" collapsed="false">
      <c r="A65" s="40"/>
      <c r="B65" s="394"/>
      <c r="C65" s="413"/>
      <c r="D65" s="413"/>
      <c r="E65" s="415" t="n">
        <f aca="false">E83</f>
        <v>0</v>
      </c>
      <c r="F65" s="417" t="s">
        <v>96</v>
      </c>
      <c r="G65" s="417"/>
      <c r="H65" s="428" t="n">
        <f aca="false">G83</f>
        <v>17648</v>
      </c>
    </row>
    <row r="66" customFormat="false" ht="19.5" hidden="true" customHeight="true" outlineLevel="0" collapsed="false">
      <c r="A66" s="40"/>
      <c r="B66" s="394"/>
      <c r="C66" s="413"/>
      <c r="D66" s="413"/>
      <c r="E66" s="415" t="n">
        <f aca="false">E84</f>
        <v>0</v>
      </c>
      <c r="F66" s="417" t="s">
        <v>97</v>
      </c>
      <c r="G66" s="417"/>
      <c r="H66" s="428" t="n">
        <f aca="false">G84</f>
        <v>18505</v>
      </c>
    </row>
    <row r="67" customFormat="false" ht="19.5" hidden="true" customHeight="true" outlineLevel="0" collapsed="false">
      <c r="A67" s="40"/>
      <c r="B67" s="394"/>
      <c r="C67" s="413"/>
      <c r="D67" s="413"/>
      <c r="E67" s="415" t="n">
        <f aca="false">E90</f>
        <v>0</v>
      </c>
      <c r="F67" s="417" t="s">
        <v>62</v>
      </c>
      <c r="G67" s="417"/>
      <c r="H67" s="428" t="n">
        <f aca="false">F90</f>
        <v>214</v>
      </c>
    </row>
    <row r="68" customFormat="false" ht="19.5" hidden="true" customHeight="true" outlineLevel="0" collapsed="false">
      <c r="A68" s="40" t="s">
        <v>94</v>
      </c>
      <c r="B68" s="394" t="n">
        <v>42735</v>
      </c>
      <c r="C68" s="422"/>
      <c r="D68" s="422"/>
      <c r="E68" s="425" t="n">
        <f aca="false">E69+E70+E71+E72</f>
        <v>21973.43</v>
      </c>
      <c r="F68" s="418"/>
      <c r="G68" s="419"/>
      <c r="H68" s="396" t="n">
        <f aca="false">H69+H70+H71+H72</f>
        <v>110273.319</v>
      </c>
    </row>
    <row r="69" customFormat="false" ht="19.5" hidden="true" customHeight="true" outlineLevel="0" collapsed="false">
      <c r="A69" s="40"/>
      <c r="B69" s="394"/>
      <c r="C69" s="413"/>
      <c r="D69" s="413"/>
      <c r="E69" s="427" t="n">
        <f aca="false">E54+E59+E64</f>
        <v>14079.15</v>
      </c>
      <c r="F69" s="428" t="s">
        <v>95</v>
      </c>
      <c r="G69" s="428"/>
      <c r="H69" s="605" t="n">
        <f aca="false">H54+H59+H64</f>
        <v>38687</v>
      </c>
    </row>
    <row r="70" customFormat="false" ht="19.5" hidden="true" customHeight="true" outlineLevel="0" collapsed="false">
      <c r="A70" s="40"/>
      <c r="B70" s="394"/>
      <c r="C70" s="413"/>
      <c r="D70" s="413"/>
      <c r="E70" s="427" t="n">
        <f aca="false">E55+E60+E65</f>
        <v>1156.4</v>
      </c>
      <c r="F70" s="428" t="s">
        <v>96</v>
      </c>
      <c r="G70" s="428"/>
      <c r="H70" s="606" t="n">
        <f aca="false">H55+H60+H65</f>
        <v>34469.14</v>
      </c>
    </row>
    <row r="71" customFormat="false" ht="19.5" hidden="true" customHeight="true" outlineLevel="0" collapsed="false">
      <c r="A71" s="40"/>
      <c r="B71" s="394"/>
      <c r="C71" s="413"/>
      <c r="D71" s="413"/>
      <c r="E71" s="427" t="n">
        <f aca="false">E56+E61+E66</f>
        <v>6737.88</v>
      </c>
      <c r="F71" s="428" t="s">
        <v>97</v>
      </c>
      <c r="G71" s="428"/>
      <c r="H71" s="606" t="n">
        <f aca="false">H56+H61+H66</f>
        <v>35693.289</v>
      </c>
    </row>
    <row r="72" customFormat="false" ht="19.5" hidden="true" customHeight="true" outlineLevel="0" collapsed="false">
      <c r="A72" s="40"/>
      <c r="B72" s="394"/>
      <c r="C72" s="413"/>
      <c r="D72" s="413"/>
      <c r="E72" s="427" t="n">
        <f aca="false">E57+E62+E67</f>
        <v>0</v>
      </c>
      <c r="F72" s="428" t="s">
        <v>62</v>
      </c>
      <c r="G72" s="428"/>
      <c r="H72" s="606" t="n">
        <f aca="false">H57+H62+H67</f>
        <v>1423.89</v>
      </c>
    </row>
    <row r="73" customFormat="false" ht="24" hidden="true" customHeight="true" outlineLevel="0" collapsed="false">
      <c r="A73" s="40" t="s">
        <v>58</v>
      </c>
      <c r="B73" s="394" t="n">
        <v>42004</v>
      </c>
      <c r="C73" s="607"/>
      <c r="D73" s="607"/>
      <c r="E73" s="430" t="n">
        <f aca="false">E74+E75+E76</f>
        <v>17193.04</v>
      </c>
      <c r="F73" s="403"/>
      <c r="G73" s="431" t="n">
        <f aca="false">G74+G75+G76</f>
        <v>1941.889</v>
      </c>
      <c r="H73" s="431"/>
    </row>
    <row r="74" customFormat="false" ht="19.5" hidden="true" customHeight="true" outlineLevel="0" collapsed="false">
      <c r="A74" s="40"/>
      <c r="B74" s="394"/>
      <c r="C74" s="432"/>
      <c r="D74" s="432"/>
      <c r="E74" s="434" t="n">
        <v>14079.15</v>
      </c>
      <c r="F74" s="436" t="s">
        <v>95</v>
      </c>
      <c r="G74" s="608" t="n">
        <v>1408</v>
      </c>
      <c r="H74" s="608"/>
    </row>
    <row r="75" customFormat="false" ht="19.5" hidden="true" customHeight="true" outlineLevel="0" collapsed="false">
      <c r="A75" s="40"/>
      <c r="B75" s="394"/>
      <c r="C75" s="432"/>
      <c r="D75" s="432"/>
      <c r="E75" s="434" t="n">
        <v>0</v>
      </c>
      <c r="F75" s="436" t="s">
        <v>96</v>
      </c>
      <c r="G75" s="437"/>
      <c r="H75" s="437"/>
    </row>
    <row r="76" customFormat="false" ht="19.5" hidden="true" customHeight="true" outlineLevel="0" collapsed="false">
      <c r="A76" s="40"/>
      <c r="B76" s="394"/>
      <c r="C76" s="432"/>
      <c r="D76" s="432"/>
      <c r="E76" s="434" t="n">
        <v>3113.89</v>
      </c>
      <c r="F76" s="436" t="s">
        <v>97</v>
      </c>
      <c r="G76" s="609" t="n">
        <v>533.889</v>
      </c>
      <c r="H76" s="609"/>
    </row>
    <row r="77" customFormat="false" ht="16.5" hidden="true" customHeight="true" outlineLevel="0" collapsed="false">
      <c r="A77" s="40"/>
      <c r="B77" s="394" t="n">
        <v>42369</v>
      </c>
      <c r="C77" s="395"/>
      <c r="D77" s="395"/>
      <c r="E77" s="429" t="n">
        <f aca="false">E78+E79+E80</f>
        <v>4780.39</v>
      </c>
      <c r="F77" s="403"/>
      <c r="G77" s="431" t="n">
        <f aca="false">G78+G79+G80</f>
        <v>52266.54</v>
      </c>
      <c r="H77" s="431"/>
    </row>
    <row r="78" customFormat="false" ht="19.5" hidden="true" customHeight="true" outlineLevel="0" collapsed="false">
      <c r="A78" s="40"/>
      <c r="B78" s="394"/>
      <c r="C78" s="432"/>
      <c r="D78" s="432"/>
      <c r="E78" s="434" t="n">
        <v>0</v>
      </c>
      <c r="F78" s="436" t="s">
        <v>95</v>
      </c>
      <c r="G78" s="608" t="n">
        <v>18791</v>
      </c>
      <c r="H78" s="608"/>
    </row>
    <row r="79" customFormat="false" ht="19.5" hidden="true" customHeight="true" outlineLevel="0" collapsed="false">
      <c r="A79" s="40"/>
      <c r="B79" s="394"/>
      <c r="C79" s="432"/>
      <c r="D79" s="432"/>
      <c r="E79" s="434" t="n">
        <v>1156.4</v>
      </c>
      <c r="F79" s="436" t="s">
        <v>96</v>
      </c>
      <c r="G79" s="437" t="n">
        <v>16821.14</v>
      </c>
      <c r="H79" s="437"/>
    </row>
    <row r="80" customFormat="false" ht="19.5" hidden="true" customHeight="true" outlineLevel="0" collapsed="false">
      <c r="A80" s="40"/>
      <c r="B80" s="394"/>
      <c r="C80" s="432"/>
      <c r="D80" s="432"/>
      <c r="E80" s="434" t="n">
        <v>3623.99</v>
      </c>
      <c r="F80" s="436" t="s">
        <v>97</v>
      </c>
      <c r="G80" s="437" t="n">
        <v>16654.4</v>
      </c>
      <c r="H80" s="437"/>
    </row>
    <row r="81" customFormat="false" ht="16.5" hidden="true" customHeight="true" outlineLevel="0" collapsed="false">
      <c r="A81" s="40"/>
      <c r="B81" s="394" t="n">
        <v>42735</v>
      </c>
      <c r="C81" s="395"/>
      <c r="D81" s="395"/>
      <c r="E81" s="439" t="n">
        <f aca="false">E82+E83+E84</f>
        <v>0</v>
      </c>
      <c r="F81" s="403"/>
      <c r="G81" s="440" t="n">
        <f aca="false">G82+G83+G84</f>
        <v>54641</v>
      </c>
      <c r="H81" s="440"/>
    </row>
    <row r="82" customFormat="false" ht="19.5" hidden="true" customHeight="true" outlineLevel="0" collapsed="false">
      <c r="A82" s="40"/>
      <c r="B82" s="394"/>
      <c r="C82" s="432"/>
      <c r="D82" s="432"/>
      <c r="E82" s="434" t="n">
        <v>0</v>
      </c>
      <c r="F82" s="436" t="s">
        <v>95</v>
      </c>
      <c r="G82" s="437" t="n">
        <v>18488</v>
      </c>
      <c r="H82" s="437"/>
    </row>
    <row r="83" customFormat="false" ht="19.5" hidden="true" customHeight="true" outlineLevel="0" collapsed="false">
      <c r="A83" s="40"/>
      <c r="B83" s="394"/>
      <c r="C83" s="432"/>
      <c r="D83" s="432"/>
      <c r="E83" s="434" t="n">
        <v>0</v>
      </c>
      <c r="F83" s="436" t="s">
        <v>96</v>
      </c>
      <c r="G83" s="437" t="n">
        <v>17648</v>
      </c>
      <c r="H83" s="437"/>
    </row>
    <row r="84" customFormat="false" ht="19.5" hidden="true" customHeight="true" outlineLevel="0" collapsed="false">
      <c r="A84" s="40"/>
      <c r="B84" s="394"/>
      <c r="C84" s="432"/>
      <c r="D84" s="432"/>
      <c r="E84" s="434" t="n">
        <v>0</v>
      </c>
      <c r="F84" s="436" t="s">
        <v>97</v>
      </c>
      <c r="G84" s="609" t="n">
        <v>18505</v>
      </c>
      <c r="H84" s="609"/>
    </row>
    <row r="85" customFormat="false" ht="18.6" hidden="true" customHeight="true" outlineLevel="0" collapsed="false">
      <c r="A85" s="44" t="s">
        <v>94</v>
      </c>
      <c r="B85" s="442" t="n">
        <v>42735</v>
      </c>
      <c r="C85" s="424"/>
      <c r="D85" s="424"/>
      <c r="E85" s="396" t="n">
        <f aca="false">E81+E77+E73</f>
        <v>21973.43</v>
      </c>
      <c r="F85" s="444"/>
      <c r="G85" s="445" t="n">
        <f aca="false">G81+G77+G73</f>
        <v>108849.429</v>
      </c>
      <c r="H85" s="445"/>
    </row>
    <row r="86" customFormat="false" ht="249.75" hidden="true" customHeight="true" outlineLevel="0" collapsed="false">
      <c r="A86" s="40" t="s">
        <v>61</v>
      </c>
      <c r="B86" s="394" t="n">
        <v>42004</v>
      </c>
      <c r="C86" s="441"/>
      <c r="D86" s="441"/>
      <c r="E86" s="446" t="n">
        <v>0</v>
      </c>
      <c r="F86" s="446" t="n">
        <v>113.4</v>
      </c>
      <c r="G86" s="446"/>
      <c r="H86" s="446"/>
    </row>
    <row r="87" customFormat="false" ht="18.75" hidden="true" customHeight="false" outlineLevel="0" collapsed="false">
      <c r="A87" s="40"/>
      <c r="B87" s="394"/>
      <c r="C87" s="441"/>
      <c r="D87" s="441"/>
      <c r="E87" s="446"/>
      <c r="F87" s="446"/>
      <c r="G87" s="446"/>
      <c r="H87" s="446"/>
    </row>
    <row r="88" customFormat="false" ht="18.75" hidden="true" customHeight="false" outlineLevel="0" collapsed="false">
      <c r="A88" s="40"/>
      <c r="B88" s="394" t="n">
        <v>42369</v>
      </c>
      <c r="C88" s="441"/>
      <c r="D88" s="441"/>
      <c r="E88" s="446" t="n">
        <v>0</v>
      </c>
      <c r="F88" s="446" t="n">
        <v>1096.49</v>
      </c>
      <c r="G88" s="446"/>
      <c r="H88" s="446"/>
    </row>
    <row r="89" customFormat="false" ht="18.75" hidden="true" customHeight="false" outlineLevel="0" collapsed="false">
      <c r="A89" s="40"/>
      <c r="B89" s="394"/>
      <c r="C89" s="441"/>
      <c r="D89" s="441"/>
      <c r="E89" s="446"/>
      <c r="F89" s="446"/>
      <c r="G89" s="446"/>
      <c r="H89" s="446"/>
    </row>
    <row r="90" customFormat="false" ht="18.75" hidden="true" customHeight="false" outlineLevel="0" collapsed="false">
      <c r="A90" s="40"/>
      <c r="B90" s="394" t="n">
        <v>42735</v>
      </c>
      <c r="C90" s="441"/>
      <c r="D90" s="441"/>
      <c r="E90" s="446" t="n">
        <v>0</v>
      </c>
      <c r="F90" s="446" t="n">
        <v>214</v>
      </c>
      <c r="G90" s="446"/>
      <c r="H90" s="446"/>
    </row>
    <row r="91" customFormat="false" ht="18.75" hidden="true" customHeight="false" outlineLevel="0" collapsed="false">
      <c r="A91" s="40"/>
      <c r="B91" s="394"/>
      <c r="C91" s="441"/>
      <c r="D91" s="441"/>
      <c r="E91" s="446"/>
      <c r="F91" s="446"/>
      <c r="G91" s="446"/>
      <c r="H91" s="446"/>
    </row>
    <row r="92" customFormat="false" ht="18.6" hidden="true" customHeight="true" outlineLevel="0" collapsed="false">
      <c r="A92" s="44" t="s">
        <v>110</v>
      </c>
      <c r="B92" s="442" t="n">
        <v>42735</v>
      </c>
      <c r="C92" s="429"/>
      <c r="D92" s="429"/>
      <c r="E92" s="430" t="n">
        <f aca="false">SUM(E86:E91)</f>
        <v>0</v>
      </c>
      <c r="F92" s="429" t="n">
        <f aca="false">SUM(F86:F91)</f>
        <v>1423.89</v>
      </c>
      <c r="G92" s="429"/>
      <c r="H92" s="429"/>
    </row>
    <row r="93" customFormat="false" ht="36" hidden="true" customHeight="true" outlineLevel="0" collapsed="false">
      <c r="A93" s="289" t="s">
        <v>64</v>
      </c>
      <c r="B93" s="394" t="n">
        <v>42004</v>
      </c>
      <c r="C93" s="429"/>
      <c r="D93" s="429"/>
      <c r="E93" s="429" t="n">
        <f aca="false">E106+E113</f>
        <v>0</v>
      </c>
      <c r="F93" s="429" t="n">
        <f aca="false">F106+F113</f>
        <v>141.8</v>
      </c>
      <c r="G93" s="429"/>
      <c r="H93" s="429"/>
    </row>
    <row r="94" customFormat="false" ht="15.75" hidden="true" customHeight="true" outlineLevel="0" collapsed="false">
      <c r="A94" s="384" t="s">
        <v>271</v>
      </c>
      <c r="B94" s="394"/>
      <c r="C94" s="429"/>
      <c r="D94" s="429"/>
      <c r="E94" s="429"/>
      <c r="F94" s="429"/>
      <c r="G94" s="429"/>
      <c r="H94" s="429"/>
    </row>
    <row r="95" customFormat="false" ht="35.25" hidden="true" customHeight="true" outlineLevel="0" collapsed="false">
      <c r="A95" s="384"/>
      <c r="B95" s="394" t="n">
        <v>42004</v>
      </c>
      <c r="C95" s="447"/>
      <c r="D95" s="447"/>
      <c r="E95" s="448" t="n">
        <f aca="false">E96+E97+E98+E99</f>
        <v>0</v>
      </c>
      <c r="F95" s="449"/>
      <c r="G95" s="450"/>
      <c r="H95" s="611" t="n">
        <f aca="false">H96+H97+H98+H99</f>
        <v>1833.3</v>
      </c>
    </row>
    <row r="96" customFormat="false" ht="26.25" hidden="true" customHeight="true" outlineLevel="0" collapsed="false">
      <c r="A96" s="384"/>
      <c r="B96" s="394"/>
      <c r="C96" s="413"/>
      <c r="D96" s="413"/>
      <c r="E96" s="414" t="n">
        <f aca="false">E116</f>
        <v>0</v>
      </c>
      <c r="F96" s="451"/>
      <c r="G96" s="452"/>
      <c r="H96" s="612" t="n">
        <f aca="false">H116</f>
        <v>278.2</v>
      </c>
    </row>
    <row r="97" customFormat="false" ht="26.25" hidden="true" customHeight="true" outlineLevel="0" collapsed="false">
      <c r="A97" s="384"/>
      <c r="B97" s="394"/>
      <c r="C97" s="413"/>
      <c r="D97" s="413"/>
      <c r="E97" s="414" t="n">
        <f aca="false">E117</f>
        <v>0</v>
      </c>
      <c r="F97" s="453"/>
      <c r="G97" s="454"/>
      <c r="H97" s="612" t="n">
        <f aca="false">H117</f>
        <v>993.7</v>
      </c>
    </row>
    <row r="98" customFormat="false" ht="21.75" hidden="true" customHeight="true" outlineLevel="0" collapsed="false">
      <c r="A98" s="384"/>
      <c r="B98" s="394"/>
      <c r="C98" s="413"/>
      <c r="D98" s="413"/>
      <c r="E98" s="414" t="n">
        <f aca="false">E118</f>
        <v>0</v>
      </c>
      <c r="F98" s="451"/>
      <c r="G98" s="452"/>
      <c r="H98" s="612" t="n">
        <f aca="false">H118</f>
        <v>200.9</v>
      </c>
    </row>
    <row r="99" customFormat="false" ht="33" hidden="true" customHeight="true" outlineLevel="0" collapsed="false">
      <c r="A99" s="384"/>
      <c r="B99" s="394"/>
      <c r="C99" s="455"/>
      <c r="D99" s="455"/>
      <c r="E99" s="414" t="n">
        <f aca="false">E119</f>
        <v>0</v>
      </c>
      <c r="F99" s="456"/>
      <c r="G99" s="457"/>
      <c r="H99" s="612" t="n">
        <f aca="false">H119+F108</f>
        <v>360.5</v>
      </c>
    </row>
    <row r="100" customFormat="false" ht="33" hidden="true" customHeight="true" outlineLevel="0" collapsed="false">
      <c r="A100" s="384"/>
      <c r="B100" s="458"/>
      <c r="C100" s="450" t="s">
        <v>444</v>
      </c>
      <c r="D100" s="450"/>
      <c r="E100" s="448" t="n">
        <f aca="false">E101+E102+E103+E104</f>
        <v>0</v>
      </c>
      <c r="F100" s="449"/>
      <c r="G100" s="450"/>
      <c r="H100" s="611" t="n">
        <f aca="false">H101+H102+H103+H104</f>
        <v>1539.3</v>
      </c>
    </row>
    <row r="101" customFormat="false" ht="33" hidden="true" customHeight="true" outlineLevel="0" collapsed="false">
      <c r="A101" s="384"/>
      <c r="B101" s="458"/>
      <c r="C101" s="413"/>
      <c r="D101" s="413"/>
      <c r="E101" s="414" t="n">
        <f aca="false">E121</f>
        <v>0</v>
      </c>
      <c r="F101" s="451"/>
      <c r="G101" s="452"/>
      <c r="H101" s="612" t="n">
        <f aca="false">H121</f>
        <v>226</v>
      </c>
    </row>
    <row r="102" customFormat="false" ht="33" hidden="true" customHeight="true" outlineLevel="0" collapsed="false">
      <c r="A102" s="384"/>
      <c r="B102" s="458"/>
      <c r="C102" s="413"/>
      <c r="D102" s="413"/>
      <c r="E102" s="414" t="n">
        <f aca="false">E122</f>
        <v>0</v>
      </c>
      <c r="F102" s="453"/>
      <c r="G102" s="454"/>
      <c r="H102" s="612" t="n">
        <f aca="false">H122</f>
        <v>818</v>
      </c>
    </row>
    <row r="103" customFormat="false" ht="19.5" hidden="true" customHeight="true" outlineLevel="0" collapsed="false">
      <c r="A103" s="384"/>
      <c r="B103" s="394" t="n">
        <v>42004</v>
      </c>
      <c r="C103" s="413"/>
      <c r="D103" s="413"/>
      <c r="E103" s="414" t="n">
        <f aca="false">E123</f>
        <v>0</v>
      </c>
      <c r="F103" s="451"/>
      <c r="G103" s="452"/>
      <c r="H103" s="612" t="n">
        <f aca="false">H123</f>
        <v>213.1</v>
      </c>
    </row>
    <row r="104" customFormat="false" ht="19.5" hidden="true" customHeight="true" outlineLevel="0" collapsed="false">
      <c r="A104" s="384"/>
      <c r="B104" s="394"/>
      <c r="C104" s="455"/>
      <c r="D104" s="455"/>
      <c r="E104" s="414" t="n">
        <f aca="false">E124</f>
        <v>0</v>
      </c>
      <c r="F104" s="456"/>
      <c r="G104" s="457"/>
      <c r="H104" s="612" t="n">
        <f aca="false">H124+F110</f>
        <v>282.2</v>
      </c>
    </row>
    <row r="105" customFormat="false" ht="18.6" hidden="true" customHeight="true" outlineLevel="0" collapsed="false">
      <c r="A105" s="459" t="s">
        <v>110</v>
      </c>
      <c r="B105" s="460" t="n">
        <v>42735</v>
      </c>
      <c r="C105" s="429"/>
      <c r="D105" s="429"/>
      <c r="E105" s="430" t="n">
        <f aca="false">E100+E95+E93</f>
        <v>0</v>
      </c>
      <c r="F105" s="429" t="n">
        <f aca="false">H100+H95+F93</f>
        <v>3514.4</v>
      </c>
      <c r="G105" s="429"/>
      <c r="H105" s="429"/>
    </row>
    <row r="106" customFormat="false" ht="15.75" hidden="true" customHeight="true" outlineLevel="0" collapsed="false">
      <c r="A106" s="289" t="s">
        <v>269</v>
      </c>
      <c r="B106" s="394" t="n">
        <v>42004</v>
      </c>
      <c r="C106" s="441"/>
      <c r="D106" s="441"/>
      <c r="E106" s="446" t="n">
        <v>0</v>
      </c>
      <c r="F106" s="446" t="n">
        <v>141.8</v>
      </c>
      <c r="G106" s="446"/>
      <c r="H106" s="446"/>
    </row>
    <row r="107" customFormat="false" ht="47.25" hidden="true" customHeight="false" outlineLevel="0" collapsed="false">
      <c r="A107" s="289" t="s">
        <v>271</v>
      </c>
      <c r="B107" s="394"/>
      <c r="C107" s="441"/>
      <c r="D107" s="441"/>
      <c r="E107" s="446"/>
      <c r="F107" s="446"/>
      <c r="G107" s="446"/>
      <c r="H107" s="446"/>
    </row>
    <row r="108" customFormat="false" ht="18.75" hidden="true" customHeight="false" outlineLevel="0" collapsed="false">
      <c r="A108" s="461"/>
      <c r="B108" s="394" t="n">
        <v>42004</v>
      </c>
      <c r="C108" s="441"/>
      <c r="D108" s="441"/>
      <c r="E108" s="446" t="n">
        <v>0</v>
      </c>
      <c r="F108" s="446" t="n">
        <v>360.5</v>
      </c>
      <c r="G108" s="446"/>
      <c r="H108" s="446"/>
    </row>
    <row r="109" customFormat="false" ht="18.75" hidden="true" customHeight="false" outlineLevel="0" collapsed="false">
      <c r="A109" s="461"/>
      <c r="B109" s="394"/>
      <c r="C109" s="441"/>
      <c r="D109" s="441"/>
      <c r="E109" s="446"/>
      <c r="F109" s="446"/>
      <c r="G109" s="446"/>
      <c r="H109" s="446"/>
    </row>
    <row r="110" customFormat="false" ht="18.75" hidden="true" customHeight="false" outlineLevel="0" collapsed="false">
      <c r="A110" s="461"/>
      <c r="B110" s="394" t="n">
        <v>42004</v>
      </c>
      <c r="C110" s="441"/>
      <c r="D110" s="441"/>
      <c r="E110" s="446" t="n">
        <v>0</v>
      </c>
      <c r="F110" s="446" t="n">
        <v>282.2</v>
      </c>
      <c r="G110" s="446"/>
      <c r="H110" s="446"/>
    </row>
    <row r="111" customFormat="false" ht="18.75" hidden="true" customHeight="false" outlineLevel="0" collapsed="false">
      <c r="A111" s="215"/>
      <c r="B111" s="394"/>
      <c r="C111" s="441"/>
      <c r="D111" s="441"/>
      <c r="E111" s="446"/>
      <c r="F111" s="446"/>
      <c r="G111" s="446"/>
      <c r="H111" s="446"/>
    </row>
    <row r="112" customFormat="false" ht="18.6" hidden="true" customHeight="true" outlineLevel="0" collapsed="false">
      <c r="A112" s="44" t="s">
        <v>110</v>
      </c>
      <c r="B112" s="442" t="n">
        <v>42735</v>
      </c>
      <c r="C112" s="429"/>
      <c r="D112" s="429"/>
      <c r="E112" s="430" t="n">
        <f aca="false">SUM(E106:E111)</f>
        <v>0</v>
      </c>
      <c r="F112" s="429" t="n">
        <f aca="false">SUM(F106:F111)</f>
        <v>784.5</v>
      </c>
      <c r="G112" s="429"/>
      <c r="H112" s="429"/>
    </row>
    <row r="113" customFormat="false" ht="18.75" hidden="true" customHeight="false" outlineLevel="0" collapsed="false">
      <c r="A113" s="289" t="s">
        <v>445</v>
      </c>
      <c r="B113" s="394" t="n">
        <v>42004</v>
      </c>
      <c r="C113" s="441"/>
      <c r="D113" s="441"/>
      <c r="E113" s="446" t="n">
        <v>0</v>
      </c>
      <c r="F113" s="469" t="n">
        <v>0</v>
      </c>
      <c r="G113" s="469"/>
      <c r="H113" s="469"/>
    </row>
    <row r="114" customFormat="false" ht="85.5" hidden="true" customHeight="true" outlineLevel="0" collapsed="false">
      <c r="A114" s="289" t="s">
        <v>446</v>
      </c>
      <c r="B114" s="394"/>
      <c r="C114" s="441"/>
      <c r="D114" s="441"/>
      <c r="E114" s="446"/>
      <c r="F114" s="469"/>
      <c r="G114" s="469"/>
      <c r="H114" s="469"/>
    </row>
    <row r="115" customFormat="false" ht="19.5" hidden="true" customHeight="true" outlineLevel="0" collapsed="false">
      <c r="A115" s="461"/>
      <c r="B115" s="394" t="n">
        <v>42004</v>
      </c>
      <c r="C115" s="450" t="s">
        <v>444</v>
      </c>
      <c r="D115" s="450"/>
      <c r="E115" s="448" t="n">
        <v>0</v>
      </c>
      <c r="F115" s="462"/>
      <c r="G115" s="463"/>
      <c r="H115" s="613" t="n">
        <f aca="false">H116+H117+H118+H119</f>
        <v>1472.8</v>
      </c>
    </row>
    <row r="116" customFormat="false" ht="19.5" hidden="true" customHeight="true" outlineLevel="0" collapsed="false">
      <c r="A116" s="461"/>
      <c r="B116" s="394"/>
      <c r="C116" s="432"/>
      <c r="D116" s="432"/>
      <c r="E116" s="446" t="n">
        <v>0</v>
      </c>
      <c r="F116" s="465" t="s">
        <v>95</v>
      </c>
      <c r="G116" s="466"/>
      <c r="H116" s="466" t="n">
        <v>278.2</v>
      </c>
    </row>
    <row r="117" customFormat="false" ht="19.5" hidden="true" customHeight="true" outlineLevel="0" collapsed="false">
      <c r="A117" s="461"/>
      <c r="B117" s="394"/>
      <c r="C117" s="432"/>
      <c r="D117" s="432"/>
      <c r="E117" s="446" t="n">
        <v>0</v>
      </c>
      <c r="F117" s="467" t="s">
        <v>96</v>
      </c>
      <c r="G117" s="446"/>
      <c r="H117" s="446" t="n">
        <v>993.7</v>
      </c>
    </row>
    <row r="118" customFormat="false" ht="19.5" hidden="true" customHeight="true" outlineLevel="0" collapsed="false">
      <c r="A118" s="461"/>
      <c r="B118" s="394"/>
      <c r="C118" s="432"/>
      <c r="D118" s="432"/>
      <c r="E118" s="446" t="n">
        <v>0</v>
      </c>
      <c r="F118" s="467" t="s">
        <v>97</v>
      </c>
      <c r="G118" s="446"/>
      <c r="H118" s="446" t="n">
        <v>200.9</v>
      </c>
    </row>
    <row r="119" customFormat="false" ht="19.5" hidden="true" customHeight="true" outlineLevel="0" collapsed="false">
      <c r="A119" s="461"/>
      <c r="B119" s="394"/>
      <c r="C119" s="468"/>
      <c r="D119" s="468"/>
      <c r="E119" s="469" t="n">
        <v>0</v>
      </c>
      <c r="F119" s="470" t="s">
        <v>62</v>
      </c>
      <c r="G119" s="469"/>
      <c r="H119" s="469" t="n">
        <v>0</v>
      </c>
    </row>
    <row r="120" customFormat="false" ht="19.5" hidden="true" customHeight="true" outlineLevel="0" collapsed="false">
      <c r="A120" s="461"/>
      <c r="B120" s="458"/>
      <c r="C120" s="614"/>
      <c r="D120" s="614"/>
      <c r="E120" s="429" t="n">
        <f aca="false">E121+E122+E123</f>
        <v>0</v>
      </c>
      <c r="F120" s="463"/>
      <c r="G120" s="463"/>
      <c r="H120" s="613" t="n">
        <f aca="false">H121+H122+H123+H124</f>
        <v>1257.1</v>
      </c>
    </row>
    <row r="121" customFormat="false" ht="19.5" hidden="true" customHeight="true" outlineLevel="0" collapsed="false">
      <c r="A121" s="461"/>
      <c r="B121" s="458"/>
      <c r="C121" s="432"/>
      <c r="D121" s="432"/>
      <c r="E121" s="469" t="n">
        <v>0</v>
      </c>
      <c r="F121" s="467" t="s">
        <v>95</v>
      </c>
      <c r="G121" s="446"/>
      <c r="H121" s="446" t="n">
        <v>226</v>
      </c>
    </row>
    <row r="122" customFormat="false" ht="19.5" hidden="true" customHeight="true" outlineLevel="0" collapsed="false">
      <c r="A122" s="461"/>
      <c r="B122" s="458"/>
      <c r="C122" s="432"/>
      <c r="D122" s="432"/>
      <c r="E122" s="446" t="n">
        <v>0</v>
      </c>
      <c r="F122" s="467" t="s">
        <v>96</v>
      </c>
      <c r="G122" s="446"/>
      <c r="H122" s="446" t="n">
        <v>818</v>
      </c>
    </row>
    <row r="123" customFormat="false" ht="19.5" hidden="true" customHeight="true" outlineLevel="0" collapsed="false">
      <c r="A123" s="461"/>
      <c r="B123" s="394" t="n">
        <v>42004</v>
      </c>
      <c r="C123" s="432"/>
      <c r="D123" s="432"/>
      <c r="E123" s="446" t="n">
        <v>0</v>
      </c>
      <c r="F123" s="467" t="s">
        <v>97</v>
      </c>
      <c r="G123" s="446"/>
      <c r="H123" s="446" t="n">
        <v>213.1</v>
      </c>
    </row>
    <row r="124" customFormat="false" ht="19.5" hidden="true" customHeight="true" outlineLevel="0" collapsed="false">
      <c r="A124" s="461"/>
      <c r="B124" s="394"/>
      <c r="C124" s="468"/>
      <c r="D124" s="468"/>
      <c r="E124" s="466" t="n">
        <v>0</v>
      </c>
      <c r="F124" s="467" t="s">
        <v>62</v>
      </c>
      <c r="G124" s="446"/>
      <c r="H124" s="465" t="n">
        <v>0</v>
      </c>
    </row>
    <row r="125" customFormat="false" ht="18.6" hidden="true" customHeight="true" outlineLevel="0" collapsed="false">
      <c r="A125" s="45" t="s">
        <v>110</v>
      </c>
      <c r="B125" s="442" t="n">
        <v>42735</v>
      </c>
      <c r="C125" s="429"/>
      <c r="D125" s="429"/>
      <c r="E125" s="430" t="n">
        <f aca="false">E113+E115+E120</f>
        <v>0</v>
      </c>
      <c r="F125" s="429" t="n">
        <f aca="false">H120+H115+F113</f>
        <v>2729.9</v>
      </c>
      <c r="G125" s="429"/>
      <c r="H125" s="429"/>
    </row>
    <row r="126" customFormat="false" ht="15.75" hidden="true" customHeight="true" outlineLevel="0" collapsed="false">
      <c r="A126" s="289" t="s">
        <v>69</v>
      </c>
      <c r="B126" s="394" t="n">
        <v>42004</v>
      </c>
      <c r="C126" s="414"/>
      <c r="D126" s="414"/>
      <c r="E126" s="414" t="n">
        <f aca="false">E133</f>
        <v>0</v>
      </c>
      <c r="F126" s="615" t="n">
        <f aca="false">F133</f>
        <v>832.375</v>
      </c>
      <c r="G126" s="615"/>
      <c r="H126" s="615"/>
    </row>
    <row r="127" customFormat="false" ht="79.5" hidden="true" customHeight="true" outlineLevel="0" collapsed="false">
      <c r="A127" s="157" t="s">
        <v>71</v>
      </c>
      <c r="B127" s="394"/>
      <c r="C127" s="414"/>
      <c r="D127" s="414"/>
      <c r="E127" s="414"/>
      <c r="F127" s="615"/>
      <c r="G127" s="615"/>
      <c r="H127" s="615"/>
    </row>
    <row r="128" customFormat="false" ht="18.75" hidden="true" customHeight="false" outlineLevel="0" collapsed="false">
      <c r="A128" s="157"/>
      <c r="B128" s="394" t="n">
        <v>42004</v>
      </c>
      <c r="C128" s="414"/>
      <c r="D128" s="414"/>
      <c r="E128" s="414" t="n">
        <f aca="false">E135</f>
        <v>0</v>
      </c>
      <c r="F128" s="414" t="n">
        <f aca="false">F135</f>
        <v>1057.2</v>
      </c>
      <c r="G128" s="414"/>
      <c r="H128" s="414"/>
    </row>
    <row r="129" customFormat="false" ht="18.75" hidden="true" customHeight="false" outlineLevel="0" collapsed="false">
      <c r="A129" s="157"/>
      <c r="B129" s="394"/>
      <c r="C129" s="414"/>
      <c r="D129" s="414"/>
      <c r="E129" s="414"/>
      <c r="F129" s="414"/>
      <c r="G129" s="414"/>
      <c r="H129" s="414"/>
    </row>
    <row r="130" customFormat="false" ht="18.75" hidden="true" customHeight="false" outlineLevel="0" collapsed="false">
      <c r="A130" s="157"/>
      <c r="B130" s="394" t="n">
        <v>42004</v>
      </c>
      <c r="C130" s="414"/>
      <c r="D130" s="414"/>
      <c r="E130" s="414" t="n">
        <f aca="false">E137</f>
        <v>0</v>
      </c>
      <c r="F130" s="414" t="n">
        <f aca="false">F137</f>
        <v>1013.1</v>
      </c>
      <c r="G130" s="414"/>
      <c r="H130" s="414"/>
    </row>
    <row r="131" customFormat="false" ht="18.75" hidden="true" customHeight="false" outlineLevel="0" collapsed="false">
      <c r="A131" s="215"/>
      <c r="B131" s="394"/>
      <c r="C131" s="414"/>
      <c r="D131" s="414"/>
      <c r="E131" s="414"/>
      <c r="F131" s="414"/>
      <c r="G131" s="414"/>
      <c r="H131" s="414"/>
    </row>
    <row r="132" customFormat="false" ht="18.6" hidden="true" customHeight="true" outlineLevel="0" collapsed="false">
      <c r="A132" s="44" t="s">
        <v>94</v>
      </c>
      <c r="B132" s="442" t="n">
        <v>42735</v>
      </c>
      <c r="C132" s="429"/>
      <c r="D132" s="429"/>
      <c r="E132" s="430" t="n">
        <f aca="false">SUM(E126:E131)</f>
        <v>0</v>
      </c>
      <c r="F132" s="429" t="n">
        <f aca="false">SUM(F126:F131)</f>
        <v>2902.675</v>
      </c>
      <c r="G132" s="429"/>
      <c r="H132" s="429"/>
    </row>
    <row r="133" customFormat="false" ht="31.5" hidden="true" customHeight="true" outlineLevel="0" collapsed="false">
      <c r="A133" s="289" t="s">
        <v>72</v>
      </c>
      <c r="B133" s="394" t="n">
        <v>42004</v>
      </c>
      <c r="C133" s="441"/>
      <c r="D133" s="441"/>
      <c r="E133" s="473" t="n">
        <v>0</v>
      </c>
      <c r="F133" s="446" t="n">
        <v>832.375</v>
      </c>
      <c r="G133" s="446"/>
      <c r="H133" s="446"/>
    </row>
    <row r="134" customFormat="false" ht="31.5" hidden="true" customHeight="false" outlineLevel="0" collapsed="false">
      <c r="A134" s="289" t="s">
        <v>448</v>
      </c>
      <c r="B134" s="394"/>
      <c r="C134" s="441"/>
      <c r="D134" s="441"/>
      <c r="E134" s="473"/>
      <c r="F134" s="446"/>
      <c r="G134" s="446"/>
      <c r="H134" s="446"/>
    </row>
    <row r="135" customFormat="false" ht="18.75" hidden="true" customHeight="false" outlineLevel="0" collapsed="false">
      <c r="A135" s="461"/>
      <c r="B135" s="394" t="n">
        <v>42004</v>
      </c>
      <c r="C135" s="441"/>
      <c r="D135" s="441"/>
      <c r="E135" s="473" t="n">
        <v>0</v>
      </c>
      <c r="F135" s="446" t="n">
        <v>1057.2</v>
      </c>
      <c r="G135" s="446"/>
      <c r="H135" s="446"/>
    </row>
    <row r="136" customFormat="false" ht="18.75" hidden="true" customHeight="false" outlineLevel="0" collapsed="false">
      <c r="A136" s="461"/>
      <c r="B136" s="394"/>
      <c r="C136" s="441"/>
      <c r="D136" s="441"/>
      <c r="E136" s="473"/>
      <c r="F136" s="446"/>
      <c r="G136" s="446"/>
      <c r="H136" s="446"/>
    </row>
    <row r="137" customFormat="false" ht="18.75" hidden="true" customHeight="false" outlineLevel="0" collapsed="false">
      <c r="A137" s="461"/>
      <c r="B137" s="394" t="n">
        <v>42004</v>
      </c>
      <c r="C137" s="441"/>
      <c r="D137" s="441"/>
      <c r="E137" s="473" t="n">
        <v>0</v>
      </c>
      <c r="F137" s="446" t="n">
        <v>1013.1</v>
      </c>
      <c r="G137" s="446"/>
      <c r="H137" s="446"/>
    </row>
    <row r="138" customFormat="false" ht="18.75" hidden="true" customHeight="false" outlineLevel="0" collapsed="false">
      <c r="A138" s="215"/>
      <c r="B138" s="394"/>
      <c r="C138" s="441"/>
      <c r="D138" s="441"/>
      <c r="E138" s="473"/>
      <c r="F138" s="446"/>
      <c r="G138" s="446"/>
      <c r="H138" s="446"/>
    </row>
    <row r="139" customFormat="false" ht="18.6" hidden="true" customHeight="true" outlineLevel="0" collapsed="false">
      <c r="A139" s="44" t="s">
        <v>94</v>
      </c>
      <c r="B139" s="442" t="n">
        <v>42735</v>
      </c>
      <c r="C139" s="429"/>
      <c r="D139" s="429"/>
      <c r="E139" s="430"/>
      <c r="F139" s="429" t="n">
        <f aca="false">SUM(F133:F138)</f>
        <v>2902.675</v>
      </c>
      <c r="G139" s="429"/>
      <c r="H139" s="429"/>
    </row>
    <row r="140" customFormat="false" ht="15.75" hidden="true" customHeight="false" outlineLevel="0" collapsed="false">
      <c r="A140" s="146"/>
      <c r="B140" s="146"/>
      <c r="C140" s="146"/>
      <c r="D140" s="146"/>
      <c r="E140" s="146"/>
      <c r="F140" s="146"/>
      <c r="G140" s="146"/>
      <c r="H140" s="146"/>
    </row>
    <row r="141" customFormat="false" ht="15.75" hidden="true" customHeight="false" outlineLevel="0" collapsed="false">
      <c r="A141" s="383"/>
    </row>
    <row r="142" customFormat="false" ht="15.75" hidden="true" customHeight="false" outlineLevel="0" collapsed="false">
      <c r="A142" s="392" t="s">
        <v>118</v>
      </c>
      <c r="B142" s="392"/>
      <c r="C142" s="392"/>
    </row>
    <row r="143" customFormat="false" ht="15.75" hidden="true" customHeight="false" outlineLevel="0" collapsed="false">
      <c r="A143" s="392" t="s">
        <v>119</v>
      </c>
      <c r="B143" s="392"/>
      <c r="C143" s="392"/>
    </row>
    <row r="144" customFormat="false" ht="15.75" hidden="true" customHeight="false" outlineLevel="0" collapsed="false">
      <c r="A144" s="392" t="s">
        <v>120</v>
      </c>
      <c r="B144" s="392"/>
      <c r="C144" s="392"/>
      <c r="D144" s="392"/>
    </row>
    <row r="145" customFormat="false" ht="15" hidden="true" customHeight="false" outlineLevel="0" collapsed="false">
      <c r="A145" s="616" t="s">
        <v>121</v>
      </c>
    </row>
    <row r="146" customFormat="false" ht="15" hidden="true" customHeight="false" outlineLevel="0" collapsed="false">
      <c r="A146" s="616" t="s">
        <v>122</v>
      </c>
    </row>
    <row r="147" customFormat="false" ht="15" hidden="true" customHeight="true" outlineLevel="0" collapsed="false">
      <c r="A147" s="151" t="s">
        <v>3</v>
      </c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</row>
    <row r="148" customFormat="false" ht="15" hidden="true" customHeight="true" outlineLevel="0" collapsed="false">
      <c r="A148" s="155" t="s">
        <v>9</v>
      </c>
      <c r="B148" s="156"/>
      <c r="C148" s="156"/>
      <c r="D148" s="156"/>
      <c r="E148" s="156"/>
      <c r="F148" s="156"/>
      <c r="G148" s="156"/>
      <c r="H148" s="156"/>
      <c r="I148" s="156" t="s">
        <v>129</v>
      </c>
      <c r="J148" s="156"/>
      <c r="K148" s="156"/>
      <c r="L148" s="156"/>
      <c r="M148" s="156"/>
      <c r="N148" s="156"/>
      <c r="O148" s="156"/>
    </row>
    <row r="149" customFormat="false" ht="15.75" hidden="true" customHeight="true" outlineLevel="0" collapsed="false">
      <c r="A149" s="461"/>
      <c r="B149" s="159"/>
      <c r="C149" s="159"/>
      <c r="D149" s="159"/>
      <c r="E149" s="159"/>
      <c r="F149" s="159"/>
      <c r="G149" s="159"/>
      <c r="H149" s="159"/>
      <c r="I149" s="161" t="s">
        <v>131</v>
      </c>
      <c r="J149" s="161"/>
      <c r="K149" s="161"/>
      <c r="L149" s="161"/>
      <c r="M149" s="161"/>
      <c r="N149" s="161"/>
      <c r="O149" s="161"/>
    </row>
    <row r="150" customFormat="false" ht="15" hidden="true" customHeight="true" outlineLevel="0" collapsed="false">
      <c r="A150" s="461"/>
      <c r="B150" s="28"/>
      <c r="C150" s="28"/>
      <c r="D150" s="28"/>
      <c r="E150" s="28"/>
      <c r="F150" s="28"/>
      <c r="G150" s="28"/>
      <c r="H150" s="28"/>
      <c r="I150" s="152"/>
      <c r="J150" s="152"/>
      <c r="K150" s="152"/>
      <c r="L150" s="152"/>
      <c r="M150" s="152"/>
      <c r="N150" s="152"/>
      <c r="O150" s="152"/>
    </row>
    <row r="151" customFormat="false" ht="15.75" hidden="true" customHeight="true" outlineLevel="0" collapsed="false">
      <c r="A151" s="461"/>
      <c r="B151" s="28"/>
      <c r="C151" s="28"/>
      <c r="D151" s="28"/>
      <c r="E151" s="28"/>
      <c r="F151" s="28"/>
      <c r="G151" s="28"/>
      <c r="H151" s="28"/>
      <c r="I151" s="161" t="s">
        <v>132</v>
      </c>
      <c r="J151" s="161"/>
      <c r="K151" s="161"/>
      <c r="L151" s="161"/>
      <c r="M151" s="161"/>
      <c r="N151" s="161"/>
      <c r="O151" s="161"/>
    </row>
    <row r="152" customFormat="false" ht="15" hidden="true" customHeight="true" outlineLevel="0" collapsed="false">
      <c r="A152" s="461"/>
      <c r="B152" s="28" t="s">
        <v>134</v>
      </c>
      <c r="C152" s="28" t="s">
        <v>136</v>
      </c>
      <c r="D152" s="28" t="s">
        <v>137</v>
      </c>
      <c r="E152" s="28" t="s">
        <v>134</v>
      </c>
      <c r="F152" s="28" t="s">
        <v>136</v>
      </c>
      <c r="G152" s="28" t="s">
        <v>137</v>
      </c>
      <c r="H152" s="28"/>
      <c r="I152" s="155"/>
      <c r="J152" s="28" t="s">
        <v>134</v>
      </c>
      <c r="K152" s="28"/>
      <c r="L152" s="28" t="s">
        <v>135</v>
      </c>
      <c r="M152" s="28" t="s">
        <v>136</v>
      </c>
      <c r="N152" s="28" t="s">
        <v>137</v>
      </c>
      <c r="O152" s="28"/>
    </row>
    <row r="153" customFormat="false" ht="63.75" hidden="true" customHeight="false" outlineLevel="0" collapsed="false">
      <c r="A153" s="461"/>
      <c r="B153" s="28"/>
      <c r="C153" s="28"/>
      <c r="D153" s="28"/>
      <c r="E153" s="28"/>
      <c r="F153" s="28"/>
      <c r="G153" s="28"/>
      <c r="H153" s="28"/>
      <c r="I153" s="33" t="s">
        <v>138</v>
      </c>
      <c r="J153" s="28"/>
      <c r="K153" s="28"/>
      <c r="L153" s="28"/>
      <c r="M153" s="28"/>
      <c r="N153" s="28"/>
      <c r="O153" s="28"/>
    </row>
    <row r="154" customFormat="false" ht="29.85" hidden="true" customHeight="true" outlineLevel="0" collapsed="false">
      <c r="A154" s="209" t="n">
        <v>1</v>
      </c>
      <c r="B154" s="166" t="n">
        <f aca="false">E37</f>
        <v>0</v>
      </c>
      <c r="C154" s="173" t="n">
        <f aca="false">H37</f>
        <v>1087.575</v>
      </c>
      <c r="D154" s="617" t="n">
        <v>0</v>
      </c>
      <c r="E154" s="167" t="n">
        <f aca="false">E42</f>
        <v>0</v>
      </c>
      <c r="F154" s="167" t="n">
        <f aca="false">H42</f>
        <v>2514.19</v>
      </c>
      <c r="G154" s="169" t="n">
        <v>0</v>
      </c>
      <c r="H154" s="169"/>
      <c r="I154" s="170" t="n">
        <f aca="false">"#ссыл!"</f>
        <v>0</v>
      </c>
      <c r="J154" s="171" t="n">
        <f aca="false">E47</f>
        <v>0</v>
      </c>
      <c r="K154" s="171"/>
      <c r="L154" s="165" t="n">
        <f aca="false">"#ссыл!"</f>
        <v>0</v>
      </c>
      <c r="M154" s="167" t="n">
        <f aca="false">H47</f>
        <v>1509.3</v>
      </c>
      <c r="N154" s="169" t="n">
        <v>0</v>
      </c>
      <c r="O154" s="169"/>
    </row>
    <row r="155" customFormat="false" ht="29.85" hidden="true" customHeight="true" outlineLevel="0" collapsed="false">
      <c r="A155" s="35" t="n">
        <v>2</v>
      </c>
      <c r="B155" s="172" t="n">
        <f aca="false">E34</f>
        <v>14079.15</v>
      </c>
      <c r="C155" s="173" t="n">
        <f aca="false">H34</f>
        <v>1408</v>
      </c>
      <c r="D155" s="617" t="n">
        <v>0</v>
      </c>
      <c r="E155" s="167" t="n">
        <f aca="false">E39</f>
        <v>0</v>
      </c>
      <c r="F155" s="167" t="n">
        <f aca="false">H39</f>
        <v>19069.2</v>
      </c>
      <c r="G155" s="169" t="n">
        <v>0</v>
      </c>
      <c r="H155" s="169"/>
      <c r="I155" s="170" t="n">
        <f aca="false">"#ссыл!"</f>
        <v>0</v>
      </c>
      <c r="J155" s="174" t="n">
        <f aca="false">E44</f>
        <v>0</v>
      </c>
      <c r="K155" s="174"/>
      <c r="L155" s="170" t="n">
        <f aca="false">"#ссыл!"</f>
        <v>0</v>
      </c>
      <c r="M155" s="167" t="n">
        <f aca="false">H44</f>
        <v>18714</v>
      </c>
      <c r="N155" s="169" t="n">
        <v>0</v>
      </c>
      <c r="O155" s="169"/>
    </row>
    <row r="156" customFormat="false" ht="29.85" hidden="true" customHeight="true" outlineLevel="0" collapsed="false">
      <c r="A156" s="35" t="n">
        <v>3</v>
      </c>
      <c r="B156" s="166" t="n">
        <f aca="false">E35</f>
        <v>0</v>
      </c>
      <c r="C156" s="173" t="n">
        <f aca="false">H35</f>
        <v>0</v>
      </c>
      <c r="D156" s="617" t="n">
        <v>0</v>
      </c>
      <c r="E156" s="167" t="n">
        <f aca="false">E40</f>
        <v>1156.4</v>
      </c>
      <c r="F156" s="167" t="n">
        <f aca="false">H40</f>
        <v>17814.84</v>
      </c>
      <c r="G156" s="169" t="n">
        <v>0</v>
      </c>
      <c r="H156" s="169"/>
      <c r="I156" s="170" t="n">
        <f aca="false">"#ссыл!"</f>
        <v>0</v>
      </c>
      <c r="J156" s="174" t="n">
        <f aca="false">E45</f>
        <v>0</v>
      </c>
      <c r="K156" s="174"/>
      <c r="L156" s="170" t="n">
        <f aca="false">"#ссыл!"</f>
        <v>0</v>
      </c>
      <c r="M156" s="167" t="n">
        <f aca="false">H45</f>
        <v>18466</v>
      </c>
      <c r="N156" s="169" t="n">
        <v>0</v>
      </c>
      <c r="O156" s="169"/>
    </row>
    <row r="157" customFormat="false" ht="29.85" hidden="true" customHeight="true" outlineLevel="0" collapsed="false">
      <c r="A157" s="35" t="n">
        <v>4</v>
      </c>
      <c r="B157" s="166" t="n">
        <f aca="false">E36</f>
        <v>3113.89</v>
      </c>
      <c r="C157" s="173" t="n">
        <f aca="false">H36</f>
        <v>533.889</v>
      </c>
      <c r="D157" s="617" t="n">
        <v>0</v>
      </c>
      <c r="E157" s="167" t="n">
        <f aca="false">E41</f>
        <v>3623.99</v>
      </c>
      <c r="F157" s="167" t="n">
        <f aca="false">H41</f>
        <v>16855.3</v>
      </c>
      <c r="G157" s="169" t="n">
        <v>0</v>
      </c>
      <c r="H157" s="169"/>
      <c r="I157" s="170" t="n">
        <f aca="false">"#ссыл!"</f>
        <v>0</v>
      </c>
      <c r="J157" s="174" t="n">
        <f aca="false">E46</f>
        <v>0</v>
      </c>
      <c r="K157" s="174"/>
      <c r="L157" s="170" t="n">
        <f aca="false">"#ссыл!"</f>
        <v>0</v>
      </c>
      <c r="M157" s="167" t="n">
        <f aca="false">H46</f>
        <v>18718.1</v>
      </c>
      <c r="N157" s="169" t="n">
        <v>0</v>
      </c>
      <c r="O157" s="169"/>
    </row>
    <row r="158" customFormat="false" ht="15.75" hidden="true" customHeight="false" outlineLevel="0" collapsed="false">
      <c r="A158" s="44"/>
      <c r="B158" s="177" t="n">
        <f aca="false">B157+B156+B155+B154</f>
        <v>17193.04</v>
      </c>
      <c r="C158" s="179" t="n">
        <f aca="false">C157+C156+C155+C154</f>
        <v>3029.464</v>
      </c>
      <c r="D158" s="182" t="n">
        <f aca="false">D157+D156+D155+D154</f>
        <v>0</v>
      </c>
      <c r="E158" s="179" t="n">
        <f aca="false">E157+E156+E155+E154</f>
        <v>4780.39</v>
      </c>
      <c r="F158" s="179" t="n">
        <f aca="false">F157+F156+F155+F154</f>
        <v>56253.53</v>
      </c>
      <c r="G158" s="181" t="n">
        <f aca="false">G157+G156+G155+G154</f>
        <v>0</v>
      </c>
      <c r="H158" s="181"/>
      <c r="I158" s="182" t="n">
        <f aca="false">I157+I156+I155+I154</f>
        <v>0</v>
      </c>
      <c r="J158" s="183" t="n">
        <f aca="false">J157+J156+J155+J154</f>
        <v>0</v>
      </c>
      <c r="K158" s="183"/>
      <c r="L158" s="184" t="n">
        <f aca="false">L157+L156+L155+L154</f>
        <v>0</v>
      </c>
      <c r="M158" s="179" t="n">
        <f aca="false">M157+M156+M155+M154</f>
        <v>57407.4</v>
      </c>
      <c r="N158" s="181" t="n">
        <f aca="false">N157+N156+N155+N154</f>
        <v>0</v>
      </c>
      <c r="O158" s="181"/>
    </row>
    <row r="159" customFormat="false" ht="15.75" hidden="true" customHeight="false" outlineLevel="0" collapsed="false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46"/>
    </row>
    <row r="160" customFormat="false" ht="16.5" hidden="true" customHeight="true" outlineLevel="0" collapsed="false">
      <c r="A160" s="189" t="s">
        <v>143</v>
      </c>
      <c r="B160" s="146"/>
      <c r="C160" s="190"/>
      <c r="D160" s="189"/>
      <c r="E160" s="190"/>
      <c r="F160" s="189"/>
      <c r="G160" s="189"/>
      <c r="H160" s="190"/>
      <c r="I160" s="190"/>
      <c r="J160" s="190"/>
      <c r="K160" s="190"/>
      <c r="L160" s="190"/>
      <c r="M160" s="190"/>
      <c r="N160" s="190"/>
      <c r="O160" s="146"/>
    </row>
    <row r="161" customFormat="false" ht="15.75" hidden="true" customHeight="true" outlineLevel="0" collapsed="false">
      <c r="A161" s="189"/>
      <c r="B161" s="146"/>
      <c r="C161" s="192"/>
      <c r="D161" s="189"/>
      <c r="E161" s="192"/>
      <c r="F161" s="189"/>
      <c r="G161" s="189"/>
      <c r="H161" s="192"/>
      <c r="I161" s="192"/>
      <c r="J161" s="192"/>
      <c r="K161" s="192" t="s">
        <v>146</v>
      </c>
      <c r="L161" s="192"/>
      <c r="M161" s="192"/>
      <c r="N161" s="192"/>
      <c r="O161" s="146"/>
    </row>
    <row r="162" customFormat="false" ht="15.75" hidden="true" customHeight="false" outlineLevel="0" collapsed="false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customFormat="false" ht="15.75" hidden="true" customHeight="false" outlineLevel="0" collapsed="false">
      <c r="A163" s="490"/>
    </row>
    <row r="164" customFormat="false" ht="15.75" hidden="true" customHeight="false" outlineLevel="0" collapsed="false">
      <c r="A164" s="392" t="s">
        <v>147</v>
      </c>
      <c r="B164" s="392"/>
      <c r="C164" s="392"/>
    </row>
    <row r="165" customFormat="false" ht="15.75" hidden="true" customHeight="false" outlineLevel="0" collapsed="false">
      <c r="A165" s="490"/>
    </row>
    <row r="166" customFormat="false" ht="15.75" hidden="true" customHeight="false" outlineLevel="0" collapsed="false">
      <c r="A166" s="391"/>
    </row>
    <row r="167" customFormat="false" ht="15.75" hidden="true" customHeight="false" outlineLevel="0" collapsed="false">
      <c r="A167" s="392" t="s">
        <v>1</v>
      </c>
      <c r="B167" s="392"/>
      <c r="C167" s="392"/>
    </row>
    <row r="168" customFormat="false" ht="15.75" hidden="true" customHeight="false" outlineLevel="0" collapsed="false">
      <c r="A168" s="392" t="s">
        <v>148</v>
      </c>
      <c r="B168" s="392"/>
      <c r="C168" s="392"/>
    </row>
    <row r="169" customFormat="false" ht="15.75" hidden="true" customHeight="false" outlineLevel="0" collapsed="false">
      <c r="A169" s="391"/>
    </row>
    <row r="170" customFormat="false" ht="31.5" hidden="true" customHeight="true" outlineLevel="0" collapsed="false">
      <c r="A170" s="491" t="s">
        <v>149</v>
      </c>
      <c r="B170" s="491"/>
      <c r="C170" s="491"/>
      <c r="D170" s="491"/>
    </row>
    <row r="171" customFormat="false" ht="15.75" hidden="true" customHeight="false" outlineLevel="0" collapsed="false">
      <c r="A171" s="192"/>
      <c r="B171" s="192"/>
      <c r="C171" s="192"/>
      <c r="D171" s="192"/>
    </row>
    <row r="172" customFormat="false" ht="16.5" hidden="true" customHeight="true" outlineLevel="0" collapsed="false">
      <c r="A172" s="492" t="s">
        <v>150</v>
      </c>
      <c r="B172" s="492"/>
      <c r="C172" s="492"/>
      <c r="D172" s="492"/>
    </row>
    <row r="173" customFormat="false" ht="119.25" hidden="true" customHeight="true" outlineLevel="0" collapsed="false">
      <c r="A173" s="29" t="s">
        <v>151</v>
      </c>
      <c r="B173" s="29" t="s">
        <v>154</v>
      </c>
      <c r="C173" s="29" t="s">
        <v>460</v>
      </c>
      <c r="D173" s="29"/>
    </row>
    <row r="174" customFormat="false" ht="45.75" hidden="true" customHeight="true" outlineLevel="0" collapsed="false">
      <c r="A174" s="29"/>
      <c r="B174" s="29"/>
      <c r="C174" s="35" t="s">
        <v>156</v>
      </c>
      <c r="D174" s="29" t="s">
        <v>461</v>
      </c>
    </row>
    <row r="175" customFormat="false" ht="15" hidden="true" customHeight="false" outlineLevel="0" collapsed="false">
      <c r="A175" s="199" t="n">
        <v>1</v>
      </c>
      <c r="B175" s="199" t="n">
        <v>4</v>
      </c>
      <c r="C175" s="200" t="n">
        <v>7</v>
      </c>
      <c r="D175" s="385" t="n">
        <v>8</v>
      </c>
    </row>
    <row r="176" customFormat="false" ht="30" hidden="true" customHeight="false" outlineLevel="0" collapsed="false">
      <c r="A176" s="32" t="s">
        <v>158</v>
      </c>
      <c r="B176" s="32" t="s">
        <v>160</v>
      </c>
      <c r="C176" s="32" t="n">
        <v>28158.3</v>
      </c>
      <c r="D176" s="38" t="n">
        <v>28158.3</v>
      </c>
    </row>
    <row r="177" customFormat="false" ht="224.25" hidden="true" customHeight="true" outlineLevel="0" collapsed="false">
      <c r="A177" s="38" t="s">
        <v>161</v>
      </c>
      <c r="B177" s="38" t="s">
        <v>160</v>
      </c>
      <c r="C177" s="32" t="n">
        <v>6227.78</v>
      </c>
      <c r="D177" s="38" t="n">
        <v>6227.78</v>
      </c>
    </row>
    <row r="178" customFormat="false" ht="15" hidden="true" customHeight="false" outlineLevel="0" collapsed="false">
      <c r="A178" s="38"/>
      <c r="B178" s="38"/>
      <c r="C178" s="32" t="n">
        <v>775.54</v>
      </c>
      <c r="D178" s="38" t="n">
        <v>775.54</v>
      </c>
    </row>
    <row r="179" customFormat="false" ht="30" hidden="true" customHeight="false" outlineLevel="0" collapsed="false">
      <c r="A179" s="32" t="s">
        <v>163</v>
      </c>
      <c r="B179" s="32" t="s">
        <v>160</v>
      </c>
      <c r="C179" s="32" t="n">
        <v>2312.8</v>
      </c>
      <c r="D179" s="38" t="n">
        <v>2312.8</v>
      </c>
    </row>
    <row r="180" customFormat="false" ht="15.75" hidden="true" customHeight="false" outlineLevel="0" collapsed="false">
      <c r="A180" s="146"/>
      <c r="B180" s="146"/>
      <c r="C180" s="146"/>
      <c r="D180" s="146"/>
    </row>
    <row r="181" customFormat="false" ht="15.75" hidden="true" customHeight="false" outlineLevel="0" collapsed="false">
      <c r="A181" s="381"/>
    </row>
    <row r="182" customFormat="false" ht="15.75" hidden="true" customHeight="false" outlineLevel="0" collapsed="false">
      <c r="A182" s="392" t="s">
        <v>165</v>
      </c>
      <c r="B182" s="392"/>
      <c r="C182" s="392"/>
    </row>
    <row r="183" customFormat="false" ht="15.75" hidden="true" customHeight="false" outlineLevel="0" collapsed="false">
      <c r="A183" s="490"/>
    </row>
    <row r="184" customFormat="false" ht="15.75" hidden="true" customHeight="false" outlineLevel="0" collapsed="false">
      <c r="A184" s="392" t="s">
        <v>166</v>
      </c>
      <c r="B184" s="392"/>
      <c r="C184" s="392"/>
    </row>
    <row r="185" customFormat="false" ht="15.75" hidden="true" customHeight="false" outlineLevel="0" collapsed="false">
      <c r="A185" s="392" t="s">
        <v>167</v>
      </c>
      <c r="B185" s="392"/>
      <c r="C185" s="392"/>
    </row>
    <row r="186" customFormat="false" ht="15.75" hidden="true" customHeight="false" outlineLevel="0" collapsed="false">
      <c r="A186" s="391"/>
    </row>
    <row r="187" customFormat="false" ht="31.5" hidden="true" customHeight="true" outlineLevel="0" collapsed="false">
      <c r="A187" s="491" t="s">
        <v>149</v>
      </c>
      <c r="B187" s="491"/>
      <c r="C187" s="491"/>
      <c r="D187" s="491"/>
    </row>
    <row r="188" customFormat="false" ht="15.2" hidden="true" customHeight="true" outlineLevel="0" collapsed="false">
      <c r="A188" s="192"/>
      <c r="B188" s="192"/>
      <c r="C188" s="192"/>
      <c r="D188" s="192"/>
    </row>
    <row r="189" customFormat="false" ht="15.2" hidden="true" customHeight="true" outlineLevel="0" collapsed="false">
      <c r="A189" s="190"/>
      <c r="B189" s="190"/>
      <c r="C189" s="190"/>
      <c r="D189" s="190"/>
    </row>
    <row r="190" customFormat="false" ht="88.5" hidden="true" customHeight="true" outlineLevel="0" collapsed="false">
      <c r="A190" s="29" t="s">
        <v>168</v>
      </c>
      <c r="B190" s="207"/>
      <c r="C190" s="207"/>
      <c r="D190" s="29" t="s">
        <v>462</v>
      </c>
    </row>
    <row r="191" customFormat="false" ht="30" hidden="true" customHeight="true" outlineLevel="0" collapsed="false">
      <c r="A191" s="29"/>
      <c r="B191" s="208"/>
      <c r="C191" s="208"/>
      <c r="D191" s="29"/>
    </row>
    <row r="192" customFormat="false" ht="15" hidden="true" customHeight="false" outlineLevel="0" collapsed="false">
      <c r="A192" s="29"/>
      <c r="B192" s="209" t="s">
        <v>173</v>
      </c>
      <c r="C192" s="209" t="s">
        <v>458</v>
      </c>
      <c r="D192" s="29"/>
    </row>
    <row r="193" customFormat="false" ht="15" hidden="true" customHeight="false" outlineLevel="0" collapsed="false">
      <c r="A193" s="209" t="n">
        <v>1</v>
      </c>
      <c r="B193" s="35"/>
      <c r="C193" s="35" t="n">
        <v>6</v>
      </c>
      <c r="D193" s="29" t="n">
        <v>7</v>
      </c>
    </row>
    <row r="194" customFormat="false" ht="45.75" hidden="true" customHeight="true" outlineLevel="0" collapsed="false">
      <c r="A194" s="32" t="s">
        <v>176</v>
      </c>
      <c r="B194" s="211" t="n">
        <v>14079.15</v>
      </c>
      <c r="C194" s="32" t="s">
        <v>177</v>
      </c>
      <c r="D194" s="38" t="s">
        <v>463</v>
      </c>
    </row>
    <row r="195" customFormat="false" ht="224.25" hidden="true" customHeight="true" outlineLevel="0" collapsed="false">
      <c r="A195" s="38" t="s">
        <v>161</v>
      </c>
      <c r="B195" s="211" t="n">
        <v>3113.89</v>
      </c>
      <c r="C195" s="32" t="s">
        <v>177</v>
      </c>
      <c r="D195" s="38" t="s">
        <v>463</v>
      </c>
    </row>
    <row r="196" customFormat="false" ht="15" hidden="true" customHeight="false" outlineLevel="0" collapsed="false">
      <c r="A196" s="38"/>
      <c r="B196" s="211" t="n">
        <v>3623.99</v>
      </c>
      <c r="C196" s="32" t="s">
        <v>177</v>
      </c>
      <c r="D196" s="38"/>
    </row>
    <row r="197" customFormat="false" ht="60.75" hidden="true" customHeight="true" outlineLevel="0" collapsed="false">
      <c r="A197" s="32" t="s">
        <v>163</v>
      </c>
      <c r="B197" s="211" t="n">
        <v>1156.4</v>
      </c>
      <c r="C197" s="32" t="s">
        <v>177</v>
      </c>
      <c r="D197" s="38" t="s">
        <v>463</v>
      </c>
    </row>
    <row r="198" customFormat="false" ht="15.75" hidden="true" customHeight="false" outlineLevel="0" collapsed="false">
      <c r="A198" s="146"/>
      <c r="B198" s="146"/>
      <c r="C198" s="146"/>
      <c r="D198" s="146"/>
    </row>
    <row r="199" customFormat="false" ht="15.75" hidden="true" customHeight="false" outlineLevel="0" collapsed="false">
      <c r="A199" s="490"/>
    </row>
    <row r="200" customFormat="false" ht="15.75" hidden="true" customHeight="false" outlineLevel="0" collapsed="false">
      <c r="A200" s="381"/>
    </row>
    <row r="201" customFormat="false" ht="15.75" hidden="true" customHeight="false" outlineLevel="0" collapsed="false">
      <c r="A201" s="392" t="s">
        <v>178</v>
      </c>
      <c r="B201" s="392"/>
    </row>
    <row r="202" customFormat="false" ht="15.75" hidden="true" customHeight="false" outlineLevel="0" collapsed="false">
      <c r="A202" s="490"/>
    </row>
    <row r="203" customFormat="false" ht="15.75" hidden="true" customHeight="false" outlineLevel="0" collapsed="false">
      <c r="A203" s="392" t="s">
        <v>180</v>
      </c>
      <c r="B203" s="392"/>
    </row>
    <row r="204" customFormat="false" ht="15.75" hidden="true" customHeight="false" outlineLevel="0" collapsed="false">
      <c r="A204" s="392" t="s">
        <v>181</v>
      </c>
      <c r="B204" s="392"/>
    </row>
    <row r="205" customFormat="false" ht="15.75" hidden="true" customHeight="false" outlineLevel="0" collapsed="false">
      <c r="A205" s="392" t="s">
        <v>182</v>
      </c>
      <c r="B205" s="392"/>
    </row>
    <row r="206" customFormat="false" ht="15.75" hidden="true" customHeight="false" outlineLevel="0" collapsed="false">
      <c r="A206" s="383"/>
    </row>
    <row r="207" customFormat="false" ht="18" hidden="true" customHeight="true" outlineLevel="0" collapsed="false">
      <c r="A207" s="377" t="s">
        <v>183</v>
      </c>
      <c r="B207" s="29" t="s">
        <v>186</v>
      </c>
      <c r="C207" s="29"/>
    </row>
    <row r="208" customFormat="false" ht="15" hidden="true" customHeight="false" outlineLevel="0" collapsed="false">
      <c r="A208" s="213" t="s">
        <v>9</v>
      </c>
      <c r="B208" s="213" t="s">
        <v>187</v>
      </c>
      <c r="C208" s="493"/>
    </row>
    <row r="209" customFormat="false" ht="30" hidden="true" customHeight="false" outlineLevel="0" collapsed="false">
      <c r="A209" s="461"/>
      <c r="B209" s="213" t="s">
        <v>190</v>
      </c>
      <c r="C209" s="493" t="s">
        <v>464</v>
      </c>
    </row>
    <row r="210" customFormat="false" ht="15" hidden="true" customHeight="false" outlineLevel="0" collapsed="false">
      <c r="A210" s="215"/>
      <c r="B210" s="215"/>
      <c r="C210" s="208" t="s">
        <v>465</v>
      </c>
    </row>
    <row r="211" customFormat="false" ht="42.75" hidden="true" customHeight="true" outlineLevel="0" collapsed="false">
      <c r="A211" s="494" t="s">
        <v>192</v>
      </c>
      <c r="B211" s="494"/>
      <c r="C211" s="494"/>
    </row>
    <row r="212" customFormat="false" ht="30" hidden="true" customHeight="true" outlineLevel="0" collapsed="false">
      <c r="A212" s="495" t="s">
        <v>193</v>
      </c>
      <c r="B212" s="495"/>
      <c r="C212" s="495"/>
    </row>
    <row r="213" customFormat="false" ht="30" hidden="true" customHeight="true" outlineLevel="0" collapsed="false">
      <c r="A213" s="495" t="s">
        <v>194</v>
      </c>
      <c r="B213" s="495"/>
      <c r="C213" s="495"/>
    </row>
    <row r="214" customFormat="false" ht="15" hidden="true" customHeight="false" outlineLevel="0" collapsed="false">
      <c r="A214" s="35" t="n">
        <v>1</v>
      </c>
      <c r="B214" s="218" t="n">
        <v>73.5</v>
      </c>
      <c r="C214" s="300" t="n">
        <v>73.8</v>
      </c>
    </row>
    <row r="215" customFormat="false" ht="15" hidden="true" customHeight="false" outlineLevel="0" collapsed="false">
      <c r="A215" s="35" t="n">
        <v>2</v>
      </c>
      <c r="B215" s="218" t="n">
        <v>1.7</v>
      </c>
      <c r="C215" s="300" t="n">
        <v>1.7</v>
      </c>
    </row>
    <row r="216" customFormat="false" ht="15" hidden="true" customHeight="false" outlineLevel="0" collapsed="false">
      <c r="A216" s="35" t="n">
        <v>3</v>
      </c>
      <c r="B216" s="218" t="n">
        <v>10</v>
      </c>
      <c r="C216" s="300" t="n">
        <v>10</v>
      </c>
    </row>
    <row r="217" customFormat="false" ht="15" hidden="true" customHeight="false" outlineLevel="0" collapsed="false">
      <c r="A217" s="35" t="n">
        <v>4</v>
      </c>
      <c r="B217" s="218" t="n">
        <v>91</v>
      </c>
      <c r="C217" s="300" t="n">
        <v>91.3</v>
      </c>
    </row>
    <row r="218" customFormat="false" ht="15" hidden="true" customHeight="false" outlineLevel="0" collapsed="false">
      <c r="A218" s="35" t="n">
        <v>5</v>
      </c>
      <c r="B218" s="218" t="n">
        <v>13.4</v>
      </c>
      <c r="C218" s="300" t="n">
        <v>17.1</v>
      </c>
    </row>
    <row r="219" customFormat="false" ht="15" hidden="true" customHeight="false" outlineLevel="0" collapsed="false">
      <c r="A219" s="35" t="n">
        <v>6</v>
      </c>
      <c r="B219" s="218" t="n">
        <v>100</v>
      </c>
      <c r="C219" s="300" t="n">
        <v>100</v>
      </c>
    </row>
    <row r="220" customFormat="false" ht="15" hidden="true" customHeight="false" outlineLevel="0" collapsed="false">
      <c r="A220" s="35" t="n">
        <v>7</v>
      </c>
      <c r="B220" s="218" t="n">
        <v>100</v>
      </c>
      <c r="C220" s="300" t="n">
        <v>100</v>
      </c>
    </row>
    <row r="221" customFormat="false" ht="15" hidden="true" customHeight="false" outlineLevel="0" collapsed="false">
      <c r="A221" s="35" t="n">
        <v>8</v>
      </c>
      <c r="B221" s="218" t="n">
        <v>17</v>
      </c>
      <c r="C221" s="300" t="n">
        <v>19</v>
      </c>
    </row>
    <row r="222" customFormat="false" ht="15" hidden="true" customHeight="false" outlineLevel="0" collapsed="false">
      <c r="A222" s="35" t="n">
        <v>9</v>
      </c>
      <c r="B222" s="218" t="n">
        <v>1</v>
      </c>
      <c r="C222" s="300" t="n">
        <v>1</v>
      </c>
    </row>
    <row r="223" customFormat="false" ht="15" hidden="true" customHeight="false" outlineLevel="0" collapsed="false">
      <c r="A223" s="35" t="n">
        <v>10</v>
      </c>
      <c r="B223" s="218" t="n">
        <v>55.7</v>
      </c>
      <c r="C223" s="300" t="n">
        <v>90</v>
      </c>
    </row>
    <row r="224" customFormat="false" ht="15" hidden="true" customHeight="false" outlineLevel="0" collapsed="false">
      <c r="A224" s="35" t="n">
        <v>11</v>
      </c>
      <c r="B224" s="218" t="n">
        <v>29.6</v>
      </c>
      <c r="C224" s="300" t="n">
        <v>20</v>
      </c>
    </row>
    <row r="225" customFormat="false" ht="30" hidden="true" customHeight="true" outlineLevel="0" collapsed="false">
      <c r="A225" s="495" t="s">
        <v>210</v>
      </c>
      <c r="B225" s="495"/>
      <c r="C225" s="495"/>
    </row>
    <row r="226" customFormat="false" ht="15" hidden="true" customHeight="false" outlineLevel="0" collapsed="false">
      <c r="A226" s="35" t="n">
        <v>12</v>
      </c>
      <c r="B226" s="218" t="n">
        <v>165</v>
      </c>
      <c r="C226" s="300" t="n">
        <v>214</v>
      </c>
    </row>
    <row r="227" customFormat="false" ht="30" hidden="true" customHeight="true" outlineLevel="0" collapsed="false">
      <c r="A227" s="495" t="s">
        <v>213</v>
      </c>
      <c r="B227" s="495"/>
      <c r="C227" s="495"/>
    </row>
    <row r="228" customFormat="false" ht="45" hidden="true" customHeight="true" outlineLevel="0" collapsed="false">
      <c r="A228" s="495" t="s">
        <v>214</v>
      </c>
      <c r="B228" s="495"/>
      <c r="C228" s="495"/>
    </row>
    <row r="229" customFormat="false" ht="15" hidden="true" customHeight="false" outlineLevel="0" collapsed="false">
      <c r="A229" s="35" t="n">
        <v>13</v>
      </c>
      <c r="B229" s="32" t="n">
        <v>12.4</v>
      </c>
      <c r="C229" s="300" t="n">
        <v>14</v>
      </c>
    </row>
    <row r="230" customFormat="false" ht="15" hidden="true" customHeight="false" outlineLevel="0" collapsed="false">
      <c r="A230" s="35" t="n">
        <v>14</v>
      </c>
      <c r="B230" s="32" t="n">
        <v>800</v>
      </c>
      <c r="C230" s="277" t="n">
        <v>1200</v>
      </c>
    </row>
    <row r="231" customFormat="false" ht="45" hidden="true" customHeight="true" outlineLevel="0" collapsed="false">
      <c r="A231" s="495" t="s">
        <v>218</v>
      </c>
      <c r="B231" s="495"/>
      <c r="C231" s="495"/>
    </row>
    <row r="232" customFormat="false" ht="15" hidden="true" customHeight="false" outlineLevel="0" collapsed="false">
      <c r="A232" s="209" t="n">
        <v>15</v>
      </c>
      <c r="B232" s="219" t="s">
        <v>220</v>
      </c>
      <c r="C232" s="229" t="s">
        <v>220</v>
      </c>
    </row>
    <row r="233" customFormat="false" ht="30" hidden="true" customHeight="true" outlineLevel="0" collapsed="false">
      <c r="A233" s="495" t="s">
        <v>221</v>
      </c>
      <c r="B233" s="495"/>
      <c r="C233" s="495"/>
    </row>
    <row r="234" customFormat="false" ht="30" hidden="true" customHeight="true" outlineLevel="0" collapsed="false">
      <c r="A234" s="495" t="s">
        <v>222</v>
      </c>
      <c r="B234" s="495"/>
      <c r="C234" s="495"/>
    </row>
    <row r="235" customFormat="false" ht="15" hidden="true" customHeight="false" outlineLevel="0" collapsed="false">
      <c r="A235" s="218" t="n">
        <v>16</v>
      </c>
      <c r="B235" s="218" t="n">
        <v>3890</v>
      </c>
      <c r="C235" s="300" t="n">
        <v>4050</v>
      </c>
    </row>
    <row r="236" customFormat="false" ht="15" hidden="true" customHeight="false" outlineLevel="0" collapsed="false">
      <c r="A236" s="218" t="n">
        <v>17</v>
      </c>
      <c r="B236" s="218" t="n">
        <v>7.7</v>
      </c>
      <c r="C236" s="300" t="n">
        <v>7.7</v>
      </c>
    </row>
    <row r="237" customFormat="false" ht="15.75" hidden="true" customHeight="false" outlineLevel="0" collapsed="false">
      <c r="A237" s="391"/>
    </row>
    <row r="238" customFormat="false" ht="15.75" hidden="true" customHeight="false" outlineLevel="0" collapsed="false">
      <c r="A238" s="383" t="s">
        <v>74</v>
      </c>
    </row>
    <row r="239" customFormat="false" ht="15.75" hidden="true" customHeight="false" outlineLevel="0" collapsed="false">
      <c r="A239" s="55" t="s">
        <v>225</v>
      </c>
      <c r="B239" s="55"/>
      <c r="C239" s="55"/>
    </row>
    <row r="240" customFormat="false" ht="15.75" hidden="true" customHeight="false" outlineLevel="0" collapsed="false">
      <c r="A240" s="55" t="s">
        <v>226</v>
      </c>
      <c r="B240" s="55"/>
      <c r="C240" s="55"/>
    </row>
    <row r="241" customFormat="false" ht="15.75" hidden="true" customHeight="false" outlineLevel="0" collapsed="false">
      <c r="A241" s="392" t="s">
        <v>227</v>
      </c>
      <c r="B241" s="392"/>
      <c r="C241" s="392"/>
      <c r="D241" s="392"/>
    </row>
    <row r="242" customFormat="false" ht="15.75" hidden="true" customHeight="false" outlineLevel="0" collapsed="false">
      <c r="A242" s="392" t="s">
        <v>78</v>
      </c>
      <c r="B242" s="392"/>
      <c r="C242" s="392"/>
      <c r="D242" s="392"/>
    </row>
    <row r="243" customFormat="false" ht="15.75" hidden="true" customHeight="false" outlineLevel="0" collapsed="false">
      <c r="A243" s="392" t="s">
        <v>228</v>
      </c>
      <c r="B243" s="392"/>
      <c r="C243" s="392"/>
      <c r="D243" s="392"/>
    </row>
    <row r="244" customFormat="false" ht="15.75" hidden="true" customHeight="false" outlineLevel="0" collapsed="false">
      <c r="A244" s="392" t="s">
        <v>99</v>
      </c>
      <c r="B244" s="392"/>
      <c r="C244" s="392"/>
    </row>
    <row r="245" customFormat="false" ht="15.75" hidden="true" customHeight="false" outlineLevel="0" collapsed="false">
      <c r="A245" s="497"/>
    </row>
    <row r="246" customFormat="false" ht="164.25" hidden="true" customHeight="true" outlineLevel="0" collapsed="false">
      <c r="A246" s="29" t="s">
        <v>183</v>
      </c>
      <c r="B246" s="29" t="s">
        <v>230</v>
      </c>
      <c r="C246" s="29"/>
      <c r="D246" s="29"/>
      <c r="E246" s="29"/>
      <c r="F246" s="29"/>
      <c r="G246" s="29"/>
      <c r="H246" s="29"/>
      <c r="I246" s="29"/>
      <c r="J246" s="29"/>
      <c r="K246" s="29"/>
    </row>
    <row r="247" customFormat="false" ht="45.75" hidden="true" customHeight="true" outlineLevel="0" collapsed="false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25" t="s">
        <v>234</v>
      </c>
    </row>
    <row r="248" customFormat="false" ht="15" hidden="true" customHeight="false" outlineLevel="0" collapsed="false">
      <c r="A248" s="200" t="n">
        <v>1</v>
      </c>
      <c r="B248" s="200" t="n">
        <v>4</v>
      </c>
      <c r="C248" s="385"/>
      <c r="D248" s="385"/>
      <c r="E248" s="385"/>
      <c r="F248" s="385"/>
      <c r="G248" s="385"/>
      <c r="H248" s="385"/>
      <c r="I248" s="385"/>
      <c r="J248" s="385"/>
      <c r="K248" s="225" t="n">
        <v>10</v>
      </c>
    </row>
    <row r="249" customFormat="false" ht="74.25" hidden="true" customHeight="true" outlineLevel="0" collapsed="false">
      <c r="A249" s="38" t="n">
        <v>1</v>
      </c>
      <c r="B249" s="229" t="s">
        <v>236</v>
      </c>
      <c r="C249" s="334"/>
      <c r="D249" s="499" t="e">
        <f aca="false">D250+++D251+D252+D253</f>
        <v>#VALUE!</v>
      </c>
      <c r="E249" s="169"/>
      <c r="F249" s="334"/>
      <c r="G249" s="334"/>
      <c r="H249" s="334"/>
      <c r="I249" s="233" t="e">
        <f aca="false">I250+I251+I252+I253</f>
        <v>#VALUE!</v>
      </c>
      <c r="J249" s="233"/>
      <c r="K249" s="234" t="n">
        <f aca="false">K250+K251+K252+K253</f>
        <v>0</v>
      </c>
    </row>
    <row r="250" customFormat="false" ht="16.5" hidden="true" customHeight="true" outlineLevel="0" collapsed="false">
      <c r="A250" s="38"/>
      <c r="B250" s="229"/>
      <c r="C250" s="496"/>
      <c r="D250" s="499" t="n">
        <f aca="false">"#ссыл!+#ссыл!++I250+K250"</f>
        <v>0</v>
      </c>
      <c r="E250" s="166"/>
      <c r="F250" s="229"/>
      <c r="G250" s="229"/>
      <c r="H250" s="229"/>
      <c r="I250" s="236" t="n">
        <f aca="false">I270</f>
        <v>1408</v>
      </c>
      <c r="J250" s="236"/>
      <c r="K250" s="237" t="n">
        <f aca="false">K270</f>
        <v>0</v>
      </c>
    </row>
    <row r="251" customFormat="false" ht="16.5" hidden="true" customHeight="true" outlineLevel="0" collapsed="false">
      <c r="A251" s="38"/>
      <c r="B251" s="229"/>
      <c r="C251" s="496"/>
      <c r="D251" s="500" t="str">
        <f aca="false">"#ссыл!+#ссыл!++I251+K251"</f>
        <v>#ссыл!+#ссыл!++I251+K251</v>
      </c>
      <c r="E251" s="166"/>
      <c r="F251" s="229"/>
      <c r="G251" s="229"/>
      <c r="H251" s="229"/>
      <c r="I251" s="236" t="n">
        <f aca="false">I271</f>
        <v>0</v>
      </c>
      <c r="J251" s="236"/>
      <c r="K251" s="237" t="n">
        <f aca="false">K271</f>
        <v>0</v>
      </c>
    </row>
    <row r="252" customFormat="false" ht="16.5" hidden="true" customHeight="true" outlineLevel="0" collapsed="false">
      <c r="A252" s="38"/>
      <c r="B252" s="229"/>
      <c r="C252" s="496"/>
      <c r="D252" s="499" t="n">
        <f aca="false">"#ссыл!+#ссыл!++I252+K252"</f>
        <v>0</v>
      </c>
      <c r="E252" s="166"/>
      <c r="F252" s="229"/>
      <c r="G252" s="229"/>
      <c r="H252" s="229"/>
      <c r="I252" s="236" t="n">
        <f aca="false">I272</f>
        <v>533.889</v>
      </c>
      <c r="J252" s="236"/>
      <c r="K252" s="237" t="n">
        <f aca="false">K272</f>
        <v>0</v>
      </c>
    </row>
    <row r="253" customFormat="false" ht="16.5" hidden="true" customHeight="true" outlineLevel="0" collapsed="false">
      <c r="A253" s="38"/>
      <c r="B253" s="229"/>
      <c r="C253" s="496"/>
      <c r="D253" s="500" t="str">
        <f aca="false">"#ссыл!+#ссыл!++I253+K253"</f>
        <v>#ссыл!+#ссыл!++I253+K253</v>
      </c>
      <c r="E253" s="169"/>
      <c r="F253" s="229"/>
      <c r="G253" s="229"/>
      <c r="H253" s="229"/>
      <c r="I253" s="241" t="str">
        <f aca="false">"#ссыл!"</f>
        <v>#ссыл!</v>
      </c>
      <c r="J253" s="241"/>
      <c r="K253" s="242" t="n">
        <f aca="false">K328</f>
        <v>0</v>
      </c>
    </row>
    <row r="254" customFormat="false" ht="16.5" hidden="true" customHeight="true" outlineLevel="0" collapsed="false">
      <c r="A254" s="38"/>
      <c r="B254" s="229"/>
      <c r="C254" s="334"/>
      <c r="D254" s="499" t="e">
        <f aca="false">D255+D256+D257+D258</f>
        <v>#VALUE!</v>
      </c>
      <c r="E254" s="166"/>
      <c r="F254" s="209"/>
      <c r="G254" s="209"/>
      <c r="H254" s="209"/>
      <c r="I254" s="243" t="e">
        <f aca="false">I255+I256+I257+I258</f>
        <v>#VALUE!</v>
      </c>
      <c r="J254" s="243"/>
      <c r="K254" s="234" t="n">
        <f aca="false">K255+K256+K257+K258</f>
        <v>0</v>
      </c>
    </row>
    <row r="255" customFormat="false" ht="16.5" hidden="true" customHeight="true" outlineLevel="0" collapsed="false">
      <c r="A255" s="38"/>
      <c r="B255" s="229"/>
      <c r="C255" s="496"/>
      <c r="D255" s="500" t="str">
        <f aca="false">"#ссыл!+#ссыл!+I255+K255"</f>
        <v>#ссыл!+#ссыл!+I255+K255</v>
      </c>
      <c r="E255" s="169"/>
      <c r="F255" s="229"/>
      <c r="G255" s="229"/>
      <c r="H255" s="229"/>
      <c r="I255" s="241" t="n">
        <f aca="false">I274</f>
        <v>18791</v>
      </c>
      <c r="J255" s="241"/>
      <c r="K255" s="237" t="n">
        <f aca="false">K274</f>
        <v>0</v>
      </c>
    </row>
    <row r="256" customFormat="false" ht="16.5" hidden="true" customHeight="true" outlineLevel="0" collapsed="false">
      <c r="A256" s="38"/>
      <c r="B256" s="229"/>
      <c r="C256" s="496"/>
      <c r="D256" s="499" t="n">
        <f aca="false">"#ссыл!+#ссыл!+I256+K256"</f>
        <v>0</v>
      </c>
      <c r="E256" s="166"/>
      <c r="F256" s="229"/>
      <c r="G256" s="229"/>
      <c r="H256" s="229"/>
      <c r="I256" s="241" t="n">
        <f aca="false">I275</f>
        <v>16821.14</v>
      </c>
      <c r="J256" s="241"/>
      <c r="K256" s="237" t="n">
        <f aca="false">K275</f>
        <v>0</v>
      </c>
    </row>
    <row r="257" customFormat="false" ht="16.5" hidden="true" customHeight="true" outlineLevel="0" collapsed="false">
      <c r="A257" s="38"/>
      <c r="B257" s="229"/>
      <c r="C257" s="496"/>
      <c r="D257" s="500" t="str">
        <f aca="false">"#ссыл!+#ссыл!+I257+K257"</f>
        <v>#ссыл!+#ссыл!+I257+K257</v>
      </c>
      <c r="E257" s="166"/>
      <c r="F257" s="229"/>
      <c r="G257" s="229"/>
      <c r="H257" s="229"/>
      <c r="I257" s="241" t="n">
        <f aca="false">I276</f>
        <v>16654.4</v>
      </c>
      <c r="J257" s="241"/>
      <c r="K257" s="237" t="n">
        <f aca="false">K276</f>
        <v>0</v>
      </c>
    </row>
    <row r="258" customFormat="false" ht="16.5" hidden="true" customHeight="true" outlineLevel="0" collapsed="false">
      <c r="A258" s="38"/>
      <c r="B258" s="229"/>
      <c r="C258" s="496"/>
      <c r="D258" s="500" t="str">
        <f aca="false">"#ссыл!+#ссыл!+I258+K258"</f>
        <v>#ссыл!+#ссыл!+I258+K258</v>
      </c>
      <c r="E258" s="169"/>
      <c r="F258" s="229"/>
      <c r="G258" s="229"/>
      <c r="H258" s="229"/>
      <c r="I258" s="241" t="str">
        <f aca="false">"#ссыл!"</f>
        <v>#ссыл!</v>
      </c>
      <c r="J258" s="241"/>
      <c r="K258" s="242" t="n">
        <f aca="false">K330</f>
        <v>0</v>
      </c>
    </row>
    <row r="259" customFormat="false" ht="15.75" hidden="true" customHeight="true" outlineLevel="0" collapsed="false">
      <c r="A259" s="38"/>
      <c r="B259" s="229"/>
      <c r="C259" s="209"/>
      <c r="D259" s="500" t="e">
        <f aca="false">D260+D261+D262+D263</f>
        <v>#VALUE!</v>
      </c>
      <c r="E259" s="245" t="e">
        <f aca="false">E260+E261+E262+E263</f>
        <v>#VALUE!</v>
      </c>
      <c r="F259" s="209"/>
      <c r="G259" s="209"/>
      <c r="H259" s="209"/>
      <c r="I259" s="243" t="e">
        <f aca="false">I260+I261+I262+I263</f>
        <v>#VALUE!</v>
      </c>
      <c r="J259" s="243"/>
      <c r="K259" s="234" t="n">
        <f aca="false">K260+K261+K262+K263</f>
        <v>0</v>
      </c>
    </row>
    <row r="260" customFormat="false" ht="15.75" hidden="true" customHeight="true" outlineLevel="0" collapsed="false">
      <c r="A260" s="38"/>
      <c r="B260" s="229"/>
      <c r="C260" s="496"/>
      <c r="D260" s="500" t="str">
        <f aca="false">"#ссыл!+E260+I260+++K260"</f>
        <v>#ссыл!+E260+I260+++K260</v>
      </c>
      <c r="E260" s="247" t="str">
        <f aca="false">E278</f>
        <v>#ссыл!+E300+E321</v>
      </c>
      <c r="F260" s="229"/>
      <c r="G260" s="229"/>
      <c r="H260" s="229"/>
      <c r="I260" s="241" t="n">
        <f aca="false">I278</f>
        <v>18488</v>
      </c>
      <c r="J260" s="241"/>
      <c r="K260" s="237" t="n">
        <f aca="false">K278</f>
        <v>0</v>
      </c>
    </row>
    <row r="261" customFormat="false" ht="15.75" hidden="true" customHeight="true" outlineLevel="0" collapsed="false">
      <c r="A261" s="38"/>
      <c r="B261" s="229"/>
      <c r="C261" s="496"/>
      <c r="D261" s="500" t="str">
        <f aca="false">"#ссыл!+E261+I261+++K261"</f>
        <v>#ссыл!+E261+I261+++K261</v>
      </c>
      <c r="E261" s="247" t="str">
        <f aca="false">E279</f>
        <v>#ссыл!+E301+E322</v>
      </c>
      <c r="F261" s="229"/>
      <c r="G261" s="229"/>
      <c r="H261" s="229"/>
      <c r="I261" s="241" t="n">
        <f aca="false">I279</f>
        <v>17648</v>
      </c>
      <c r="J261" s="241"/>
      <c r="K261" s="237" t="n">
        <f aca="false">K279</f>
        <v>0</v>
      </c>
    </row>
    <row r="262" customFormat="false" ht="15.75" hidden="true" customHeight="true" outlineLevel="0" collapsed="false">
      <c r="A262" s="38"/>
      <c r="B262" s="229"/>
      <c r="C262" s="496"/>
      <c r="D262" s="500" t="str">
        <f aca="false">"#ссыл!+E262+I262+++K262"</f>
        <v>#ссыл!+E262+I262+++K262</v>
      </c>
      <c r="E262" s="247" t="str">
        <f aca="false">E280</f>
        <v>#ссыл!+E302+E323</v>
      </c>
      <c r="F262" s="229"/>
      <c r="G262" s="229"/>
      <c r="H262" s="229"/>
      <c r="I262" s="241" t="n">
        <f aca="false">I280</f>
        <v>18505</v>
      </c>
      <c r="J262" s="241"/>
      <c r="K262" s="237" t="n">
        <f aca="false">K280</f>
        <v>0</v>
      </c>
    </row>
    <row r="263" customFormat="false" ht="30" hidden="true" customHeight="true" outlineLevel="0" collapsed="false">
      <c r="A263" s="38"/>
      <c r="B263" s="229"/>
      <c r="C263" s="496"/>
      <c r="D263" s="500" t="str">
        <f aca="false">"#ссыл!+E263+I263+++K263"</f>
        <v>#ссыл!+E263+I263+++K263</v>
      </c>
      <c r="E263" s="249" t="str">
        <f aca="false">"#ссыл!"</f>
        <v>#ссыл!</v>
      </c>
      <c r="F263" s="229"/>
      <c r="G263" s="229"/>
      <c r="H263" s="229"/>
      <c r="I263" s="241" t="str">
        <f aca="false">"#ссыл!"</f>
        <v>#ссыл!</v>
      </c>
      <c r="J263" s="241"/>
      <c r="K263" s="242" t="n">
        <f aca="false">K332</f>
        <v>0</v>
      </c>
    </row>
    <row r="264" customFormat="false" ht="16.5" hidden="true" customHeight="true" outlineLevel="0" collapsed="false">
      <c r="A264" s="38"/>
      <c r="B264" s="241"/>
      <c r="C264" s="503"/>
      <c r="D264" s="504" t="n">
        <f aca="false">D265+D266+D267+D268</f>
        <v>0</v>
      </c>
      <c r="E264" s="253"/>
      <c r="F264" s="505"/>
      <c r="G264" s="505"/>
      <c r="H264" s="505"/>
      <c r="I264" s="255" t="e">
        <f aca="false">I265+I266+I267+I268</f>
        <v>#VALUE!</v>
      </c>
      <c r="J264" s="255"/>
      <c r="K264" s="256" t="n">
        <f aca="false">K265+K266+K267+K268</f>
        <v>0</v>
      </c>
    </row>
    <row r="265" customFormat="false" ht="16.5" hidden="true" customHeight="true" outlineLevel="0" collapsed="false">
      <c r="A265" s="38"/>
      <c r="B265" s="241"/>
      <c r="C265" s="502"/>
      <c r="D265" s="504" t="n">
        <f aca="false">"#ссыл!++++#ссыл!+I265+K265"</f>
        <v>0</v>
      </c>
      <c r="E265" s="253"/>
      <c r="F265" s="241"/>
      <c r="G265" s="241"/>
      <c r="H265" s="241"/>
      <c r="I265" s="260" t="n">
        <f aca="false">I250+I255+I260</f>
        <v>38687</v>
      </c>
      <c r="J265" s="260"/>
      <c r="K265" s="261" t="n">
        <f aca="false">K250+K255+K260</f>
        <v>0</v>
      </c>
    </row>
    <row r="266" customFormat="false" ht="16.5" hidden="true" customHeight="true" outlineLevel="0" collapsed="false">
      <c r="A266" s="38"/>
      <c r="B266" s="241"/>
      <c r="C266" s="502"/>
      <c r="D266" s="504" t="n">
        <f aca="false">"#ссыл!++++#ссыл!+I266+K266"</f>
        <v>0</v>
      </c>
      <c r="E266" s="253"/>
      <c r="F266" s="241"/>
      <c r="G266" s="241"/>
      <c r="H266" s="241"/>
      <c r="I266" s="260" t="n">
        <f aca="false">I251+I256+I261</f>
        <v>34469.14</v>
      </c>
      <c r="J266" s="260"/>
      <c r="K266" s="261" t="n">
        <f aca="false">K251+K256+K261</f>
        <v>0</v>
      </c>
    </row>
    <row r="267" customFormat="false" ht="16.5" hidden="true" customHeight="true" outlineLevel="0" collapsed="false">
      <c r="A267" s="38"/>
      <c r="B267" s="241"/>
      <c r="C267" s="502"/>
      <c r="D267" s="504" t="n">
        <f aca="false">"#ссыл!++++#ссыл!+I267+K267"</f>
        <v>0</v>
      </c>
      <c r="E267" s="253"/>
      <c r="F267" s="241"/>
      <c r="G267" s="241"/>
      <c r="H267" s="241"/>
      <c r="I267" s="260" t="n">
        <f aca="false">I252+I257+I262</f>
        <v>35693.289</v>
      </c>
      <c r="J267" s="260"/>
      <c r="K267" s="261" t="n">
        <f aca="false">K252+K257+K262</f>
        <v>0</v>
      </c>
    </row>
    <row r="268" customFormat="false" ht="16.5" hidden="true" customHeight="true" outlineLevel="0" collapsed="false">
      <c r="A268" s="38"/>
      <c r="B268" s="241"/>
      <c r="C268" s="502"/>
      <c r="D268" s="504" t="n">
        <f aca="false">"#ссыл!++++#ссыл!+I268+K268"</f>
        <v>0</v>
      </c>
      <c r="E268" s="253"/>
      <c r="F268" s="241"/>
      <c r="G268" s="241"/>
      <c r="H268" s="241"/>
      <c r="I268" s="260" t="inlineStr">
        <f aca="false">I253+I258+I263</f>
        <is>
          <t/>
        </is>
      </c>
      <c r="J268" s="260"/>
      <c r="K268" s="261" t="n">
        <f aca="false">K253+K258+K263</f>
        <v>0</v>
      </c>
    </row>
    <row r="269" customFormat="false" ht="16.5" hidden="true" customHeight="true" outlineLevel="0" collapsed="false">
      <c r="A269" s="507" t="s">
        <v>15</v>
      </c>
      <c r="B269" s="220" t="s">
        <v>241</v>
      </c>
      <c r="C269" s="509"/>
      <c r="D269" s="510" t="n">
        <f aca="false">D270+D271+D272</f>
        <v>0</v>
      </c>
      <c r="E269" s="265"/>
      <c r="F269" s="511"/>
      <c r="G269" s="511"/>
      <c r="H269" s="511"/>
      <c r="I269" s="267" t="n">
        <f aca="false">I270+I271+I272</f>
        <v>1941.889</v>
      </c>
      <c r="J269" s="267"/>
      <c r="K269" s="268"/>
    </row>
    <row r="270" customFormat="false" ht="16.5" hidden="true" customHeight="true" outlineLevel="0" collapsed="false">
      <c r="A270" s="507"/>
      <c r="B270" s="220"/>
      <c r="C270" s="513"/>
      <c r="D270" s="514" t="n">
        <f aca="false">"#ссыл!+#ссыл!++I270+K270"</f>
        <v>0</v>
      </c>
      <c r="E270" s="271"/>
      <c r="F270" s="281"/>
      <c r="G270" s="281"/>
      <c r="H270" s="281"/>
      <c r="I270" s="273" t="n">
        <f aca="false">G306</f>
        <v>1408</v>
      </c>
      <c r="J270" s="273"/>
      <c r="K270" s="274"/>
    </row>
    <row r="271" customFormat="false" ht="16.5" hidden="true" customHeight="true" outlineLevel="0" collapsed="false">
      <c r="A271" s="507"/>
      <c r="B271" s="220"/>
      <c r="C271" s="513"/>
      <c r="D271" s="514" t="n">
        <f aca="false">"#ссыл!+#ссыл!++I271+K271"</f>
        <v>0</v>
      </c>
      <c r="E271" s="275"/>
      <c r="F271" s="281"/>
      <c r="G271" s="281"/>
      <c r="H271" s="281"/>
      <c r="I271" s="276"/>
      <c r="J271" s="276"/>
      <c r="K271" s="274"/>
    </row>
    <row r="272" customFormat="false" ht="16.5" hidden="true" customHeight="true" outlineLevel="0" collapsed="false">
      <c r="A272" s="507"/>
      <c r="B272" s="220"/>
      <c r="C272" s="513"/>
      <c r="D272" s="514" t="n">
        <f aca="false">"#ссыл!+#ссыл!++I272+K272"</f>
        <v>0</v>
      </c>
      <c r="E272" s="271"/>
      <c r="F272" s="515"/>
      <c r="G272" s="515"/>
      <c r="H272" s="515"/>
      <c r="I272" s="273" t="n">
        <f aca="false">G294+G307</f>
        <v>533.889</v>
      </c>
      <c r="J272" s="273"/>
      <c r="K272" s="277"/>
    </row>
    <row r="273" customFormat="false" ht="27.75" hidden="true" customHeight="true" outlineLevel="0" collapsed="false">
      <c r="A273" s="507"/>
      <c r="B273" s="220"/>
      <c r="C273" s="509"/>
      <c r="D273" s="510" t="e">
        <f aca="false">D274+D275+D276</f>
        <v>#VALUE!</v>
      </c>
      <c r="E273" s="265"/>
      <c r="F273" s="511"/>
      <c r="G273" s="511"/>
      <c r="H273" s="511"/>
      <c r="I273" s="267" t="n">
        <f aca="false">I274+I275+I276</f>
        <v>52266.54</v>
      </c>
      <c r="J273" s="267"/>
      <c r="K273" s="268" t="n">
        <f aca="false">K274+K275+K276</f>
        <v>0</v>
      </c>
    </row>
    <row r="274" customFormat="false" ht="16.5" hidden="true" customHeight="true" outlineLevel="0" collapsed="false">
      <c r="A274" s="507"/>
      <c r="B274" s="220"/>
      <c r="C274" s="513"/>
      <c r="D274" s="517" t="str">
        <f aca="false">"#ссыл!+#ссыл!+I274+K274"</f>
        <v>#ссыл!+#ссыл!+I274+K274</v>
      </c>
      <c r="E274" s="275"/>
      <c r="F274" s="281"/>
      <c r="G274" s="281"/>
      <c r="H274" s="281"/>
      <c r="I274" s="281" t="n">
        <f aca="false">G285+G296+J317</f>
        <v>18791</v>
      </c>
      <c r="J274" s="281"/>
      <c r="K274" s="282" t="n">
        <f aca="false">K285+K296+K317</f>
        <v>0</v>
      </c>
    </row>
    <row r="275" customFormat="false" ht="16.5" hidden="true" customHeight="true" outlineLevel="0" collapsed="false">
      <c r="A275" s="507"/>
      <c r="B275" s="220"/>
      <c r="C275" s="513"/>
      <c r="D275" s="517" t="str">
        <f aca="false">"#ссыл!+#ссыл!+I275+K275"</f>
        <v>#ссыл!+#ссыл!+I275+K275</v>
      </c>
      <c r="E275" s="271"/>
      <c r="F275" s="281"/>
      <c r="G275" s="281"/>
      <c r="H275" s="281"/>
      <c r="I275" s="283" t="n">
        <f aca="false">G286+G297+F309+J318</f>
        <v>16821.14</v>
      </c>
      <c r="J275" s="283"/>
      <c r="K275" s="282" t="n">
        <f aca="false">K286+K297+K318+K309</f>
        <v>0</v>
      </c>
    </row>
    <row r="276" customFormat="false" ht="16.5" hidden="true" customHeight="true" outlineLevel="0" collapsed="false">
      <c r="A276" s="507"/>
      <c r="B276" s="220"/>
      <c r="C276" s="513"/>
      <c r="D276" s="517" t="str">
        <f aca="false">"#ссыл!+#ссыл!+I276+K276"</f>
        <v>#ссыл!+#ссыл!+I276+K276</v>
      </c>
      <c r="E276" s="271"/>
      <c r="F276" s="281"/>
      <c r="G276" s="281"/>
      <c r="H276" s="281"/>
      <c r="I276" s="284" t="n">
        <f aca="false">G287+G298+F310+J319</f>
        <v>16654.4</v>
      </c>
      <c r="J276" s="284"/>
      <c r="K276" s="282" t="n">
        <f aca="false">K287+K298+K319+K310</f>
        <v>0</v>
      </c>
    </row>
    <row r="277" customFormat="false" ht="15.75" hidden="true" customHeight="true" outlineLevel="0" collapsed="false">
      <c r="A277" s="507"/>
      <c r="B277" s="220"/>
      <c r="C277" s="509"/>
      <c r="D277" s="518" t="e">
        <f aca="false">D278+D279+D280</f>
        <v>#VALUE!</v>
      </c>
      <c r="E277" s="287" t="e">
        <f aca="false">E278+E279+E280</f>
        <v>#VALUE!</v>
      </c>
      <c r="F277" s="511"/>
      <c r="G277" s="511"/>
      <c r="H277" s="511"/>
      <c r="I277" s="288" t="n">
        <f aca="false">I278+I279+I280</f>
        <v>54641</v>
      </c>
      <c r="J277" s="288"/>
      <c r="K277" s="268" t="n">
        <f aca="false">K278+K279+K280</f>
        <v>0</v>
      </c>
    </row>
    <row r="278" customFormat="false" ht="15.75" hidden="true" customHeight="true" outlineLevel="0" collapsed="false">
      <c r="A278" s="507"/>
      <c r="B278" s="220"/>
      <c r="C278" s="513"/>
      <c r="D278" s="517" t="str">
        <f aca="false">"#ссыл!+E278+I278+K278"</f>
        <v>#ссыл!+E278+I278+K278</v>
      </c>
      <c r="E278" s="290" t="str">
        <f aca="false">"#ссыл!+E300+E321"</f>
        <v>#ссыл!+E300+E321</v>
      </c>
      <c r="F278" s="281"/>
      <c r="G278" s="281"/>
      <c r="H278" s="281"/>
      <c r="I278" s="281" t="n">
        <f aca="false">G289+G300+J321</f>
        <v>18488</v>
      </c>
      <c r="J278" s="281"/>
      <c r="K278" s="282" t="n">
        <f aca="false">K289+K300+K321</f>
        <v>0</v>
      </c>
    </row>
    <row r="279" customFormat="false" ht="15.75" hidden="true" customHeight="true" outlineLevel="0" collapsed="false">
      <c r="A279" s="507"/>
      <c r="B279" s="220"/>
      <c r="C279" s="513"/>
      <c r="D279" s="517" t="str">
        <f aca="false">"#ссыл!+E279+I279+K279"</f>
        <v>#ссыл!+E279+I279+K279</v>
      </c>
      <c r="E279" s="290" t="str">
        <f aca="false">"#ссыл!+E301+E322"</f>
        <v>#ссыл!+E301+E322</v>
      </c>
      <c r="F279" s="281"/>
      <c r="G279" s="281"/>
      <c r="H279" s="281"/>
      <c r="I279" s="281" t="n">
        <f aca="false">G290+G301+J322</f>
        <v>17648</v>
      </c>
      <c r="J279" s="281"/>
      <c r="K279" s="282" t="n">
        <f aca="false">K290+K301+K322</f>
        <v>0</v>
      </c>
    </row>
    <row r="280" customFormat="false" ht="15.75" hidden="true" customHeight="true" outlineLevel="0" collapsed="false">
      <c r="A280" s="507"/>
      <c r="B280" s="220"/>
      <c r="C280" s="513"/>
      <c r="D280" s="517" t="str">
        <f aca="false">"#ссыл!+E280+I280+K280"</f>
        <v>#ссыл!+E280+I280+K280</v>
      </c>
      <c r="E280" s="290" t="str">
        <f aca="false">"#ссыл!+E302+E323"</f>
        <v>#ссыл!+E302+E323</v>
      </c>
      <c r="F280" s="515"/>
      <c r="G280" s="515"/>
      <c r="H280" s="515"/>
      <c r="I280" s="281" t="n">
        <f aca="false">G291+G302+J323</f>
        <v>18505</v>
      </c>
      <c r="J280" s="281"/>
      <c r="K280" s="282" t="n">
        <f aca="false">K291+K302+K323</f>
        <v>0</v>
      </c>
    </row>
    <row r="281" customFormat="false" ht="15.2" hidden="true" customHeight="true" outlineLevel="0" collapsed="false">
      <c r="A281" s="32"/>
      <c r="B281" s="292"/>
      <c r="C281" s="347"/>
      <c r="D281" s="521" t="e">
        <f aca="false">D277+D273+D269</f>
        <v>#VALUE!</v>
      </c>
      <c r="E281" s="523"/>
      <c r="F281" s="524"/>
      <c r="G281" s="524"/>
      <c r="H281" s="524"/>
      <c r="I281" s="525" t="n">
        <f aca="false">I277+I273+I269</f>
        <v>108849.429</v>
      </c>
      <c r="J281" s="525"/>
      <c r="K281" s="297" t="n">
        <f aca="false">K277+K273+K269</f>
        <v>0</v>
      </c>
    </row>
    <row r="282" customFormat="false" ht="15" hidden="true" customHeight="true" outlineLevel="0" collapsed="false">
      <c r="A282" s="507" t="s">
        <v>242</v>
      </c>
      <c r="B282" s="229" t="s">
        <v>241</v>
      </c>
      <c r="C282" s="527"/>
      <c r="D282" s="527"/>
      <c r="E282" s="229"/>
      <c r="F282" s="312"/>
      <c r="G282" s="312"/>
      <c r="H282" s="312"/>
      <c r="I282" s="312"/>
      <c r="J282" s="312"/>
      <c r="K282" s="229"/>
    </row>
    <row r="283" customFormat="false" ht="15" hidden="true" customHeight="false" outlineLevel="0" collapsed="false">
      <c r="A283" s="507"/>
      <c r="B283" s="229"/>
      <c r="C283" s="527"/>
      <c r="D283" s="527"/>
      <c r="E283" s="229"/>
      <c r="F283" s="312"/>
      <c r="G283" s="312"/>
      <c r="H283" s="312"/>
      <c r="I283" s="312"/>
      <c r="J283" s="312"/>
      <c r="K283" s="229"/>
    </row>
    <row r="284" customFormat="false" ht="15" hidden="true" customHeight="false" outlineLevel="0" collapsed="false">
      <c r="A284" s="507"/>
      <c r="B284" s="229"/>
      <c r="C284" s="528"/>
      <c r="D284" s="517" t="e">
        <f aca="false">D285+D286+D287</f>
        <v>#VALUE!</v>
      </c>
      <c r="E284" s="529"/>
      <c r="F284" s="528"/>
      <c r="G284" s="530" t="n">
        <f aca="false">G285+G286+G287</f>
        <v>13331</v>
      </c>
      <c r="H284" s="530"/>
      <c r="I284" s="530"/>
      <c r="J284" s="530"/>
      <c r="K284" s="299" t="n">
        <f aca="false">K285+K286+K287</f>
        <v>0</v>
      </c>
    </row>
    <row r="285" customFormat="false" ht="15.75" hidden="true" customHeight="true" outlineLevel="0" collapsed="false">
      <c r="A285" s="507"/>
      <c r="B285" s="229"/>
      <c r="C285" s="299"/>
      <c r="D285" s="516" t="str">
        <f aca="false">"#ссыл!+#ссыл!+G285+K285"</f>
        <v>#ссыл!+#ссыл!+G285+K285</v>
      </c>
      <c r="E285" s="229"/>
      <c r="F285" s="300"/>
      <c r="G285" s="229" t="n">
        <v>5005</v>
      </c>
      <c r="H285" s="229"/>
      <c r="I285" s="229"/>
      <c r="J285" s="229"/>
      <c r="K285" s="300"/>
    </row>
    <row r="286" customFormat="false" ht="15.75" hidden="true" customHeight="true" outlineLevel="0" collapsed="false">
      <c r="A286" s="507"/>
      <c r="B286" s="229"/>
      <c r="C286" s="281"/>
      <c r="D286" s="516" t="str">
        <f aca="false">"#ссыл!+#ссыл!+G286+K286"</f>
        <v>#ссыл!+#ссыл!+G286+K286</v>
      </c>
      <c r="E286" s="229"/>
      <c r="F286" s="229"/>
      <c r="G286" s="229" t="n">
        <v>4747</v>
      </c>
      <c r="H286" s="229"/>
      <c r="I286" s="229"/>
      <c r="J286" s="229"/>
      <c r="K286" s="300"/>
    </row>
    <row r="287" customFormat="false" ht="15.75" hidden="true" customHeight="true" outlineLevel="0" collapsed="false">
      <c r="A287" s="507"/>
      <c r="B287" s="229"/>
      <c r="C287" s="281"/>
      <c r="D287" s="516" t="str">
        <f aca="false">"#ссыл!+#ссыл!+G287+K287"</f>
        <v>#ссыл!+#ссыл!+G287+K287</v>
      </c>
      <c r="E287" s="229"/>
      <c r="F287" s="229"/>
      <c r="G287" s="229" t="n">
        <v>3579</v>
      </c>
      <c r="H287" s="229"/>
      <c r="I287" s="229"/>
      <c r="J287" s="229"/>
      <c r="K287" s="300"/>
    </row>
    <row r="288" customFormat="false" ht="15" hidden="true" customHeight="false" outlineLevel="0" collapsed="false">
      <c r="A288" s="507"/>
      <c r="B288" s="229"/>
      <c r="C288" s="531"/>
      <c r="D288" s="517" t="e">
        <f aca="false">D289+D290+D291</f>
        <v>#VALUE!</v>
      </c>
      <c r="E288" s="281"/>
      <c r="F288" s="281"/>
      <c r="G288" s="281"/>
      <c r="H288" s="281"/>
      <c r="I288" s="281"/>
      <c r="J288" s="281"/>
      <c r="K288" s="299" t="n">
        <f aca="false">K289+K290+K291</f>
        <v>0</v>
      </c>
    </row>
    <row r="289" customFormat="false" ht="15.75" hidden="true" customHeight="true" outlineLevel="0" collapsed="false">
      <c r="A289" s="507"/>
      <c r="B289" s="229"/>
      <c r="C289" s="281"/>
      <c r="D289" s="516" t="str">
        <f aca="false">"#ссыл!+#ссыл!+G289+K289"</f>
        <v>#ссыл!+#ссыл!+G289+K289</v>
      </c>
      <c r="E289" s="229"/>
      <c r="F289" s="229"/>
      <c r="G289" s="229" t="n">
        <v>5305</v>
      </c>
      <c r="H289" s="229"/>
      <c r="I289" s="229"/>
      <c r="J289" s="229"/>
      <c r="K289" s="300"/>
    </row>
    <row r="290" customFormat="false" ht="15.75" hidden="true" customHeight="true" outlineLevel="0" collapsed="false">
      <c r="A290" s="507"/>
      <c r="B290" s="229"/>
      <c r="C290" s="281"/>
      <c r="D290" s="516" t="str">
        <f aca="false">"#ссыл!+#ссыл!+G290+K290"</f>
        <v>#ссыл!+#ссыл!+G290+K290</v>
      </c>
      <c r="E290" s="229"/>
      <c r="F290" s="229"/>
      <c r="G290" s="229" t="n">
        <v>5032</v>
      </c>
      <c r="H290" s="229"/>
      <c r="I290" s="229"/>
      <c r="J290" s="229"/>
      <c r="K290" s="300"/>
    </row>
    <row r="291" customFormat="false" ht="15.75" hidden="true" customHeight="true" outlineLevel="0" collapsed="false">
      <c r="A291" s="507"/>
      <c r="B291" s="229"/>
      <c r="C291" s="281"/>
      <c r="D291" s="516" t="str">
        <f aca="false">"#ссыл!+#ссыл!+G291+K291"</f>
        <v>#ссыл!+#ссыл!+G291+K291</v>
      </c>
      <c r="E291" s="229"/>
      <c r="F291" s="229"/>
      <c r="G291" s="229" t="n">
        <v>3797.7</v>
      </c>
      <c r="H291" s="229"/>
      <c r="I291" s="229"/>
      <c r="J291" s="229"/>
      <c r="K291" s="300"/>
    </row>
    <row r="292" customFormat="false" ht="15" hidden="true" customHeight="false" outlineLevel="0" collapsed="false">
      <c r="A292" s="32"/>
      <c r="B292" s="292"/>
      <c r="C292" s="532"/>
      <c r="D292" s="532"/>
      <c r="E292" s="533"/>
      <c r="F292" s="533"/>
      <c r="G292" s="533"/>
      <c r="H292" s="533"/>
      <c r="I292" s="533"/>
      <c r="J292" s="533"/>
      <c r="K292" s="304"/>
    </row>
    <row r="293" customFormat="false" ht="15.75" hidden="true" customHeight="true" outlineLevel="0" collapsed="false">
      <c r="A293" s="534" t="s">
        <v>245</v>
      </c>
      <c r="B293" s="229" t="s">
        <v>247</v>
      </c>
      <c r="C293" s="535"/>
      <c r="D293" s="536" t="str">
        <f aca="false">D294</f>
        <v>#ссыл!+#ссыл!+G294+K294</v>
      </c>
      <c r="E293" s="281"/>
      <c r="F293" s="529"/>
      <c r="G293" s="529"/>
      <c r="H293" s="529"/>
      <c r="I293" s="529"/>
      <c r="J293" s="529"/>
      <c r="K293" s="306" t="n">
        <f aca="false">K288+K284+K282</f>
        <v>0</v>
      </c>
    </row>
    <row r="294" customFormat="false" ht="45.75" hidden="true" customHeight="true" outlineLevel="0" collapsed="false">
      <c r="A294" s="534"/>
      <c r="B294" s="229"/>
      <c r="C294" s="306"/>
      <c r="D294" s="517" t="str">
        <f aca="false">"#ссыл!+#ссыл!+G294+K294"</f>
        <v>#ссыл!+#ссыл!+G294+K294</v>
      </c>
      <c r="E294" s="40"/>
      <c r="F294" s="229"/>
      <c r="G294" s="229" t="n">
        <v>222.5</v>
      </c>
      <c r="H294" s="229"/>
      <c r="I294" s="229"/>
      <c r="J294" s="229"/>
      <c r="K294" s="277"/>
    </row>
    <row r="295" customFormat="false" ht="147.75" hidden="true" customHeight="true" outlineLevel="0" collapsed="false">
      <c r="A295" s="534"/>
      <c r="B295" s="229" t="s">
        <v>249</v>
      </c>
      <c r="C295" s="537"/>
      <c r="D295" s="517" t="str">
        <f aca="false">"#ссыл!+#ссыл!+G295+K295"</f>
        <v>#ссыл!+#ссыл!+G295+K295</v>
      </c>
      <c r="E295" s="515"/>
      <c r="F295" s="538"/>
      <c r="G295" s="530" t="n">
        <f aca="false">G296+G297+G298</f>
        <v>3793</v>
      </c>
      <c r="H295" s="530"/>
      <c r="I295" s="530"/>
      <c r="J295" s="530"/>
      <c r="K295" s="299" t="n">
        <f aca="false">K296+K297+K298</f>
        <v>0</v>
      </c>
    </row>
    <row r="296" customFormat="false" ht="15.75" hidden="true" customHeight="true" outlineLevel="0" collapsed="false">
      <c r="A296" s="534"/>
      <c r="B296" s="229"/>
      <c r="C296" s="513"/>
      <c r="D296" s="517" t="str">
        <f aca="false">"#ссыл!+E296+G296+K296"</f>
        <v>#ссыл!+E296+G296+K296</v>
      </c>
      <c r="E296" s="539"/>
      <c r="F296" s="229"/>
      <c r="G296" s="229" t="n">
        <v>2293</v>
      </c>
      <c r="H296" s="229"/>
      <c r="I296" s="229"/>
      <c r="J296" s="229"/>
      <c r="K296" s="300"/>
    </row>
    <row r="297" customFormat="false" ht="15.75" hidden="true" customHeight="true" outlineLevel="0" collapsed="false">
      <c r="A297" s="534"/>
      <c r="B297" s="229"/>
      <c r="C297" s="513"/>
      <c r="D297" s="517" t="str">
        <f aca="false">"#ссыл!+E297+G297+K297"</f>
        <v>#ссыл!+E297+G297+K297</v>
      </c>
      <c r="E297" s="539"/>
      <c r="F297" s="229"/>
      <c r="G297" s="229" t="n">
        <v>1000</v>
      </c>
      <c r="H297" s="229"/>
      <c r="I297" s="229"/>
      <c r="J297" s="229"/>
      <c r="K297" s="300"/>
    </row>
    <row r="298" customFormat="false" ht="15.75" hidden="true" customHeight="true" outlineLevel="0" collapsed="false">
      <c r="A298" s="534"/>
      <c r="B298" s="229"/>
      <c r="C298" s="541"/>
      <c r="D298" s="517" t="str">
        <f aca="false">"#ссыл!+E298+G298+K298"</f>
        <v>#ссыл!+E298+G298+K298</v>
      </c>
      <c r="E298" s="330"/>
      <c r="F298" s="527"/>
      <c r="G298" s="527" t="n">
        <v>500</v>
      </c>
      <c r="H298" s="527"/>
      <c r="I298" s="527"/>
      <c r="J298" s="527"/>
      <c r="K298" s="312"/>
    </row>
    <row r="299" customFormat="false" ht="192.75" hidden="true" customHeight="true" outlineLevel="0" collapsed="false">
      <c r="A299" s="534"/>
      <c r="B299" s="229" t="s">
        <v>250</v>
      </c>
      <c r="C299" s="528"/>
      <c r="D299" s="517" t="str">
        <f aca="false">"#ссыл!+E299+G299+K299"</f>
        <v>#ссыл!+E299+G299+K299</v>
      </c>
      <c r="E299" s="306" t="n">
        <f aca="false">E300+E301+E302</f>
        <v>0</v>
      </c>
      <c r="F299" s="538"/>
      <c r="G299" s="528" t="n">
        <f aca="false">G300+G301+G302</f>
        <v>3761.5</v>
      </c>
      <c r="H299" s="528"/>
      <c r="I299" s="528"/>
      <c r="J299" s="528"/>
      <c r="K299" s="306" t="n">
        <f aca="false">K300+K301+K302</f>
        <v>0</v>
      </c>
    </row>
    <row r="300" customFormat="false" ht="15.75" hidden="true" customHeight="true" outlineLevel="0" collapsed="false">
      <c r="A300" s="534"/>
      <c r="B300" s="229"/>
      <c r="C300" s="542"/>
      <c r="D300" s="531" t="str">
        <f aca="false">"#ссыл!+E300+G300++++K300"</f>
        <v>#ссыл!+E300+G300++++K300</v>
      </c>
      <c r="E300" s="38"/>
      <c r="F300" s="543"/>
      <c r="G300" s="300" t="n">
        <v>1000</v>
      </c>
      <c r="H300" s="300"/>
      <c r="I300" s="300"/>
      <c r="J300" s="300"/>
      <c r="K300" s="274"/>
    </row>
    <row r="301" customFormat="false" ht="15.75" hidden="true" customHeight="true" outlineLevel="0" collapsed="false">
      <c r="A301" s="534"/>
      <c r="B301" s="229"/>
      <c r="C301" s="306"/>
      <c r="D301" s="531" t="str">
        <f aca="false">"#ссыл!+E301+G301++++K301"</f>
        <v>#ссыл!+E301+G301++++K301</v>
      </c>
      <c r="E301" s="38"/>
      <c r="F301" s="544"/>
      <c r="G301" s="220" t="n">
        <v>1000</v>
      </c>
      <c r="H301" s="220"/>
      <c r="I301" s="220"/>
      <c r="J301" s="220"/>
      <c r="K301" s="38"/>
    </row>
    <row r="302" customFormat="false" ht="15.75" hidden="true" customHeight="true" outlineLevel="0" collapsed="false">
      <c r="A302" s="534"/>
      <c r="B302" s="229"/>
      <c r="C302" s="306"/>
      <c r="D302" s="531" t="str">
        <f aca="false">"#ссыл!+E302+G302++++K302"</f>
        <v>#ссыл!+E302+G302++++K302</v>
      </c>
      <c r="E302" s="38"/>
      <c r="F302" s="544"/>
      <c r="G302" s="229" t="n">
        <v>1761.5</v>
      </c>
      <c r="H302" s="229"/>
      <c r="I302" s="229"/>
      <c r="J302" s="229"/>
      <c r="K302" s="277"/>
    </row>
    <row r="303" customFormat="false" ht="15" hidden="true" customHeight="true" outlineLevel="0" collapsed="false">
      <c r="A303" s="38"/>
      <c r="B303" s="315"/>
      <c r="C303" s="546"/>
      <c r="D303" s="546"/>
      <c r="E303" s="533"/>
      <c r="F303" s="533"/>
      <c r="G303" s="533"/>
      <c r="H303" s="533"/>
      <c r="I303" s="533"/>
      <c r="J303" s="533"/>
      <c r="K303" s="315" t="n">
        <f aca="false">K299+K295+K293</f>
        <v>0</v>
      </c>
    </row>
    <row r="304" customFormat="false" ht="15" hidden="true" customHeight="false" outlineLevel="0" collapsed="false">
      <c r="A304" s="38"/>
      <c r="B304" s="315"/>
      <c r="C304" s="546"/>
      <c r="D304" s="546"/>
      <c r="E304" s="533"/>
      <c r="F304" s="533"/>
      <c r="G304" s="533"/>
      <c r="H304" s="533"/>
      <c r="I304" s="533"/>
      <c r="J304" s="533"/>
      <c r="K304" s="315"/>
    </row>
    <row r="305" customFormat="false" ht="58.5" hidden="true" customHeight="true" outlineLevel="0" collapsed="false">
      <c r="A305" s="507" t="s">
        <v>251</v>
      </c>
      <c r="B305" s="229" t="s">
        <v>253</v>
      </c>
      <c r="C305" s="528"/>
      <c r="D305" s="547" t="n">
        <f aca="false">"#ссыл!+#ссыл!"</f>
        <v>0</v>
      </c>
      <c r="E305" s="283"/>
      <c r="F305" s="283"/>
      <c r="G305" s="283"/>
      <c r="H305" s="283"/>
      <c r="I305" s="283"/>
      <c r="J305" s="283"/>
      <c r="K305" s="299" t="n">
        <f aca="false">K306+K307</f>
        <v>0</v>
      </c>
    </row>
    <row r="306" customFormat="false" ht="45.75" hidden="true" customHeight="true" outlineLevel="0" collapsed="false">
      <c r="A306" s="507"/>
      <c r="B306" s="229"/>
      <c r="C306" s="528"/>
      <c r="D306" s="548" t="e">
        <f aca="false">E306+G306+"#ссыл!+K306"</f>
        <v>#VALUE!</v>
      </c>
      <c r="E306" s="550" t="n">
        <v>14079.15</v>
      </c>
      <c r="F306" s="229"/>
      <c r="G306" s="551" t="n">
        <v>1408</v>
      </c>
      <c r="H306" s="551"/>
      <c r="I306" s="551"/>
      <c r="J306" s="551"/>
      <c r="K306" s="300"/>
    </row>
    <row r="307" customFormat="false" ht="15.75" hidden="true" customHeight="true" outlineLevel="0" collapsed="false">
      <c r="A307" s="507"/>
      <c r="B307" s="229"/>
      <c r="C307" s="528"/>
      <c r="D307" s="548" t="n">
        <f aca="false">"#ссыл!+E307+G307+++K307"</f>
        <v>0</v>
      </c>
      <c r="E307" s="550" t="n">
        <v>3113.89</v>
      </c>
      <c r="F307" s="229"/>
      <c r="G307" s="551" t="n">
        <v>311.389</v>
      </c>
      <c r="H307" s="551"/>
      <c r="I307" s="551"/>
      <c r="J307" s="551"/>
      <c r="K307" s="300"/>
    </row>
    <row r="308" customFormat="false" ht="87.75" hidden="true" customHeight="true" outlineLevel="0" collapsed="false">
      <c r="A308" s="507"/>
      <c r="B308" s="229" t="s">
        <v>255</v>
      </c>
      <c r="C308" s="538"/>
      <c r="D308" s="552" t="n">
        <f aca="false">E308+F308</f>
        <v>5258.43</v>
      </c>
      <c r="E308" s="514" t="n">
        <f aca="false">E309+E310</f>
        <v>4780.39</v>
      </c>
      <c r="F308" s="553" t="n">
        <f aca="false">F309+F310</f>
        <v>478.04</v>
      </c>
      <c r="G308" s="553"/>
      <c r="H308" s="553"/>
      <c r="I308" s="553"/>
      <c r="J308" s="553"/>
      <c r="K308" s="299" t="n">
        <f aca="false">K309+K310</f>
        <v>0</v>
      </c>
    </row>
    <row r="309" customFormat="false" ht="16.5" hidden="true" customHeight="true" outlineLevel="0" collapsed="false">
      <c r="A309" s="507"/>
      <c r="B309" s="229"/>
      <c r="C309" s="538"/>
      <c r="D309" s="514" t="n">
        <f aca="false">E309+F309</f>
        <v>1272.04</v>
      </c>
      <c r="E309" s="554" t="n">
        <v>1156.4</v>
      </c>
      <c r="F309" s="551" t="n">
        <v>115.64</v>
      </c>
      <c r="G309" s="551"/>
      <c r="H309" s="551"/>
      <c r="I309" s="551"/>
      <c r="J309" s="551"/>
      <c r="K309" s="160"/>
    </row>
    <row r="310" customFormat="false" ht="16.5" hidden="true" customHeight="true" outlineLevel="0" collapsed="false">
      <c r="A310" s="507"/>
      <c r="B310" s="229"/>
      <c r="C310" s="538"/>
      <c r="D310" s="514" t="n">
        <f aca="false">E310+F310</f>
        <v>3986.39</v>
      </c>
      <c r="E310" s="554" t="n">
        <v>3623.99</v>
      </c>
      <c r="F310" s="551" t="n">
        <v>362.4</v>
      </c>
      <c r="G310" s="551"/>
      <c r="H310" s="551"/>
      <c r="I310" s="551"/>
      <c r="J310" s="551"/>
      <c r="K310" s="160"/>
    </row>
    <row r="311" customFormat="false" ht="15" hidden="true" customHeight="true" outlineLevel="0" collapsed="false">
      <c r="A311" s="507"/>
      <c r="B311" s="229"/>
      <c r="C311" s="229"/>
      <c r="D311" s="229"/>
      <c r="E311" s="229"/>
      <c r="F311" s="229"/>
      <c r="G311" s="229"/>
      <c r="H311" s="229"/>
      <c r="I311" s="229"/>
      <c r="J311" s="229"/>
      <c r="K311" s="229" t="n">
        <v>0</v>
      </c>
    </row>
    <row r="312" customFormat="false" ht="15" hidden="true" customHeight="false" outlineLevel="0" collapsed="false">
      <c r="A312" s="507"/>
      <c r="B312" s="229"/>
      <c r="C312" s="229"/>
      <c r="D312" s="229"/>
      <c r="E312" s="229"/>
      <c r="F312" s="229"/>
      <c r="G312" s="229"/>
      <c r="H312" s="229"/>
      <c r="I312" s="229"/>
      <c r="J312" s="229"/>
      <c r="K312" s="229"/>
    </row>
    <row r="313" customFormat="false" ht="15" hidden="true" customHeight="false" outlineLevel="0" collapsed="false">
      <c r="A313" s="555"/>
      <c r="B313" s="292"/>
      <c r="C313" s="556"/>
      <c r="D313" s="556"/>
      <c r="E313" s="556"/>
      <c r="F313" s="556"/>
      <c r="G313" s="556"/>
      <c r="H313" s="556"/>
      <c r="I313" s="556"/>
      <c r="J313" s="556"/>
      <c r="K313" s="297" t="n">
        <f aca="false">K308+K305</f>
        <v>0</v>
      </c>
    </row>
    <row r="314" customFormat="false" ht="15" hidden="true" customHeight="true" outlineLevel="0" collapsed="false">
      <c r="A314" s="557" t="s">
        <v>256</v>
      </c>
      <c r="B314" s="229"/>
      <c r="C314" s="527"/>
      <c r="D314" s="527"/>
      <c r="E314" s="229"/>
      <c r="F314" s="229"/>
      <c r="G314" s="229"/>
      <c r="H314" s="229"/>
      <c r="I314" s="229"/>
      <c r="J314" s="229"/>
      <c r="K314" s="229"/>
    </row>
    <row r="315" customFormat="false" ht="15" hidden="true" customHeight="false" outlineLevel="0" collapsed="false">
      <c r="A315" s="557"/>
      <c r="B315" s="229"/>
      <c r="C315" s="527"/>
      <c r="D315" s="527"/>
      <c r="E315" s="229"/>
      <c r="F315" s="229"/>
      <c r="G315" s="229"/>
      <c r="H315" s="229"/>
      <c r="I315" s="229"/>
      <c r="J315" s="229"/>
      <c r="K315" s="229"/>
    </row>
    <row r="316" customFormat="false" ht="42.75" hidden="true" customHeight="true" outlineLevel="0" collapsed="false">
      <c r="A316" s="557"/>
      <c r="B316" s="229" t="s">
        <v>259</v>
      </c>
      <c r="C316" s="558"/>
      <c r="D316" s="559" t="e">
        <f aca="false">D317+D318+D319</f>
        <v>#VALUE!</v>
      </c>
      <c r="E316" s="38" t="n">
        <f aca="false">E317+E318+E319</f>
        <v>0</v>
      </c>
      <c r="F316" s="560"/>
      <c r="G316" s="560"/>
      <c r="H316" s="560"/>
      <c r="I316" s="560"/>
      <c r="J316" s="38" t="n">
        <f aca="false">J317+J318+J319</f>
        <v>34664.5</v>
      </c>
      <c r="K316" s="330" t="n">
        <f aca="false">K317+K318+K319</f>
        <v>0</v>
      </c>
    </row>
    <row r="317" customFormat="false" ht="15.75" hidden="true" customHeight="true" outlineLevel="0" collapsed="false">
      <c r="A317" s="557"/>
      <c r="B317" s="229"/>
      <c r="C317" s="558"/>
      <c r="D317" s="561" t="str">
        <f aca="false">"#ссыл!+E317+J317+K317"</f>
        <v>#ссыл!+E317+J317+K317</v>
      </c>
      <c r="E317" s="332"/>
      <c r="F317" s="29"/>
      <c r="G317" s="29"/>
      <c r="H317" s="29"/>
      <c r="I317" s="29"/>
      <c r="J317" s="188" t="n">
        <v>11493</v>
      </c>
      <c r="K317" s="332"/>
    </row>
    <row r="318" customFormat="false" ht="15.75" hidden="true" customHeight="true" outlineLevel="0" collapsed="false">
      <c r="A318" s="557"/>
      <c r="B318" s="229"/>
      <c r="C318" s="558"/>
      <c r="D318" s="561" t="str">
        <f aca="false">"#ссыл!+E318+J318+K318"</f>
        <v>#ссыл!+E318+J318+K318</v>
      </c>
      <c r="E318" s="38"/>
      <c r="F318" s="29"/>
      <c r="G318" s="29"/>
      <c r="H318" s="29"/>
      <c r="I318" s="29"/>
      <c r="J318" s="334" t="n">
        <v>10958.5</v>
      </c>
      <c r="K318" s="38"/>
    </row>
    <row r="319" customFormat="false" ht="15.75" hidden="true" customHeight="true" outlineLevel="0" collapsed="false">
      <c r="A319" s="557"/>
      <c r="B319" s="229"/>
      <c r="C319" s="558"/>
      <c r="D319" s="559" t="str">
        <f aca="false">"#ссыл!+E319+J319+K319"</f>
        <v>#ссыл!+E319+J319+K319</v>
      </c>
      <c r="E319" s="277"/>
      <c r="F319" s="29"/>
      <c r="G319" s="29"/>
      <c r="H319" s="29"/>
      <c r="I319" s="29"/>
      <c r="J319" s="334" t="n">
        <v>12213</v>
      </c>
      <c r="K319" s="277"/>
    </row>
    <row r="320" customFormat="false" ht="42.75" hidden="true" customHeight="true" outlineLevel="0" collapsed="false">
      <c r="A320" s="557"/>
      <c r="B320" s="229" t="s">
        <v>259</v>
      </c>
      <c r="C320" s="563"/>
      <c r="D320" s="559" t="str">
        <f aca="false">"#ссыл!+E320+++K320+J320"</f>
        <v>#ссыл!+E320+++K320+J320</v>
      </c>
      <c r="E320" s="564" t="n">
        <f aca="false">E321+E322+E323</f>
        <v>0</v>
      </c>
      <c r="F320" s="29"/>
      <c r="G320" s="29"/>
      <c r="H320" s="29"/>
      <c r="I320" s="29"/>
      <c r="J320" s="334" t="n">
        <f aca="false">J321+J322+J323</f>
        <v>36744.8</v>
      </c>
      <c r="K320" s="332" t="n">
        <f aca="false">K321+K322+K323</f>
        <v>0</v>
      </c>
    </row>
    <row r="321" customFormat="false" ht="15.75" hidden="true" customHeight="true" outlineLevel="0" collapsed="false">
      <c r="A321" s="557"/>
      <c r="B321" s="229"/>
      <c r="C321" s="558"/>
      <c r="D321" s="561" t="str">
        <f aca="false">"#ссыл!+E321++K321+J321"</f>
        <v>#ссыл!+E321++K321+J321</v>
      </c>
      <c r="E321" s="332" t="n">
        <v>0</v>
      </c>
      <c r="F321" s="565"/>
      <c r="G321" s="565"/>
      <c r="H321" s="565"/>
      <c r="I321" s="565"/>
      <c r="J321" s="334" t="n">
        <v>12183</v>
      </c>
      <c r="K321" s="38" t="n">
        <v>0</v>
      </c>
    </row>
    <row r="322" customFormat="false" ht="15.75" hidden="true" customHeight="true" outlineLevel="0" collapsed="false">
      <c r="A322" s="557"/>
      <c r="B322" s="229"/>
      <c r="C322" s="558"/>
      <c r="D322" s="561" t="str">
        <f aca="false">"#ссыл!+E322++K322+J322"</f>
        <v>#ссыл!+E322++K322+J322</v>
      </c>
      <c r="E322" s="38" t="n">
        <v>0</v>
      </c>
      <c r="F322" s="565"/>
      <c r="G322" s="565"/>
      <c r="H322" s="565"/>
      <c r="I322" s="565"/>
      <c r="J322" s="334" t="n">
        <v>11616</v>
      </c>
      <c r="K322" s="38" t="n">
        <v>0</v>
      </c>
    </row>
    <row r="323" customFormat="false" ht="15.75" hidden="true" customHeight="true" outlineLevel="0" collapsed="false">
      <c r="A323" s="557"/>
      <c r="B323" s="229"/>
      <c r="C323" s="558"/>
      <c r="D323" s="559" t="str">
        <f aca="false">"#ссыл!+E323++K323+J323"</f>
        <v>#ссыл!+E323++K323+J323</v>
      </c>
      <c r="E323" s="277" t="n">
        <v>0</v>
      </c>
      <c r="F323" s="565"/>
      <c r="G323" s="565"/>
      <c r="H323" s="565"/>
      <c r="I323" s="565"/>
      <c r="J323" s="334" t="n">
        <v>12945.8</v>
      </c>
      <c r="K323" s="38" t="n">
        <v>0</v>
      </c>
    </row>
    <row r="324" customFormat="false" ht="24" hidden="true" customHeight="true" outlineLevel="0" collapsed="false">
      <c r="A324" s="38"/>
      <c r="B324" s="315"/>
      <c r="C324" s="567"/>
      <c r="D324" s="347" t="e">
        <f aca="false">J324+"#ссыл!+E324+K324"</f>
        <v>#VALUE!</v>
      </c>
      <c r="E324" s="568" t="n">
        <f aca="false">E325+E326+E327</f>
        <v>0</v>
      </c>
      <c r="F324" s="569"/>
      <c r="G324" s="569"/>
      <c r="H324" s="569"/>
      <c r="I324" s="569"/>
      <c r="J324" s="338" t="n">
        <f aca="false">J325+J326+J327</f>
        <v>71409.3</v>
      </c>
      <c r="K324" s="339" t="n">
        <f aca="false">K325+K326+K327</f>
        <v>0</v>
      </c>
    </row>
    <row r="325" customFormat="false" ht="15.75" hidden="true" customHeight="true" outlineLevel="0" collapsed="false">
      <c r="A325" s="38"/>
      <c r="B325" s="315"/>
      <c r="C325" s="570"/>
      <c r="D325" s="347" t="e">
        <f aca="false">J325+"#ссыл!+E325+K325"</f>
        <v>#VALUE!</v>
      </c>
      <c r="E325" s="568" t="n">
        <f aca="false">E321+E317</f>
        <v>0</v>
      </c>
      <c r="F325" s="571"/>
      <c r="G325" s="571"/>
      <c r="H325" s="571"/>
      <c r="I325" s="571"/>
      <c r="J325" s="341" t="n">
        <f aca="false">J317+J321</f>
        <v>23676</v>
      </c>
      <c r="K325" s="339" t="n">
        <f aca="false">K317+K321</f>
        <v>0</v>
      </c>
    </row>
    <row r="326" customFormat="false" ht="15.75" hidden="true" customHeight="true" outlineLevel="0" collapsed="false">
      <c r="A326" s="38"/>
      <c r="B326" s="315"/>
      <c r="C326" s="570"/>
      <c r="D326" s="347" t="e">
        <f aca="false">J326+"#ссыл!+E326+K326"</f>
        <v>#VALUE!</v>
      </c>
      <c r="E326" s="568" t="n">
        <f aca="false">E322+E318</f>
        <v>0</v>
      </c>
      <c r="F326" s="572"/>
      <c r="G326" s="572"/>
      <c r="H326" s="572"/>
      <c r="I326" s="572"/>
      <c r="J326" s="341" t="n">
        <f aca="false">J318+J322</f>
        <v>22574.5</v>
      </c>
      <c r="K326" s="339" t="n">
        <f aca="false">K318+K322</f>
        <v>0</v>
      </c>
    </row>
    <row r="327" customFormat="false" ht="15.75" hidden="true" customHeight="true" outlineLevel="0" collapsed="false">
      <c r="A327" s="38"/>
      <c r="B327" s="315"/>
      <c r="C327" s="570"/>
      <c r="D327" s="347" t="e">
        <f aca="false">J327+"#ссыл!+E327+K327"</f>
        <v>#VALUE!</v>
      </c>
      <c r="E327" s="568" t="n">
        <f aca="false">E323+E319</f>
        <v>0</v>
      </c>
      <c r="F327" s="572"/>
      <c r="G327" s="572"/>
      <c r="H327" s="572"/>
      <c r="I327" s="572"/>
      <c r="J327" s="341" t="n">
        <f aca="false">J323+J319</f>
        <v>25158.8</v>
      </c>
      <c r="K327" s="339" t="n">
        <f aca="false">K319+K323</f>
        <v>0</v>
      </c>
    </row>
    <row r="328" customFormat="false" ht="42" hidden="true" customHeight="true" outlineLevel="0" collapsed="false">
      <c r="A328" s="507" t="s">
        <v>20</v>
      </c>
      <c r="B328" s="229" t="s">
        <v>261</v>
      </c>
      <c r="C328" s="563"/>
      <c r="D328" s="573" t="str">
        <f aca="false">"#ссыл!+#ссыл!+#ссыл!+K328"</f>
        <v>#ссыл!+#ссыл!+#ссыл!+K328</v>
      </c>
      <c r="E328" s="300"/>
      <c r="F328" s="29"/>
      <c r="G328" s="29"/>
      <c r="H328" s="29"/>
      <c r="I328" s="29"/>
      <c r="J328" s="29"/>
      <c r="K328" s="300"/>
    </row>
    <row r="329" customFormat="false" ht="15" hidden="true" customHeight="false" outlineLevel="0" collapsed="false">
      <c r="A329" s="507"/>
      <c r="B329" s="229"/>
      <c r="C329" s="575"/>
      <c r="D329" s="576"/>
      <c r="E329" s="300"/>
      <c r="F329" s="29"/>
      <c r="G329" s="29"/>
      <c r="H329" s="29"/>
      <c r="I329" s="29"/>
      <c r="J329" s="29"/>
      <c r="K329" s="300"/>
    </row>
    <row r="330" customFormat="false" ht="29.25" hidden="true" customHeight="true" outlineLevel="0" collapsed="false">
      <c r="A330" s="507"/>
      <c r="B330" s="229" t="s">
        <v>261</v>
      </c>
      <c r="C330" s="578"/>
      <c r="D330" s="573" t="str">
        <f aca="false">"#ссыл!+#ссыл!+#ссыл!+K330"</f>
        <v>#ссыл!+#ссыл!+#ссыл!+K330</v>
      </c>
      <c r="E330" s="229"/>
      <c r="F330" s="29"/>
      <c r="G330" s="29"/>
      <c r="H330" s="29"/>
      <c r="I330" s="29"/>
      <c r="J330" s="29"/>
      <c r="K330" s="229"/>
    </row>
    <row r="331" customFormat="false" ht="15" hidden="true" customHeight="false" outlineLevel="0" collapsed="false">
      <c r="A331" s="507"/>
      <c r="B331" s="229"/>
      <c r="C331" s="575"/>
      <c r="D331" s="576"/>
      <c r="E331" s="229"/>
      <c r="F331" s="29"/>
      <c r="G331" s="29"/>
      <c r="H331" s="29"/>
      <c r="I331" s="29"/>
      <c r="J331" s="29"/>
      <c r="K331" s="229"/>
    </row>
    <row r="332" customFormat="false" ht="15" hidden="true" customHeight="true" outlineLevel="0" collapsed="false">
      <c r="A332" s="507"/>
      <c r="B332" s="229" t="s">
        <v>261</v>
      </c>
      <c r="C332" s="578"/>
      <c r="D332" s="573" t="str">
        <f aca="false">"#ссыл!+#ссыл!+#ссыл!+K332"</f>
        <v>#ссыл!+#ссыл!+#ссыл!+K332</v>
      </c>
      <c r="E332" s="229"/>
      <c r="F332" s="29"/>
      <c r="G332" s="29"/>
      <c r="H332" s="29"/>
      <c r="I332" s="29"/>
      <c r="J332" s="29"/>
      <c r="K332" s="229"/>
    </row>
    <row r="333" customFormat="false" ht="15" hidden="true" customHeight="false" outlineLevel="0" collapsed="false">
      <c r="A333" s="507"/>
      <c r="B333" s="229"/>
      <c r="C333" s="563"/>
      <c r="D333" s="579"/>
      <c r="E333" s="229"/>
      <c r="F333" s="29"/>
      <c r="G333" s="29"/>
      <c r="H333" s="29"/>
      <c r="I333" s="29"/>
      <c r="J333" s="29"/>
      <c r="K333" s="229"/>
    </row>
    <row r="334" customFormat="false" ht="15" hidden="true" customHeight="false" outlineLevel="0" collapsed="false">
      <c r="A334" s="507"/>
      <c r="B334" s="229"/>
      <c r="C334" s="563"/>
      <c r="D334" s="579"/>
      <c r="E334" s="229"/>
      <c r="F334" s="29"/>
      <c r="G334" s="29"/>
      <c r="H334" s="29"/>
      <c r="I334" s="29"/>
      <c r="J334" s="29"/>
      <c r="K334" s="229"/>
    </row>
    <row r="335" customFormat="false" ht="15" hidden="true" customHeight="false" outlineLevel="0" collapsed="false">
      <c r="A335" s="507"/>
      <c r="B335" s="229"/>
      <c r="C335" s="563"/>
      <c r="D335" s="579"/>
      <c r="E335" s="229"/>
      <c r="F335" s="29"/>
      <c r="G335" s="29"/>
      <c r="H335" s="29"/>
      <c r="I335" s="29"/>
      <c r="J335" s="29"/>
      <c r="K335" s="229"/>
    </row>
    <row r="336" customFormat="false" ht="15" hidden="true" customHeight="false" outlineLevel="0" collapsed="false">
      <c r="A336" s="507"/>
      <c r="B336" s="229"/>
      <c r="C336" s="563"/>
      <c r="D336" s="579"/>
      <c r="E336" s="229"/>
      <c r="F336" s="29"/>
      <c r="G336" s="29"/>
      <c r="H336" s="29"/>
      <c r="I336" s="29"/>
      <c r="J336" s="29"/>
      <c r="K336" s="229"/>
    </row>
    <row r="337" customFormat="false" ht="15" hidden="true" customHeight="false" outlineLevel="0" collapsed="false">
      <c r="A337" s="507"/>
      <c r="B337" s="229"/>
      <c r="C337" s="563"/>
      <c r="D337" s="579"/>
      <c r="E337" s="229"/>
      <c r="F337" s="29"/>
      <c r="G337" s="29"/>
      <c r="H337" s="29"/>
      <c r="I337" s="29"/>
      <c r="J337" s="29"/>
      <c r="K337" s="229"/>
    </row>
    <row r="338" customFormat="false" ht="15" hidden="true" customHeight="false" outlineLevel="0" collapsed="false">
      <c r="A338" s="507"/>
      <c r="B338" s="229"/>
      <c r="C338" s="563"/>
      <c r="D338" s="579"/>
      <c r="E338" s="229"/>
      <c r="F338" s="29"/>
      <c r="G338" s="29"/>
      <c r="H338" s="29"/>
      <c r="I338" s="29"/>
      <c r="J338" s="29"/>
      <c r="K338" s="229"/>
    </row>
    <row r="339" customFormat="false" ht="15" hidden="true" customHeight="false" outlineLevel="0" collapsed="false">
      <c r="A339" s="507"/>
      <c r="B339" s="229"/>
      <c r="C339" s="563"/>
      <c r="D339" s="579"/>
      <c r="E339" s="229"/>
      <c r="F339" s="29"/>
      <c r="G339" s="29"/>
      <c r="H339" s="29"/>
      <c r="I339" s="29"/>
      <c r="J339" s="29"/>
      <c r="K339" s="229"/>
    </row>
    <row r="340" customFormat="false" ht="15" hidden="true" customHeight="false" outlineLevel="0" collapsed="false">
      <c r="A340" s="507"/>
      <c r="B340" s="229"/>
      <c r="C340" s="563"/>
      <c r="D340" s="579"/>
      <c r="E340" s="229"/>
      <c r="F340" s="29"/>
      <c r="G340" s="29"/>
      <c r="H340" s="29"/>
      <c r="I340" s="29"/>
      <c r="J340" s="29"/>
      <c r="K340" s="229"/>
    </row>
    <row r="341" customFormat="false" ht="8.25" hidden="true" customHeight="true" outlineLevel="0" collapsed="false">
      <c r="A341" s="507"/>
      <c r="B341" s="229"/>
      <c r="C341" s="188"/>
      <c r="D341" s="364"/>
      <c r="E341" s="229"/>
      <c r="F341" s="29"/>
      <c r="G341" s="29"/>
      <c r="H341" s="29"/>
      <c r="I341" s="29"/>
      <c r="J341" s="29"/>
      <c r="K341" s="229"/>
    </row>
    <row r="342" s="349" customFormat="true" ht="45" hidden="true" customHeight="false" outlineLevel="0" collapsed="false">
      <c r="A342" s="355"/>
      <c r="B342" s="292"/>
      <c r="C342" s="347"/>
      <c r="D342" s="348" t="e">
        <f aca="false">D332+D330+D328</f>
        <v>#VALUE!</v>
      </c>
      <c r="E342" s="533"/>
      <c r="F342" s="347"/>
      <c r="G342" s="347"/>
      <c r="H342" s="347"/>
      <c r="I342" s="347"/>
      <c r="J342" s="348" t="str">
        <f aca="false">"#ссыл!+#ссыл!+#ссыл!"</f>
        <v>#ссыл!+#ссыл!+#ссыл!</v>
      </c>
      <c r="K342" s="297" t="s">
        <v>177</v>
      </c>
    </row>
    <row r="343" customFormat="false" ht="15.75" hidden="true" customHeight="false" outlineLevel="0" collapsed="false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</row>
    <row r="344" customFormat="false" ht="15.75" hidden="true" customHeight="false" outlineLevel="0" collapsed="false">
      <c r="A344" s="391"/>
    </row>
    <row r="345" customFormat="false" ht="15.75" hidden="true" customHeight="false" outlineLevel="0" collapsed="false">
      <c r="A345" s="382"/>
    </row>
    <row r="346" customFormat="false" ht="15.75" hidden="true" customHeight="false" outlineLevel="0" collapsed="false">
      <c r="A346" s="381" t="s">
        <v>262</v>
      </c>
    </row>
    <row r="347" customFormat="false" ht="15.75" hidden="true" customHeight="false" outlineLevel="0" collapsed="false">
      <c r="A347" s="392" t="s">
        <v>263</v>
      </c>
      <c r="B347" s="392"/>
      <c r="C347" s="392"/>
    </row>
    <row r="348" customFormat="false" ht="15.75" hidden="true" customHeight="false" outlineLevel="0" collapsed="false">
      <c r="A348" s="382"/>
    </row>
    <row r="349" customFormat="false" ht="164.25" hidden="true" customHeight="true" outlineLevel="0" collapsed="false">
      <c r="A349" s="29" t="s">
        <v>183</v>
      </c>
      <c r="B349" s="29" t="s">
        <v>230</v>
      </c>
      <c r="C349" s="29"/>
      <c r="D349" s="29"/>
    </row>
    <row r="350" customFormat="false" ht="30" hidden="true" customHeight="false" outlineLevel="0" collapsed="false">
      <c r="A350" s="29"/>
      <c r="B350" s="29"/>
      <c r="C350" s="35" t="s">
        <v>88</v>
      </c>
      <c r="D350" s="35" t="s">
        <v>89</v>
      </c>
    </row>
    <row r="351" customFormat="false" ht="15" hidden="true" customHeight="false" outlineLevel="0" collapsed="false">
      <c r="A351" s="200" t="n">
        <v>1</v>
      </c>
      <c r="B351" s="200" t="n">
        <v>4</v>
      </c>
      <c r="C351" s="200" t="n">
        <v>7</v>
      </c>
      <c r="D351" s="200" t="n">
        <v>8</v>
      </c>
    </row>
    <row r="352" customFormat="false" ht="15" hidden="true" customHeight="true" outlineLevel="0" collapsed="false">
      <c r="A352" s="38" t="n">
        <v>2</v>
      </c>
      <c r="B352" s="38" t="s">
        <v>266</v>
      </c>
      <c r="C352" s="315" t="n">
        <f aca="false">C365+C373</f>
        <v>0</v>
      </c>
      <c r="D352" s="315" t="n">
        <f aca="false">D365+D373</f>
        <v>0</v>
      </c>
    </row>
    <row r="353" customFormat="false" ht="60.75" hidden="true" customHeight="true" outlineLevel="0" collapsed="false">
      <c r="A353" s="38"/>
      <c r="B353" s="38"/>
      <c r="C353" s="315"/>
      <c r="D353" s="315"/>
    </row>
    <row r="354" customFormat="false" ht="58.5" hidden="true" customHeight="true" outlineLevel="0" collapsed="false">
      <c r="A354" s="38"/>
      <c r="B354" s="38"/>
      <c r="C354" s="234" t="n">
        <f aca="false">C376</f>
        <v>0</v>
      </c>
      <c r="D354" s="234" t="n">
        <f aca="false">D376</f>
        <v>0</v>
      </c>
    </row>
    <row r="355" customFormat="false" ht="58.5" hidden="true" customHeight="true" outlineLevel="0" collapsed="false">
      <c r="A355" s="38"/>
      <c r="B355" s="38"/>
      <c r="C355" s="234" t="n">
        <f aca="false">C377</f>
        <v>0</v>
      </c>
      <c r="D355" s="234" t="n">
        <f aca="false">D377</f>
        <v>0</v>
      </c>
    </row>
    <row r="356" customFormat="false" ht="58.5" hidden="true" customHeight="true" outlineLevel="0" collapsed="false">
      <c r="A356" s="38"/>
      <c r="B356" s="38"/>
      <c r="C356" s="234" t="n">
        <f aca="false">C378</f>
        <v>0</v>
      </c>
      <c r="D356" s="234" t="n">
        <f aca="false">D378</f>
        <v>0</v>
      </c>
    </row>
    <row r="357" customFormat="false" ht="58.5" hidden="true" customHeight="true" outlineLevel="0" collapsed="false">
      <c r="A357" s="38"/>
      <c r="B357" s="38"/>
      <c r="C357" s="237" t="n">
        <f aca="false">C367</f>
        <v>0</v>
      </c>
      <c r="D357" s="237" t="n">
        <f aca="false">D367</f>
        <v>0</v>
      </c>
    </row>
    <row r="358" customFormat="false" ht="15" hidden="true" customHeight="false" outlineLevel="0" collapsed="false">
      <c r="A358" s="38"/>
      <c r="B358" s="38"/>
      <c r="C358" s="580" t="n">
        <f aca="false">C356+C355+C354+C357</f>
        <v>0</v>
      </c>
      <c r="D358" s="580" t="n">
        <f aca="false">D356+D355+D354+D357</f>
        <v>0</v>
      </c>
    </row>
    <row r="359" customFormat="false" ht="15" hidden="true" customHeight="false" outlineLevel="0" collapsed="false">
      <c r="A359" s="38"/>
      <c r="B359" s="38"/>
      <c r="C359" s="234" t="n">
        <f aca="false">C381</f>
        <v>0</v>
      </c>
      <c r="D359" s="234" t="n">
        <f aca="false">D381</f>
        <v>0</v>
      </c>
    </row>
    <row r="360" customFormat="false" ht="15" hidden="true" customHeight="false" outlineLevel="0" collapsed="false">
      <c r="A360" s="38"/>
      <c r="B360" s="38"/>
      <c r="C360" s="234" t="n">
        <f aca="false">C382</f>
        <v>0</v>
      </c>
      <c r="D360" s="234" t="n">
        <f aca="false">D382</f>
        <v>0</v>
      </c>
    </row>
    <row r="361" customFormat="false" ht="15" hidden="true" customHeight="false" outlineLevel="0" collapsed="false">
      <c r="A361" s="38"/>
      <c r="B361" s="38"/>
      <c r="C361" s="234" t="n">
        <f aca="false">C383</f>
        <v>0</v>
      </c>
      <c r="D361" s="234" t="n">
        <f aca="false">D383</f>
        <v>0</v>
      </c>
    </row>
    <row r="362" customFormat="false" ht="15" hidden="true" customHeight="false" outlineLevel="0" collapsed="false">
      <c r="A362" s="38"/>
      <c r="B362" s="38"/>
      <c r="C362" s="581" t="n">
        <f aca="false">C369</f>
        <v>0</v>
      </c>
      <c r="D362" s="234" t="n">
        <f aca="false">D369</f>
        <v>0</v>
      </c>
    </row>
    <row r="363" customFormat="false" ht="15" hidden="true" customHeight="false" outlineLevel="0" collapsed="false">
      <c r="A363" s="38"/>
      <c r="B363" s="38"/>
      <c r="C363" s="268" t="n">
        <f aca="false">C361+C360+C359+C362</f>
        <v>0</v>
      </c>
      <c r="D363" s="268" t="n">
        <f aca="false">D361+D360+D359+D362</f>
        <v>0</v>
      </c>
    </row>
    <row r="364" customFormat="false" ht="15" hidden="true" customHeight="false" outlineLevel="0" collapsed="false">
      <c r="A364" s="355"/>
      <c r="B364" s="292"/>
      <c r="C364" s="583" t="n">
        <f aca="false">C363+C358+C352</f>
        <v>0</v>
      </c>
      <c r="D364" s="583" t="n">
        <f aca="false">D363+D358+D352</f>
        <v>0</v>
      </c>
    </row>
    <row r="365" customFormat="false" ht="15.75" hidden="true" customHeight="true" outlineLevel="0" collapsed="false">
      <c r="A365" s="584" t="s">
        <v>268</v>
      </c>
      <c r="B365" s="38" t="s">
        <v>270</v>
      </c>
      <c r="C365" s="384" t="n">
        <v>0</v>
      </c>
      <c r="D365" s="384" t="n">
        <v>0</v>
      </c>
    </row>
    <row r="366" customFormat="false" ht="15" hidden="true" customHeight="false" outlineLevel="0" collapsed="false">
      <c r="A366" s="584"/>
      <c r="B366" s="38"/>
      <c r="C366" s="384"/>
      <c r="D366" s="384"/>
    </row>
    <row r="367" customFormat="false" ht="15" hidden="true" customHeight="false" outlineLevel="0" collapsed="false">
      <c r="A367" s="584"/>
      <c r="B367" s="38"/>
      <c r="C367" s="30" t="n">
        <v>0</v>
      </c>
      <c r="D367" s="30" t="n">
        <v>0</v>
      </c>
    </row>
    <row r="368" customFormat="false" ht="15" hidden="true" customHeight="false" outlineLevel="0" collapsed="false">
      <c r="A368" s="584"/>
      <c r="B368" s="38"/>
      <c r="C368" s="30"/>
      <c r="D368" s="30"/>
    </row>
    <row r="369" customFormat="false" ht="15" hidden="true" customHeight="false" outlineLevel="0" collapsed="false">
      <c r="A369" s="584"/>
      <c r="B369" s="38"/>
      <c r="C369" s="30" t="n">
        <v>0</v>
      </c>
      <c r="D369" s="30" t="n">
        <v>0</v>
      </c>
    </row>
    <row r="370" customFormat="false" ht="15" hidden="true" customHeight="false" outlineLevel="0" collapsed="false">
      <c r="A370" s="584"/>
      <c r="B370" s="38"/>
      <c r="C370" s="30"/>
      <c r="D370" s="30"/>
    </row>
    <row r="371" customFormat="false" ht="15.75" hidden="true" customHeight="false" outlineLevel="0" collapsed="false">
      <c r="A371" s="355"/>
      <c r="B371" s="358"/>
      <c r="C371" s="360" t="n">
        <f aca="false">C369+C367+C365</f>
        <v>0</v>
      </c>
      <c r="D371" s="360" t="n">
        <f aca="false">D369+D367+D365</f>
        <v>0</v>
      </c>
    </row>
    <row r="372" customFormat="false" ht="15.75" hidden="true" customHeight="false" outlineLevel="0" collapsed="false">
      <c r="A372" s="391"/>
    </row>
    <row r="373" customFormat="false" ht="15.75" hidden="true" customHeight="true" outlineLevel="0" collapsed="false">
      <c r="A373" s="585" t="s">
        <v>39</v>
      </c>
      <c r="B373" s="38"/>
      <c r="C373" s="30" t="n">
        <v>0</v>
      </c>
      <c r="D373" s="30" t="n">
        <v>0</v>
      </c>
    </row>
    <row r="374" customFormat="false" ht="60.75" hidden="true" customHeight="true" outlineLevel="0" collapsed="false">
      <c r="A374" s="585"/>
      <c r="B374" s="38"/>
      <c r="C374" s="30"/>
      <c r="D374" s="30"/>
    </row>
    <row r="375" customFormat="false" ht="47.25" hidden="true" customHeight="true" outlineLevel="0" collapsed="false">
      <c r="A375" s="585"/>
      <c r="B375" s="207" t="s">
        <v>273</v>
      </c>
      <c r="C375" s="264" t="n">
        <f aca="false">C376+C377+C378</f>
        <v>0</v>
      </c>
      <c r="D375" s="264" t="n">
        <f aca="false">D376+D377+D378</f>
        <v>0</v>
      </c>
    </row>
    <row r="376" customFormat="false" ht="30" hidden="true" customHeight="true" outlineLevel="0" collapsed="false">
      <c r="A376" s="585"/>
      <c r="B376" s="207"/>
      <c r="C376" s="270" t="n">
        <v>0</v>
      </c>
      <c r="D376" s="270" t="n">
        <v>0</v>
      </c>
    </row>
    <row r="377" customFormat="false" ht="30" hidden="true" customHeight="true" outlineLevel="0" collapsed="false">
      <c r="A377" s="585"/>
      <c r="B377" s="207"/>
      <c r="C377" s="270" t="n">
        <v>0</v>
      </c>
      <c r="D377" s="270" t="n">
        <v>0</v>
      </c>
    </row>
    <row r="378" customFormat="false" ht="25.5" hidden="true" customHeight="true" outlineLevel="0" collapsed="false">
      <c r="A378" s="585"/>
      <c r="B378" s="207"/>
      <c r="C378" s="270" t="n">
        <v>0</v>
      </c>
      <c r="D378" s="270" t="n">
        <v>0</v>
      </c>
    </row>
    <row r="379" customFormat="false" ht="15.75" hidden="true" customHeight="true" outlineLevel="0" collapsed="false">
      <c r="A379" s="585"/>
      <c r="B379" s="207"/>
      <c r="C379" s="160"/>
      <c r="D379" s="160"/>
    </row>
    <row r="380" customFormat="false" ht="15" hidden="true" customHeight="true" outlineLevel="0" collapsed="false">
      <c r="A380" s="585"/>
      <c r="B380" s="362"/>
      <c r="C380" s="264" t="n">
        <f aca="false">C381+C382+C383</f>
        <v>0</v>
      </c>
      <c r="D380" s="264" t="n">
        <f aca="false">D381+D382+D383</f>
        <v>0</v>
      </c>
    </row>
    <row r="381" customFormat="false" ht="15" hidden="true" customHeight="true" outlineLevel="0" collapsed="false">
      <c r="A381" s="585"/>
      <c r="B381" s="362"/>
      <c r="C381" s="270" t="n">
        <v>0</v>
      </c>
      <c r="D381" s="270" t="n">
        <v>0</v>
      </c>
    </row>
    <row r="382" customFormat="false" ht="15" hidden="true" customHeight="true" outlineLevel="0" collapsed="false">
      <c r="A382" s="585"/>
      <c r="B382" s="362"/>
      <c r="C382" s="270" t="n">
        <v>0</v>
      </c>
      <c r="D382" s="270" t="n">
        <v>0</v>
      </c>
    </row>
    <row r="383" customFormat="false" ht="15.75" hidden="true" customHeight="true" outlineLevel="0" collapsed="false">
      <c r="A383" s="585"/>
      <c r="B383" s="364"/>
      <c r="C383" s="160" t="n">
        <v>0</v>
      </c>
      <c r="D383" s="160" t="n">
        <v>0</v>
      </c>
    </row>
    <row r="384" customFormat="false" ht="15.75" hidden="true" customHeight="false" outlineLevel="0" collapsed="false">
      <c r="A384" s="358"/>
      <c r="B384" s="358"/>
      <c r="C384" s="586" t="n">
        <f aca="false">C380+C375+C373</f>
        <v>0</v>
      </c>
      <c r="D384" s="360" t="n">
        <f aca="false">D380+D375+D373</f>
        <v>0</v>
      </c>
    </row>
    <row r="385" customFormat="false" ht="15.75" hidden="true" customHeight="false" outlineLevel="0" collapsed="false">
      <c r="A385" s="381"/>
    </row>
    <row r="386" customFormat="false" ht="15.75" hidden="true" customHeight="false" outlineLevel="0" collapsed="false">
      <c r="A386" s="381"/>
    </row>
    <row r="387" customFormat="false" ht="15.75" hidden="true" customHeight="false" outlineLevel="0" collapsed="false">
      <c r="A387" s="381"/>
    </row>
    <row r="388" customFormat="false" ht="15.75" hidden="true" customHeight="false" outlineLevel="0" collapsed="false">
      <c r="A388" s="381"/>
    </row>
    <row r="389" customFormat="false" ht="15.75" hidden="true" customHeight="false" outlineLevel="0" collapsed="false">
      <c r="A389" s="381"/>
    </row>
    <row r="390" customFormat="false" ht="15.75" hidden="true" customHeight="false" outlineLevel="0" collapsed="false">
      <c r="A390" s="381" t="s">
        <v>274</v>
      </c>
    </row>
    <row r="391" customFormat="false" ht="15.75" hidden="true" customHeight="false" outlineLevel="0" collapsed="false">
      <c r="A391" s="382"/>
    </row>
    <row r="392" customFormat="false" ht="15.75" hidden="true" customHeight="false" outlineLevel="0" collapsed="false">
      <c r="A392" s="392" t="s">
        <v>275</v>
      </c>
      <c r="B392" s="392"/>
      <c r="C392" s="392"/>
    </row>
    <row r="393" customFormat="false" ht="15.75" hidden="true" customHeight="false" outlineLevel="0" collapsed="false">
      <c r="A393" s="382"/>
    </row>
    <row r="394" customFormat="false" ht="164.25" hidden="true" customHeight="true" outlineLevel="0" collapsed="false">
      <c r="A394" s="29" t="s">
        <v>183</v>
      </c>
      <c r="B394" s="29" t="s">
        <v>230</v>
      </c>
      <c r="C394" s="29"/>
      <c r="D394" s="29"/>
    </row>
    <row r="395" customFormat="false" ht="30" hidden="true" customHeight="false" outlineLevel="0" collapsed="false">
      <c r="A395" s="29"/>
      <c r="B395" s="29"/>
      <c r="C395" s="35" t="s">
        <v>88</v>
      </c>
      <c r="D395" s="35" t="s">
        <v>89</v>
      </c>
    </row>
    <row r="396" customFormat="false" ht="15" hidden="true" customHeight="false" outlineLevel="0" collapsed="false">
      <c r="A396" s="200" t="n">
        <v>1</v>
      </c>
      <c r="B396" s="200" t="n">
        <v>4</v>
      </c>
      <c r="C396" s="200" t="n">
        <v>7</v>
      </c>
      <c r="D396" s="200" t="n">
        <v>8</v>
      </c>
    </row>
    <row r="397" customFormat="false" ht="15" hidden="true" customHeight="true" outlineLevel="0" collapsed="false">
      <c r="A397" s="38" t="n">
        <v>3</v>
      </c>
      <c r="B397" s="229" t="s">
        <v>277</v>
      </c>
      <c r="C397" s="236" t="n">
        <f aca="false">C404</f>
        <v>0</v>
      </c>
      <c r="D397" s="367"/>
    </row>
    <row r="398" customFormat="false" ht="15" hidden="true" customHeight="false" outlineLevel="0" collapsed="false">
      <c r="A398" s="38"/>
      <c r="B398" s="229"/>
      <c r="C398" s="236"/>
      <c r="D398" s="367"/>
    </row>
    <row r="399" customFormat="false" ht="15" hidden="true" customHeight="false" outlineLevel="0" collapsed="false">
      <c r="A399" s="38"/>
      <c r="B399" s="229"/>
      <c r="C399" s="236" t="n">
        <f aca="false">C407</f>
        <v>0</v>
      </c>
      <c r="D399" s="367"/>
    </row>
    <row r="400" customFormat="false" ht="15" hidden="true" customHeight="false" outlineLevel="0" collapsed="false">
      <c r="A400" s="38"/>
      <c r="B400" s="229"/>
      <c r="C400" s="236"/>
      <c r="D400" s="367"/>
    </row>
    <row r="401" customFormat="false" ht="15" hidden="true" customHeight="false" outlineLevel="0" collapsed="false">
      <c r="A401" s="38"/>
      <c r="B401" s="229"/>
      <c r="C401" s="236" t="n">
        <f aca="false">C409</f>
        <v>0</v>
      </c>
      <c r="D401" s="367"/>
    </row>
    <row r="402" customFormat="false" ht="15" hidden="true" customHeight="false" outlineLevel="0" collapsed="false">
      <c r="A402" s="38"/>
      <c r="B402" s="229"/>
      <c r="C402" s="236"/>
      <c r="D402" s="367"/>
    </row>
    <row r="403" customFormat="false" ht="15" hidden="true" customHeight="false" outlineLevel="0" collapsed="false">
      <c r="A403" s="32"/>
      <c r="B403" s="218"/>
      <c r="C403" s="587" t="n">
        <f aca="false">C401+C399+C397</f>
        <v>0</v>
      </c>
      <c r="D403" s="587" t="n">
        <f aca="false">D401+D399+D397</f>
        <v>0</v>
      </c>
    </row>
    <row r="404" customFormat="false" ht="15" hidden="true" customHeight="true" outlineLevel="0" collapsed="false">
      <c r="A404" s="588" t="n">
        <v>41642</v>
      </c>
      <c r="B404" s="229" t="s">
        <v>279</v>
      </c>
      <c r="C404" s="589" t="n">
        <v>0</v>
      </c>
      <c r="D404" s="589" t="n">
        <v>0</v>
      </c>
    </row>
    <row r="405" customFormat="false" ht="15" hidden="true" customHeight="false" outlineLevel="0" collapsed="false">
      <c r="A405" s="588"/>
      <c r="B405" s="229"/>
      <c r="C405" s="589"/>
      <c r="D405" s="589"/>
    </row>
    <row r="406" customFormat="false" ht="15" hidden="true" customHeight="false" outlineLevel="0" collapsed="false">
      <c r="A406" s="588"/>
      <c r="B406" s="229"/>
      <c r="C406" s="589"/>
      <c r="D406" s="589"/>
    </row>
    <row r="407" customFormat="false" ht="15" hidden="true" customHeight="false" outlineLevel="0" collapsed="false">
      <c r="A407" s="588"/>
      <c r="B407" s="229"/>
      <c r="C407" s="590" t="n">
        <v>0</v>
      </c>
      <c r="D407" s="371" t="n">
        <v>0</v>
      </c>
    </row>
    <row r="408" customFormat="false" ht="15" hidden="true" customHeight="false" outlineLevel="0" collapsed="false">
      <c r="A408" s="588"/>
      <c r="B408" s="229"/>
      <c r="C408" s="590"/>
      <c r="D408" s="371"/>
    </row>
    <row r="409" customFormat="false" ht="15" hidden="true" customHeight="false" outlineLevel="0" collapsed="false">
      <c r="A409" s="588"/>
      <c r="B409" s="229"/>
      <c r="C409" s="589" t="n">
        <v>0</v>
      </c>
      <c r="D409" s="589" t="n">
        <v>0</v>
      </c>
    </row>
    <row r="410" customFormat="false" ht="15" hidden="true" customHeight="false" outlineLevel="0" collapsed="false">
      <c r="A410" s="588"/>
      <c r="B410" s="229"/>
      <c r="C410" s="589"/>
      <c r="D410" s="589"/>
    </row>
    <row r="411" customFormat="false" ht="15" hidden="true" customHeight="false" outlineLevel="0" collapsed="false">
      <c r="A411" s="591"/>
      <c r="B411" s="218"/>
      <c r="C411" s="522" t="n">
        <f aca="false">C409+C407+C404</f>
        <v>0</v>
      </c>
      <c r="D411" s="522" t="n">
        <f aca="false">D409+D407+D404</f>
        <v>0</v>
      </c>
    </row>
    <row r="412" customFormat="false" ht="15.75" hidden="true" customHeight="false" outlineLevel="0" collapsed="false">
      <c r="A412" s="381"/>
    </row>
    <row r="413" customFormat="false" ht="15.75" hidden="true" customHeight="false" outlineLevel="0" collapsed="false">
      <c r="A413" s="381" t="s">
        <v>280</v>
      </c>
    </row>
    <row r="414" customFormat="false" ht="15.75" hidden="true" customHeight="false" outlineLevel="0" collapsed="false">
      <c r="A414" s="392" t="s">
        <v>180</v>
      </c>
      <c r="B414" s="392"/>
      <c r="C414" s="392"/>
      <c r="D414" s="392"/>
      <c r="E414" s="392"/>
    </row>
    <row r="415" customFormat="false" ht="15.75" hidden="true" customHeight="false" outlineLevel="0" collapsed="false">
      <c r="A415" s="392" t="s">
        <v>281</v>
      </c>
      <c r="B415" s="392"/>
      <c r="C415" s="392"/>
    </row>
    <row r="416" customFormat="false" ht="15.75" hidden="true" customHeight="false" outlineLevel="0" collapsed="false">
      <c r="A416" s="392" t="s">
        <v>282</v>
      </c>
      <c r="B416" s="392"/>
      <c r="C416" s="392"/>
      <c r="D416" s="392"/>
      <c r="E416" s="392"/>
    </row>
    <row r="417" customFormat="false" ht="15.75" hidden="true" customHeight="false" outlineLevel="0" collapsed="false">
      <c r="A417" s="383"/>
    </row>
    <row r="418" customFormat="false" ht="131.25" hidden="true" customHeight="true" outlineLevel="0" collapsed="false">
      <c r="A418" s="151" t="s">
        <v>183</v>
      </c>
      <c r="B418" s="28" t="s">
        <v>285</v>
      </c>
      <c r="C418" s="28" t="s">
        <v>466</v>
      </c>
      <c r="D418" s="28" t="s">
        <v>467</v>
      </c>
      <c r="E418" s="28" t="s">
        <v>289</v>
      </c>
    </row>
    <row r="419" customFormat="false" ht="15" hidden="true" customHeight="false" outlineLevel="0" collapsed="false">
      <c r="A419" s="33" t="s">
        <v>9</v>
      </c>
      <c r="B419" s="28"/>
      <c r="C419" s="28"/>
      <c r="D419" s="28"/>
      <c r="E419" s="28"/>
    </row>
    <row r="420" customFormat="false" ht="15" hidden="true" customHeight="false" outlineLevel="0" collapsed="false">
      <c r="A420" s="227" t="n">
        <v>1</v>
      </c>
      <c r="B420" s="227" t="n">
        <v>4</v>
      </c>
      <c r="C420" s="227" t="n">
        <v>7</v>
      </c>
      <c r="D420" s="592" t="n">
        <v>8</v>
      </c>
      <c r="E420" s="374" t="n">
        <v>10</v>
      </c>
    </row>
    <row r="421" customFormat="false" ht="120.75" hidden="true" customHeight="true" outlineLevel="0" collapsed="false">
      <c r="A421" s="35" t="n">
        <v>1</v>
      </c>
      <c r="B421" s="32" t="s">
        <v>291</v>
      </c>
      <c r="C421" s="218" t="n">
        <v>73.5</v>
      </c>
      <c r="D421" s="38" t="s">
        <v>468</v>
      </c>
      <c r="E421" s="277" t="s">
        <v>294</v>
      </c>
    </row>
    <row r="422" customFormat="false" ht="15" hidden="true" customHeight="true" outlineLevel="0" collapsed="false">
      <c r="A422" s="29" t="n">
        <v>2</v>
      </c>
      <c r="B422" s="38" t="s">
        <v>296</v>
      </c>
      <c r="C422" s="229" t="n">
        <v>1.2</v>
      </c>
      <c r="D422" s="38" t="s">
        <v>468</v>
      </c>
      <c r="E422" s="38" t="s">
        <v>294</v>
      </c>
    </row>
    <row r="423" customFormat="false" ht="15" hidden="true" customHeight="false" outlineLevel="0" collapsed="false">
      <c r="A423" s="29"/>
      <c r="B423" s="38"/>
      <c r="C423" s="229"/>
      <c r="D423" s="38"/>
      <c r="E423" s="38"/>
    </row>
    <row r="424" customFormat="false" ht="135.75" hidden="true" customHeight="true" outlineLevel="0" collapsed="false">
      <c r="A424" s="35" t="n">
        <v>3</v>
      </c>
      <c r="B424" s="32" t="s">
        <v>300</v>
      </c>
      <c r="C424" s="218" t="n">
        <v>10</v>
      </c>
      <c r="D424" s="38" t="s">
        <v>468</v>
      </c>
      <c r="E424" s="277" t="s">
        <v>294</v>
      </c>
    </row>
    <row r="425" customFormat="false" ht="120.75" hidden="true" customHeight="true" outlineLevel="0" collapsed="false">
      <c r="A425" s="35" t="n">
        <v>4</v>
      </c>
      <c r="B425" s="32" t="s">
        <v>303</v>
      </c>
      <c r="C425" s="218" t="n">
        <v>91</v>
      </c>
      <c r="D425" s="38" t="s">
        <v>468</v>
      </c>
      <c r="E425" s="277" t="s">
        <v>294</v>
      </c>
    </row>
    <row r="426" customFormat="false" ht="150.75" hidden="true" customHeight="true" outlineLevel="0" collapsed="false">
      <c r="A426" s="35" t="n">
        <v>5</v>
      </c>
      <c r="B426" s="218" t="s">
        <v>307</v>
      </c>
      <c r="C426" s="218" t="n">
        <v>165</v>
      </c>
      <c r="D426" s="38" t="s">
        <v>469</v>
      </c>
      <c r="E426" s="277" t="s">
        <v>294</v>
      </c>
    </row>
    <row r="427" customFormat="false" ht="150.75" hidden="true" customHeight="true" outlineLevel="0" collapsed="false">
      <c r="A427" s="35" t="n">
        <v>6</v>
      </c>
      <c r="B427" s="32" t="s">
        <v>309</v>
      </c>
      <c r="C427" s="218" t="n">
        <v>13.4</v>
      </c>
      <c r="D427" s="38" t="s">
        <v>468</v>
      </c>
      <c r="E427" s="277" t="s">
        <v>294</v>
      </c>
    </row>
    <row r="428" customFormat="false" ht="15" hidden="true" customHeight="true" outlineLevel="0" collapsed="false">
      <c r="A428" s="29" t="n">
        <v>7</v>
      </c>
      <c r="B428" s="38" t="s">
        <v>311</v>
      </c>
      <c r="C428" s="229" t="n">
        <v>100</v>
      </c>
      <c r="D428" s="38" t="s">
        <v>468</v>
      </c>
      <c r="E428" s="38" t="s">
        <v>294</v>
      </c>
    </row>
    <row r="429" customFormat="false" ht="15" hidden="true" customHeight="false" outlineLevel="0" collapsed="false">
      <c r="A429" s="29"/>
      <c r="B429" s="38"/>
      <c r="C429" s="229"/>
      <c r="D429" s="38"/>
      <c r="E429" s="38"/>
    </row>
    <row r="430" customFormat="false" ht="15" hidden="true" customHeight="false" outlineLevel="0" collapsed="false">
      <c r="A430" s="29"/>
      <c r="B430" s="38"/>
      <c r="C430" s="229"/>
      <c r="D430" s="38"/>
      <c r="E430" s="38"/>
    </row>
    <row r="431" customFormat="false" ht="15" hidden="true" customHeight="true" outlineLevel="0" collapsed="false">
      <c r="A431" s="29" t="n">
        <v>8</v>
      </c>
      <c r="B431" s="38" t="s">
        <v>315</v>
      </c>
      <c r="C431" s="229" t="n">
        <v>100</v>
      </c>
      <c r="D431" s="38" t="s">
        <v>468</v>
      </c>
      <c r="E431" s="38" t="s">
        <v>294</v>
      </c>
    </row>
    <row r="432" customFormat="false" ht="15" hidden="true" customHeight="false" outlineLevel="0" collapsed="false">
      <c r="A432" s="29"/>
      <c r="B432" s="38"/>
      <c r="C432" s="229"/>
      <c r="D432" s="38"/>
      <c r="E432" s="38"/>
    </row>
    <row r="433" customFormat="false" ht="15" hidden="true" customHeight="false" outlineLevel="0" collapsed="false">
      <c r="A433" s="29"/>
      <c r="B433" s="38"/>
      <c r="C433" s="229"/>
      <c r="D433" s="38"/>
      <c r="E433" s="38"/>
    </row>
    <row r="434" customFormat="false" ht="105.75" hidden="true" customHeight="true" outlineLevel="0" collapsed="false">
      <c r="A434" s="35" t="n">
        <v>9</v>
      </c>
      <c r="B434" s="32" t="s">
        <v>319</v>
      </c>
      <c r="C434" s="218" t="n">
        <v>17</v>
      </c>
      <c r="D434" s="38" t="s">
        <v>468</v>
      </c>
      <c r="E434" s="277" t="s">
        <v>294</v>
      </c>
    </row>
    <row r="435" customFormat="false" ht="135.75" hidden="true" customHeight="true" outlineLevel="0" collapsed="false">
      <c r="A435" s="35" t="n">
        <v>10</v>
      </c>
      <c r="B435" s="218" t="s">
        <v>322</v>
      </c>
      <c r="C435" s="32" t="n">
        <v>1</v>
      </c>
      <c r="D435" s="38" t="s">
        <v>468</v>
      </c>
      <c r="E435" s="277" t="s">
        <v>294</v>
      </c>
    </row>
    <row r="436" customFormat="false" ht="150.75" hidden="true" customHeight="true" outlineLevel="0" collapsed="false">
      <c r="A436" s="35" t="n">
        <v>11</v>
      </c>
      <c r="B436" s="32" t="s">
        <v>324</v>
      </c>
      <c r="C436" s="32" t="s">
        <v>177</v>
      </c>
      <c r="D436" s="38" t="s">
        <v>468</v>
      </c>
      <c r="E436" s="277" t="s">
        <v>294</v>
      </c>
    </row>
    <row r="437" customFormat="false" ht="15" hidden="true" customHeight="true" outlineLevel="0" collapsed="false">
      <c r="A437" s="29" t="n">
        <v>12</v>
      </c>
      <c r="B437" s="38" t="s">
        <v>328</v>
      </c>
      <c r="C437" s="38" t="s">
        <v>177</v>
      </c>
      <c r="D437" s="38" t="s">
        <v>468</v>
      </c>
      <c r="E437" s="38" t="s">
        <v>294</v>
      </c>
    </row>
    <row r="438" customFormat="false" ht="15" hidden="true" customHeight="false" outlineLevel="0" collapsed="false">
      <c r="A438" s="29"/>
      <c r="B438" s="38"/>
      <c r="C438" s="38"/>
      <c r="D438" s="38"/>
      <c r="E438" s="38"/>
    </row>
    <row r="439" customFormat="false" ht="15" hidden="true" customHeight="true" outlineLevel="0" collapsed="false">
      <c r="A439" s="29" t="n">
        <v>13</v>
      </c>
      <c r="B439" s="38" t="s">
        <v>332</v>
      </c>
      <c r="C439" s="38" t="n">
        <v>13</v>
      </c>
      <c r="D439" s="38" t="s">
        <v>468</v>
      </c>
      <c r="E439" s="38" t="s">
        <v>294</v>
      </c>
    </row>
    <row r="440" customFormat="false" ht="15" hidden="true" customHeight="false" outlineLevel="0" collapsed="false">
      <c r="A440" s="29"/>
      <c r="B440" s="38"/>
      <c r="C440" s="38"/>
      <c r="D440" s="38"/>
      <c r="E440" s="38"/>
    </row>
    <row r="441" customFormat="false" ht="120.75" hidden="true" customHeight="true" outlineLevel="0" collapsed="false">
      <c r="A441" s="35" t="n">
        <v>14</v>
      </c>
      <c r="B441" s="32" t="s">
        <v>338</v>
      </c>
      <c r="C441" s="32" t="n">
        <v>950</v>
      </c>
      <c r="D441" s="32" t="s">
        <v>468</v>
      </c>
      <c r="E441" s="277" t="s">
        <v>294</v>
      </c>
    </row>
    <row r="442" customFormat="false" ht="120.75" hidden="true" customHeight="true" outlineLevel="0" collapsed="false">
      <c r="A442" s="35" t="n">
        <v>15</v>
      </c>
      <c r="B442" s="32" t="s">
        <v>341</v>
      </c>
      <c r="C442" s="32" t="n">
        <v>95</v>
      </c>
      <c r="D442" s="32" t="s">
        <v>468</v>
      </c>
      <c r="E442" s="277" t="s">
        <v>294</v>
      </c>
    </row>
    <row r="443" customFormat="false" ht="15" hidden="true" customHeight="true" outlineLevel="0" collapsed="false">
      <c r="A443" s="29" t="n">
        <v>16</v>
      </c>
      <c r="B443" s="229" t="s">
        <v>344</v>
      </c>
      <c r="C443" s="38" t="n">
        <v>7.7</v>
      </c>
      <c r="D443" s="38" t="s">
        <v>468</v>
      </c>
      <c r="E443" s="38" t="s">
        <v>294</v>
      </c>
    </row>
    <row r="444" customFormat="false" ht="15" hidden="true" customHeight="false" outlineLevel="0" collapsed="false">
      <c r="A444" s="29"/>
      <c r="B444" s="229"/>
      <c r="C444" s="38"/>
      <c r="D444" s="38"/>
      <c r="E444" s="38"/>
    </row>
    <row r="445" customFormat="false" ht="105.75" hidden="true" customHeight="true" outlineLevel="0" collapsed="false">
      <c r="A445" s="35" t="n">
        <v>17</v>
      </c>
      <c r="B445" s="32" t="s">
        <v>347</v>
      </c>
      <c r="C445" s="218" t="n">
        <v>3890</v>
      </c>
      <c r="D445" s="32" t="s">
        <v>468</v>
      </c>
      <c r="E445" s="277" t="s">
        <v>294</v>
      </c>
    </row>
    <row r="446" customFormat="false" ht="15.75" hidden="true" customHeight="false" outlineLevel="0" collapsed="false">
      <c r="A446" s="146"/>
      <c r="B446" s="146"/>
      <c r="C446" s="146"/>
      <c r="D446" s="146"/>
      <c r="E446" s="146"/>
    </row>
    <row r="447" customFormat="false" ht="15.75" hidden="true" customHeight="false" outlineLevel="0" collapsed="false">
      <c r="A447" s="383"/>
    </row>
    <row r="448" customFormat="false" ht="15" hidden="true" customHeight="false" outlineLevel="0" collapsed="false">
      <c r="A448" s="593" t="s">
        <v>74</v>
      </c>
    </row>
    <row r="449" customFormat="false" ht="15" hidden="true" customHeight="false" outlineLevel="0" collapsed="false">
      <c r="A449" s="594" t="s">
        <v>348</v>
      </c>
    </row>
    <row r="450" customFormat="false" ht="15" hidden="true" customHeight="false" outlineLevel="0" collapsed="false">
      <c r="A450" s="594" t="s">
        <v>349</v>
      </c>
    </row>
    <row r="451" customFormat="false" ht="15" hidden="true" customHeight="false" outlineLevel="0" collapsed="false">
      <c r="A451" s="594" t="s">
        <v>350</v>
      </c>
    </row>
    <row r="452" customFormat="false" ht="15" hidden="true" customHeight="false" outlineLevel="0" collapsed="false">
      <c r="A452" s="594" t="s">
        <v>351</v>
      </c>
    </row>
    <row r="453" customFormat="false" ht="15" hidden="true" customHeight="false" outlineLevel="0" collapsed="false">
      <c r="A453" s="594" t="s">
        <v>352</v>
      </c>
    </row>
    <row r="454" customFormat="false" ht="15" hidden="true" customHeight="false" outlineLevel="0" collapsed="false">
      <c r="A454" s="594" t="s">
        <v>353</v>
      </c>
    </row>
    <row r="455" customFormat="false" ht="15.75" hidden="true" customHeight="false" outlineLevel="0" collapsed="false">
      <c r="A455" s="381"/>
    </row>
    <row r="456" customFormat="false" ht="15.75" hidden="true" customHeight="false" outlineLevel="0" collapsed="false">
      <c r="A456" s="381" t="s">
        <v>354</v>
      </c>
    </row>
    <row r="457" customFormat="false" ht="15.75" hidden="true" customHeight="false" outlineLevel="0" collapsed="false">
      <c r="A457" s="490"/>
    </row>
    <row r="458" customFormat="false" ht="15.75" hidden="true" customHeight="false" outlineLevel="0" collapsed="false">
      <c r="A458" s="393"/>
    </row>
    <row r="459" customFormat="false" ht="15.75" hidden="true" customHeight="false" outlineLevel="0" collapsed="false">
      <c r="A459" s="392" t="s">
        <v>355</v>
      </c>
      <c r="B459" s="392"/>
    </row>
    <row r="460" customFormat="false" ht="22.5" hidden="true" customHeight="false" outlineLevel="0" collapsed="false">
      <c r="A460" s="392" t="s">
        <v>356</v>
      </c>
      <c r="B460" s="392"/>
      <c r="C460" s="392"/>
      <c r="D460" s="392"/>
    </row>
    <row r="461" customFormat="false" ht="15.75" hidden="true" customHeight="false" outlineLevel="0" collapsed="false">
      <c r="A461" s="383"/>
    </row>
    <row r="462" customFormat="false" ht="15.75" hidden="true" customHeight="false" outlineLevel="0" collapsed="false">
      <c r="A462" s="391" t="s">
        <v>357</v>
      </c>
    </row>
    <row r="463" customFormat="false" ht="15.75" hidden="true" customHeight="false" outlineLevel="0" collapsed="false">
      <c r="A463" s="391" t="s">
        <v>358</v>
      </c>
    </row>
    <row r="464" customFormat="false" ht="15.75" hidden="true" customHeight="false" outlineLevel="0" collapsed="false">
      <c r="A464" s="391"/>
    </row>
    <row r="465" customFormat="false" ht="177.75" hidden="true" customHeight="true" outlineLevel="0" collapsed="false">
      <c r="A465" s="28" t="s">
        <v>359</v>
      </c>
      <c r="B465" s="28" t="s">
        <v>362</v>
      </c>
      <c r="C465" s="28"/>
      <c r="D465" s="28"/>
      <c r="E465" s="28"/>
      <c r="F465" s="28"/>
      <c r="G465" s="28" t="s">
        <v>470</v>
      </c>
      <c r="H465" s="28"/>
      <c r="I465" s="28"/>
      <c r="J465" s="28"/>
    </row>
    <row r="466" customFormat="false" ht="38.25" hidden="true" customHeight="false" outlineLevel="0" collapsed="false">
      <c r="A466" s="28"/>
      <c r="B466" s="28"/>
      <c r="C466" s="33" t="s">
        <v>89</v>
      </c>
      <c r="D466" s="33" t="s">
        <v>367</v>
      </c>
      <c r="E466" s="33" t="s">
        <v>89</v>
      </c>
      <c r="F466" s="33" t="s">
        <v>366</v>
      </c>
      <c r="G466" s="33" t="s">
        <v>88</v>
      </c>
      <c r="H466" s="33" t="s">
        <v>89</v>
      </c>
      <c r="I466" s="33" t="s">
        <v>367</v>
      </c>
      <c r="J466" s="161" t="s">
        <v>366</v>
      </c>
    </row>
    <row r="467" customFormat="false" ht="15" hidden="true" customHeight="false" outlineLevel="0" collapsed="false">
      <c r="A467" s="227" t="n">
        <v>1</v>
      </c>
      <c r="B467" s="227" t="n">
        <v>4</v>
      </c>
      <c r="C467" s="227" t="n">
        <v>7</v>
      </c>
      <c r="D467" s="227" t="n">
        <v>8</v>
      </c>
      <c r="E467" s="227" t="n">
        <v>11</v>
      </c>
      <c r="F467" s="227" t="n">
        <v>13</v>
      </c>
      <c r="G467" s="227" t="n">
        <v>14</v>
      </c>
      <c r="H467" s="227" t="n">
        <v>15</v>
      </c>
      <c r="I467" s="227" t="n">
        <v>16</v>
      </c>
      <c r="J467" s="374" t="n">
        <v>17</v>
      </c>
    </row>
    <row r="468" customFormat="false" ht="15.75" hidden="true" customHeight="true" outlineLevel="0" collapsed="false">
      <c r="A468" s="35" t="n">
        <v>1</v>
      </c>
      <c r="B468" s="495"/>
      <c r="C468" s="495"/>
      <c r="D468" s="495"/>
      <c r="E468" s="495"/>
      <c r="F468" s="495"/>
      <c r="G468" s="495"/>
      <c r="H468" s="495"/>
      <c r="I468" s="495"/>
      <c r="J468" s="495"/>
    </row>
    <row r="469" customFormat="false" ht="15" hidden="true" customHeight="false" outlineLevel="0" collapsed="false">
      <c r="A469" s="595" t="s">
        <v>15</v>
      </c>
      <c r="B469" s="41"/>
      <c r="C469" s="41"/>
      <c r="D469" s="41"/>
      <c r="E469" s="41"/>
      <c r="F469" s="41"/>
      <c r="G469" s="41"/>
      <c r="H469" s="41"/>
      <c r="I469" s="41"/>
      <c r="J469" s="376"/>
    </row>
    <row r="470" customFormat="false" ht="15" hidden="true" customHeight="false" outlineLevel="0" collapsed="false">
      <c r="A470" s="595" t="s">
        <v>20</v>
      </c>
      <c r="B470" s="41"/>
      <c r="C470" s="41"/>
      <c r="D470" s="41"/>
      <c r="E470" s="41"/>
      <c r="F470" s="41"/>
      <c r="G470" s="41"/>
      <c r="H470" s="41"/>
      <c r="I470" s="41"/>
      <c r="J470" s="376"/>
    </row>
    <row r="471" customFormat="false" ht="15.75" hidden="true" customHeight="true" outlineLevel="0" collapsed="false">
      <c r="A471" s="35" t="n">
        <v>2</v>
      </c>
      <c r="B471" s="495"/>
      <c r="C471" s="495"/>
      <c r="D471" s="495"/>
      <c r="E471" s="495"/>
      <c r="F471" s="495"/>
      <c r="G471" s="495"/>
      <c r="H471" s="495"/>
      <c r="I471" s="495"/>
      <c r="J471" s="495"/>
    </row>
    <row r="472" customFormat="false" ht="15" hidden="true" customHeight="false" outlineLevel="0" collapsed="false">
      <c r="A472" s="595" t="s">
        <v>268</v>
      </c>
      <c r="B472" s="41"/>
      <c r="C472" s="41"/>
      <c r="D472" s="41"/>
      <c r="E472" s="41"/>
      <c r="F472" s="41"/>
      <c r="G472" s="41"/>
      <c r="H472" s="41"/>
      <c r="I472" s="41"/>
      <c r="J472" s="376"/>
    </row>
    <row r="473" customFormat="false" ht="15" hidden="true" customHeight="false" outlineLevel="0" collapsed="false">
      <c r="A473" s="595" t="s">
        <v>39</v>
      </c>
      <c r="B473" s="41"/>
      <c r="C473" s="41"/>
      <c r="D473" s="41"/>
      <c r="E473" s="41"/>
      <c r="F473" s="41"/>
      <c r="G473" s="41"/>
      <c r="H473" s="41"/>
      <c r="I473" s="41"/>
      <c r="J473" s="376"/>
    </row>
    <row r="474" customFormat="false" ht="15.75" hidden="true" customHeight="true" outlineLevel="0" collapsed="false">
      <c r="A474" s="595" t="n">
        <v>3</v>
      </c>
      <c r="B474" s="375"/>
      <c r="C474" s="375"/>
      <c r="D474" s="375"/>
      <c r="E474" s="375"/>
      <c r="F474" s="375"/>
      <c r="G474" s="375"/>
      <c r="H474" s="375"/>
      <c r="I474" s="375"/>
      <c r="J474" s="375"/>
    </row>
    <row r="475" customFormat="false" ht="15" hidden="true" customHeight="false" outlineLevel="0" collapsed="false">
      <c r="A475" s="595" t="s">
        <v>45</v>
      </c>
      <c r="B475" s="41"/>
      <c r="C475" s="41"/>
      <c r="D475" s="41"/>
      <c r="E475" s="41"/>
      <c r="F475" s="41"/>
      <c r="G475" s="41"/>
      <c r="H475" s="41"/>
      <c r="I475" s="41"/>
      <c r="J475" s="376"/>
    </row>
    <row r="476" customFormat="false" ht="15.75" hidden="true" customHeight="false" outlineLevel="0" collapsed="false">
      <c r="A476" s="391"/>
    </row>
    <row r="477" customFormat="false" ht="15.75" hidden="true" customHeight="false" outlineLevel="0" collapsed="false">
      <c r="A477" s="383" t="s">
        <v>74</v>
      </c>
    </row>
    <row r="478" customFormat="false" ht="15.75" hidden="true" customHeight="false" outlineLevel="0" collapsed="false">
      <c r="A478" s="55" t="s">
        <v>371</v>
      </c>
      <c r="B478" s="55"/>
      <c r="C478" s="55"/>
      <c r="D478" s="55"/>
      <c r="E478" s="55"/>
      <c r="F478" s="55"/>
      <c r="G478" s="55"/>
      <c r="H478" s="55"/>
      <c r="I478" s="55"/>
      <c r="J478" s="55"/>
    </row>
    <row r="479" customFormat="false" ht="15.75" hidden="true" customHeight="false" outlineLevel="0" collapsed="false">
      <c r="A479" s="383"/>
    </row>
    <row r="480" customFormat="false" ht="15.75" hidden="true" customHeight="false" outlineLevel="0" collapsed="false">
      <c r="A480" s="490"/>
    </row>
    <row r="481" customFormat="false" ht="15.75" hidden="true" customHeight="false" outlineLevel="0" collapsed="false">
      <c r="A481" s="381" t="s">
        <v>372</v>
      </c>
    </row>
    <row r="482" customFormat="false" ht="15.75" hidden="true" customHeight="false" outlineLevel="0" collapsed="false">
      <c r="A482" s="490"/>
    </row>
    <row r="483" customFormat="false" ht="15.75" hidden="true" customHeight="false" outlineLevel="0" collapsed="false">
      <c r="A483" s="392" t="s">
        <v>180</v>
      </c>
      <c r="B483" s="392"/>
    </row>
    <row r="484" customFormat="false" ht="15.75" hidden="true" customHeight="false" outlineLevel="0" collapsed="false">
      <c r="A484" s="392" t="s">
        <v>373</v>
      </c>
      <c r="B484" s="392"/>
    </row>
    <row r="485" customFormat="false" ht="15.75" hidden="true" customHeight="false" outlineLevel="0" collapsed="false">
      <c r="A485" s="24" t="s">
        <v>374</v>
      </c>
      <c r="B485" s="24"/>
    </row>
    <row r="486" customFormat="false" ht="15.75" hidden="true" customHeight="false" outlineLevel="0" collapsed="false">
      <c r="A486" s="382"/>
    </row>
    <row r="487" customFormat="false" ht="90" hidden="true" customHeight="true" outlineLevel="0" collapsed="false">
      <c r="A487" s="29" t="s">
        <v>359</v>
      </c>
      <c r="B487" s="29" t="s">
        <v>376</v>
      </c>
      <c r="C487" s="207" t="s">
        <v>471</v>
      </c>
    </row>
    <row r="488" customFormat="false" ht="15.75" hidden="true" customHeight="true" outlineLevel="0" collapsed="false">
      <c r="A488" s="29"/>
      <c r="B488" s="29" t="s">
        <v>378</v>
      </c>
      <c r="C488" s="493" t="s">
        <v>472</v>
      </c>
    </row>
    <row r="489" customFormat="false" ht="15" hidden="true" customHeight="false" outlineLevel="0" collapsed="false">
      <c r="A489" s="29"/>
      <c r="B489" s="29"/>
      <c r="C489" s="159"/>
    </row>
    <row r="490" customFormat="false" ht="15" hidden="true" customHeight="false" outlineLevel="0" collapsed="false">
      <c r="A490" s="200" t="n">
        <v>1</v>
      </c>
      <c r="B490" s="200" t="n">
        <v>4</v>
      </c>
      <c r="C490" s="225" t="n">
        <v>7</v>
      </c>
    </row>
    <row r="491" customFormat="false" ht="31.5" hidden="true" customHeight="true" outlineLevel="0" collapsed="false">
      <c r="A491" s="35" t="n">
        <v>1</v>
      </c>
      <c r="B491" s="29"/>
      <c r="C491" s="29"/>
    </row>
    <row r="492" customFormat="false" ht="15" hidden="true" customHeight="false" outlineLevel="0" collapsed="false">
      <c r="A492" s="387" t="s">
        <v>15</v>
      </c>
      <c r="B492" s="32" t="n">
        <v>73.5</v>
      </c>
      <c r="C492" s="277"/>
    </row>
    <row r="493" customFormat="false" ht="15" hidden="true" customHeight="false" outlineLevel="0" collapsed="false">
      <c r="A493" s="387" t="s">
        <v>20</v>
      </c>
      <c r="B493" s="32" t="n">
        <v>1.7</v>
      </c>
      <c r="C493" s="277"/>
    </row>
    <row r="494" customFormat="false" ht="15" hidden="true" customHeight="false" outlineLevel="0" collapsed="false">
      <c r="A494" s="387" t="s">
        <v>23</v>
      </c>
      <c r="B494" s="32" t="n">
        <v>10</v>
      </c>
      <c r="C494" s="277"/>
    </row>
    <row r="495" customFormat="false" ht="15" hidden="true" customHeight="false" outlineLevel="0" collapsed="false">
      <c r="A495" s="387" t="s">
        <v>385</v>
      </c>
      <c r="B495" s="32" t="n">
        <v>91</v>
      </c>
      <c r="C495" s="277"/>
    </row>
    <row r="496" customFormat="false" ht="15" hidden="true" customHeight="false" outlineLevel="0" collapsed="false">
      <c r="A496" s="387" t="s">
        <v>29</v>
      </c>
      <c r="B496" s="32" t="n">
        <v>165</v>
      </c>
      <c r="C496" s="277"/>
    </row>
    <row r="497" customFormat="false" ht="15" hidden="true" customHeight="false" outlineLevel="0" collapsed="false">
      <c r="A497" s="387" t="s">
        <v>388</v>
      </c>
      <c r="B497" s="32" t="n">
        <v>13.4</v>
      </c>
      <c r="C497" s="277"/>
    </row>
    <row r="498" customFormat="false" ht="15" hidden="true" customHeight="false" outlineLevel="0" collapsed="false">
      <c r="A498" s="387" t="s">
        <v>390</v>
      </c>
      <c r="B498" s="32" t="n">
        <v>100</v>
      </c>
      <c r="C498" s="277"/>
    </row>
    <row r="499" customFormat="false" ht="15" hidden="true" customHeight="false" outlineLevel="0" collapsed="false">
      <c r="A499" s="387" t="s">
        <v>392</v>
      </c>
      <c r="B499" s="32" t="n">
        <v>100</v>
      </c>
      <c r="C499" s="277"/>
    </row>
    <row r="500" customFormat="false" ht="15" hidden="true" customHeight="false" outlineLevel="0" collapsed="false">
      <c r="A500" s="387" t="s">
        <v>394</v>
      </c>
      <c r="B500" s="32" t="n">
        <v>17</v>
      </c>
      <c r="C500" s="277"/>
    </row>
    <row r="501" customFormat="false" ht="15" hidden="true" customHeight="false" outlineLevel="0" collapsed="false">
      <c r="A501" s="387" t="s">
        <v>396</v>
      </c>
      <c r="B501" s="32" t="n">
        <v>1</v>
      </c>
      <c r="C501" s="277"/>
    </row>
    <row r="502" customFormat="false" ht="15" hidden="true" customHeight="false" outlineLevel="0" collapsed="false">
      <c r="A502" s="387" t="s">
        <v>398</v>
      </c>
      <c r="B502" s="32" t="n">
        <v>55.7</v>
      </c>
      <c r="C502" s="277"/>
    </row>
    <row r="503" customFormat="false" ht="15" hidden="true" customHeight="false" outlineLevel="0" collapsed="false">
      <c r="A503" s="387" t="s">
        <v>400</v>
      </c>
      <c r="B503" s="32" t="n">
        <v>29.6</v>
      </c>
      <c r="C503" s="277"/>
    </row>
    <row r="504" customFormat="false" ht="30" hidden="true" customHeight="true" outlineLevel="0" collapsed="false">
      <c r="A504" s="35" t="n">
        <v>2</v>
      </c>
      <c r="B504" s="495"/>
      <c r="C504" s="495"/>
    </row>
    <row r="505" customFormat="false" ht="15" hidden="true" customHeight="false" outlineLevel="0" collapsed="false">
      <c r="A505" s="387" t="s">
        <v>268</v>
      </c>
      <c r="B505" s="32" t="n">
        <v>12.4</v>
      </c>
      <c r="C505" s="277"/>
    </row>
    <row r="506" customFormat="false" ht="15" hidden="true" customHeight="false" outlineLevel="0" collapsed="false">
      <c r="A506" s="387" t="s">
        <v>39</v>
      </c>
      <c r="B506" s="32" t="n">
        <v>850</v>
      </c>
      <c r="C506" s="277"/>
    </row>
    <row r="507" customFormat="false" ht="15" hidden="true" customHeight="false" outlineLevel="0" collapsed="false">
      <c r="A507" s="387" t="s">
        <v>404</v>
      </c>
      <c r="B507" s="32" t="n">
        <v>95</v>
      </c>
      <c r="C507" s="277"/>
    </row>
    <row r="508" customFormat="false" ht="45" hidden="true" customHeight="true" outlineLevel="0" collapsed="false">
      <c r="A508" s="35" t="n">
        <v>3</v>
      </c>
      <c r="B508" s="495"/>
      <c r="C508" s="495"/>
    </row>
    <row r="509" customFormat="false" ht="31.5" hidden="true" customHeight="true" outlineLevel="0" collapsed="false">
      <c r="A509" s="584" t="s">
        <v>45</v>
      </c>
      <c r="B509" s="38" t="n">
        <v>7.7</v>
      </c>
      <c r="C509" s="38"/>
    </row>
    <row r="510" customFormat="false" ht="15" hidden="true" customHeight="false" outlineLevel="0" collapsed="false">
      <c r="A510" s="584"/>
      <c r="B510" s="38"/>
      <c r="C510" s="38"/>
    </row>
    <row r="511" customFormat="false" ht="31.5" hidden="true" customHeight="true" outlineLevel="0" collapsed="false">
      <c r="A511" s="584" t="s">
        <v>408</v>
      </c>
      <c r="B511" s="38" t="n">
        <v>3890</v>
      </c>
      <c r="C511" s="38"/>
    </row>
    <row r="512" customFormat="false" ht="15" hidden="true" customHeight="false" outlineLevel="0" collapsed="false">
      <c r="A512" s="584"/>
      <c r="B512" s="38"/>
      <c r="C512" s="38"/>
    </row>
    <row r="513" customFormat="false" ht="15.75" hidden="true" customHeight="false" outlineLevel="0" collapsed="false">
      <c r="A513" s="391"/>
    </row>
    <row r="514" customFormat="false" ht="15" hidden="true" customHeight="false" outlineLevel="0" collapsed="false">
      <c r="A514" s="593" t="s">
        <v>74</v>
      </c>
    </row>
    <row r="515" customFormat="false" ht="15.75" hidden="true" customHeight="false" outlineLevel="0" collapsed="false">
      <c r="A515" s="55" t="s">
        <v>410</v>
      </c>
      <c r="B515" s="55"/>
      <c r="C515" s="55"/>
    </row>
    <row r="517" customFormat="false" ht="15.25" hidden="false" customHeight="false" outlineLevel="0" collapsed="false">
      <c r="A517" s="3" t="s">
        <v>372</v>
      </c>
      <c r="B517" s="3"/>
      <c r="C517" s="3"/>
      <c r="D517" s="3"/>
      <c r="E517" s="3"/>
    </row>
    <row r="518" customFormat="false" ht="15.25" hidden="false" customHeight="false" outlineLevel="0" collapsed="false">
      <c r="A518" s="3" t="s">
        <v>355</v>
      </c>
      <c r="B518" s="3"/>
      <c r="C518" s="3"/>
      <c r="D518" s="3"/>
      <c r="E518" s="3"/>
    </row>
    <row r="519" customFormat="false" ht="15.25" hidden="false" customHeight="false" outlineLevel="0" collapsed="false">
      <c r="A519" s="3" t="s">
        <v>412</v>
      </c>
      <c r="B519" s="3"/>
      <c r="C519" s="3"/>
      <c r="D519" s="3"/>
      <c r="E519" s="3"/>
    </row>
    <row r="520" customFormat="false" ht="15.25" hidden="false" customHeight="false" outlineLevel="0" collapsed="false">
      <c r="A520" s="3" t="s">
        <v>413</v>
      </c>
      <c r="B520" s="3"/>
      <c r="C520" s="3"/>
      <c r="D520" s="3"/>
      <c r="E520" s="3"/>
    </row>
    <row r="521" customFormat="false" ht="15.25" hidden="true" customHeight="false" outlineLevel="0" collapsed="false">
      <c r="A521" s="844"/>
      <c r="B521" s="6"/>
      <c r="C521" s="6"/>
      <c r="D521" s="6"/>
      <c r="E521" s="6"/>
    </row>
    <row r="522" customFormat="false" ht="12.2" hidden="false" customHeight="true" outlineLevel="0" collapsed="false">
      <c r="A522" s="844"/>
      <c r="B522" s="6"/>
      <c r="C522" s="6"/>
      <c r="D522" s="6"/>
      <c r="E522" s="6"/>
    </row>
    <row r="523" customFormat="false" ht="35.85" hidden="false" customHeight="true" outlineLevel="0" collapsed="false">
      <c r="A523" s="125" t="s">
        <v>414</v>
      </c>
      <c r="B523" s="125" t="s">
        <v>415</v>
      </c>
      <c r="C523" s="125" t="s">
        <v>473</v>
      </c>
      <c r="D523" s="125" t="s">
        <v>474</v>
      </c>
      <c r="E523" s="125" t="s">
        <v>416</v>
      </c>
    </row>
    <row r="524" customFormat="false" ht="15.25" hidden="false" customHeight="false" outlineLevel="0" collapsed="false">
      <c r="A524" s="845" t="n">
        <v>1</v>
      </c>
      <c r="B524" s="845" t="n">
        <v>2</v>
      </c>
      <c r="C524" s="845" t="n">
        <v>3</v>
      </c>
      <c r="D524" s="845" t="n">
        <v>4</v>
      </c>
      <c r="E524" s="845" t="n">
        <v>5</v>
      </c>
    </row>
    <row r="525" customFormat="false" ht="45.75" hidden="false" customHeight="true" outlineLevel="0" collapsed="false">
      <c r="A525" s="65" t="s">
        <v>557</v>
      </c>
      <c r="B525" s="478"/>
      <c r="C525" s="478"/>
      <c r="D525" s="478"/>
      <c r="E525" s="478"/>
    </row>
    <row r="526" customFormat="false" ht="46.5" hidden="false" customHeight="true" outlineLevel="0" collapsed="false">
      <c r="A526" s="65" t="s">
        <v>558</v>
      </c>
      <c r="B526" s="478"/>
      <c r="C526" s="478"/>
      <c r="D526" s="478"/>
      <c r="E526" s="478"/>
    </row>
    <row r="527" customFormat="false" ht="40.35" hidden="false" customHeight="true" outlineLevel="0" collapsed="false">
      <c r="A527" s="65" t="s">
        <v>559</v>
      </c>
      <c r="B527" s="478"/>
      <c r="C527" s="478"/>
      <c r="D527" s="478"/>
      <c r="E527" s="478"/>
    </row>
    <row r="528" customFormat="false" ht="46.6" hidden="false" customHeight="true" outlineLevel="0" collapsed="false">
      <c r="A528" s="65" t="s">
        <v>560</v>
      </c>
      <c r="B528" s="478"/>
      <c r="C528" s="478"/>
      <c r="D528" s="478"/>
      <c r="E528" s="478"/>
    </row>
    <row r="529" customFormat="false" ht="43.9" hidden="false" customHeight="true" outlineLevel="0" collapsed="false">
      <c r="A529" s="65" t="s">
        <v>426</v>
      </c>
      <c r="B529" s="478"/>
      <c r="C529" s="478"/>
      <c r="D529" s="478"/>
      <c r="E529" s="801"/>
    </row>
    <row r="530" customFormat="false" ht="69" hidden="false" customHeight="true" outlineLevel="0" collapsed="false">
      <c r="A530" s="65" t="s">
        <v>427</v>
      </c>
      <c r="B530" s="478"/>
      <c r="C530" s="478"/>
      <c r="D530" s="478"/>
      <c r="E530" s="801"/>
    </row>
    <row r="531" customFormat="false" ht="60.15" hidden="false" customHeight="true" outlineLevel="0" collapsed="false">
      <c r="A531" s="680" t="s">
        <v>419</v>
      </c>
      <c r="B531" s="478"/>
      <c r="C531" s="478"/>
      <c r="D531" s="478"/>
      <c r="E531" s="478"/>
    </row>
    <row r="532" customFormat="false" ht="42.25" hidden="false" customHeight="true" outlineLevel="0" collapsed="false">
      <c r="A532" s="680" t="s">
        <v>512</v>
      </c>
      <c r="B532" s="478"/>
      <c r="C532" s="478"/>
      <c r="D532" s="478"/>
      <c r="E532" s="478"/>
    </row>
    <row r="533" customFormat="false" ht="42.25" hidden="false" customHeight="true" outlineLevel="0" collapsed="false">
      <c r="A533" s="680" t="s">
        <v>562</v>
      </c>
      <c r="B533" s="478"/>
      <c r="C533" s="478"/>
      <c r="D533" s="478"/>
      <c r="E533" s="478"/>
    </row>
    <row r="534" customFormat="false" ht="54.7" hidden="false" customHeight="true" outlineLevel="0" collapsed="false">
      <c r="A534" s="65" t="s">
        <v>563</v>
      </c>
      <c r="B534" s="478"/>
      <c r="C534" s="478"/>
      <c r="D534" s="478"/>
      <c r="E534" s="478"/>
    </row>
    <row r="535" customFormat="false" ht="30.75" hidden="false" customHeight="true" outlineLevel="0" collapsed="false">
      <c r="A535" s="65" t="s">
        <v>564</v>
      </c>
      <c r="B535" s="478"/>
      <c r="C535" s="478"/>
      <c r="D535" s="478"/>
      <c r="E535" s="478"/>
    </row>
    <row r="536" customFormat="false" ht="33.4" hidden="false" customHeight="true" outlineLevel="0" collapsed="false">
      <c r="A536" s="65" t="s">
        <v>565</v>
      </c>
      <c r="B536" s="478"/>
      <c r="C536" s="478"/>
      <c r="D536" s="478"/>
      <c r="E536" s="478"/>
    </row>
    <row r="537" customFormat="false" ht="35.1" hidden="false" customHeight="true" outlineLevel="0" collapsed="false">
      <c r="A537" s="680" t="s">
        <v>566</v>
      </c>
      <c r="B537" s="478"/>
      <c r="C537" s="478"/>
      <c r="D537" s="478"/>
      <c r="E537" s="478"/>
    </row>
    <row r="538" customFormat="false" ht="34.15" hidden="false" customHeight="true" outlineLevel="0" collapsed="false">
      <c r="A538" s="680" t="s">
        <v>567</v>
      </c>
      <c r="B538" s="478"/>
      <c r="C538" s="478"/>
      <c r="D538" s="478"/>
      <c r="E538" s="478"/>
    </row>
    <row r="539" customFormat="false" ht="41.25" hidden="false" customHeight="true" outlineLevel="0" collapsed="false">
      <c r="A539" s="846" t="s">
        <v>143</v>
      </c>
      <c r="B539" s="847"/>
      <c r="C539" s="847"/>
      <c r="D539" s="847"/>
      <c r="E539" s="847"/>
    </row>
    <row r="540" customFormat="false" ht="15.75" hidden="true" customHeight="true" outlineLevel="0" collapsed="false"/>
    <row r="541" customFormat="false" ht="16.5" hidden="true" customHeight="true" outlineLevel="0" collapsed="false"/>
    <row r="542" customFormat="false" ht="25.5" hidden="false" customHeight="true" outlineLevel="0" collapsed="false"/>
  </sheetData>
  <mergeCells count="411">
    <mergeCell ref="C5:C6"/>
    <mergeCell ref="A8:A9"/>
    <mergeCell ref="B8:B9"/>
    <mergeCell ref="C8:C9"/>
    <mergeCell ref="A13:A14"/>
    <mergeCell ref="B13:B14"/>
    <mergeCell ref="C13:C14"/>
    <mergeCell ref="A17:A18"/>
    <mergeCell ref="B17:B18"/>
    <mergeCell ref="C17:C18"/>
    <mergeCell ref="A19:A20"/>
    <mergeCell ref="B19:B20"/>
    <mergeCell ref="C19:C20"/>
    <mergeCell ref="A26:C26"/>
    <mergeCell ref="A27:C27"/>
    <mergeCell ref="A29:A31"/>
    <mergeCell ref="B30:B31"/>
    <mergeCell ref="E30:E31"/>
    <mergeCell ref="F30:H31"/>
    <mergeCell ref="F32:H32"/>
    <mergeCell ref="A33:A47"/>
    <mergeCell ref="B33:B37"/>
    <mergeCell ref="F33:H33"/>
    <mergeCell ref="F34:G34"/>
    <mergeCell ref="F35:G35"/>
    <mergeCell ref="F36:G36"/>
    <mergeCell ref="F37:G37"/>
    <mergeCell ref="B38:B42"/>
    <mergeCell ref="F38:H38"/>
    <mergeCell ref="F39:G39"/>
    <mergeCell ref="F40:G40"/>
    <mergeCell ref="F41:G41"/>
    <mergeCell ref="F42:G42"/>
    <mergeCell ref="B43:B47"/>
    <mergeCell ref="F43:H43"/>
    <mergeCell ref="F44:G44"/>
    <mergeCell ref="F45:G45"/>
    <mergeCell ref="F46:G46"/>
    <mergeCell ref="F47:G47"/>
    <mergeCell ref="A48:A52"/>
    <mergeCell ref="B48:B52"/>
    <mergeCell ref="F48:H48"/>
    <mergeCell ref="F49:G49"/>
    <mergeCell ref="F50:G50"/>
    <mergeCell ref="F51:G51"/>
    <mergeCell ref="F52:G52"/>
    <mergeCell ref="A53:A67"/>
    <mergeCell ref="B53:B57"/>
    <mergeCell ref="F53:H53"/>
    <mergeCell ref="F54:G54"/>
    <mergeCell ref="F55:G55"/>
    <mergeCell ref="F56:G56"/>
    <mergeCell ref="F57:G57"/>
    <mergeCell ref="B58:B62"/>
    <mergeCell ref="F59:G59"/>
    <mergeCell ref="F60:G60"/>
    <mergeCell ref="F61:G61"/>
    <mergeCell ref="F62:G62"/>
    <mergeCell ref="B63:B67"/>
    <mergeCell ref="F64:G64"/>
    <mergeCell ref="F65:G65"/>
    <mergeCell ref="F66:G66"/>
    <mergeCell ref="F67:G67"/>
    <mergeCell ref="A68:A72"/>
    <mergeCell ref="B68:B72"/>
    <mergeCell ref="F69:G69"/>
    <mergeCell ref="F70:G70"/>
    <mergeCell ref="F71:G71"/>
    <mergeCell ref="F72:G72"/>
    <mergeCell ref="A73:A84"/>
    <mergeCell ref="B73:B76"/>
    <mergeCell ref="G73:H73"/>
    <mergeCell ref="G74:H74"/>
    <mergeCell ref="G75:H75"/>
    <mergeCell ref="G76:H76"/>
    <mergeCell ref="B77:B80"/>
    <mergeCell ref="G77:H77"/>
    <mergeCell ref="G78:H78"/>
    <mergeCell ref="G79:H79"/>
    <mergeCell ref="G80:H80"/>
    <mergeCell ref="B81:B84"/>
    <mergeCell ref="G81:H81"/>
    <mergeCell ref="G82:H82"/>
    <mergeCell ref="G83:H83"/>
    <mergeCell ref="G84:H84"/>
    <mergeCell ref="G85:H85"/>
    <mergeCell ref="A86:A91"/>
    <mergeCell ref="B86:B87"/>
    <mergeCell ref="E86:E87"/>
    <mergeCell ref="F86:H87"/>
    <mergeCell ref="B88:B89"/>
    <mergeCell ref="E88:E89"/>
    <mergeCell ref="F88:H89"/>
    <mergeCell ref="B90:B91"/>
    <mergeCell ref="E90:E91"/>
    <mergeCell ref="F90:H91"/>
    <mergeCell ref="F92:H92"/>
    <mergeCell ref="B93:B94"/>
    <mergeCell ref="E93:E94"/>
    <mergeCell ref="F93:H94"/>
    <mergeCell ref="A94:A104"/>
    <mergeCell ref="B95:B99"/>
    <mergeCell ref="B103:B104"/>
    <mergeCell ref="F105:H105"/>
    <mergeCell ref="B106:B107"/>
    <mergeCell ref="E106:E107"/>
    <mergeCell ref="F106:H107"/>
    <mergeCell ref="B108:B109"/>
    <mergeCell ref="E108:E109"/>
    <mergeCell ref="F108:H109"/>
    <mergeCell ref="B110:B111"/>
    <mergeCell ref="E110:E111"/>
    <mergeCell ref="F110:H111"/>
    <mergeCell ref="F112:H112"/>
    <mergeCell ref="B113:B114"/>
    <mergeCell ref="E113:E114"/>
    <mergeCell ref="F113:H114"/>
    <mergeCell ref="B115:B119"/>
    <mergeCell ref="B123:B124"/>
    <mergeCell ref="F125:H125"/>
    <mergeCell ref="B126:B127"/>
    <mergeCell ref="E126:E127"/>
    <mergeCell ref="F126:H127"/>
    <mergeCell ref="A127:A130"/>
    <mergeCell ref="B128:B129"/>
    <mergeCell ref="E128:E129"/>
    <mergeCell ref="F128:H129"/>
    <mergeCell ref="B130:B131"/>
    <mergeCell ref="E130:E131"/>
    <mergeCell ref="F130:H131"/>
    <mergeCell ref="F132:H132"/>
    <mergeCell ref="B133:B134"/>
    <mergeCell ref="E133:E134"/>
    <mergeCell ref="F133:H134"/>
    <mergeCell ref="B135:B136"/>
    <mergeCell ref="E135:E136"/>
    <mergeCell ref="F135:H136"/>
    <mergeCell ref="B137:B138"/>
    <mergeCell ref="E137:E138"/>
    <mergeCell ref="F137:H138"/>
    <mergeCell ref="F139:H139"/>
    <mergeCell ref="A142:C142"/>
    <mergeCell ref="A143:C143"/>
    <mergeCell ref="A144:D144"/>
    <mergeCell ref="I147:O147"/>
    <mergeCell ref="I148:O148"/>
    <mergeCell ref="I149:O149"/>
    <mergeCell ref="I150:O150"/>
    <mergeCell ref="I151:O151"/>
    <mergeCell ref="B152:B153"/>
    <mergeCell ref="C152:C153"/>
    <mergeCell ref="D152:D153"/>
    <mergeCell ref="E152:E153"/>
    <mergeCell ref="F152:F153"/>
    <mergeCell ref="G152:H153"/>
    <mergeCell ref="J152:K153"/>
    <mergeCell ref="L152:L153"/>
    <mergeCell ref="M152:M153"/>
    <mergeCell ref="N152:O153"/>
    <mergeCell ref="G154:H154"/>
    <mergeCell ref="J154:K154"/>
    <mergeCell ref="N154:O154"/>
    <mergeCell ref="G155:H155"/>
    <mergeCell ref="J155:K155"/>
    <mergeCell ref="N155:O155"/>
    <mergeCell ref="G156:H156"/>
    <mergeCell ref="J156:K156"/>
    <mergeCell ref="N156:O156"/>
    <mergeCell ref="G157:H157"/>
    <mergeCell ref="J157:K157"/>
    <mergeCell ref="N157:O157"/>
    <mergeCell ref="G158:H158"/>
    <mergeCell ref="J158:K158"/>
    <mergeCell ref="N158:O158"/>
    <mergeCell ref="A159:B159"/>
    <mergeCell ref="F160:G160"/>
    <mergeCell ref="H160:J160"/>
    <mergeCell ref="K160:N160"/>
    <mergeCell ref="F161:G161"/>
    <mergeCell ref="H161:J161"/>
    <mergeCell ref="K161:N161"/>
    <mergeCell ref="A164:C164"/>
    <mergeCell ref="A167:C167"/>
    <mergeCell ref="A168:C168"/>
    <mergeCell ref="A170:D170"/>
    <mergeCell ref="A171:D171"/>
    <mergeCell ref="A172:D172"/>
    <mergeCell ref="A173:A174"/>
    <mergeCell ref="B173:B174"/>
    <mergeCell ref="C173:D173"/>
    <mergeCell ref="A177:A178"/>
    <mergeCell ref="B177:B178"/>
    <mergeCell ref="A182:C182"/>
    <mergeCell ref="A184:C184"/>
    <mergeCell ref="A185:C185"/>
    <mergeCell ref="A187:D187"/>
    <mergeCell ref="A188:D188"/>
    <mergeCell ref="A189:D189"/>
    <mergeCell ref="A190:A192"/>
    <mergeCell ref="D190:D192"/>
    <mergeCell ref="A195:A196"/>
    <mergeCell ref="D195:D196"/>
    <mergeCell ref="A201:B201"/>
    <mergeCell ref="A203:B203"/>
    <mergeCell ref="A204:B204"/>
    <mergeCell ref="A205:B205"/>
    <mergeCell ref="B207:C207"/>
    <mergeCell ref="A211:C211"/>
    <mergeCell ref="A212:C212"/>
    <mergeCell ref="A213:C213"/>
    <mergeCell ref="A225:C225"/>
    <mergeCell ref="A227:C227"/>
    <mergeCell ref="A228:C228"/>
    <mergeCell ref="A231:C231"/>
    <mergeCell ref="A233:C233"/>
    <mergeCell ref="A234:C234"/>
    <mergeCell ref="A239:C239"/>
    <mergeCell ref="A240:C240"/>
    <mergeCell ref="A241:D241"/>
    <mergeCell ref="A242:D242"/>
    <mergeCell ref="A243:D243"/>
    <mergeCell ref="A244:C244"/>
    <mergeCell ref="A246:A247"/>
    <mergeCell ref="B246:B247"/>
    <mergeCell ref="A249:A263"/>
    <mergeCell ref="B249:B263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A264:A268"/>
    <mergeCell ref="B264:B268"/>
    <mergeCell ref="I264:J264"/>
    <mergeCell ref="I265:J265"/>
    <mergeCell ref="I266:J266"/>
    <mergeCell ref="I267:J267"/>
    <mergeCell ref="I268:J268"/>
    <mergeCell ref="A269:A280"/>
    <mergeCell ref="B269:B280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A282:A291"/>
    <mergeCell ref="B282:B291"/>
    <mergeCell ref="K282:K283"/>
    <mergeCell ref="G284:J284"/>
    <mergeCell ref="G285:J285"/>
    <mergeCell ref="G286:J286"/>
    <mergeCell ref="G287:J287"/>
    <mergeCell ref="G289:J289"/>
    <mergeCell ref="G290:J290"/>
    <mergeCell ref="G291:J291"/>
    <mergeCell ref="A293:A302"/>
    <mergeCell ref="B293:B294"/>
    <mergeCell ref="G294:J294"/>
    <mergeCell ref="B295:B298"/>
    <mergeCell ref="G295:J295"/>
    <mergeCell ref="G296:J296"/>
    <mergeCell ref="G297:J297"/>
    <mergeCell ref="G298:J298"/>
    <mergeCell ref="B299:B302"/>
    <mergeCell ref="G299:J299"/>
    <mergeCell ref="G300:J300"/>
    <mergeCell ref="G301:J301"/>
    <mergeCell ref="G302:J302"/>
    <mergeCell ref="A303:A304"/>
    <mergeCell ref="B303:B304"/>
    <mergeCell ref="K303:K304"/>
    <mergeCell ref="A305:A312"/>
    <mergeCell ref="B305:B307"/>
    <mergeCell ref="G306:J306"/>
    <mergeCell ref="G307:J307"/>
    <mergeCell ref="B308:B310"/>
    <mergeCell ref="F308:J308"/>
    <mergeCell ref="F309:J309"/>
    <mergeCell ref="F310:J310"/>
    <mergeCell ref="B311:B312"/>
    <mergeCell ref="K311:K312"/>
    <mergeCell ref="A314:A323"/>
    <mergeCell ref="B314:B315"/>
    <mergeCell ref="K314:K315"/>
    <mergeCell ref="B316:B319"/>
    <mergeCell ref="B320:B323"/>
    <mergeCell ref="A324:A327"/>
    <mergeCell ref="B324:B327"/>
    <mergeCell ref="A328:A341"/>
    <mergeCell ref="B328:B329"/>
    <mergeCell ref="K328:K329"/>
    <mergeCell ref="B330:B331"/>
    <mergeCell ref="K330:K331"/>
    <mergeCell ref="B332:B341"/>
    <mergeCell ref="K332:K341"/>
    <mergeCell ref="A347:C347"/>
    <mergeCell ref="A349:A350"/>
    <mergeCell ref="B349:B350"/>
    <mergeCell ref="A352:A363"/>
    <mergeCell ref="B352:B363"/>
    <mergeCell ref="C352:C353"/>
    <mergeCell ref="D352:D353"/>
    <mergeCell ref="A365:A370"/>
    <mergeCell ref="B365:B370"/>
    <mergeCell ref="C365:C366"/>
    <mergeCell ref="D365:D366"/>
    <mergeCell ref="C367:C368"/>
    <mergeCell ref="D367:D368"/>
    <mergeCell ref="C369:C370"/>
    <mergeCell ref="D369:D370"/>
    <mergeCell ref="A373:A383"/>
    <mergeCell ref="B373:B374"/>
    <mergeCell ref="C373:C374"/>
    <mergeCell ref="D373:D374"/>
    <mergeCell ref="B375:B379"/>
    <mergeCell ref="A392:C392"/>
    <mergeCell ref="A394:A395"/>
    <mergeCell ref="B394:B395"/>
    <mergeCell ref="A397:A402"/>
    <mergeCell ref="B397:B402"/>
    <mergeCell ref="C397:C398"/>
    <mergeCell ref="D397:D398"/>
    <mergeCell ref="C399:C400"/>
    <mergeCell ref="D399:D400"/>
    <mergeCell ref="C401:C402"/>
    <mergeCell ref="D401:D402"/>
    <mergeCell ref="A404:A410"/>
    <mergeCell ref="B404:B410"/>
    <mergeCell ref="C404:C406"/>
    <mergeCell ref="D404:D406"/>
    <mergeCell ref="C407:C408"/>
    <mergeCell ref="D407:D408"/>
    <mergeCell ref="C409:C410"/>
    <mergeCell ref="D409:D410"/>
    <mergeCell ref="A414:E414"/>
    <mergeCell ref="A415:C415"/>
    <mergeCell ref="A416:E416"/>
    <mergeCell ref="B418:B419"/>
    <mergeCell ref="C418:C419"/>
    <mergeCell ref="D418:D419"/>
    <mergeCell ref="E418:E419"/>
    <mergeCell ref="A422:A423"/>
    <mergeCell ref="B422:B423"/>
    <mergeCell ref="C422:C423"/>
    <mergeCell ref="D422:D423"/>
    <mergeCell ref="E422:E423"/>
    <mergeCell ref="A428:A430"/>
    <mergeCell ref="B428:B430"/>
    <mergeCell ref="C428:C430"/>
    <mergeCell ref="D428:D430"/>
    <mergeCell ref="E428:E430"/>
    <mergeCell ref="A431:A433"/>
    <mergeCell ref="B431:B433"/>
    <mergeCell ref="C431:C433"/>
    <mergeCell ref="D431:D433"/>
    <mergeCell ref="E431:E433"/>
    <mergeCell ref="A437:A438"/>
    <mergeCell ref="B437:B438"/>
    <mergeCell ref="C437:C438"/>
    <mergeCell ref="D437:D438"/>
    <mergeCell ref="E437:E438"/>
    <mergeCell ref="A439:A440"/>
    <mergeCell ref="B439:B440"/>
    <mergeCell ref="C439:C440"/>
    <mergeCell ref="D439:D440"/>
    <mergeCell ref="E439:E440"/>
    <mergeCell ref="A443:A444"/>
    <mergeCell ref="B443:B444"/>
    <mergeCell ref="C443:C444"/>
    <mergeCell ref="D443:D444"/>
    <mergeCell ref="E443:E444"/>
    <mergeCell ref="A459:B459"/>
    <mergeCell ref="A460:D460"/>
    <mergeCell ref="A465:A466"/>
    <mergeCell ref="B465:B466"/>
    <mergeCell ref="G465:J465"/>
    <mergeCell ref="A478:J478"/>
    <mergeCell ref="A483:B483"/>
    <mergeCell ref="A484:B484"/>
    <mergeCell ref="A487:A489"/>
    <mergeCell ref="B488:B489"/>
    <mergeCell ref="A509:A510"/>
    <mergeCell ref="B509:B510"/>
    <mergeCell ref="C509:C510"/>
    <mergeCell ref="A511:A512"/>
    <mergeCell ref="B511:B512"/>
    <mergeCell ref="C511:C512"/>
    <mergeCell ref="A515:C515"/>
    <mergeCell ref="A517:E517"/>
    <mergeCell ref="A518:E518"/>
    <mergeCell ref="A519:E519"/>
    <mergeCell ref="A520:E520"/>
    <mergeCell ref="A539:A541"/>
  </mergeCells>
  <printOptions headings="false" gridLines="false" gridLinesSet="true" horizontalCentered="true" verticalCentered="false"/>
  <pageMargins left="0.98402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R65536"/>
  <sheetViews>
    <sheetView windowProtection="false" showFormulas="false" showGridLines="true" showRowColHeaders="true" showZeros="true" rightToLeft="false" tabSelected="false" showOutlineSymbols="true" defaultGridColor="true" view="normal" topLeftCell="A169" colorId="64" zoomScale="100" zoomScaleNormal="100" zoomScalePageLayoutView="160" workbookViewId="0">
      <selection pane="topLeft" activeCell="A1" activeCellId="0" sqref="A1"/>
    </sheetView>
  </sheetViews>
  <sheetFormatPr defaultRowHeight="15"/>
  <cols>
    <col collapsed="false" hidden="false" max="1" min="1" style="0" width="19.5714285714286"/>
    <col collapsed="false" hidden="false" max="2" min="2" style="0" width="14.5714285714286"/>
    <col collapsed="false" hidden="false" max="3" min="3" style="0" width="12.8622448979592"/>
    <col collapsed="false" hidden="false" max="4" min="4" style="0" width="17.8571428571429"/>
    <col collapsed="false" hidden="false" max="5" min="5" style="0" width="12.5714285714286"/>
    <col collapsed="false" hidden="false" max="6" min="6" style="0" width="12.2857142857143"/>
    <col collapsed="false" hidden="false" max="7" min="7" style="0" width="15.5714285714286"/>
    <col collapsed="false" hidden="false" max="8" min="8" style="0" width="11.4183673469388"/>
    <col collapsed="false" hidden="false" max="9" min="9" style="0" width="15.7142857142857"/>
    <col collapsed="false" hidden="false" max="10" min="10" style="0" width="13.7959183673469"/>
    <col collapsed="false" hidden="false" max="11" min="11" style="0" width="16.4132653061224"/>
    <col collapsed="false" hidden="false" max="12" min="12" style="0" width="7"/>
    <col collapsed="false" hidden="false" max="13" min="13" style="0" width="9.70918367346939"/>
    <col collapsed="false" hidden="false" max="15" min="14" style="0" width="9.4234693877551"/>
    <col collapsed="false" hidden="false" max="16" min="16" style="0" width="10.1428571428571"/>
    <col collapsed="false" hidden="false" max="1025" min="17" style="0" width="8.70918367346939"/>
  </cols>
  <sheetData>
    <row r="1" customFormat="false" ht="13.2" hidden="true" customHeight="false" outlineLevel="0" collapsed="false">
      <c r="A1" s="20" t="s">
        <v>0</v>
      </c>
    </row>
    <row r="2" customFormat="false" ht="15" hidden="true" customHeight="false" outlineLevel="0" collapsed="false">
      <c r="A2" s="21" t="s">
        <v>1</v>
      </c>
    </row>
    <row r="3" customFormat="false" ht="15.75" hidden="true" customHeight="false" outlineLevel="0" collapsed="false">
      <c r="A3" s="22" t="s">
        <v>50</v>
      </c>
      <c r="B3" s="23"/>
      <c r="C3" s="24"/>
      <c r="D3" s="24"/>
      <c r="E3" s="25"/>
      <c r="F3" s="24"/>
    </row>
    <row r="4" customFormat="false" ht="15" hidden="true" customHeight="false" outlineLevel="0" collapsed="false">
      <c r="A4" s="26"/>
    </row>
    <row r="5" customFormat="false" ht="164.25" hidden="true" customHeight="true" outlineLevel="0" collapsed="false">
      <c r="A5" s="27" t="s">
        <v>3</v>
      </c>
      <c r="B5" s="28" t="s">
        <v>51</v>
      </c>
      <c r="C5" s="29" t="s">
        <v>52</v>
      </c>
      <c r="D5" s="29" t="s">
        <v>6</v>
      </c>
      <c r="E5" s="29"/>
      <c r="F5" s="30" t="s">
        <v>53</v>
      </c>
    </row>
    <row r="6" customFormat="false" ht="31.5" hidden="true" customHeight="false" outlineLevel="0" collapsed="false">
      <c r="A6" s="31" t="s">
        <v>9</v>
      </c>
      <c r="B6" s="28"/>
      <c r="C6" s="29"/>
      <c r="D6" s="32" t="s">
        <v>54</v>
      </c>
      <c r="E6" s="32" t="s">
        <v>55</v>
      </c>
      <c r="F6" s="30"/>
    </row>
    <row r="7" customFormat="false" ht="34.5" hidden="true" customHeight="true" outlineLevel="0" collapsed="false">
      <c r="A7" s="31" t="n">
        <v>1</v>
      </c>
      <c r="B7" s="33" t="n">
        <v>2</v>
      </c>
      <c r="C7" s="34" t="n">
        <v>3</v>
      </c>
      <c r="D7" s="34" t="n">
        <v>4</v>
      </c>
      <c r="E7" s="35" t="n">
        <v>5</v>
      </c>
      <c r="F7" s="34" t="n">
        <v>6</v>
      </c>
    </row>
    <row r="8" customFormat="false" ht="15" hidden="true" customHeight="true" outlineLevel="0" collapsed="false">
      <c r="A8" s="36" t="s">
        <v>12</v>
      </c>
      <c r="B8" s="37" t="s">
        <v>56</v>
      </c>
      <c r="C8" s="38"/>
      <c r="D8" s="39" t="n">
        <v>41640</v>
      </c>
      <c r="E8" s="39" t="n">
        <v>42735</v>
      </c>
      <c r="F8" s="40"/>
    </row>
    <row r="9" customFormat="false" ht="78" hidden="true" customHeight="false" outlineLevel="0" collapsed="false">
      <c r="A9" s="36"/>
      <c r="B9" s="41" t="s">
        <v>57</v>
      </c>
      <c r="C9" s="38"/>
      <c r="D9" s="39"/>
      <c r="E9" s="39"/>
      <c r="F9" s="40"/>
    </row>
    <row r="10" customFormat="false" ht="142.5" hidden="true" customHeight="false" outlineLevel="0" collapsed="false">
      <c r="A10" s="42" t="s">
        <v>15</v>
      </c>
      <c r="B10" s="41" t="s">
        <v>58</v>
      </c>
      <c r="C10" s="32" t="s">
        <v>59</v>
      </c>
      <c r="D10" s="43" t="n">
        <v>41640</v>
      </c>
      <c r="E10" s="43" t="n">
        <v>42735</v>
      </c>
      <c r="F10" s="44" t="s">
        <v>60</v>
      </c>
    </row>
    <row r="11" customFormat="false" ht="348" hidden="true" customHeight="false" outlineLevel="0" collapsed="false">
      <c r="A11" s="42" t="s">
        <v>20</v>
      </c>
      <c r="B11" s="41" t="s">
        <v>61</v>
      </c>
      <c r="C11" s="32" t="s">
        <v>62</v>
      </c>
      <c r="D11" s="43" t="n">
        <v>41640</v>
      </c>
      <c r="E11" s="43" t="n">
        <v>42735</v>
      </c>
      <c r="F11" s="45" t="s">
        <v>63</v>
      </c>
    </row>
    <row r="12" customFormat="false" ht="14.1" hidden="true" customHeight="true" outlineLevel="0" collapsed="false">
      <c r="A12" s="31"/>
      <c r="B12" s="46"/>
      <c r="C12" s="46"/>
      <c r="D12" s="46"/>
      <c r="E12" s="46"/>
      <c r="F12" s="46"/>
    </row>
    <row r="13" customFormat="false" ht="15" hidden="true" customHeight="true" outlineLevel="0" collapsed="false">
      <c r="A13" s="47" t="s">
        <v>33</v>
      </c>
      <c r="B13" s="37" t="s">
        <v>64</v>
      </c>
      <c r="C13" s="38"/>
      <c r="D13" s="39" t="n">
        <v>41640</v>
      </c>
      <c r="E13" s="39" t="n">
        <v>42735</v>
      </c>
      <c r="F13" s="40"/>
    </row>
    <row r="14" customFormat="false" ht="90.75" hidden="true" customHeight="false" outlineLevel="0" collapsed="false">
      <c r="A14" s="47"/>
      <c r="B14" s="41" t="s">
        <v>65</v>
      </c>
      <c r="C14" s="38"/>
      <c r="D14" s="39"/>
      <c r="E14" s="39"/>
      <c r="F14" s="40"/>
    </row>
    <row r="15" customFormat="false" ht="221.25" hidden="true" customHeight="false" outlineLevel="0" collapsed="false">
      <c r="A15" s="31" t="s">
        <v>35</v>
      </c>
      <c r="B15" s="41" t="s">
        <v>66</v>
      </c>
      <c r="C15" s="32" t="s">
        <v>67</v>
      </c>
      <c r="D15" s="43" t="n">
        <v>41640</v>
      </c>
      <c r="E15" s="43" t="n">
        <v>42735</v>
      </c>
      <c r="F15" s="44" t="s">
        <v>37</v>
      </c>
    </row>
    <row r="16" customFormat="false" ht="115.5" hidden="true" customHeight="false" outlineLevel="0" collapsed="false">
      <c r="A16" s="42" t="s">
        <v>39</v>
      </c>
      <c r="B16" s="41" t="s">
        <v>68</v>
      </c>
      <c r="C16" s="32" t="s">
        <v>67</v>
      </c>
      <c r="D16" s="43" t="n">
        <v>41640</v>
      </c>
      <c r="E16" s="43" t="n">
        <v>42735</v>
      </c>
      <c r="F16" s="48" t="s">
        <v>41</v>
      </c>
    </row>
    <row r="17" customFormat="false" ht="15" hidden="true" customHeight="true" outlineLevel="0" collapsed="false">
      <c r="A17" s="47" t="n">
        <v>3</v>
      </c>
      <c r="B17" s="49" t="s">
        <v>69</v>
      </c>
      <c r="C17" s="38" t="s">
        <v>70</v>
      </c>
      <c r="D17" s="39" t="n">
        <v>41640</v>
      </c>
      <c r="E17" s="39" t="n">
        <v>42735</v>
      </c>
      <c r="F17" s="50"/>
    </row>
    <row r="18" customFormat="false" ht="133.5" hidden="true" customHeight="true" outlineLevel="0" collapsed="false">
      <c r="A18" s="47"/>
      <c r="B18" s="51" t="s">
        <v>71</v>
      </c>
      <c r="C18" s="38"/>
      <c r="D18" s="39"/>
      <c r="E18" s="39"/>
      <c r="F18" s="50"/>
    </row>
    <row r="19" customFormat="false" ht="74.25" hidden="true" customHeight="true" outlineLevel="0" collapsed="false">
      <c r="A19" s="52" t="n">
        <v>41642</v>
      </c>
      <c r="B19" s="53" t="s">
        <v>72</v>
      </c>
      <c r="C19" s="38" t="s">
        <v>70</v>
      </c>
      <c r="D19" s="39" t="n">
        <v>41640</v>
      </c>
      <c r="E19" s="39" t="n">
        <v>42735</v>
      </c>
      <c r="F19" s="40" t="s">
        <v>47</v>
      </c>
    </row>
    <row r="20" customFormat="false" ht="102" hidden="true" customHeight="true" outlineLevel="0" collapsed="false">
      <c r="A20" s="52"/>
      <c r="B20" s="51" t="s">
        <v>73</v>
      </c>
      <c r="C20" s="38"/>
      <c r="D20" s="39"/>
      <c r="E20" s="39"/>
      <c r="F20" s="40"/>
    </row>
    <row r="21" customFormat="false" ht="15" hidden="true" customHeight="false" outlineLevel="0" collapsed="false">
      <c r="A21" s="26"/>
    </row>
    <row r="22" customFormat="false" ht="15" hidden="true" customHeight="false" outlineLevel="0" collapsed="false">
      <c r="A22" s="54" t="s">
        <v>74</v>
      </c>
    </row>
    <row r="23" customFormat="false" ht="15" hidden="true" customHeight="false" outlineLevel="0" collapsed="false">
      <c r="A23" s="54" t="s">
        <v>49</v>
      </c>
    </row>
    <row r="24" customFormat="false" ht="15" hidden="true" customHeight="false" outlineLevel="0" collapsed="false">
      <c r="A24" s="20"/>
    </row>
    <row r="25" customFormat="false" ht="19.9" hidden="false" customHeight="true" outlineLevel="0" collapsed="false">
      <c r="A25" s="55"/>
      <c r="B25" s="55"/>
      <c r="C25" s="55"/>
      <c r="D25" s="55"/>
      <c r="E25" s="55"/>
      <c r="F25" s="55"/>
      <c r="G25" s="55"/>
      <c r="K25" s="56" t="s">
        <v>75</v>
      </c>
    </row>
    <row r="26" customFormat="false" ht="11.15" hidden="false" customHeight="true" outlineLevel="0" collapsed="false">
      <c r="A26" s="55"/>
      <c r="B26" s="55"/>
      <c r="C26" s="55"/>
      <c r="D26" s="55"/>
      <c r="E26" s="55"/>
      <c r="F26" s="55"/>
      <c r="G26" s="55"/>
      <c r="I26" s="57"/>
      <c r="J26" s="58" t="s">
        <v>76</v>
      </c>
      <c r="K26" s="58"/>
    </row>
    <row r="27" customFormat="false" ht="49.1" hidden="false" customHeight="true" outlineLevel="0" collapsed="false">
      <c r="A27" s="55"/>
      <c r="B27" s="55"/>
      <c r="C27" s="55"/>
      <c r="D27" s="55"/>
      <c r="E27" s="55"/>
      <c r="F27" s="55"/>
      <c r="G27" s="55"/>
      <c r="I27" s="57"/>
      <c r="J27" s="58"/>
      <c r="K27" s="58"/>
    </row>
    <row r="28" customFormat="false" ht="50.35" hidden="false" customHeight="true" outlineLevel="0" collapsed="false">
      <c r="A28" s="55"/>
      <c r="B28" s="55"/>
      <c r="C28" s="55"/>
      <c r="D28" s="55"/>
      <c r="E28" s="55"/>
      <c r="F28" s="55"/>
      <c r="G28" s="55"/>
      <c r="I28" s="57"/>
      <c r="J28" s="58" t="s">
        <v>77</v>
      </c>
      <c r="K28" s="58"/>
    </row>
    <row r="29" customFormat="false" ht="15.25" hidden="false" customHeight="false" outlineLevel="0" collapsed="false">
      <c r="A29" s="55"/>
      <c r="B29" s="55"/>
      <c r="C29" s="55"/>
      <c r="D29" s="55"/>
      <c r="E29" s="55"/>
      <c r="F29" s="55"/>
      <c r="G29" s="55"/>
      <c r="I29" s="57"/>
      <c r="K29" s="56"/>
    </row>
    <row r="30" customFormat="false" ht="16.15" hidden="false" customHeight="true" outlineLevel="0" collapsed="false">
      <c r="A30" s="59" t="s">
        <v>78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customFormat="false" ht="24" hidden="false" customHeight="true" outlineLevel="0" collapsed="false">
      <c r="A31" s="60" t="s">
        <v>79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customFormat="false" ht="14.05" hidden="false" customHeight="false" outlineLevel="0" collapsed="false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customFormat="false" ht="54.2" hidden="false" customHeight="true" outlineLevel="0" collapsed="false">
      <c r="A33" s="63" t="s">
        <v>80</v>
      </c>
      <c r="B33" s="63" t="s">
        <v>81</v>
      </c>
      <c r="C33" s="63" t="s">
        <v>82</v>
      </c>
      <c r="D33" s="63"/>
      <c r="E33" s="63" t="s">
        <v>83</v>
      </c>
      <c r="F33" s="63" t="s">
        <v>84</v>
      </c>
      <c r="G33" s="63"/>
      <c r="H33" s="63"/>
      <c r="I33" s="63"/>
      <c r="J33" s="63"/>
      <c r="K33" s="63"/>
    </row>
    <row r="34" customFormat="false" ht="52.5" hidden="false" customHeight="true" outlineLevel="0" collapsed="false">
      <c r="A34" s="63"/>
      <c r="B34" s="63"/>
      <c r="C34" s="63" t="s">
        <v>85</v>
      </c>
      <c r="D34" s="63" t="s">
        <v>86</v>
      </c>
      <c r="E34" s="63"/>
      <c r="F34" s="63" t="s">
        <v>87</v>
      </c>
      <c r="G34" s="63"/>
      <c r="H34" s="63" t="s">
        <v>88</v>
      </c>
      <c r="I34" s="63" t="s">
        <v>89</v>
      </c>
      <c r="J34" s="63" t="s">
        <v>90</v>
      </c>
      <c r="K34" s="64" t="s">
        <v>91</v>
      </c>
    </row>
    <row r="35" customFormat="false" ht="14.1" hidden="false" customHeight="true" outlineLevel="0" collapsed="false">
      <c r="A35" s="63" t="n">
        <v>1</v>
      </c>
      <c r="B35" s="63" t="n">
        <v>2</v>
      </c>
      <c r="C35" s="63" t="n">
        <v>3</v>
      </c>
      <c r="D35" s="63" t="n">
        <v>4</v>
      </c>
      <c r="E35" s="63" t="n">
        <v>5</v>
      </c>
      <c r="F35" s="63" t="n">
        <v>6</v>
      </c>
      <c r="G35" s="63"/>
      <c r="H35" s="63" t="n">
        <v>7</v>
      </c>
      <c r="I35" s="63" t="n">
        <v>8</v>
      </c>
      <c r="J35" s="63" t="n">
        <v>9</v>
      </c>
      <c r="K35" s="63" t="n">
        <v>10</v>
      </c>
    </row>
    <row r="36" customFormat="false" ht="25.35" hidden="false" customHeight="true" outlineLevel="0" collapsed="false">
      <c r="A36" s="65" t="s">
        <v>92</v>
      </c>
      <c r="B36" s="63" t="s">
        <v>93</v>
      </c>
      <c r="C36" s="66" t="n">
        <v>42736</v>
      </c>
      <c r="D36" s="66" t="n">
        <v>43100</v>
      </c>
      <c r="E36" s="63" t="n">
        <v>2017</v>
      </c>
      <c r="F36" s="67" t="s">
        <v>94</v>
      </c>
      <c r="G36" s="68" t="n">
        <f aca="false">SUM(G37:G40)</f>
        <v>81521.99387</v>
      </c>
      <c r="H36" s="69" t="n">
        <f aca="false">SUM(H37:H40)</f>
        <v>12.2</v>
      </c>
      <c r="I36" s="69" t="n">
        <f aca="false">SUM(I37:I40)</f>
        <v>10518.6</v>
      </c>
      <c r="J36" s="69" t="n">
        <f aca="false">SUM(J37:J40)</f>
        <v>10525</v>
      </c>
      <c r="K36" s="68" t="n">
        <f aca="false">SUM(K37:K40)</f>
        <v>60466.19387</v>
      </c>
    </row>
    <row r="37" customFormat="false" ht="19.5" hidden="false" customHeight="true" outlineLevel="0" collapsed="false">
      <c r="A37" s="65"/>
      <c r="B37" s="63"/>
      <c r="C37" s="66"/>
      <c r="D37" s="66"/>
      <c r="E37" s="63"/>
      <c r="F37" s="63" t="s">
        <v>95</v>
      </c>
      <c r="G37" s="70" t="n">
        <f aca="false">SUM(H37:K37)</f>
        <v>27339.13569</v>
      </c>
      <c r="H37" s="71" t="n">
        <v>0</v>
      </c>
      <c r="I37" s="72" t="n">
        <f aca="false">I57</f>
        <v>3151.978</v>
      </c>
      <c r="J37" s="73" t="n">
        <f aca="false">J57+J134</f>
        <v>3151.978</v>
      </c>
      <c r="K37" s="70" t="n">
        <f aca="false">K57+K134</f>
        <v>21035.17969</v>
      </c>
    </row>
    <row r="38" customFormat="false" ht="19.5" hidden="false" customHeight="true" outlineLevel="0" collapsed="false">
      <c r="A38" s="65"/>
      <c r="B38" s="63"/>
      <c r="C38" s="66"/>
      <c r="D38" s="66"/>
      <c r="E38" s="63"/>
      <c r="F38" s="63" t="s">
        <v>96</v>
      </c>
      <c r="G38" s="70" t="n">
        <f aca="false">SUM(H38:K38)</f>
        <v>25933.61224</v>
      </c>
      <c r="H38" s="71" t="n">
        <v>0</v>
      </c>
      <c r="I38" s="73" t="n">
        <f aca="false">I76</f>
        <v>3221.522</v>
      </c>
      <c r="J38" s="73" t="n">
        <f aca="false">J58+J135</f>
        <v>3336.522</v>
      </c>
      <c r="K38" s="70" t="n">
        <f aca="false">K58+K135</f>
        <v>19375.56824</v>
      </c>
    </row>
    <row r="39" customFormat="false" ht="19.5" hidden="false" customHeight="true" outlineLevel="0" collapsed="false">
      <c r="A39" s="65"/>
      <c r="B39" s="63"/>
      <c r="C39" s="66"/>
      <c r="D39" s="66"/>
      <c r="E39" s="63"/>
      <c r="F39" s="63" t="s">
        <v>97</v>
      </c>
      <c r="G39" s="70" t="n">
        <f aca="false">SUM(H39:K39)</f>
        <v>27334.54594</v>
      </c>
      <c r="H39" s="74" t="n">
        <f aca="false">H59</f>
        <v>12.2</v>
      </c>
      <c r="I39" s="74" t="n">
        <f aca="false">I59+I136</f>
        <v>4145.1</v>
      </c>
      <c r="J39" s="74" t="n">
        <f aca="false">J59</f>
        <v>4036.5</v>
      </c>
      <c r="K39" s="70" t="n">
        <f aca="false">K59+K136</f>
        <v>19140.74594</v>
      </c>
    </row>
    <row r="40" customFormat="false" ht="19.5" hidden="false" customHeight="true" outlineLevel="0" collapsed="false">
      <c r="A40" s="65"/>
      <c r="B40" s="63"/>
      <c r="C40" s="66"/>
      <c r="D40" s="66"/>
      <c r="E40" s="63"/>
      <c r="F40" s="75" t="s">
        <v>98</v>
      </c>
      <c r="G40" s="76" t="n">
        <f aca="false">SUM(H40:K40)</f>
        <v>914.7</v>
      </c>
      <c r="H40" s="71" t="n">
        <v>0</v>
      </c>
      <c r="I40" s="71" t="n">
        <v>0</v>
      </c>
      <c r="J40" s="74" t="n">
        <f aca="false">J60</f>
        <v>0</v>
      </c>
      <c r="K40" s="74" t="n">
        <f aca="false">K176</f>
        <v>914.7</v>
      </c>
    </row>
    <row r="41" customFormat="false" ht="14.1" hidden="false" customHeight="true" outlineLevel="0" collapsed="false">
      <c r="A41" s="65"/>
      <c r="B41" s="63"/>
      <c r="C41" s="66" t="n">
        <v>43101</v>
      </c>
      <c r="D41" s="66" t="n">
        <v>43465</v>
      </c>
      <c r="E41" s="63" t="n">
        <v>2018</v>
      </c>
      <c r="F41" s="67" t="s">
        <v>94</v>
      </c>
      <c r="G41" s="77" t="n">
        <f aca="false">SUM(G42:G45)</f>
        <v>78761.93</v>
      </c>
      <c r="H41" s="78" t="n">
        <f aca="false">SUM(H42:H45)</f>
        <v>0</v>
      </c>
      <c r="I41" s="77" t="n">
        <f aca="false">SUM(I42:I45)</f>
        <v>10244.27</v>
      </c>
      <c r="J41" s="78" t="n">
        <f aca="false">SUM(J42:J45)</f>
        <v>0</v>
      </c>
      <c r="K41" s="77" t="n">
        <f aca="false">SUM(K42:K45)</f>
        <v>68517.66</v>
      </c>
    </row>
    <row r="42" customFormat="false" ht="19.5" hidden="false" customHeight="true" outlineLevel="0" collapsed="false">
      <c r="A42" s="65"/>
      <c r="B42" s="63"/>
      <c r="C42" s="66"/>
      <c r="D42" s="66"/>
      <c r="E42" s="63"/>
      <c r="F42" s="63" t="s">
        <v>95</v>
      </c>
      <c r="G42" s="76" t="n">
        <f aca="false">SUM(H42:K42)</f>
        <v>35046.1</v>
      </c>
      <c r="H42" s="79" t="n">
        <v>0</v>
      </c>
      <c r="I42" s="76" t="n">
        <f aca="false">I62</f>
        <v>9637.2</v>
      </c>
      <c r="J42" s="79" t="n">
        <v>0</v>
      </c>
      <c r="K42" s="76" t="n">
        <f aca="false">K62+K138</f>
        <v>25408.9</v>
      </c>
    </row>
    <row r="43" customFormat="false" ht="19.5" hidden="false" customHeight="true" outlineLevel="0" collapsed="false">
      <c r="A43" s="65"/>
      <c r="B43" s="63"/>
      <c r="C43" s="66"/>
      <c r="D43" s="66"/>
      <c r="E43" s="63"/>
      <c r="F43" s="63" t="s">
        <v>96</v>
      </c>
      <c r="G43" s="76" t="n">
        <f aca="false">SUM(H43:K43)</f>
        <v>21215.6</v>
      </c>
      <c r="H43" s="79" t="n">
        <v>0</v>
      </c>
      <c r="I43" s="79" t="n">
        <v>0</v>
      </c>
      <c r="J43" s="79" t="n">
        <v>0</v>
      </c>
      <c r="K43" s="76" t="n">
        <f aca="false">K63+K139</f>
        <v>21215.6</v>
      </c>
    </row>
    <row r="44" customFormat="false" ht="19.5" hidden="false" customHeight="true" outlineLevel="0" collapsed="false">
      <c r="A44" s="65"/>
      <c r="B44" s="63"/>
      <c r="C44" s="66"/>
      <c r="D44" s="66"/>
      <c r="E44" s="63"/>
      <c r="F44" s="63" t="s">
        <v>97</v>
      </c>
      <c r="G44" s="80" t="n">
        <f aca="false">SUM(H44:K44)</f>
        <v>21537.03</v>
      </c>
      <c r="H44" s="79" t="n">
        <v>0</v>
      </c>
      <c r="I44" s="80" t="n">
        <f aca="false">I64+I140</f>
        <v>607.07</v>
      </c>
      <c r="J44" s="79" t="n">
        <v>0</v>
      </c>
      <c r="K44" s="80" t="n">
        <f aca="false">K64+K140</f>
        <v>20929.96</v>
      </c>
    </row>
    <row r="45" customFormat="false" ht="19.5" hidden="false" customHeight="true" outlineLevel="0" collapsed="false">
      <c r="A45" s="65"/>
      <c r="B45" s="63"/>
      <c r="C45" s="66"/>
      <c r="D45" s="66"/>
      <c r="E45" s="63"/>
      <c r="F45" s="63" t="s">
        <v>98</v>
      </c>
      <c r="G45" s="76" t="n">
        <f aca="false">SUM(H45:K45)</f>
        <v>963.2</v>
      </c>
      <c r="H45" s="81" t="n">
        <v>0</v>
      </c>
      <c r="I45" s="79" t="n">
        <v>0</v>
      </c>
      <c r="J45" s="79" t="n">
        <v>0</v>
      </c>
      <c r="K45" s="76" t="n">
        <f aca="false">K178</f>
        <v>963.2</v>
      </c>
    </row>
    <row r="46" customFormat="false" ht="14.1" hidden="false" customHeight="true" outlineLevel="0" collapsed="false">
      <c r="A46" s="65"/>
      <c r="B46" s="63"/>
      <c r="C46" s="66" t="n">
        <v>43466</v>
      </c>
      <c r="D46" s="66" t="n">
        <v>43830</v>
      </c>
      <c r="E46" s="63" t="n">
        <v>2019</v>
      </c>
      <c r="F46" s="68" t="s">
        <v>94</v>
      </c>
      <c r="G46" s="69" t="n">
        <f aca="false">SUM(G47:G50)</f>
        <v>81337.9</v>
      </c>
      <c r="H46" s="78" t="n">
        <f aca="false">SUM(H47:H50)</f>
        <v>0</v>
      </c>
      <c r="I46" s="69" t="n">
        <f aca="false">SUM(I47:I50)</f>
        <v>9637.2</v>
      </c>
      <c r="J46" s="78" t="n">
        <f aca="false">SUM(J47:J50)</f>
        <v>0</v>
      </c>
      <c r="K46" s="69" t="n">
        <f aca="false">SUM(K47:K50)</f>
        <v>71700.7</v>
      </c>
    </row>
    <row r="47" customFormat="false" ht="19.5" hidden="false" customHeight="true" outlineLevel="0" collapsed="false">
      <c r="A47" s="65"/>
      <c r="B47" s="63"/>
      <c r="C47" s="66"/>
      <c r="D47" s="66"/>
      <c r="E47" s="63"/>
      <c r="F47" s="63" t="s">
        <v>95</v>
      </c>
      <c r="G47" s="76" t="n">
        <f aca="false">SUM(H47:K47)</f>
        <v>36200.3</v>
      </c>
      <c r="H47" s="71" t="n">
        <v>0</v>
      </c>
      <c r="I47" s="74" t="n">
        <f aca="false">I66</f>
        <v>9637.2</v>
      </c>
      <c r="J47" s="71" t="n">
        <v>0</v>
      </c>
      <c r="K47" s="76" t="n">
        <f aca="false">K66+K142</f>
        <v>26563.1</v>
      </c>
    </row>
    <row r="48" customFormat="false" ht="19.5" hidden="false" customHeight="true" outlineLevel="0" collapsed="false">
      <c r="A48" s="65"/>
      <c r="B48" s="63"/>
      <c r="C48" s="66"/>
      <c r="D48" s="66"/>
      <c r="E48" s="63"/>
      <c r="F48" s="63" t="s">
        <v>96</v>
      </c>
      <c r="G48" s="76" t="n">
        <f aca="false">SUM(H48:K48)</f>
        <v>22318.8</v>
      </c>
      <c r="H48" s="71" t="n">
        <v>0</v>
      </c>
      <c r="I48" s="71" t="n">
        <v>0</v>
      </c>
      <c r="J48" s="71" t="n">
        <v>0</v>
      </c>
      <c r="K48" s="76" t="n">
        <f aca="false">K67+K143</f>
        <v>22318.8</v>
      </c>
    </row>
    <row r="49" customFormat="false" ht="19.5" hidden="false" customHeight="true" outlineLevel="0" collapsed="false">
      <c r="A49" s="65"/>
      <c r="B49" s="63"/>
      <c r="C49" s="66"/>
      <c r="D49" s="66"/>
      <c r="E49" s="63"/>
      <c r="F49" s="63" t="s">
        <v>97</v>
      </c>
      <c r="G49" s="76" t="n">
        <f aca="false">SUM(H49:K49)</f>
        <v>21805.5</v>
      </c>
      <c r="H49" s="71" t="n">
        <v>0</v>
      </c>
      <c r="I49" s="71" t="n">
        <v>0</v>
      </c>
      <c r="J49" s="71" t="n">
        <v>0</v>
      </c>
      <c r="K49" s="76" t="n">
        <f aca="false">K68+K144</f>
        <v>21805.5</v>
      </c>
    </row>
    <row r="50" customFormat="false" ht="19.5" hidden="false" customHeight="true" outlineLevel="0" collapsed="false">
      <c r="A50" s="65"/>
      <c r="B50" s="63"/>
      <c r="C50" s="66"/>
      <c r="D50" s="66"/>
      <c r="E50" s="63"/>
      <c r="F50" s="75" t="s">
        <v>98</v>
      </c>
      <c r="G50" s="76" t="n">
        <f aca="false">SUM(H50:K50)</f>
        <v>1013.3</v>
      </c>
      <c r="H50" s="79" t="n">
        <v>0</v>
      </c>
      <c r="I50" s="79" t="n">
        <v>0</v>
      </c>
      <c r="J50" s="79" t="n">
        <v>0</v>
      </c>
      <c r="K50" s="76" t="n">
        <f aca="false">K180</f>
        <v>1013.3</v>
      </c>
    </row>
    <row r="51" customFormat="false" ht="19.5" hidden="false" customHeight="true" outlineLevel="0" collapsed="false">
      <c r="A51" s="82" t="s">
        <v>94</v>
      </c>
      <c r="B51" s="83"/>
      <c r="C51" s="84" t="n">
        <v>42736</v>
      </c>
      <c r="D51" s="84" t="n">
        <v>43830</v>
      </c>
      <c r="E51" s="83"/>
      <c r="F51" s="85" t="s">
        <v>94</v>
      </c>
      <c r="G51" s="86" t="n">
        <f aca="false">G36+G41+G46</f>
        <v>241621.82387</v>
      </c>
      <c r="H51" s="87" t="n">
        <f aca="false">H36+H41+H46</f>
        <v>12.2</v>
      </c>
      <c r="I51" s="88" t="n">
        <f aca="false">I36+I41+I46</f>
        <v>30400.07</v>
      </c>
      <c r="J51" s="87" t="n">
        <f aca="false">J36+J41+J46</f>
        <v>10525</v>
      </c>
      <c r="K51" s="86" t="n">
        <f aca="false">K36+K41+K46</f>
        <v>200684.55387</v>
      </c>
    </row>
    <row r="52" customFormat="false" ht="19.5" hidden="false" customHeight="true" outlineLevel="0" collapsed="false">
      <c r="A52" s="82"/>
      <c r="B52" s="83"/>
      <c r="C52" s="84"/>
      <c r="D52" s="84"/>
      <c r="E52" s="83"/>
      <c r="F52" s="83" t="s">
        <v>95</v>
      </c>
      <c r="G52" s="86" t="n">
        <f aca="false">G37+G42+G47</f>
        <v>98585.53569</v>
      </c>
      <c r="H52" s="89" t="n">
        <f aca="false">H37+H42+H47</f>
        <v>0</v>
      </c>
      <c r="I52" s="90" t="n">
        <f aca="false">I37+I42+I47</f>
        <v>22426.378</v>
      </c>
      <c r="J52" s="90" t="n">
        <f aca="false">J37+J42+J47</f>
        <v>3151.978</v>
      </c>
      <c r="K52" s="86" t="n">
        <f aca="false">K37+K42+K47</f>
        <v>73007.17969</v>
      </c>
    </row>
    <row r="53" customFormat="false" ht="19.5" hidden="false" customHeight="true" outlineLevel="0" collapsed="false">
      <c r="A53" s="82"/>
      <c r="B53" s="83"/>
      <c r="C53" s="84"/>
      <c r="D53" s="84"/>
      <c r="E53" s="83"/>
      <c r="F53" s="83" t="s">
        <v>96</v>
      </c>
      <c r="G53" s="86" t="n">
        <f aca="false">G38+G43+G48</f>
        <v>69468.01224</v>
      </c>
      <c r="H53" s="89" t="n">
        <f aca="false">H38+H43+H48</f>
        <v>0</v>
      </c>
      <c r="I53" s="90" t="n">
        <f aca="false">I38+I43+I48</f>
        <v>3221.522</v>
      </c>
      <c r="J53" s="90" t="n">
        <f aca="false">J38+J43+J48</f>
        <v>3336.522</v>
      </c>
      <c r="K53" s="86" t="n">
        <f aca="false">K38+K43+K48</f>
        <v>62909.96824</v>
      </c>
    </row>
    <row r="54" customFormat="false" ht="19.5" hidden="false" customHeight="true" outlineLevel="0" collapsed="false">
      <c r="A54" s="82"/>
      <c r="B54" s="83"/>
      <c r="C54" s="84"/>
      <c r="D54" s="84"/>
      <c r="E54" s="83"/>
      <c r="F54" s="83" t="s">
        <v>97</v>
      </c>
      <c r="G54" s="86" t="n">
        <f aca="false">G39+G44+G49</f>
        <v>70677.07594</v>
      </c>
      <c r="H54" s="87" t="n">
        <f aca="false">H39+H44+H49</f>
        <v>12.2</v>
      </c>
      <c r="I54" s="88" t="n">
        <f aca="false">I39+I44+I49</f>
        <v>4752.17</v>
      </c>
      <c r="J54" s="87" t="n">
        <f aca="false">J39+J44+J49</f>
        <v>4036.5</v>
      </c>
      <c r="K54" s="86" t="n">
        <f aca="false">K39+K44+K49</f>
        <v>61876.20594</v>
      </c>
    </row>
    <row r="55" customFormat="false" ht="19.5" hidden="false" customHeight="true" outlineLevel="0" collapsed="false">
      <c r="A55" s="82"/>
      <c r="B55" s="83"/>
      <c r="C55" s="84"/>
      <c r="D55" s="84"/>
      <c r="E55" s="83"/>
      <c r="F55" s="91" t="s">
        <v>98</v>
      </c>
      <c r="G55" s="87" t="n">
        <f aca="false">G40+G45+G50</f>
        <v>2891.2</v>
      </c>
      <c r="H55" s="89" t="n">
        <f aca="false">H40+H45+H50</f>
        <v>0</v>
      </c>
      <c r="I55" s="89" t="n">
        <f aca="false">I40+I45+I50</f>
        <v>0</v>
      </c>
      <c r="J55" s="89" t="n">
        <f aca="false">J40+J45+J50</f>
        <v>0</v>
      </c>
      <c r="K55" s="87" t="n">
        <f aca="false">K40+K45+K50</f>
        <v>2891.2</v>
      </c>
    </row>
    <row r="56" customFormat="false" ht="24.75" hidden="false" customHeight="true" outlineLevel="0" collapsed="false">
      <c r="A56" s="65" t="s">
        <v>99</v>
      </c>
      <c r="B56" s="63" t="s">
        <v>100</v>
      </c>
      <c r="C56" s="92" t="n">
        <v>42736</v>
      </c>
      <c r="D56" s="92" t="n">
        <v>43100</v>
      </c>
      <c r="E56" s="93" t="n">
        <v>2017</v>
      </c>
      <c r="F56" s="77" t="s">
        <v>94</v>
      </c>
      <c r="G56" s="68" t="n">
        <f aca="false">H56+I56+J56+K56</f>
        <v>79674.59387</v>
      </c>
      <c r="H56" s="69" t="n">
        <f aca="false">SUM(H57:H59)</f>
        <v>12.2</v>
      </c>
      <c r="I56" s="69" t="n">
        <f aca="false">SUM(I57:I59)</f>
        <v>10518.6</v>
      </c>
      <c r="J56" s="69" t="n">
        <f aca="false">J57+J58+J59+J60</f>
        <v>10525</v>
      </c>
      <c r="K56" s="68" t="n">
        <f aca="false">SUM(K57:K59)</f>
        <v>58618.79387</v>
      </c>
    </row>
    <row r="57" customFormat="false" ht="19.5" hidden="false" customHeight="true" outlineLevel="0" collapsed="false">
      <c r="A57" s="65"/>
      <c r="B57" s="63"/>
      <c r="C57" s="92"/>
      <c r="D57" s="92"/>
      <c r="E57" s="93"/>
      <c r="F57" s="64" t="s">
        <v>95</v>
      </c>
      <c r="G57" s="70" t="n">
        <f aca="false">SUM(H57:K57)</f>
        <v>27130.23569</v>
      </c>
      <c r="H57" s="71" t="n">
        <v>0</v>
      </c>
      <c r="I57" s="72" t="n">
        <f aca="false">'7.1'!I251</f>
        <v>3151.978</v>
      </c>
      <c r="J57" s="73" t="n">
        <f aca="false">'7.1'!J251</f>
        <v>3151.978</v>
      </c>
      <c r="K57" s="70" t="n">
        <f aca="false">'7.1'!K251</f>
        <v>20826.27969</v>
      </c>
    </row>
    <row r="58" customFormat="false" ht="19.5" hidden="false" customHeight="true" outlineLevel="0" collapsed="false">
      <c r="A58" s="65"/>
      <c r="B58" s="63"/>
      <c r="C58" s="92"/>
      <c r="D58" s="92"/>
      <c r="E58" s="93"/>
      <c r="F58" s="64" t="s">
        <v>96</v>
      </c>
      <c r="G58" s="70" t="n">
        <f aca="false">SUM(H58:K58)</f>
        <v>25359.41224</v>
      </c>
      <c r="H58" s="71" t="n">
        <v>0</v>
      </c>
      <c r="I58" s="73" t="n">
        <f aca="false">'7.1'!I269</f>
        <v>3221.522</v>
      </c>
      <c r="J58" s="73" t="n">
        <f aca="false">'7.1'!J252</f>
        <v>3336.522</v>
      </c>
      <c r="K58" s="70" t="n">
        <f aca="false">'7.1'!K252</f>
        <v>18801.36824</v>
      </c>
    </row>
    <row r="59" customFormat="false" ht="19.5" hidden="false" customHeight="true" outlineLevel="0" collapsed="false">
      <c r="A59" s="65"/>
      <c r="B59" s="63"/>
      <c r="C59" s="92"/>
      <c r="D59" s="92"/>
      <c r="E59" s="93"/>
      <c r="F59" s="64" t="s">
        <v>97</v>
      </c>
      <c r="G59" s="70" t="n">
        <f aca="false">SUM(H59:K59)</f>
        <v>27184.94594</v>
      </c>
      <c r="H59" s="74" t="n">
        <f aca="false">H129</f>
        <v>12.2</v>
      </c>
      <c r="I59" s="74" t="n">
        <f aca="false">'7.1'!I253</f>
        <v>4145.1</v>
      </c>
      <c r="J59" s="74" t="n">
        <f aca="false">'7.1'!J253</f>
        <v>4036.5</v>
      </c>
      <c r="K59" s="70" t="n">
        <f aca="false">'7.1'!K253</f>
        <v>18991.14594</v>
      </c>
    </row>
    <row r="60" customFormat="false" ht="19.5" hidden="false" customHeight="true" outlineLevel="0" collapsed="false">
      <c r="A60" s="65"/>
      <c r="B60" s="63"/>
      <c r="C60" s="94"/>
      <c r="D60" s="94"/>
      <c r="E60" s="95"/>
      <c r="F60" s="64" t="s">
        <v>101</v>
      </c>
      <c r="G60" s="76" t="n">
        <f aca="false">H60+I60+J60+K60</f>
        <v>0</v>
      </c>
      <c r="H60" s="71" t="n">
        <f aca="false">H125</f>
        <v>0</v>
      </c>
      <c r="I60" s="74" t="n">
        <f aca="false">I125</f>
        <v>0</v>
      </c>
      <c r="J60" s="74" t="n">
        <f aca="false">'7.1'!J254</f>
        <v>0</v>
      </c>
      <c r="K60" s="76" t="n">
        <f aca="false">K125</f>
        <v>0</v>
      </c>
    </row>
    <row r="61" customFormat="false" ht="14.1" hidden="false" customHeight="true" outlineLevel="0" collapsed="false">
      <c r="A61" s="65"/>
      <c r="B61" s="63"/>
      <c r="C61" s="66" t="n">
        <v>43101</v>
      </c>
      <c r="D61" s="66" t="n">
        <v>43465</v>
      </c>
      <c r="E61" s="63" t="n">
        <v>2018</v>
      </c>
      <c r="F61" s="96" t="s">
        <v>94</v>
      </c>
      <c r="G61" s="88" t="n">
        <f aca="false">SUM(G62:G64)</f>
        <v>76816.53</v>
      </c>
      <c r="H61" s="89" t="n">
        <f aca="false">SUM(H62:H64)</f>
        <v>0</v>
      </c>
      <c r="I61" s="88" t="n">
        <f aca="false">SUM(I62:I64)</f>
        <v>10244.27</v>
      </c>
      <c r="J61" s="89" t="n">
        <f aca="false">SUM(J62:J64)</f>
        <v>0</v>
      </c>
      <c r="K61" s="88" t="n">
        <f aca="false">SUM(K62:K64)</f>
        <v>66572.26</v>
      </c>
    </row>
    <row r="62" customFormat="false" ht="19.5" hidden="false" customHeight="true" outlineLevel="0" collapsed="false">
      <c r="A62" s="65"/>
      <c r="B62" s="63"/>
      <c r="C62" s="66"/>
      <c r="D62" s="66"/>
      <c r="E62" s="63"/>
      <c r="F62" s="64" t="s">
        <v>95</v>
      </c>
      <c r="G62" s="76" t="n">
        <f aca="false">SUM(H62:K62)</f>
        <v>34826.1</v>
      </c>
      <c r="H62" s="71" t="n">
        <v>0</v>
      </c>
      <c r="I62" s="74" t="n">
        <f aca="false">I79+I92+I117</f>
        <v>9637.2</v>
      </c>
      <c r="J62" s="71" t="n">
        <v>0</v>
      </c>
      <c r="K62" s="76" t="n">
        <f aca="false">'7.1'!K256</f>
        <v>25188.9</v>
      </c>
    </row>
    <row r="63" customFormat="false" ht="19.5" hidden="false" customHeight="true" outlineLevel="0" collapsed="false">
      <c r="A63" s="65"/>
      <c r="B63" s="63"/>
      <c r="C63" s="66"/>
      <c r="D63" s="66"/>
      <c r="E63" s="63"/>
      <c r="F63" s="64" t="s">
        <v>96</v>
      </c>
      <c r="G63" s="76" t="n">
        <f aca="false">SUM(H63:K63)</f>
        <v>20610.9</v>
      </c>
      <c r="H63" s="71" t="n">
        <v>0</v>
      </c>
      <c r="I63" s="71" t="n">
        <v>0</v>
      </c>
      <c r="J63" s="71" t="n">
        <v>0</v>
      </c>
      <c r="K63" s="76" t="n">
        <f aca="false">'7.1'!K257</f>
        <v>20610.9</v>
      </c>
    </row>
    <row r="64" customFormat="false" ht="19.5" hidden="false" customHeight="true" outlineLevel="0" collapsed="false">
      <c r="A64" s="65"/>
      <c r="B64" s="63"/>
      <c r="C64" s="66"/>
      <c r="D64" s="66"/>
      <c r="E64" s="63"/>
      <c r="F64" s="64" t="s">
        <v>97</v>
      </c>
      <c r="G64" s="80" t="n">
        <f aca="false">SUM(H64:K64)</f>
        <v>21379.53</v>
      </c>
      <c r="H64" s="97" t="n">
        <v>0</v>
      </c>
      <c r="I64" s="98" t="n">
        <f aca="false">I81+I94+I119</f>
        <v>607.07</v>
      </c>
      <c r="J64" s="71" t="n">
        <v>0</v>
      </c>
      <c r="K64" s="80" t="n">
        <f aca="false">'7.1'!K258</f>
        <v>20772.46</v>
      </c>
    </row>
    <row r="65" customFormat="false" ht="14.1" hidden="false" customHeight="true" outlineLevel="0" collapsed="false">
      <c r="A65" s="65"/>
      <c r="B65" s="63"/>
      <c r="C65" s="66" t="n">
        <v>43466</v>
      </c>
      <c r="D65" s="66" t="n">
        <v>43830</v>
      </c>
      <c r="E65" s="63" t="n">
        <v>2019</v>
      </c>
      <c r="F65" s="96" t="s">
        <v>94</v>
      </c>
      <c r="G65" s="87" t="n">
        <f aca="false">SUM(G66:G68)</f>
        <v>79291.4</v>
      </c>
      <c r="H65" s="89" t="n">
        <f aca="false">SUM(H66:H68)</f>
        <v>0</v>
      </c>
      <c r="I65" s="87" t="n">
        <f aca="false">SUM(I66:I68)</f>
        <v>9637.2</v>
      </c>
      <c r="J65" s="89" t="n">
        <f aca="false">SUM(J66:J68)</f>
        <v>0</v>
      </c>
      <c r="K65" s="87" t="n">
        <f aca="false">SUM(K66:K68)</f>
        <v>69654.2</v>
      </c>
    </row>
    <row r="66" customFormat="false" ht="19.5" hidden="false" customHeight="true" outlineLevel="0" collapsed="false">
      <c r="A66" s="65"/>
      <c r="B66" s="63"/>
      <c r="C66" s="66"/>
      <c r="D66" s="66"/>
      <c r="E66" s="63"/>
      <c r="F66" s="64" t="s">
        <v>95</v>
      </c>
      <c r="G66" s="76" t="n">
        <f aca="false">SUM(H66:K66)</f>
        <v>35968.9</v>
      </c>
      <c r="H66" s="71" t="n">
        <v>0</v>
      </c>
      <c r="I66" s="74" t="n">
        <f aca="false">I83+I96+I121</f>
        <v>9637.2</v>
      </c>
      <c r="J66" s="71" t="n">
        <v>0</v>
      </c>
      <c r="K66" s="76" t="n">
        <f aca="false">'7.1'!K260</f>
        <v>26331.7</v>
      </c>
    </row>
    <row r="67" customFormat="false" ht="19.5" hidden="false" customHeight="true" outlineLevel="0" collapsed="false">
      <c r="A67" s="65"/>
      <c r="B67" s="63"/>
      <c r="C67" s="66"/>
      <c r="D67" s="66"/>
      <c r="E67" s="63"/>
      <c r="F67" s="64" t="s">
        <v>96</v>
      </c>
      <c r="G67" s="76" t="n">
        <f aca="false">SUM(H67:K67)</f>
        <v>21682.7</v>
      </c>
      <c r="H67" s="71" t="n">
        <v>0</v>
      </c>
      <c r="I67" s="71" t="n">
        <v>0</v>
      </c>
      <c r="J67" s="71" t="n">
        <v>0</v>
      </c>
      <c r="K67" s="76" t="n">
        <f aca="false">'7.1'!K261</f>
        <v>21682.7</v>
      </c>
    </row>
    <row r="68" customFormat="false" ht="19.5" hidden="false" customHeight="true" outlineLevel="0" collapsed="false">
      <c r="A68" s="65"/>
      <c r="B68" s="63"/>
      <c r="C68" s="66"/>
      <c r="D68" s="66"/>
      <c r="E68" s="63"/>
      <c r="F68" s="64" t="s">
        <v>97</v>
      </c>
      <c r="G68" s="76" t="n">
        <f aca="false">SUM(H68:K68)</f>
        <v>21639.8</v>
      </c>
      <c r="H68" s="71" t="n">
        <v>0</v>
      </c>
      <c r="I68" s="71" t="n">
        <v>0</v>
      </c>
      <c r="J68" s="71" t="n">
        <v>0</v>
      </c>
      <c r="K68" s="76" t="n">
        <f aca="false">'7.1'!K262</f>
        <v>21639.8</v>
      </c>
    </row>
    <row r="69" customFormat="false" ht="16.7" hidden="false" customHeight="true" outlineLevel="0" collapsed="false">
      <c r="A69" s="82" t="s">
        <v>94</v>
      </c>
      <c r="B69" s="83"/>
      <c r="C69" s="84" t="n">
        <v>42736</v>
      </c>
      <c r="D69" s="84" t="n">
        <v>43830</v>
      </c>
      <c r="E69" s="83"/>
      <c r="F69" s="96" t="s">
        <v>94</v>
      </c>
      <c r="G69" s="86" t="n">
        <f aca="false">G70+G71+G72+G73</f>
        <v>235782.52387</v>
      </c>
      <c r="H69" s="87" t="n">
        <f aca="false">SUM(H70:H72)</f>
        <v>12.2</v>
      </c>
      <c r="I69" s="88" t="n">
        <f aca="false">SUM(I70:I72)</f>
        <v>30400.07</v>
      </c>
      <c r="J69" s="87" t="n">
        <f aca="false">J70+J71+J72+J73</f>
        <v>10525</v>
      </c>
      <c r="K69" s="86" t="n">
        <f aca="false">SUM(K70:K72)</f>
        <v>194845.25387</v>
      </c>
    </row>
    <row r="70" customFormat="false" ht="19.5" hidden="false" customHeight="true" outlineLevel="0" collapsed="false">
      <c r="A70" s="82"/>
      <c r="B70" s="83"/>
      <c r="C70" s="84"/>
      <c r="D70" s="84"/>
      <c r="E70" s="83"/>
      <c r="F70" s="99" t="s">
        <v>95</v>
      </c>
      <c r="G70" s="86" t="n">
        <f aca="false">SUM(H70:K70)</f>
        <v>97925.23569</v>
      </c>
      <c r="H70" s="100" t="n">
        <v>0</v>
      </c>
      <c r="I70" s="90" t="n">
        <f aca="false">I57+I62+I66</f>
        <v>22426.378</v>
      </c>
      <c r="J70" s="101" t="n">
        <f aca="false">'7.1'!J264</f>
        <v>3151.978</v>
      </c>
      <c r="K70" s="86" t="n">
        <f aca="false">'7.1'!K264</f>
        <v>72346.87969</v>
      </c>
    </row>
    <row r="71" customFormat="false" ht="19.5" hidden="false" customHeight="true" outlineLevel="0" collapsed="false">
      <c r="A71" s="82"/>
      <c r="B71" s="83"/>
      <c r="C71" s="84"/>
      <c r="D71" s="84"/>
      <c r="E71" s="83"/>
      <c r="F71" s="99" t="s">
        <v>96</v>
      </c>
      <c r="G71" s="86" t="n">
        <f aca="false">SUM(H71:K71)</f>
        <v>67653.01224</v>
      </c>
      <c r="H71" s="100" t="n">
        <v>0</v>
      </c>
      <c r="I71" s="101" t="n">
        <f aca="false">I58+I63+I67</f>
        <v>3221.522</v>
      </c>
      <c r="J71" s="101" t="n">
        <f aca="false">'7.1'!J265</f>
        <v>3336.522</v>
      </c>
      <c r="K71" s="86" t="n">
        <f aca="false">'7.1'!K265</f>
        <v>61094.96824</v>
      </c>
    </row>
    <row r="72" customFormat="false" ht="19.5" hidden="false" customHeight="true" outlineLevel="0" collapsed="false">
      <c r="A72" s="82"/>
      <c r="B72" s="83"/>
      <c r="C72" s="84"/>
      <c r="D72" s="84"/>
      <c r="E72" s="83"/>
      <c r="F72" s="99" t="s">
        <v>97</v>
      </c>
      <c r="G72" s="86" t="n">
        <f aca="false">SUM(H72:K72)</f>
        <v>70204.27594</v>
      </c>
      <c r="H72" s="102" t="n">
        <f aca="false">H59</f>
        <v>12.2</v>
      </c>
      <c r="I72" s="103" t="n">
        <f aca="false">I59+I64+I68</f>
        <v>4752.17</v>
      </c>
      <c r="J72" s="104" t="n">
        <f aca="false">'7.1'!J266</f>
        <v>4036.5</v>
      </c>
      <c r="K72" s="86" t="n">
        <f aca="false">'7.1'!K266</f>
        <v>61403.40594</v>
      </c>
    </row>
    <row r="73" customFormat="false" ht="19.5" hidden="false" customHeight="true" outlineLevel="0" collapsed="false">
      <c r="A73" s="82"/>
      <c r="B73" s="83"/>
      <c r="C73" s="84"/>
      <c r="D73" s="84"/>
      <c r="E73" s="83"/>
      <c r="F73" s="99" t="s">
        <v>101</v>
      </c>
      <c r="G73" s="87" t="n">
        <f aca="false">H73+I73+J73+K73</f>
        <v>0</v>
      </c>
      <c r="H73" s="105" t="n">
        <f aca="false">H60</f>
        <v>0</v>
      </c>
      <c r="I73" s="104" t="n">
        <f aca="false">I60</f>
        <v>0</v>
      </c>
      <c r="J73" s="104" t="n">
        <f aca="false">J60</f>
        <v>0</v>
      </c>
      <c r="K73" s="87" t="n">
        <f aca="false">K60</f>
        <v>0</v>
      </c>
    </row>
    <row r="74" customFormat="false" ht="19.5" hidden="false" customHeight="true" outlineLevel="0" collapsed="false">
      <c r="A74" s="106" t="s">
        <v>16</v>
      </c>
      <c r="B74" s="107" t="s">
        <v>102</v>
      </c>
      <c r="C74" s="66" t="n">
        <v>42736</v>
      </c>
      <c r="D74" s="66" t="n">
        <v>43100</v>
      </c>
      <c r="E74" s="63" t="n">
        <v>2017</v>
      </c>
      <c r="F74" s="83" t="s">
        <v>94</v>
      </c>
      <c r="G74" s="108" t="n">
        <f aca="false">G75+G76+G77</f>
        <v>78305.29387</v>
      </c>
      <c r="H74" s="108" t="n">
        <f aca="false">H75+H76+H77</f>
        <v>0</v>
      </c>
      <c r="I74" s="109" t="n">
        <f aca="false">I75+I76+I77</f>
        <v>10410</v>
      </c>
      <c r="J74" s="109" t="n">
        <f aca="false">J75+J76+J77</f>
        <v>10410</v>
      </c>
      <c r="K74" s="110" t="n">
        <f aca="false">K75+K76+K77</f>
        <v>57485.29387</v>
      </c>
    </row>
    <row r="75" customFormat="false" ht="19.5" hidden="false" customHeight="true" outlineLevel="0" collapsed="false">
      <c r="A75" s="106"/>
      <c r="B75" s="107"/>
      <c r="C75" s="66"/>
      <c r="D75" s="66"/>
      <c r="E75" s="63"/>
      <c r="F75" s="63" t="s">
        <v>95</v>
      </c>
      <c r="G75" s="97" t="n">
        <f aca="false">H75+I75+J75+K75</f>
        <v>26274.93569</v>
      </c>
      <c r="H75" s="97" t="n">
        <v>0</v>
      </c>
      <c r="I75" s="97" t="n">
        <f aca="false">'7.1'!I268</f>
        <v>3151.978</v>
      </c>
      <c r="J75" s="97" t="n">
        <f aca="false">'7.1'!J268</f>
        <v>3151.978</v>
      </c>
      <c r="K75" s="111" t="n">
        <f aca="false">'7.1'!K268</f>
        <v>19970.97969</v>
      </c>
    </row>
    <row r="76" customFormat="false" ht="19.5" hidden="false" customHeight="true" outlineLevel="0" collapsed="false">
      <c r="A76" s="106"/>
      <c r="B76" s="107"/>
      <c r="C76" s="66"/>
      <c r="D76" s="66"/>
      <c r="E76" s="63"/>
      <c r="F76" s="63" t="s">
        <v>96</v>
      </c>
      <c r="G76" s="111" t="n">
        <f aca="false">H76+I76+J76+K76</f>
        <v>25083.81224</v>
      </c>
      <c r="H76" s="97" t="n">
        <v>0</v>
      </c>
      <c r="I76" s="97" t="n">
        <f aca="false">'7.1'!I269</f>
        <v>3221.522</v>
      </c>
      <c r="J76" s="97" t="n">
        <f aca="false">'7.1'!J269</f>
        <v>3221.522</v>
      </c>
      <c r="K76" s="111" t="n">
        <f aca="false">'7.1'!K269</f>
        <v>18640.76824</v>
      </c>
    </row>
    <row r="77" customFormat="false" ht="19.5" hidden="false" customHeight="true" outlineLevel="0" collapsed="false">
      <c r="A77" s="106"/>
      <c r="B77" s="107"/>
      <c r="C77" s="66"/>
      <c r="D77" s="66"/>
      <c r="E77" s="63"/>
      <c r="F77" s="63" t="s">
        <v>97</v>
      </c>
      <c r="G77" s="97" t="n">
        <f aca="false">H77+I77+J77+K77</f>
        <v>26946.54594</v>
      </c>
      <c r="H77" s="97" t="n">
        <v>0</v>
      </c>
      <c r="I77" s="97" t="n">
        <f aca="false">'7.1'!I270</f>
        <v>4036.5</v>
      </c>
      <c r="J77" s="97" t="n">
        <f aca="false">'7.1'!J270</f>
        <v>4036.5</v>
      </c>
      <c r="K77" s="111" t="n">
        <f aca="false">'7.1'!K270</f>
        <v>18873.54594</v>
      </c>
    </row>
    <row r="78" customFormat="false" ht="19.5" hidden="false" customHeight="true" outlineLevel="0" collapsed="false">
      <c r="A78" s="106"/>
      <c r="B78" s="107"/>
      <c r="C78" s="66" t="n">
        <v>43101</v>
      </c>
      <c r="D78" s="66" t="n">
        <v>43465</v>
      </c>
      <c r="E78" s="63" t="n">
        <v>2018</v>
      </c>
      <c r="F78" s="83" t="s">
        <v>94</v>
      </c>
      <c r="G78" s="109" t="n">
        <f aca="false">G79+G80+G81</f>
        <v>59393.7</v>
      </c>
      <c r="H78" s="108" t="n">
        <f aca="false">H79+H80+H81</f>
        <v>0</v>
      </c>
      <c r="I78" s="108" t="n">
        <f aca="false">I79+I80+I81</f>
        <v>0</v>
      </c>
      <c r="J78" s="108" t="n">
        <f aca="false">J79+J80+J81</f>
        <v>0</v>
      </c>
      <c r="K78" s="109" t="n">
        <f aca="false">K79+K80+K81</f>
        <v>59393.7</v>
      </c>
    </row>
    <row r="79" customFormat="false" ht="19.5" hidden="false" customHeight="true" outlineLevel="0" collapsed="false">
      <c r="A79" s="106"/>
      <c r="B79" s="107"/>
      <c r="C79" s="66"/>
      <c r="D79" s="66"/>
      <c r="E79" s="63"/>
      <c r="F79" s="63" t="s">
        <v>95</v>
      </c>
      <c r="G79" s="112" t="n">
        <f aca="false">SUM(H79:K79)</f>
        <v>21081.9</v>
      </c>
      <c r="H79" s="97" t="n">
        <v>0</v>
      </c>
      <c r="I79" s="97" t="n">
        <v>0</v>
      </c>
      <c r="J79" s="97" t="n">
        <v>0</v>
      </c>
      <c r="K79" s="112" t="n">
        <f aca="false">'7.1'!K272</f>
        <v>21081.9</v>
      </c>
    </row>
    <row r="80" customFormat="false" ht="19.5" hidden="false" customHeight="true" outlineLevel="0" collapsed="false">
      <c r="A80" s="106"/>
      <c r="B80" s="107"/>
      <c r="C80" s="66"/>
      <c r="D80" s="66"/>
      <c r="E80" s="63"/>
      <c r="F80" s="63" t="s">
        <v>96</v>
      </c>
      <c r="G80" s="112" t="n">
        <f aca="false">SUM(H80:K80)</f>
        <v>18478.8</v>
      </c>
      <c r="H80" s="97" t="n">
        <v>0</v>
      </c>
      <c r="I80" s="97" t="n">
        <v>0</v>
      </c>
      <c r="J80" s="97" t="n">
        <v>0</v>
      </c>
      <c r="K80" s="112" t="n">
        <f aca="false">'7.1'!K273</f>
        <v>18478.8</v>
      </c>
    </row>
    <row r="81" customFormat="false" ht="19.5" hidden="false" customHeight="true" outlineLevel="0" collapsed="false">
      <c r="A81" s="106"/>
      <c r="B81" s="107"/>
      <c r="C81" s="66"/>
      <c r="D81" s="66"/>
      <c r="E81" s="63"/>
      <c r="F81" s="63" t="s">
        <v>97</v>
      </c>
      <c r="G81" s="112" t="n">
        <f aca="false">SUM(H81:K81)</f>
        <v>19833</v>
      </c>
      <c r="H81" s="97" t="n">
        <v>0</v>
      </c>
      <c r="I81" s="97" t="n">
        <v>0</v>
      </c>
      <c r="J81" s="97" t="n">
        <v>0</v>
      </c>
      <c r="K81" s="112" t="n">
        <f aca="false">'7.1'!K274</f>
        <v>19833</v>
      </c>
    </row>
    <row r="82" customFormat="false" ht="19.5" hidden="false" customHeight="true" outlineLevel="0" collapsed="false">
      <c r="A82" s="106"/>
      <c r="B82" s="107"/>
      <c r="C82" s="66" t="n">
        <v>43466</v>
      </c>
      <c r="D82" s="66" t="n">
        <v>43830</v>
      </c>
      <c r="E82" s="63" t="n">
        <v>2019</v>
      </c>
      <c r="F82" s="83" t="s">
        <v>94</v>
      </c>
      <c r="G82" s="109" t="n">
        <f aca="false">G83+G84+G85</f>
        <v>62482.3</v>
      </c>
      <c r="H82" s="108" t="n">
        <f aca="false">H83+H84+H85</f>
        <v>0</v>
      </c>
      <c r="I82" s="108" t="n">
        <f aca="false">I83+I84+I85</f>
        <v>0</v>
      </c>
      <c r="J82" s="108" t="n">
        <f aca="false">J83+J84+J85</f>
        <v>0</v>
      </c>
      <c r="K82" s="109" t="n">
        <f aca="false">K83+K84+K85</f>
        <v>62482.3</v>
      </c>
    </row>
    <row r="83" customFormat="false" ht="19.5" hidden="false" customHeight="true" outlineLevel="0" collapsed="false">
      <c r="A83" s="106"/>
      <c r="B83" s="107"/>
      <c r="C83" s="66"/>
      <c r="D83" s="66"/>
      <c r="E83" s="63"/>
      <c r="F83" s="63" t="s">
        <v>95</v>
      </c>
      <c r="G83" s="112" t="n">
        <f aca="false">SUM(H83:K83)</f>
        <v>22178.2</v>
      </c>
      <c r="H83" s="97" t="n">
        <v>0</v>
      </c>
      <c r="I83" s="97" t="n">
        <v>0</v>
      </c>
      <c r="J83" s="97" t="n">
        <v>0</v>
      </c>
      <c r="K83" s="112" t="n">
        <f aca="false">'7.1'!K276</f>
        <v>22178.2</v>
      </c>
    </row>
    <row r="84" customFormat="false" ht="19.5" hidden="false" customHeight="true" outlineLevel="0" collapsed="false">
      <c r="A84" s="106"/>
      <c r="B84" s="107"/>
      <c r="C84" s="66"/>
      <c r="D84" s="66"/>
      <c r="E84" s="63"/>
      <c r="F84" s="63" t="s">
        <v>96</v>
      </c>
      <c r="G84" s="112" t="n">
        <f aca="false">SUM(H84:K84)</f>
        <v>19439.7</v>
      </c>
      <c r="H84" s="97" t="n">
        <v>0</v>
      </c>
      <c r="I84" s="97" t="n">
        <v>0</v>
      </c>
      <c r="J84" s="97" t="n">
        <v>0</v>
      </c>
      <c r="K84" s="112" t="n">
        <f aca="false">'7.1'!K277</f>
        <v>19439.7</v>
      </c>
    </row>
    <row r="85" customFormat="false" ht="19.5" hidden="false" customHeight="true" outlineLevel="0" collapsed="false">
      <c r="A85" s="106"/>
      <c r="B85" s="107"/>
      <c r="C85" s="66"/>
      <c r="D85" s="66"/>
      <c r="E85" s="63"/>
      <c r="F85" s="63" t="s">
        <v>97</v>
      </c>
      <c r="G85" s="112" t="n">
        <f aca="false">SUM(H85:K85)</f>
        <v>20864.4</v>
      </c>
      <c r="H85" s="97" t="n">
        <v>0</v>
      </c>
      <c r="I85" s="97" t="n">
        <v>0</v>
      </c>
      <c r="J85" s="97" t="n">
        <v>0</v>
      </c>
      <c r="K85" s="112" t="n">
        <f aca="false">'7.1'!K278</f>
        <v>20864.4</v>
      </c>
    </row>
    <row r="86" customFormat="false" ht="19.5" hidden="false" customHeight="true" outlineLevel="0" collapsed="false">
      <c r="A86" s="63"/>
      <c r="B86" s="83" t="s">
        <v>94</v>
      </c>
      <c r="C86" s="84" t="n">
        <v>42736</v>
      </c>
      <c r="D86" s="113" t="n">
        <v>43830</v>
      </c>
      <c r="E86" s="83"/>
      <c r="F86" s="83"/>
      <c r="G86" s="110" t="n">
        <f aca="false">G74+G78+G82</f>
        <v>200181.29387</v>
      </c>
      <c r="H86" s="108" t="n">
        <f aca="false">H74+H78+H82</f>
        <v>0</v>
      </c>
      <c r="I86" s="109" t="n">
        <f aca="false">I74+I78+I82</f>
        <v>10410</v>
      </c>
      <c r="J86" s="109" t="n">
        <f aca="false">J74+J78+J82</f>
        <v>10410</v>
      </c>
      <c r="K86" s="110" t="n">
        <f aca="false">K74+K78+K82</f>
        <v>179361.29387</v>
      </c>
    </row>
    <row r="87" customFormat="false" ht="19.5" hidden="false" customHeight="true" outlineLevel="0" collapsed="false">
      <c r="A87" s="63" t="s">
        <v>103</v>
      </c>
      <c r="B87" s="63" t="s">
        <v>104</v>
      </c>
      <c r="C87" s="66" t="n">
        <v>42736</v>
      </c>
      <c r="D87" s="66" t="n">
        <v>43100</v>
      </c>
      <c r="E87" s="63" t="n">
        <v>2017</v>
      </c>
      <c r="F87" s="83" t="s">
        <v>94</v>
      </c>
      <c r="G87" s="109" t="n">
        <f aca="false">G88+G89+G90</f>
        <v>354</v>
      </c>
      <c r="H87" s="108" t="n">
        <f aca="false">H88+H89+H90</f>
        <v>0</v>
      </c>
      <c r="I87" s="108" t="n">
        <f aca="false">I88+I89+I90</f>
        <v>0</v>
      </c>
      <c r="J87" s="108" t="n">
        <f aca="false">J88+J89+J90</f>
        <v>0</v>
      </c>
      <c r="K87" s="109" t="n">
        <f aca="false">K88+K89+K90</f>
        <v>354</v>
      </c>
    </row>
    <row r="88" customFormat="false" ht="19.5" hidden="false" customHeight="true" outlineLevel="0" collapsed="false">
      <c r="A88" s="63"/>
      <c r="B88" s="63"/>
      <c r="C88" s="66"/>
      <c r="D88" s="66"/>
      <c r="E88" s="63"/>
      <c r="F88" s="63" t="s">
        <v>95</v>
      </c>
      <c r="G88" s="97" t="n">
        <f aca="false">H88+I88+J88+K88</f>
        <v>296.8</v>
      </c>
      <c r="H88" s="97" t="n">
        <v>0</v>
      </c>
      <c r="I88" s="97" t="n">
        <f aca="false">'7.1'!I281</f>
        <v>0</v>
      </c>
      <c r="J88" s="97" t="n">
        <v>0</v>
      </c>
      <c r="K88" s="97" t="n">
        <f aca="false">'7.1'!K281</f>
        <v>296.8</v>
      </c>
    </row>
    <row r="89" customFormat="false" ht="19.5" hidden="false" customHeight="true" outlineLevel="0" collapsed="false">
      <c r="A89" s="63"/>
      <c r="B89" s="63"/>
      <c r="C89" s="66"/>
      <c r="D89" s="66"/>
      <c r="E89" s="63"/>
      <c r="F89" s="63" t="s">
        <v>96</v>
      </c>
      <c r="G89" s="97" t="n">
        <f aca="false">H89+I89+J89+K89</f>
        <v>0</v>
      </c>
      <c r="H89" s="97" t="n">
        <v>0</v>
      </c>
      <c r="I89" s="97" t="n">
        <v>0</v>
      </c>
      <c r="J89" s="97" t="n">
        <v>0</v>
      </c>
      <c r="K89" s="97" t="n">
        <f aca="false">'7.1'!K282</f>
        <v>0</v>
      </c>
    </row>
    <row r="90" customFormat="false" ht="19.5" hidden="false" customHeight="true" outlineLevel="0" collapsed="false">
      <c r="A90" s="63"/>
      <c r="B90" s="63"/>
      <c r="C90" s="66"/>
      <c r="D90" s="66"/>
      <c r="E90" s="63"/>
      <c r="F90" s="63" t="s">
        <v>97</v>
      </c>
      <c r="G90" s="112" t="n">
        <f aca="false">H90+I90+J90+K90</f>
        <v>57.2</v>
      </c>
      <c r="H90" s="97" t="n">
        <v>0</v>
      </c>
      <c r="I90" s="97" t="n">
        <v>0</v>
      </c>
      <c r="J90" s="97" t="n">
        <v>0</v>
      </c>
      <c r="K90" s="112" t="n">
        <f aca="false">'7.1'!K283</f>
        <v>57.2</v>
      </c>
    </row>
    <row r="91" customFormat="false" ht="19.5" hidden="false" customHeight="true" outlineLevel="0" collapsed="false">
      <c r="A91" s="63"/>
      <c r="B91" s="63"/>
      <c r="C91" s="66" t="n">
        <v>43101</v>
      </c>
      <c r="D91" s="66" t="n">
        <v>43465</v>
      </c>
      <c r="E91" s="63" t="n">
        <v>2018</v>
      </c>
      <c r="F91" s="83" t="s">
        <v>94</v>
      </c>
      <c r="G91" s="109" t="n">
        <f aca="false">G92+G93+G94</f>
        <v>16665.63</v>
      </c>
      <c r="H91" s="108" t="n">
        <f aca="false">H92+H93+H94</f>
        <v>0</v>
      </c>
      <c r="I91" s="108" t="n">
        <f aca="false">I92+I93+I94</f>
        <v>10244.27</v>
      </c>
      <c r="J91" s="108" t="n">
        <f aca="false">J92+J93+J94</f>
        <v>0</v>
      </c>
      <c r="K91" s="109" t="n">
        <f aca="false">K92+K93+K94</f>
        <v>6421.36</v>
      </c>
    </row>
    <row r="92" customFormat="false" ht="19.5" hidden="false" customHeight="true" outlineLevel="0" collapsed="false">
      <c r="A92" s="63"/>
      <c r="B92" s="63"/>
      <c r="C92" s="66"/>
      <c r="D92" s="66"/>
      <c r="E92" s="63"/>
      <c r="F92" s="63" t="s">
        <v>95</v>
      </c>
      <c r="G92" s="112" t="n">
        <f aca="false">SUM(H92:K92)</f>
        <v>13156.1</v>
      </c>
      <c r="H92" s="97" t="n">
        <v>0</v>
      </c>
      <c r="I92" s="97" t="n">
        <f aca="false">'7.1'!I285</f>
        <v>9637.2</v>
      </c>
      <c r="J92" s="97" t="n">
        <v>0</v>
      </c>
      <c r="K92" s="112" t="n">
        <f aca="false">'7.1'!K285</f>
        <v>3518.9</v>
      </c>
    </row>
    <row r="93" customFormat="false" ht="19.5" hidden="false" customHeight="true" outlineLevel="0" collapsed="false">
      <c r="A93" s="63"/>
      <c r="B93" s="63"/>
      <c r="C93" s="66"/>
      <c r="D93" s="66"/>
      <c r="E93" s="63"/>
      <c r="F93" s="63" t="s">
        <v>96</v>
      </c>
      <c r="G93" s="112" t="n">
        <f aca="false">SUM(H93:K93)</f>
        <v>1963</v>
      </c>
      <c r="H93" s="97" t="n">
        <v>0</v>
      </c>
      <c r="I93" s="97" t="n">
        <v>0</v>
      </c>
      <c r="J93" s="97" t="n">
        <v>0</v>
      </c>
      <c r="K93" s="112" t="n">
        <f aca="false">'7.1'!K286</f>
        <v>1963</v>
      </c>
    </row>
    <row r="94" customFormat="false" ht="19.5" hidden="false" customHeight="true" outlineLevel="0" collapsed="false">
      <c r="A94" s="63"/>
      <c r="B94" s="63"/>
      <c r="C94" s="66"/>
      <c r="D94" s="66"/>
      <c r="E94" s="63"/>
      <c r="F94" s="63" t="s">
        <v>97</v>
      </c>
      <c r="G94" s="97" t="n">
        <f aca="false">SUM(H94:K94)</f>
        <v>1546.53</v>
      </c>
      <c r="H94" s="97" t="n">
        <v>0</v>
      </c>
      <c r="I94" s="97" t="n">
        <f aca="false">'7.1'!I287</f>
        <v>607.07</v>
      </c>
      <c r="J94" s="97" t="n">
        <v>0</v>
      </c>
      <c r="K94" s="97" t="n">
        <f aca="false">'7.1'!K287</f>
        <v>939.46</v>
      </c>
    </row>
    <row r="95" customFormat="false" ht="19.5" hidden="false" customHeight="true" outlineLevel="0" collapsed="false">
      <c r="A95" s="63"/>
      <c r="B95" s="63"/>
      <c r="C95" s="66" t="n">
        <v>43466</v>
      </c>
      <c r="D95" s="114" t="n">
        <v>43830</v>
      </c>
      <c r="E95" s="63" t="n">
        <v>2019</v>
      </c>
      <c r="F95" s="83" t="s">
        <v>94</v>
      </c>
      <c r="G95" s="109" t="n">
        <f aca="false">G96+G97+G98</f>
        <v>16012.5</v>
      </c>
      <c r="H95" s="108" t="n">
        <f aca="false">H96+H97+H98</f>
        <v>0</v>
      </c>
      <c r="I95" s="108" t="n">
        <f aca="false">I96+I97+I98</f>
        <v>9637.2</v>
      </c>
      <c r="J95" s="108" t="n">
        <f aca="false">J96+J97+J98</f>
        <v>0</v>
      </c>
      <c r="K95" s="109" t="n">
        <f aca="false">K96+K97+K98</f>
        <v>6375.3</v>
      </c>
    </row>
    <row r="96" customFormat="false" ht="19.5" hidden="false" customHeight="true" outlineLevel="0" collapsed="false">
      <c r="A96" s="63"/>
      <c r="B96" s="63"/>
      <c r="C96" s="63"/>
      <c r="D96" s="114"/>
      <c r="E96" s="63"/>
      <c r="F96" s="63" t="s">
        <v>95</v>
      </c>
      <c r="G96" s="112" t="n">
        <f aca="false">SUM(H96:K96)</f>
        <v>13172</v>
      </c>
      <c r="H96" s="97" t="n">
        <v>0</v>
      </c>
      <c r="I96" s="97" t="n">
        <f aca="false">'7.1'!I289</f>
        <v>9637.2</v>
      </c>
      <c r="J96" s="97" t="n">
        <v>0</v>
      </c>
      <c r="K96" s="112" t="n">
        <f aca="false">'7.1'!K289</f>
        <v>3534.8</v>
      </c>
    </row>
    <row r="97" customFormat="false" ht="19.5" hidden="false" customHeight="true" outlineLevel="0" collapsed="false">
      <c r="A97" s="63"/>
      <c r="B97" s="63"/>
      <c r="C97" s="63"/>
      <c r="D97" s="114"/>
      <c r="E97" s="63"/>
      <c r="F97" s="63" t="s">
        <v>96</v>
      </c>
      <c r="G97" s="112" t="n">
        <f aca="false">SUM(H97:K97)</f>
        <v>2065.1</v>
      </c>
      <c r="H97" s="97" t="n">
        <v>0</v>
      </c>
      <c r="I97" s="97" t="n">
        <v>0</v>
      </c>
      <c r="J97" s="97" t="n">
        <v>0</v>
      </c>
      <c r="K97" s="112" t="n">
        <f aca="false">'7.1'!K290</f>
        <v>2065.1</v>
      </c>
    </row>
    <row r="98" customFormat="false" ht="6.75" hidden="false" customHeight="true" outlineLevel="0" collapsed="false">
      <c r="A98" s="63"/>
      <c r="B98" s="63"/>
      <c r="C98" s="63"/>
      <c r="D98" s="114"/>
      <c r="E98" s="63"/>
      <c r="F98" s="63" t="s">
        <v>97</v>
      </c>
      <c r="G98" s="115" t="n">
        <f aca="false">SUM(H98:K98)</f>
        <v>775.4</v>
      </c>
      <c r="H98" s="75" t="n">
        <v>0</v>
      </c>
      <c r="I98" s="75" t="n">
        <v>0</v>
      </c>
      <c r="J98" s="75" t="n">
        <v>0</v>
      </c>
      <c r="K98" s="115" t="n">
        <f aca="false">'7.1'!K291</f>
        <v>775.4</v>
      </c>
    </row>
    <row r="99" customFormat="false" ht="0.75" hidden="false" customHeight="true" outlineLevel="0" collapsed="false">
      <c r="A99" s="63"/>
      <c r="B99" s="63"/>
      <c r="C99" s="63"/>
      <c r="D99" s="114"/>
      <c r="E99" s="63"/>
      <c r="F99" s="63"/>
      <c r="G99" s="115"/>
      <c r="H99" s="75"/>
      <c r="I99" s="75"/>
      <c r="J99" s="75"/>
      <c r="K99" s="115"/>
    </row>
    <row r="100" customFormat="false" ht="12.05" hidden="false" customHeight="true" outlineLevel="0" collapsed="false">
      <c r="A100" s="63"/>
      <c r="B100" s="63"/>
      <c r="C100" s="63"/>
      <c r="D100" s="114"/>
      <c r="E100" s="63"/>
      <c r="F100" s="63"/>
      <c r="G100" s="115"/>
      <c r="H100" s="75"/>
      <c r="I100" s="75"/>
      <c r="J100" s="75"/>
      <c r="K100" s="115"/>
    </row>
    <row r="101" customFormat="false" ht="11.25" hidden="true" customHeight="true" outlineLevel="0" collapsed="false">
      <c r="A101" s="63"/>
      <c r="B101" s="63"/>
      <c r="C101" s="63"/>
      <c r="D101" s="114"/>
      <c r="E101" s="63"/>
      <c r="F101" s="63"/>
      <c r="G101" s="115"/>
      <c r="H101" s="75"/>
      <c r="I101" s="75"/>
      <c r="J101" s="75"/>
      <c r="K101" s="115"/>
    </row>
    <row r="102" customFormat="false" ht="19.5" hidden="true" customHeight="true" outlineLevel="0" collapsed="false">
      <c r="A102" s="63"/>
      <c r="B102" s="63"/>
      <c r="C102" s="63"/>
      <c r="D102" s="114"/>
      <c r="E102" s="63"/>
      <c r="F102" s="63"/>
      <c r="G102" s="115"/>
      <c r="H102" s="75"/>
      <c r="I102" s="75"/>
      <c r="J102" s="75"/>
      <c r="K102" s="115"/>
    </row>
    <row r="103" customFormat="false" ht="19.5" hidden="true" customHeight="true" outlineLevel="0" collapsed="false">
      <c r="A103" s="63"/>
      <c r="B103" s="63"/>
      <c r="C103" s="63"/>
      <c r="D103" s="114"/>
      <c r="E103" s="63"/>
      <c r="F103" s="63"/>
      <c r="G103" s="115"/>
      <c r="H103" s="75"/>
      <c r="I103" s="75"/>
      <c r="J103" s="75"/>
      <c r="K103" s="115"/>
    </row>
    <row r="104" customFormat="false" ht="19.5" hidden="true" customHeight="true" outlineLevel="0" collapsed="false">
      <c r="A104" s="63"/>
      <c r="B104" s="63"/>
      <c r="C104" s="63"/>
      <c r="D104" s="114"/>
      <c r="E104" s="63"/>
      <c r="F104" s="63"/>
      <c r="G104" s="115"/>
      <c r="H104" s="75"/>
      <c r="I104" s="75"/>
      <c r="J104" s="75"/>
      <c r="K104" s="115"/>
    </row>
    <row r="105" customFormat="false" ht="19.5" hidden="true" customHeight="true" outlineLevel="0" collapsed="false">
      <c r="A105" s="63"/>
      <c r="B105" s="63"/>
      <c r="C105" s="63"/>
      <c r="D105" s="114"/>
      <c r="E105" s="63"/>
      <c r="F105" s="63"/>
      <c r="G105" s="115"/>
      <c r="H105" s="75"/>
      <c r="I105" s="75"/>
      <c r="J105" s="75"/>
      <c r="K105" s="115"/>
    </row>
    <row r="106" customFormat="false" ht="2.25" hidden="false" customHeight="true" outlineLevel="0" collapsed="false">
      <c r="A106" s="63"/>
      <c r="B106" s="63"/>
      <c r="C106" s="63"/>
      <c r="D106" s="114"/>
      <c r="E106" s="63"/>
      <c r="F106" s="63"/>
      <c r="G106" s="115"/>
      <c r="H106" s="75"/>
      <c r="I106" s="75"/>
      <c r="J106" s="75"/>
      <c r="K106" s="115"/>
    </row>
    <row r="107" customFormat="false" ht="8.6" hidden="false" customHeight="true" outlineLevel="0" collapsed="false">
      <c r="A107" s="63"/>
      <c r="B107" s="63"/>
      <c r="C107" s="63"/>
      <c r="D107" s="114"/>
      <c r="E107" s="63"/>
      <c r="F107" s="63"/>
      <c r="G107" s="115"/>
      <c r="H107" s="75"/>
      <c r="I107" s="75"/>
      <c r="J107" s="75"/>
      <c r="K107" s="115"/>
    </row>
    <row r="108" customFormat="false" ht="19.5" hidden="true" customHeight="true" outlineLevel="0" collapsed="false">
      <c r="A108" s="63"/>
      <c r="B108" s="63"/>
      <c r="C108" s="63"/>
      <c r="D108" s="116"/>
      <c r="E108" s="63"/>
      <c r="F108" s="63"/>
      <c r="G108" s="115"/>
      <c r="H108" s="75"/>
      <c r="I108" s="75"/>
      <c r="J108" s="75"/>
      <c r="K108" s="115"/>
    </row>
    <row r="109" customFormat="false" ht="19.5" hidden="true" customHeight="true" outlineLevel="0" collapsed="false">
      <c r="A109" s="63"/>
      <c r="B109" s="63"/>
      <c r="C109" s="63"/>
      <c r="D109" s="116"/>
      <c r="E109" s="63"/>
      <c r="F109" s="63"/>
      <c r="G109" s="115"/>
      <c r="H109" s="75"/>
      <c r="I109" s="75"/>
      <c r="J109" s="75"/>
      <c r="K109" s="115"/>
    </row>
    <row r="110" customFormat="false" ht="19.5" hidden="true" customHeight="true" outlineLevel="0" collapsed="false">
      <c r="A110" s="63"/>
      <c r="B110" s="63"/>
      <c r="C110" s="63"/>
      <c r="D110" s="116"/>
      <c r="E110" s="63"/>
      <c r="F110" s="63"/>
      <c r="G110" s="115"/>
      <c r="H110" s="75"/>
      <c r="I110" s="75"/>
      <c r="J110" s="75"/>
      <c r="K110" s="115"/>
    </row>
    <row r="111" customFormat="false" ht="19.5" hidden="false" customHeight="true" outlineLevel="0" collapsed="false">
      <c r="A111" s="106"/>
      <c r="B111" s="83" t="s">
        <v>94</v>
      </c>
      <c r="C111" s="84" t="n">
        <v>42736</v>
      </c>
      <c r="D111" s="113" t="n">
        <v>43830</v>
      </c>
      <c r="E111" s="83"/>
      <c r="F111" s="108"/>
      <c r="G111" s="117" t="n">
        <f aca="false">G87+G91+G95</f>
        <v>33032.13</v>
      </c>
      <c r="H111" s="108" t="n">
        <f aca="false">H99+H103+H107</f>
        <v>0</v>
      </c>
      <c r="I111" s="108" t="n">
        <f aca="false">I87+I91+I95</f>
        <v>19881.47</v>
      </c>
      <c r="J111" s="108" t="n">
        <f aca="false">J99+J103+J107</f>
        <v>0</v>
      </c>
      <c r="K111" s="117" t="n">
        <f aca="false">K87+K91+K95</f>
        <v>13150.66</v>
      </c>
    </row>
    <row r="112" customFormat="false" ht="19.5" hidden="false" customHeight="true" outlineLevel="0" collapsed="false">
      <c r="A112" s="63" t="s">
        <v>24</v>
      </c>
      <c r="B112" s="63" t="s">
        <v>104</v>
      </c>
      <c r="C112" s="66" t="n">
        <v>42736</v>
      </c>
      <c r="D112" s="66" t="n">
        <v>43100</v>
      </c>
      <c r="E112" s="118" t="n">
        <v>2017</v>
      </c>
      <c r="F112" s="108" t="s">
        <v>94</v>
      </c>
      <c r="G112" s="108" t="n">
        <f aca="false">G113+G114+G115</f>
        <v>719.1</v>
      </c>
      <c r="H112" s="108" t="n">
        <f aca="false">H113+H114+H115</f>
        <v>0</v>
      </c>
      <c r="I112" s="108" t="n">
        <f aca="false">I113+I114+I115</f>
        <v>0</v>
      </c>
      <c r="J112" s="108" t="n">
        <f aca="false">J113+J114+J115</f>
        <v>0</v>
      </c>
      <c r="K112" s="108" t="n">
        <f aca="false">K113+K114+K115</f>
        <v>719.1</v>
      </c>
    </row>
    <row r="113" customFormat="false" ht="19.5" hidden="false" customHeight="true" outlineLevel="0" collapsed="false">
      <c r="A113" s="63"/>
      <c r="B113" s="63"/>
      <c r="C113" s="66"/>
      <c r="D113" s="66"/>
      <c r="E113" s="118"/>
      <c r="F113" s="97" t="s">
        <v>95</v>
      </c>
      <c r="G113" s="97" t="n">
        <f aca="false">H113+J113+K113+I113</f>
        <v>558.5</v>
      </c>
      <c r="H113" s="97" t="n">
        <v>0</v>
      </c>
      <c r="I113" s="97" t="n">
        <v>0</v>
      </c>
      <c r="J113" s="97" t="n">
        <v>0</v>
      </c>
      <c r="K113" s="97" t="n">
        <f aca="false">'7.1'!K434</f>
        <v>558.5</v>
      </c>
    </row>
    <row r="114" customFormat="false" ht="19.5" hidden="false" customHeight="true" outlineLevel="0" collapsed="false">
      <c r="A114" s="63"/>
      <c r="B114" s="63"/>
      <c r="C114" s="66"/>
      <c r="D114" s="66"/>
      <c r="E114" s="118"/>
      <c r="F114" s="97" t="s">
        <v>96</v>
      </c>
      <c r="G114" s="97" t="n">
        <f aca="false">H114+J114+K114+I114</f>
        <v>160.6</v>
      </c>
      <c r="H114" s="97" t="n">
        <v>0</v>
      </c>
      <c r="I114" s="97" t="n">
        <v>0</v>
      </c>
      <c r="J114" s="97" t="n">
        <v>0</v>
      </c>
      <c r="K114" s="97" t="n">
        <f aca="false">'7.1'!K435</f>
        <v>160.6</v>
      </c>
    </row>
    <row r="115" customFormat="false" ht="19.5" hidden="false" customHeight="true" outlineLevel="0" collapsed="false">
      <c r="A115" s="63"/>
      <c r="B115" s="63"/>
      <c r="C115" s="66"/>
      <c r="D115" s="66"/>
      <c r="E115" s="118"/>
      <c r="F115" s="97" t="s">
        <v>97</v>
      </c>
      <c r="G115" s="97" t="n">
        <f aca="false">H115+J115+K115+I115</f>
        <v>0</v>
      </c>
      <c r="H115" s="97" t="n">
        <v>0</v>
      </c>
      <c r="I115" s="97" t="n">
        <v>0</v>
      </c>
      <c r="J115" s="97" t="n">
        <v>0</v>
      </c>
      <c r="K115" s="97" t="n">
        <v>0</v>
      </c>
    </row>
    <row r="116" customFormat="false" ht="19.5" hidden="false" customHeight="true" outlineLevel="0" collapsed="false">
      <c r="A116" s="63"/>
      <c r="B116" s="63"/>
      <c r="C116" s="66" t="n">
        <v>43101</v>
      </c>
      <c r="D116" s="66" t="n">
        <v>43465</v>
      </c>
      <c r="E116" s="63" t="n">
        <v>2018</v>
      </c>
      <c r="F116" s="108" t="s">
        <v>94</v>
      </c>
      <c r="G116" s="109" t="n">
        <f aca="false">G117+G118+G119</f>
        <v>757.2</v>
      </c>
      <c r="H116" s="119" t="n">
        <f aca="false">H117+H118+H119</f>
        <v>0</v>
      </c>
      <c r="I116" s="119" t="n">
        <f aca="false">I117+I118+I119</f>
        <v>0</v>
      </c>
      <c r="J116" s="119" t="n">
        <f aca="false">J117+J118+J119</f>
        <v>0</v>
      </c>
      <c r="K116" s="109" t="n">
        <f aca="false">K117+K118+K119</f>
        <v>757.2</v>
      </c>
    </row>
    <row r="117" customFormat="false" ht="19.5" hidden="false" customHeight="true" outlineLevel="0" collapsed="false">
      <c r="A117" s="63"/>
      <c r="B117" s="63"/>
      <c r="C117" s="66"/>
      <c r="D117" s="66"/>
      <c r="E117" s="63"/>
      <c r="F117" s="97" t="s">
        <v>95</v>
      </c>
      <c r="G117" s="97" t="n">
        <f aca="false">H117+I117+J117+K117</f>
        <v>588.1</v>
      </c>
      <c r="H117" s="97" t="n">
        <v>0</v>
      </c>
      <c r="I117" s="97" t="n">
        <v>0</v>
      </c>
      <c r="J117" s="97" t="n">
        <v>0</v>
      </c>
      <c r="K117" s="97" t="n">
        <f aca="false">'7.1'!K438</f>
        <v>588.1</v>
      </c>
    </row>
    <row r="118" customFormat="false" ht="19.5" hidden="false" customHeight="true" outlineLevel="0" collapsed="false">
      <c r="A118" s="63"/>
      <c r="B118" s="63"/>
      <c r="C118" s="66"/>
      <c r="D118" s="66"/>
      <c r="E118" s="63"/>
      <c r="F118" s="97" t="s">
        <v>96</v>
      </c>
      <c r="G118" s="112" t="n">
        <f aca="false">H118+I118+J118+K118</f>
        <v>169.1</v>
      </c>
      <c r="H118" s="97" t="n">
        <v>0</v>
      </c>
      <c r="I118" s="97" t="n">
        <v>0</v>
      </c>
      <c r="J118" s="97" t="n">
        <v>0</v>
      </c>
      <c r="K118" s="112" t="n">
        <f aca="false">'7.1'!K439</f>
        <v>169.1</v>
      </c>
    </row>
    <row r="119" customFormat="false" ht="19.5" hidden="false" customHeight="true" outlineLevel="0" collapsed="false">
      <c r="A119" s="63"/>
      <c r="B119" s="63"/>
      <c r="C119" s="66"/>
      <c r="D119" s="66"/>
      <c r="E119" s="63"/>
      <c r="F119" s="97" t="s">
        <v>97</v>
      </c>
      <c r="G119" s="97" t="n">
        <f aca="false">H119+I119+J119+K119</f>
        <v>0</v>
      </c>
      <c r="H119" s="97" t="n">
        <v>0</v>
      </c>
      <c r="I119" s="97" t="n">
        <v>0</v>
      </c>
      <c r="J119" s="97" t="n">
        <v>0</v>
      </c>
      <c r="K119" s="97" t="n">
        <v>0</v>
      </c>
    </row>
    <row r="120" customFormat="false" ht="19.5" hidden="false" customHeight="true" outlineLevel="0" collapsed="false">
      <c r="A120" s="63"/>
      <c r="B120" s="63"/>
      <c r="C120" s="66" t="n">
        <v>43466</v>
      </c>
      <c r="D120" s="120" t="n">
        <v>43830</v>
      </c>
      <c r="E120" s="63" t="n">
        <v>2019</v>
      </c>
      <c r="F120" s="108" t="s">
        <v>94</v>
      </c>
      <c r="G120" s="109" t="n">
        <f aca="false">G121+G122+G123</f>
        <v>796.6</v>
      </c>
      <c r="H120" s="119" t="n">
        <f aca="false">H121+H122+H123</f>
        <v>0</v>
      </c>
      <c r="I120" s="119" t="n">
        <f aca="false">I121+I122+I123</f>
        <v>0</v>
      </c>
      <c r="J120" s="119" t="n">
        <f aca="false">J121+J122+J123</f>
        <v>0</v>
      </c>
      <c r="K120" s="109" t="n">
        <f aca="false">K121+K122+K123</f>
        <v>796.6</v>
      </c>
    </row>
    <row r="121" customFormat="false" ht="19.5" hidden="false" customHeight="true" outlineLevel="0" collapsed="false">
      <c r="A121" s="63"/>
      <c r="B121" s="63"/>
      <c r="C121" s="66"/>
      <c r="D121" s="120"/>
      <c r="E121" s="63"/>
      <c r="F121" s="97" t="s">
        <v>95</v>
      </c>
      <c r="G121" s="112" t="n">
        <f aca="false">H121+I121+J121+K121</f>
        <v>618.7</v>
      </c>
      <c r="H121" s="97" t="n">
        <v>0</v>
      </c>
      <c r="I121" s="97" t="n">
        <v>0</v>
      </c>
      <c r="J121" s="97" t="n">
        <v>0</v>
      </c>
      <c r="K121" s="112" t="n">
        <f aca="false">'7.1'!K442</f>
        <v>618.7</v>
      </c>
    </row>
    <row r="122" customFormat="false" ht="19.5" hidden="false" customHeight="true" outlineLevel="0" collapsed="false">
      <c r="A122" s="63"/>
      <c r="B122" s="63"/>
      <c r="C122" s="66"/>
      <c r="D122" s="120"/>
      <c r="E122" s="63"/>
      <c r="F122" s="97" t="s">
        <v>96</v>
      </c>
      <c r="G122" s="112" t="n">
        <f aca="false">H122+I122+J122+K122</f>
        <v>177.9</v>
      </c>
      <c r="H122" s="97" t="n">
        <v>0</v>
      </c>
      <c r="I122" s="97" t="n">
        <v>0</v>
      </c>
      <c r="J122" s="97" t="n">
        <v>0</v>
      </c>
      <c r="K122" s="112" t="n">
        <f aca="false">'7.1'!K443</f>
        <v>177.9</v>
      </c>
    </row>
    <row r="123" customFormat="false" ht="19.5" hidden="false" customHeight="true" outlineLevel="0" collapsed="false">
      <c r="A123" s="63"/>
      <c r="B123" s="63"/>
      <c r="C123" s="66"/>
      <c r="D123" s="120"/>
      <c r="E123" s="63"/>
      <c r="F123" s="97" t="s">
        <v>97</v>
      </c>
      <c r="G123" s="112" t="n">
        <f aca="false">H123+I123+J123+K123</f>
        <v>0</v>
      </c>
      <c r="H123" s="97" t="n">
        <v>0</v>
      </c>
      <c r="I123" s="97" t="n">
        <v>0</v>
      </c>
      <c r="J123" s="97" t="n">
        <v>0</v>
      </c>
      <c r="K123" s="97" t="n">
        <v>0</v>
      </c>
    </row>
    <row r="124" customFormat="false" ht="19.5" hidden="false" customHeight="true" outlineLevel="0" collapsed="false">
      <c r="A124" s="97"/>
      <c r="B124" s="108" t="s">
        <v>94</v>
      </c>
      <c r="C124" s="121" t="n">
        <v>42736</v>
      </c>
      <c r="D124" s="121" t="n">
        <v>43830</v>
      </c>
      <c r="E124" s="108"/>
      <c r="F124" s="108"/>
      <c r="G124" s="109" t="n">
        <f aca="false">G120+G116+G112</f>
        <v>2272.9</v>
      </c>
      <c r="H124" s="119" t="n">
        <f aca="false">H120+H116+H112</f>
        <v>0</v>
      </c>
      <c r="I124" s="119" t="n">
        <f aca="false">I120+I116+I112</f>
        <v>0</v>
      </c>
      <c r="J124" s="119" t="n">
        <f aca="false">J120+J116+J112</f>
        <v>0</v>
      </c>
      <c r="K124" s="109" t="n">
        <f aca="false">K120+K116+K112</f>
        <v>2272.9</v>
      </c>
    </row>
    <row r="125" customFormat="false" ht="27.35" hidden="false" customHeight="true" outlineLevel="0" collapsed="false">
      <c r="A125" s="122" t="s">
        <v>27</v>
      </c>
      <c r="B125" s="122" t="s">
        <v>104</v>
      </c>
      <c r="C125" s="123" t="n">
        <v>42736</v>
      </c>
      <c r="D125" s="123" t="n">
        <v>43100</v>
      </c>
      <c r="E125" s="97" t="n">
        <v>2017</v>
      </c>
      <c r="F125" s="97" t="s">
        <v>105</v>
      </c>
      <c r="G125" s="112" t="n">
        <f aca="false">H125+I125+J125+K125</f>
        <v>115</v>
      </c>
      <c r="H125" s="81" t="n">
        <f aca="false">'7.1'!H446</f>
        <v>0</v>
      </c>
      <c r="I125" s="81" t="n">
        <f aca="false">'7.1'!I446</f>
        <v>0</v>
      </c>
      <c r="J125" s="112" t="n">
        <f aca="false">'7.1'!J446</f>
        <v>115</v>
      </c>
      <c r="K125" s="112" t="n">
        <f aca="false">'7.1'!K446</f>
        <v>0</v>
      </c>
    </row>
    <row r="126" customFormat="false" ht="19.5" hidden="false" customHeight="true" outlineLevel="0" collapsed="false">
      <c r="A126" s="122"/>
      <c r="B126" s="122"/>
      <c r="C126" s="123" t="n">
        <v>43101</v>
      </c>
      <c r="D126" s="123" t="n">
        <v>43465</v>
      </c>
      <c r="E126" s="97" t="n">
        <v>2018</v>
      </c>
      <c r="F126" s="97" t="s">
        <v>101</v>
      </c>
      <c r="G126" s="112" t="n">
        <f aca="false">H126+I126+J126+K126</f>
        <v>0</v>
      </c>
      <c r="H126" s="81" t="n">
        <f aca="false">'7.1'!H448</f>
        <v>0</v>
      </c>
      <c r="I126" s="81" t="n">
        <f aca="false">'7.1'!I448</f>
        <v>0</v>
      </c>
      <c r="J126" s="81" t="n">
        <f aca="false">'7.1'!J448</f>
        <v>0</v>
      </c>
      <c r="K126" s="112" t="n">
        <f aca="false">'7.1'!K448</f>
        <v>0</v>
      </c>
    </row>
    <row r="127" customFormat="false" ht="19.5" hidden="false" customHeight="true" outlineLevel="0" collapsed="false">
      <c r="A127" s="122"/>
      <c r="B127" s="122"/>
      <c r="C127" s="123" t="n">
        <v>43466</v>
      </c>
      <c r="D127" s="123" t="n">
        <v>43830</v>
      </c>
      <c r="E127" s="97" t="n">
        <v>2019</v>
      </c>
      <c r="F127" s="97" t="s">
        <v>101</v>
      </c>
      <c r="G127" s="112" t="n">
        <f aca="false">H127+I127+J127+K127</f>
        <v>0</v>
      </c>
      <c r="H127" s="81" t="n">
        <f aca="false">'7.1'!H449</f>
        <v>0</v>
      </c>
      <c r="I127" s="81" t="n">
        <f aca="false">'7.1'!I449</f>
        <v>0</v>
      </c>
      <c r="J127" s="81" t="n">
        <f aca="false">'7.1'!J449</f>
        <v>0</v>
      </c>
      <c r="K127" s="112" t="n">
        <f aca="false">'7.1'!K449</f>
        <v>0</v>
      </c>
    </row>
    <row r="128" customFormat="false" ht="19.5" hidden="false" customHeight="true" outlineLevel="0" collapsed="false">
      <c r="A128" s="122"/>
      <c r="B128" s="108" t="s">
        <v>94</v>
      </c>
      <c r="C128" s="121" t="n">
        <v>42736</v>
      </c>
      <c r="D128" s="121" t="n">
        <v>43830</v>
      </c>
      <c r="E128" s="108"/>
      <c r="F128" s="97"/>
      <c r="G128" s="109" t="n">
        <f aca="false">SUM(G125:G127)</f>
        <v>115</v>
      </c>
      <c r="H128" s="119" t="n">
        <f aca="false">SUM(H125:H127)</f>
        <v>0</v>
      </c>
      <c r="I128" s="119" t="n">
        <f aca="false">SUM(I125:I127)</f>
        <v>0</v>
      </c>
      <c r="J128" s="109" t="n">
        <f aca="false">SUM(J125:J127)</f>
        <v>115</v>
      </c>
      <c r="K128" s="109" t="n">
        <f aca="false">SUM(K125:K127)</f>
        <v>0</v>
      </c>
    </row>
    <row r="129" customFormat="false" ht="32.6" hidden="false" customHeight="true" outlineLevel="0" collapsed="false">
      <c r="A129" s="122" t="s">
        <v>106</v>
      </c>
      <c r="B129" s="124" t="s">
        <v>107</v>
      </c>
      <c r="C129" s="123" t="n">
        <v>42736</v>
      </c>
      <c r="D129" s="123" t="n">
        <v>43100</v>
      </c>
      <c r="E129" s="97" t="n">
        <v>2017</v>
      </c>
      <c r="F129" s="97" t="s">
        <v>97</v>
      </c>
      <c r="G129" s="112" t="n">
        <f aca="false">H129+I129+J129+K129</f>
        <v>181.2</v>
      </c>
      <c r="H129" s="112" t="n">
        <f aca="false">'7.1'!H451</f>
        <v>12.2</v>
      </c>
      <c r="I129" s="112" t="n">
        <f aca="false">'7.1'!I451</f>
        <v>108.6</v>
      </c>
      <c r="J129" s="112" t="n">
        <f aca="false">'7.1'!J451</f>
        <v>0</v>
      </c>
      <c r="K129" s="112" t="n">
        <f aca="false">'7.1'!K451</f>
        <v>60.4</v>
      </c>
    </row>
    <row r="130" customFormat="false" ht="27.3" hidden="false" customHeight="true" outlineLevel="0" collapsed="false">
      <c r="A130" s="122"/>
      <c r="B130" s="124"/>
      <c r="C130" s="123" t="n">
        <v>43101</v>
      </c>
      <c r="D130" s="123" t="n">
        <v>43465</v>
      </c>
      <c r="E130" s="97" t="n">
        <v>2018</v>
      </c>
      <c r="F130" s="97" t="s">
        <v>97</v>
      </c>
      <c r="G130" s="112" t="n">
        <f aca="false">H130+I130+J130+K130</f>
        <v>0</v>
      </c>
      <c r="H130" s="112" t="n">
        <f aca="false">'7.1'!H452</f>
        <v>0</v>
      </c>
      <c r="I130" s="112" t="n">
        <f aca="false">'7.1'!I452</f>
        <v>0</v>
      </c>
      <c r="J130" s="112" t="n">
        <f aca="false">'7.1'!J452</f>
        <v>0</v>
      </c>
      <c r="K130" s="112" t="n">
        <f aca="false">'7.1'!K452</f>
        <v>0</v>
      </c>
    </row>
    <row r="131" customFormat="false" ht="35.3" hidden="false" customHeight="true" outlineLevel="0" collapsed="false">
      <c r="A131" s="122"/>
      <c r="B131" s="124"/>
      <c r="C131" s="123" t="n">
        <v>43466</v>
      </c>
      <c r="D131" s="123" t="n">
        <v>43830</v>
      </c>
      <c r="E131" s="97" t="n">
        <v>2019</v>
      </c>
      <c r="F131" s="97" t="s">
        <v>97</v>
      </c>
      <c r="G131" s="112" t="n">
        <f aca="false">H131+I131+J131+K131</f>
        <v>0</v>
      </c>
      <c r="H131" s="112" t="n">
        <f aca="false">'7.1'!H453</f>
        <v>0</v>
      </c>
      <c r="I131" s="112" t="n">
        <f aca="false">'7.1'!H453</f>
        <v>0</v>
      </c>
      <c r="J131" s="112" t="n">
        <f aca="false">'7.1'!J453</f>
        <v>0</v>
      </c>
      <c r="K131" s="112" t="n">
        <f aca="false">'7.1'!K453</f>
        <v>0</v>
      </c>
    </row>
    <row r="132" customFormat="false" ht="19.5" hidden="false" customHeight="true" outlineLevel="0" collapsed="false">
      <c r="A132" s="122"/>
      <c r="B132" s="108"/>
      <c r="C132" s="121" t="n">
        <v>42736</v>
      </c>
      <c r="D132" s="121" t="n">
        <v>43830</v>
      </c>
      <c r="E132" s="108"/>
      <c r="F132" s="108" t="s">
        <v>94</v>
      </c>
      <c r="G132" s="109" t="n">
        <f aca="false">SUM(G129:G131)</f>
        <v>181.2</v>
      </c>
      <c r="H132" s="109" t="n">
        <f aca="false">SUM(H129:H131)</f>
        <v>12.2</v>
      </c>
      <c r="I132" s="109" t="n">
        <f aca="false">SUM(I129:I131)</f>
        <v>108.6</v>
      </c>
      <c r="J132" s="109" t="n">
        <f aca="false">SUM(J129:J131)</f>
        <v>0</v>
      </c>
      <c r="K132" s="109" t="n">
        <f aca="false">SUM(K129:K131)</f>
        <v>60.4</v>
      </c>
    </row>
    <row r="133" customFormat="false" ht="28.9" hidden="false" customHeight="true" outlineLevel="0" collapsed="false">
      <c r="A133" s="65" t="s">
        <v>108</v>
      </c>
      <c r="B133" s="63" t="s">
        <v>109</v>
      </c>
      <c r="C133" s="66" t="n">
        <v>42736</v>
      </c>
      <c r="D133" s="66" t="n">
        <v>43100</v>
      </c>
      <c r="E133" s="63" t="n">
        <v>2017</v>
      </c>
      <c r="F133" s="83" t="s">
        <v>94</v>
      </c>
      <c r="G133" s="87" t="n">
        <f aca="false">SUM(G134:G136)</f>
        <v>932.7</v>
      </c>
      <c r="H133" s="87" t="n">
        <f aca="false">SUM(H134:H136)</f>
        <v>0</v>
      </c>
      <c r="I133" s="87" t="n">
        <f aca="false">SUM(I134:I136)</f>
        <v>0</v>
      </c>
      <c r="J133" s="87" t="n">
        <f aca="false">SUM(J134:J136)</f>
        <v>0</v>
      </c>
      <c r="K133" s="87" t="n">
        <f aca="false">SUM(K134:K136)</f>
        <v>932.7</v>
      </c>
    </row>
    <row r="134" customFormat="false" ht="33.4" hidden="false" customHeight="true" outlineLevel="0" collapsed="false">
      <c r="A134" s="65"/>
      <c r="B134" s="63"/>
      <c r="C134" s="66"/>
      <c r="D134" s="66"/>
      <c r="E134" s="63"/>
      <c r="F134" s="64" t="s">
        <v>95</v>
      </c>
      <c r="G134" s="76" t="n">
        <f aca="false">SUM(H134:K134)</f>
        <v>208.9</v>
      </c>
      <c r="H134" s="97" t="n">
        <v>0</v>
      </c>
      <c r="I134" s="71" t="n">
        <v>0</v>
      </c>
      <c r="J134" s="71" t="n">
        <v>0</v>
      </c>
      <c r="K134" s="76" t="n">
        <f aca="false">'7.2'!K352</f>
        <v>208.9</v>
      </c>
    </row>
    <row r="135" customFormat="false" ht="29.85" hidden="false" customHeight="true" outlineLevel="0" collapsed="false">
      <c r="A135" s="65"/>
      <c r="B135" s="63"/>
      <c r="C135" s="66"/>
      <c r="D135" s="66"/>
      <c r="E135" s="63"/>
      <c r="F135" s="64" t="s">
        <v>105</v>
      </c>
      <c r="G135" s="76" t="n">
        <f aca="false">SUM(H135:K135)</f>
        <v>574.2</v>
      </c>
      <c r="H135" s="79" t="n">
        <v>0</v>
      </c>
      <c r="I135" s="71" t="n">
        <v>0</v>
      </c>
      <c r="J135" s="71" t="n">
        <v>0</v>
      </c>
      <c r="K135" s="76" t="n">
        <f aca="false">'7.2'!K353</f>
        <v>574.2</v>
      </c>
    </row>
    <row r="136" customFormat="false" ht="26.25" hidden="false" customHeight="true" outlineLevel="0" collapsed="false">
      <c r="A136" s="65"/>
      <c r="B136" s="63"/>
      <c r="C136" s="66"/>
      <c r="D136" s="66"/>
      <c r="E136" s="63"/>
      <c r="F136" s="64" t="s">
        <v>97</v>
      </c>
      <c r="G136" s="76" t="n">
        <f aca="false">SUM(H136:K136)</f>
        <v>149.6</v>
      </c>
      <c r="H136" s="79" t="n">
        <v>0</v>
      </c>
      <c r="I136" s="71" t="n">
        <v>0</v>
      </c>
      <c r="J136" s="71" t="n">
        <v>0</v>
      </c>
      <c r="K136" s="76" t="n">
        <f aca="false">'7.2'!K354</f>
        <v>149.6</v>
      </c>
    </row>
    <row r="137" customFormat="false" ht="19.5" hidden="false" customHeight="true" outlineLevel="0" collapsed="false">
      <c r="A137" s="65"/>
      <c r="B137" s="63"/>
      <c r="C137" s="66" t="n">
        <v>43101</v>
      </c>
      <c r="D137" s="66" t="n">
        <v>43465</v>
      </c>
      <c r="E137" s="63" t="n">
        <v>2018</v>
      </c>
      <c r="F137" s="88" t="s">
        <v>94</v>
      </c>
      <c r="G137" s="87" t="n">
        <f aca="false">SUM(G138:G140)</f>
        <v>982.2</v>
      </c>
      <c r="H137" s="87" t="n">
        <f aca="false">SUM(H138:H140)</f>
        <v>0</v>
      </c>
      <c r="I137" s="87" t="n">
        <f aca="false">SUM(I138:I140)</f>
        <v>0</v>
      </c>
      <c r="J137" s="87" t="n">
        <f aca="false">SUM(J138:J140)</f>
        <v>0</v>
      </c>
      <c r="K137" s="87" t="n">
        <f aca="false">SUM(K138:K140)</f>
        <v>982.2</v>
      </c>
    </row>
    <row r="138" customFormat="false" ht="19.5" hidden="false" customHeight="true" outlineLevel="0" collapsed="false">
      <c r="A138" s="65"/>
      <c r="B138" s="63"/>
      <c r="C138" s="66"/>
      <c r="D138" s="66"/>
      <c r="E138" s="63"/>
      <c r="F138" s="64" t="s">
        <v>95</v>
      </c>
      <c r="G138" s="76" t="n">
        <f aca="false">SUM(H138:K138)</f>
        <v>220</v>
      </c>
      <c r="H138" s="79" t="n">
        <v>0</v>
      </c>
      <c r="I138" s="79" t="n">
        <v>0</v>
      </c>
      <c r="J138" s="79" t="n">
        <v>0</v>
      </c>
      <c r="K138" s="76" t="n">
        <f aca="false">'7.2'!K356</f>
        <v>220</v>
      </c>
    </row>
    <row r="139" customFormat="false" ht="18.75" hidden="false" customHeight="true" outlineLevel="0" collapsed="false">
      <c r="A139" s="65"/>
      <c r="B139" s="63"/>
      <c r="C139" s="66"/>
      <c r="D139" s="66"/>
      <c r="E139" s="63"/>
      <c r="F139" s="64" t="s">
        <v>105</v>
      </c>
      <c r="G139" s="76" t="n">
        <f aca="false">SUM(H139:K139)</f>
        <v>604.7</v>
      </c>
      <c r="H139" s="79" t="n">
        <v>0</v>
      </c>
      <c r="I139" s="79" t="n">
        <v>0</v>
      </c>
      <c r="J139" s="79" t="n">
        <v>0</v>
      </c>
      <c r="K139" s="76" t="n">
        <f aca="false">'7.2'!K357</f>
        <v>604.7</v>
      </c>
    </row>
    <row r="140" customFormat="false" ht="16.7" hidden="false" customHeight="true" outlineLevel="0" collapsed="false">
      <c r="A140" s="65"/>
      <c r="B140" s="63"/>
      <c r="C140" s="66"/>
      <c r="D140" s="66"/>
      <c r="E140" s="63"/>
      <c r="F140" s="64" t="s">
        <v>97</v>
      </c>
      <c r="G140" s="76" t="n">
        <f aca="false">SUM(H140:K140)</f>
        <v>157.5</v>
      </c>
      <c r="H140" s="79" t="n">
        <v>0</v>
      </c>
      <c r="I140" s="79" t="n">
        <v>0</v>
      </c>
      <c r="J140" s="79" t="n">
        <v>0</v>
      </c>
      <c r="K140" s="76" t="n">
        <f aca="false">'7.2'!K358</f>
        <v>157.5</v>
      </c>
    </row>
    <row r="141" customFormat="false" ht="17.65" hidden="false" customHeight="true" outlineLevel="0" collapsed="false">
      <c r="A141" s="65"/>
      <c r="B141" s="63"/>
      <c r="C141" s="66" t="n">
        <v>43466</v>
      </c>
      <c r="D141" s="66" t="n">
        <v>43830</v>
      </c>
      <c r="E141" s="63" t="n">
        <v>2019</v>
      </c>
      <c r="F141" s="88" t="s">
        <v>94</v>
      </c>
      <c r="G141" s="87" t="n">
        <f aca="false">SUM(G142:G144)</f>
        <v>1033.2</v>
      </c>
      <c r="H141" s="87" t="n">
        <f aca="false">SUM(H142:H144)</f>
        <v>0</v>
      </c>
      <c r="I141" s="87" t="n">
        <f aca="false">SUM(I142:I144)</f>
        <v>0</v>
      </c>
      <c r="J141" s="87" t="n">
        <f aca="false">SUM(J142:J144)</f>
        <v>0</v>
      </c>
      <c r="K141" s="87" t="n">
        <f aca="false">SUM(K142:K144)</f>
        <v>1033.2</v>
      </c>
    </row>
    <row r="142" customFormat="false" ht="15.75" hidden="false" customHeight="true" outlineLevel="0" collapsed="false">
      <c r="A142" s="65"/>
      <c r="B142" s="63"/>
      <c r="C142" s="66"/>
      <c r="D142" s="66"/>
      <c r="E142" s="63"/>
      <c r="F142" s="64" t="s">
        <v>95</v>
      </c>
      <c r="G142" s="76" t="n">
        <f aca="false">SUM(H142:K142)</f>
        <v>231.4</v>
      </c>
      <c r="H142" s="79" t="n">
        <v>0</v>
      </c>
      <c r="I142" s="79" t="n">
        <v>0</v>
      </c>
      <c r="J142" s="79" t="n">
        <v>0</v>
      </c>
      <c r="K142" s="76" t="n">
        <f aca="false">'7.2'!K361</f>
        <v>231.4</v>
      </c>
    </row>
    <row r="143" customFormat="false" ht="26.25" hidden="false" customHeight="true" outlineLevel="0" collapsed="false">
      <c r="A143" s="65"/>
      <c r="B143" s="63"/>
      <c r="C143" s="66"/>
      <c r="D143" s="66"/>
      <c r="E143" s="63"/>
      <c r="F143" s="64" t="s">
        <v>96</v>
      </c>
      <c r="G143" s="76" t="n">
        <f aca="false">SUM(H143:K143)</f>
        <v>636.1</v>
      </c>
      <c r="H143" s="79" t="n">
        <v>0</v>
      </c>
      <c r="I143" s="79" t="n">
        <v>0</v>
      </c>
      <c r="J143" s="79" t="n">
        <v>0</v>
      </c>
      <c r="K143" s="76" t="n">
        <f aca="false">'7.2'!K362</f>
        <v>636.1</v>
      </c>
    </row>
    <row r="144" customFormat="false" ht="21.75" hidden="false" customHeight="true" outlineLevel="0" collapsed="false">
      <c r="A144" s="65"/>
      <c r="B144" s="63"/>
      <c r="C144" s="66"/>
      <c r="D144" s="66"/>
      <c r="E144" s="63"/>
      <c r="F144" s="64" t="s">
        <v>97</v>
      </c>
      <c r="G144" s="76" t="n">
        <f aca="false">SUM(H144:K144)</f>
        <v>165.7</v>
      </c>
      <c r="H144" s="79" t="n">
        <v>0</v>
      </c>
      <c r="I144" s="79" t="n">
        <v>0</v>
      </c>
      <c r="J144" s="79" t="n">
        <v>0</v>
      </c>
      <c r="K144" s="76" t="n">
        <f aca="false">'7.2'!K363</f>
        <v>165.7</v>
      </c>
    </row>
    <row r="145" customFormat="false" ht="25.35" hidden="false" customHeight="true" outlineLevel="0" collapsed="false">
      <c r="A145" s="83" t="s">
        <v>110</v>
      </c>
      <c r="B145" s="83"/>
      <c r="C145" s="84" t="n">
        <v>42736</v>
      </c>
      <c r="D145" s="84" t="n">
        <v>43830</v>
      </c>
      <c r="E145" s="83"/>
      <c r="F145" s="99" t="s">
        <v>94</v>
      </c>
      <c r="G145" s="88" t="n">
        <f aca="false">SUM(G146:G148)</f>
        <v>2948.1</v>
      </c>
      <c r="H145" s="89" t="n">
        <f aca="false">SUM(H146:H148)</f>
        <v>0</v>
      </c>
      <c r="I145" s="89" t="n">
        <f aca="false">SUM(I146:I148)</f>
        <v>0</v>
      </c>
      <c r="J145" s="89" t="n">
        <f aca="false">SUM(J146:J148)</f>
        <v>0</v>
      </c>
      <c r="K145" s="88" t="n">
        <f aca="false">SUM(K146:K148)</f>
        <v>2948.1</v>
      </c>
    </row>
    <row r="146" customFormat="false" ht="18.4" hidden="false" customHeight="true" outlineLevel="0" collapsed="false">
      <c r="A146" s="83"/>
      <c r="B146" s="83"/>
      <c r="C146" s="84"/>
      <c r="D146" s="84"/>
      <c r="E146" s="83"/>
      <c r="F146" s="99" t="s">
        <v>95</v>
      </c>
      <c r="G146" s="87" t="n">
        <f aca="false">SUM(H146:K146)</f>
        <v>660.3</v>
      </c>
      <c r="H146" s="89" t="n">
        <v>0</v>
      </c>
      <c r="I146" s="89" t="n">
        <v>0</v>
      </c>
      <c r="J146" s="89" t="n">
        <v>0</v>
      </c>
      <c r="K146" s="87" t="n">
        <f aca="false">'7.2'!K366</f>
        <v>660.3</v>
      </c>
    </row>
    <row r="147" customFormat="false" ht="18.4" hidden="false" customHeight="true" outlineLevel="0" collapsed="false">
      <c r="A147" s="83"/>
      <c r="B147" s="83"/>
      <c r="C147" s="84"/>
      <c r="D147" s="84"/>
      <c r="E147" s="83"/>
      <c r="F147" s="99" t="s">
        <v>96</v>
      </c>
      <c r="G147" s="87" t="n">
        <f aca="false">SUM(H147:K147)</f>
        <v>1815</v>
      </c>
      <c r="H147" s="89" t="n">
        <v>0</v>
      </c>
      <c r="I147" s="89" t="n">
        <v>0</v>
      </c>
      <c r="J147" s="89" t="n">
        <v>0</v>
      </c>
      <c r="K147" s="87" t="n">
        <f aca="false">'7.2'!K367</f>
        <v>1815</v>
      </c>
    </row>
    <row r="148" customFormat="false" ht="16.7" hidden="false" customHeight="true" outlineLevel="0" collapsed="false">
      <c r="A148" s="83"/>
      <c r="B148" s="83"/>
      <c r="C148" s="84"/>
      <c r="D148" s="84"/>
      <c r="E148" s="83"/>
      <c r="F148" s="99" t="s">
        <v>97</v>
      </c>
      <c r="G148" s="87" t="n">
        <f aca="false">SUM(H148:K148)</f>
        <v>472.8</v>
      </c>
      <c r="H148" s="89" t="n">
        <v>0</v>
      </c>
      <c r="I148" s="89" t="n">
        <v>0</v>
      </c>
      <c r="J148" s="89" t="n">
        <v>0</v>
      </c>
      <c r="K148" s="87" t="n">
        <f aca="false">'7.2'!K368</f>
        <v>472.8</v>
      </c>
    </row>
    <row r="149" customFormat="false" ht="33" hidden="false" customHeight="true" outlineLevel="0" collapsed="false">
      <c r="A149" s="106" t="s">
        <v>111</v>
      </c>
      <c r="B149" s="125" t="s">
        <v>112</v>
      </c>
      <c r="C149" s="66" t="n">
        <v>42736</v>
      </c>
      <c r="D149" s="66" t="n">
        <v>43100</v>
      </c>
      <c r="E149" s="63" t="n">
        <v>2017</v>
      </c>
      <c r="F149" s="83" t="s">
        <v>94</v>
      </c>
      <c r="G149" s="83" t="n">
        <f aca="false">SUM(G150:G152)</f>
        <v>146.5</v>
      </c>
      <c r="H149" s="83" t="n">
        <f aca="false">SUM(H150:H152)</f>
        <v>0</v>
      </c>
      <c r="I149" s="83" t="n">
        <f aca="false">SUM(I150:I152)</f>
        <v>0</v>
      </c>
      <c r="J149" s="83" t="n">
        <f aca="false">SUM(J150:J152)</f>
        <v>0</v>
      </c>
      <c r="K149" s="83" t="n">
        <f aca="false">SUM(K150:K152)</f>
        <v>146.5</v>
      </c>
    </row>
    <row r="150" customFormat="false" ht="16.7" hidden="false" customHeight="true" outlineLevel="0" collapsed="false">
      <c r="A150" s="106"/>
      <c r="B150" s="125"/>
      <c r="C150" s="66"/>
      <c r="D150" s="66"/>
      <c r="E150" s="63"/>
      <c r="F150" s="63" t="s">
        <v>95</v>
      </c>
      <c r="G150" s="63" t="n">
        <f aca="false">SUM(H150:K150)</f>
        <v>0</v>
      </c>
      <c r="H150" s="125" t="n">
        <v>0</v>
      </c>
      <c r="I150" s="125" t="n">
        <v>0</v>
      </c>
      <c r="J150" s="63" t="n">
        <v>0</v>
      </c>
      <c r="K150" s="63" t="n">
        <v>0</v>
      </c>
    </row>
    <row r="151" customFormat="false" ht="16.7" hidden="false" customHeight="true" outlineLevel="0" collapsed="false">
      <c r="A151" s="106"/>
      <c r="B151" s="125"/>
      <c r="C151" s="66"/>
      <c r="D151" s="66"/>
      <c r="E151" s="63"/>
      <c r="F151" s="63" t="s">
        <v>105</v>
      </c>
      <c r="G151" s="63" t="n">
        <f aca="false">SUM(H151:K151)</f>
        <v>146.5</v>
      </c>
      <c r="H151" s="125" t="n">
        <v>0</v>
      </c>
      <c r="I151" s="125" t="n">
        <v>0</v>
      </c>
      <c r="J151" s="63" t="n">
        <v>0</v>
      </c>
      <c r="K151" s="63" t="n">
        <f aca="false">'7.2'!K371</f>
        <v>146.5</v>
      </c>
    </row>
    <row r="152" customFormat="false" ht="16.7" hidden="false" customHeight="true" outlineLevel="0" collapsed="false">
      <c r="A152" s="106"/>
      <c r="B152" s="125"/>
      <c r="C152" s="66"/>
      <c r="D152" s="66"/>
      <c r="E152" s="63"/>
      <c r="F152" s="63" t="s">
        <v>97</v>
      </c>
      <c r="G152" s="63" t="n">
        <f aca="false">SUM(H152:K152)</f>
        <v>0</v>
      </c>
      <c r="H152" s="125" t="n">
        <v>0</v>
      </c>
      <c r="I152" s="125" t="n">
        <v>0</v>
      </c>
      <c r="J152" s="63" t="n">
        <v>0</v>
      </c>
      <c r="K152" s="63" t="n">
        <v>0</v>
      </c>
    </row>
    <row r="153" customFormat="false" ht="16.7" hidden="false" customHeight="true" outlineLevel="0" collapsed="false">
      <c r="A153" s="106"/>
      <c r="B153" s="125"/>
      <c r="C153" s="66" t="n">
        <v>43101</v>
      </c>
      <c r="D153" s="66" t="n">
        <v>43465</v>
      </c>
      <c r="E153" s="63" t="n">
        <v>2018</v>
      </c>
      <c r="F153" s="83" t="s">
        <v>94</v>
      </c>
      <c r="G153" s="87" t="n">
        <f aca="false">SUM(G154:G156)</f>
        <v>154.3</v>
      </c>
      <c r="H153" s="83" t="n">
        <f aca="false">SUM(H154:H156)</f>
        <v>0</v>
      </c>
      <c r="I153" s="83" t="n">
        <f aca="false">SUM(I154:I156)</f>
        <v>0</v>
      </c>
      <c r="J153" s="83" t="n">
        <f aca="false">SUM(J154:J156)</f>
        <v>0</v>
      </c>
      <c r="K153" s="87" t="n">
        <f aca="false">SUM(K154:K156)</f>
        <v>154.3</v>
      </c>
    </row>
    <row r="154" customFormat="false" ht="16.7" hidden="false" customHeight="true" outlineLevel="0" collapsed="false">
      <c r="A154" s="106"/>
      <c r="B154" s="125"/>
      <c r="C154" s="66"/>
      <c r="D154" s="66"/>
      <c r="E154" s="63"/>
      <c r="F154" s="63" t="s">
        <v>95</v>
      </c>
      <c r="G154" s="76" t="n">
        <f aca="false">SUM(H154:K154)</f>
        <v>0</v>
      </c>
      <c r="H154" s="125" t="n">
        <v>0</v>
      </c>
      <c r="I154" s="125" t="n">
        <v>0</v>
      </c>
      <c r="J154" s="63" t="n">
        <v>0</v>
      </c>
      <c r="K154" s="76" t="n">
        <f aca="false">K150*1.053</f>
        <v>0</v>
      </c>
    </row>
    <row r="155" customFormat="false" ht="16.7" hidden="false" customHeight="true" outlineLevel="0" collapsed="false">
      <c r="A155" s="106"/>
      <c r="B155" s="125"/>
      <c r="C155" s="66"/>
      <c r="D155" s="66"/>
      <c r="E155" s="63"/>
      <c r="F155" s="63" t="s">
        <v>105</v>
      </c>
      <c r="G155" s="76" t="n">
        <f aca="false">SUM(H155:K155)</f>
        <v>154.3</v>
      </c>
      <c r="H155" s="125" t="n">
        <v>0</v>
      </c>
      <c r="I155" s="125" t="n">
        <v>0</v>
      </c>
      <c r="J155" s="63" t="n">
        <v>0</v>
      </c>
      <c r="K155" s="76" t="n">
        <f aca="false">'7.2'!K375</f>
        <v>154.3</v>
      </c>
    </row>
    <row r="156" customFormat="false" ht="16.7" hidden="false" customHeight="true" outlineLevel="0" collapsed="false">
      <c r="A156" s="106"/>
      <c r="B156" s="125"/>
      <c r="C156" s="66"/>
      <c r="D156" s="66"/>
      <c r="E156" s="63"/>
      <c r="F156" s="63" t="s">
        <v>97</v>
      </c>
      <c r="G156" s="79" t="n">
        <f aca="false">SUM(H156:K156)</f>
        <v>0</v>
      </c>
      <c r="H156" s="125" t="n">
        <v>0</v>
      </c>
      <c r="I156" s="125" t="n">
        <v>0</v>
      </c>
      <c r="J156" s="63" t="n">
        <v>0</v>
      </c>
      <c r="K156" s="79" t="n">
        <f aca="false">K152*1.053</f>
        <v>0</v>
      </c>
    </row>
    <row r="157" customFormat="false" ht="16.7" hidden="false" customHeight="true" outlineLevel="0" collapsed="false">
      <c r="A157" s="106"/>
      <c r="B157" s="125"/>
      <c r="C157" s="126" t="n">
        <v>43466</v>
      </c>
      <c r="D157" s="66" t="n">
        <v>43830</v>
      </c>
      <c r="E157" s="63" t="n">
        <v>2019</v>
      </c>
      <c r="F157" s="83" t="s">
        <v>94</v>
      </c>
      <c r="G157" s="87" t="n">
        <f aca="false">SUM(G158:G160)</f>
        <v>162.3</v>
      </c>
      <c r="H157" s="83" t="n">
        <f aca="false">SUM(H158:H160)</f>
        <v>0</v>
      </c>
      <c r="I157" s="83" t="n">
        <f aca="false">SUM(I158:I160)</f>
        <v>0</v>
      </c>
      <c r="J157" s="83" t="n">
        <f aca="false">SUM(J158:J160)</f>
        <v>0</v>
      </c>
      <c r="K157" s="87" t="n">
        <f aca="false">SUM(K158:K160)</f>
        <v>162.3</v>
      </c>
    </row>
    <row r="158" customFormat="false" ht="16.7" hidden="false" customHeight="true" outlineLevel="0" collapsed="false">
      <c r="A158" s="106"/>
      <c r="B158" s="125"/>
      <c r="C158" s="126"/>
      <c r="D158" s="66"/>
      <c r="E158" s="63"/>
      <c r="F158" s="63" t="s">
        <v>95</v>
      </c>
      <c r="G158" s="76" t="n">
        <f aca="false">SUM(H158:K158)</f>
        <v>0</v>
      </c>
      <c r="H158" s="125" t="n">
        <v>0</v>
      </c>
      <c r="I158" s="125" t="n">
        <v>0</v>
      </c>
      <c r="J158" s="63" t="n">
        <v>0</v>
      </c>
      <c r="K158" s="76" t="n">
        <f aca="false">K154*1.052</f>
        <v>0</v>
      </c>
    </row>
    <row r="159" customFormat="false" ht="16.7" hidden="false" customHeight="true" outlineLevel="0" collapsed="false">
      <c r="A159" s="106"/>
      <c r="B159" s="125"/>
      <c r="C159" s="126"/>
      <c r="D159" s="66"/>
      <c r="E159" s="63"/>
      <c r="F159" s="63" t="s">
        <v>105</v>
      </c>
      <c r="G159" s="76" t="n">
        <f aca="false">SUM(H159:K159)</f>
        <v>162.3</v>
      </c>
      <c r="H159" s="125" t="n">
        <v>0</v>
      </c>
      <c r="I159" s="125" t="n">
        <v>0</v>
      </c>
      <c r="J159" s="63" t="n">
        <v>0</v>
      </c>
      <c r="K159" s="76" t="n">
        <f aca="false">'7.2'!K379</f>
        <v>162.3</v>
      </c>
    </row>
    <row r="160" customFormat="false" ht="30" hidden="false" customHeight="true" outlineLevel="0" collapsed="false">
      <c r="A160" s="106"/>
      <c r="B160" s="125"/>
      <c r="C160" s="126"/>
      <c r="D160" s="66"/>
      <c r="E160" s="63"/>
      <c r="F160" s="63" t="s">
        <v>97</v>
      </c>
      <c r="G160" s="63" t="n">
        <f aca="false">SUM(H160:K160)</f>
        <v>0</v>
      </c>
      <c r="H160" s="125" t="n">
        <v>0</v>
      </c>
      <c r="I160" s="125" t="n">
        <v>0</v>
      </c>
      <c r="J160" s="63" t="n">
        <v>0</v>
      </c>
      <c r="K160" s="125" t="n">
        <f aca="false">K156*1.052</f>
        <v>0</v>
      </c>
    </row>
    <row r="161" customFormat="false" ht="16.7" hidden="false" customHeight="true" outlineLevel="0" collapsed="false">
      <c r="A161" s="65"/>
      <c r="B161" s="82" t="s">
        <v>94</v>
      </c>
      <c r="C161" s="127" t="n">
        <v>42736</v>
      </c>
      <c r="D161" s="128" t="n">
        <v>43830</v>
      </c>
      <c r="E161" s="125"/>
      <c r="F161" s="125"/>
      <c r="G161" s="129" t="n">
        <f aca="false">G157+G153+G149</f>
        <v>463.1</v>
      </c>
      <c r="H161" s="130" t="n">
        <f aca="false">H157+H153+H149</f>
        <v>0</v>
      </c>
      <c r="I161" s="130" t="n">
        <f aca="false">I157+I153+I149</f>
        <v>0</v>
      </c>
      <c r="J161" s="130" t="n">
        <f aca="false">J157+J153+J149</f>
        <v>0</v>
      </c>
      <c r="K161" s="129" t="n">
        <f aca="false">K157+K153+K149</f>
        <v>463.1</v>
      </c>
    </row>
    <row r="162" customFormat="false" ht="49.5" hidden="false" customHeight="true" outlineLevel="0" collapsed="false">
      <c r="A162" s="131" t="s">
        <v>113</v>
      </c>
      <c r="B162" s="132" t="s">
        <v>114</v>
      </c>
      <c r="C162" s="133" t="n">
        <v>42736</v>
      </c>
      <c r="D162" s="66" t="n">
        <v>43100</v>
      </c>
      <c r="E162" s="63" t="n">
        <v>2017</v>
      </c>
      <c r="F162" s="83" t="s">
        <v>94</v>
      </c>
      <c r="G162" s="83" t="n">
        <f aca="false">G163+G164+G165</f>
        <v>786.2</v>
      </c>
      <c r="H162" s="83" t="n">
        <f aca="false">H163+H164+H165</f>
        <v>0</v>
      </c>
      <c r="I162" s="83" t="n">
        <f aca="false">I163+I164+I165</f>
        <v>0</v>
      </c>
      <c r="J162" s="83" t="n">
        <f aca="false">J163+J164+J165</f>
        <v>0</v>
      </c>
      <c r="K162" s="83" t="n">
        <f aca="false">K163+K164+K165</f>
        <v>786.2</v>
      </c>
    </row>
    <row r="163" customFormat="false" ht="16.7" hidden="false" customHeight="true" outlineLevel="0" collapsed="false">
      <c r="A163" s="131"/>
      <c r="B163" s="132"/>
      <c r="C163" s="133"/>
      <c r="D163" s="66"/>
      <c r="E163" s="63"/>
      <c r="F163" s="63" t="s">
        <v>95</v>
      </c>
      <c r="G163" s="76" t="n">
        <f aca="false">H163+I163+J163+K163</f>
        <v>208.9</v>
      </c>
      <c r="H163" s="125" t="n">
        <v>0</v>
      </c>
      <c r="I163" s="125" t="n">
        <v>0</v>
      </c>
      <c r="J163" s="63" t="n">
        <v>0</v>
      </c>
      <c r="K163" s="76" t="n">
        <f aca="false">'7.2'!K383</f>
        <v>208.9</v>
      </c>
    </row>
    <row r="164" customFormat="false" ht="16.7" hidden="false" customHeight="true" outlineLevel="0" collapsed="false">
      <c r="A164" s="131"/>
      <c r="B164" s="132"/>
      <c r="C164" s="133"/>
      <c r="D164" s="66"/>
      <c r="E164" s="63"/>
      <c r="F164" s="63" t="s">
        <v>105</v>
      </c>
      <c r="G164" s="63" t="n">
        <f aca="false">H164+I164+J164+K164</f>
        <v>427.7</v>
      </c>
      <c r="H164" s="125" t="n">
        <v>0</v>
      </c>
      <c r="I164" s="125" t="n">
        <v>0</v>
      </c>
      <c r="J164" s="63" t="n">
        <v>0</v>
      </c>
      <c r="K164" s="63" t="n">
        <f aca="false">'7.2'!K384</f>
        <v>427.7</v>
      </c>
    </row>
    <row r="165" customFormat="false" ht="16.7" hidden="false" customHeight="true" outlineLevel="0" collapsed="false">
      <c r="A165" s="131"/>
      <c r="B165" s="132"/>
      <c r="C165" s="133"/>
      <c r="D165" s="66"/>
      <c r="E165" s="63"/>
      <c r="F165" s="63" t="s">
        <v>97</v>
      </c>
      <c r="G165" s="63" t="n">
        <f aca="false">H165+I165+J165+K165</f>
        <v>149.6</v>
      </c>
      <c r="H165" s="125" t="n">
        <v>0</v>
      </c>
      <c r="I165" s="125" t="n">
        <v>0</v>
      </c>
      <c r="J165" s="63" t="n">
        <v>0</v>
      </c>
      <c r="K165" s="63" t="n">
        <f aca="false">'7.2'!K385</f>
        <v>149.6</v>
      </c>
    </row>
    <row r="166" customFormat="false" ht="16.7" hidden="false" customHeight="true" outlineLevel="0" collapsed="false">
      <c r="A166" s="131"/>
      <c r="B166" s="132"/>
      <c r="C166" s="133" t="n">
        <v>43101</v>
      </c>
      <c r="D166" s="66" t="n">
        <v>43465</v>
      </c>
      <c r="E166" s="63" t="n">
        <v>2018</v>
      </c>
      <c r="F166" s="83" t="s">
        <v>94</v>
      </c>
      <c r="G166" s="87" t="n">
        <f aca="false">G167+G168+G169</f>
        <v>827.9</v>
      </c>
      <c r="H166" s="83" t="n">
        <f aca="false">H167+H168+H169</f>
        <v>0</v>
      </c>
      <c r="I166" s="83" t="n">
        <f aca="false">I167+I168+I169</f>
        <v>0</v>
      </c>
      <c r="J166" s="83" t="n">
        <f aca="false">J167+J168+J169</f>
        <v>0</v>
      </c>
      <c r="K166" s="87" t="n">
        <f aca="false">K167+K168+K169</f>
        <v>827.9</v>
      </c>
    </row>
    <row r="167" customFormat="false" ht="16.7" hidden="false" customHeight="true" outlineLevel="0" collapsed="false">
      <c r="A167" s="131"/>
      <c r="B167" s="132"/>
      <c r="C167" s="133"/>
      <c r="D167" s="66"/>
      <c r="E167" s="63"/>
      <c r="F167" s="63" t="s">
        <v>95</v>
      </c>
      <c r="G167" s="76" t="n">
        <f aca="false">H167+I167+J167+K167</f>
        <v>220</v>
      </c>
      <c r="H167" s="125" t="n">
        <v>0</v>
      </c>
      <c r="I167" s="125" t="n">
        <v>0</v>
      </c>
      <c r="J167" s="63" t="n">
        <v>0</v>
      </c>
      <c r="K167" s="76" t="n">
        <f aca="false">'7.2'!K387</f>
        <v>220</v>
      </c>
    </row>
    <row r="168" customFormat="false" ht="16.7" hidden="false" customHeight="true" outlineLevel="0" collapsed="false">
      <c r="A168" s="131"/>
      <c r="B168" s="132"/>
      <c r="C168" s="133"/>
      <c r="D168" s="66"/>
      <c r="E168" s="63"/>
      <c r="F168" s="63" t="s">
        <v>105</v>
      </c>
      <c r="G168" s="76" t="n">
        <f aca="false">H168+I168+J168+K168</f>
        <v>450.4</v>
      </c>
      <c r="H168" s="125" t="n">
        <v>0</v>
      </c>
      <c r="I168" s="125" t="n">
        <v>0</v>
      </c>
      <c r="J168" s="63" t="n">
        <v>0</v>
      </c>
      <c r="K168" s="76" t="n">
        <f aca="false">'7.2'!K388</f>
        <v>450.4</v>
      </c>
    </row>
    <row r="169" customFormat="false" ht="16.7" hidden="false" customHeight="true" outlineLevel="0" collapsed="false">
      <c r="A169" s="131"/>
      <c r="B169" s="132"/>
      <c r="C169" s="133"/>
      <c r="D169" s="66"/>
      <c r="E169" s="63"/>
      <c r="F169" s="63" t="s">
        <v>97</v>
      </c>
      <c r="G169" s="76" t="n">
        <f aca="false">H169+I169+J169+K169</f>
        <v>157.5</v>
      </c>
      <c r="H169" s="125" t="n">
        <v>0</v>
      </c>
      <c r="I169" s="125" t="n">
        <v>0</v>
      </c>
      <c r="J169" s="63" t="n">
        <v>0</v>
      </c>
      <c r="K169" s="76" t="n">
        <f aca="false">'7.2'!K389</f>
        <v>157.5</v>
      </c>
    </row>
    <row r="170" customFormat="false" ht="16.7" hidden="false" customHeight="true" outlineLevel="0" collapsed="false">
      <c r="A170" s="131"/>
      <c r="B170" s="132"/>
      <c r="C170" s="133" t="n">
        <v>43466</v>
      </c>
      <c r="D170" s="66" t="n">
        <v>43830</v>
      </c>
      <c r="E170" s="63" t="n">
        <v>2019</v>
      </c>
      <c r="F170" s="134" t="s">
        <v>94</v>
      </c>
      <c r="G170" s="87" t="n">
        <f aca="false">G171+G172+G173</f>
        <v>870.9</v>
      </c>
      <c r="H170" s="83" t="n">
        <f aca="false">H171+H172+H173</f>
        <v>0</v>
      </c>
      <c r="I170" s="83" t="n">
        <f aca="false">I171+I172+I173</f>
        <v>0</v>
      </c>
      <c r="J170" s="83" t="n">
        <f aca="false">J171+J172+J173</f>
        <v>0</v>
      </c>
      <c r="K170" s="87" t="n">
        <f aca="false">K171+K172+K173</f>
        <v>870.9</v>
      </c>
    </row>
    <row r="171" customFormat="false" ht="16.7" hidden="false" customHeight="true" outlineLevel="0" collapsed="false">
      <c r="A171" s="131"/>
      <c r="B171" s="132"/>
      <c r="C171" s="133"/>
      <c r="D171" s="66"/>
      <c r="E171" s="63"/>
      <c r="F171" s="83" t="s">
        <v>95</v>
      </c>
      <c r="G171" s="76" t="n">
        <f aca="false">H171+I171+J171+K171</f>
        <v>231.4</v>
      </c>
      <c r="H171" s="125" t="n">
        <v>0</v>
      </c>
      <c r="I171" s="125" t="n">
        <v>0</v>
      </c>
      <c r="J171" s="125" t="n">
        <v>0</v>
      </c>
      <c r="K171" s="76" t="n">
        <f aca="false">'7.2'!K391</f>
        <v>231.4</v>
      </c>
    </row>
    <row r="172" customFormat="false" ht="16.7" hidden="false" customHeight="true" outlineLevel="0" collapsed="false">
      <c r="A172" s="131"/>
      <c r="B172" s="132"/>
      <c r="C172" s="133"/>
      <c r="D172" s="66"/>
      <c r="E172" s="63"/>
      <c r="F172" s="83" t="s">
        <v>105</v>
      </c>
      <c r="G172" s="76" t="n">
        <f aca="false">H172+I172+J172+K172</f>
        <v>473.8</v>
      </c>
      <c r="H172" s="125" t="n">
        <v>0</v>
      </c>
      <c r="I172" s="125" t="n">
        <v>0</v>
      </c>
      <c r="J172" s="63" t="n">
        <v>0</v>
      </c>
      <c r="K172" s="76" t="n">
        <f aca="false">'7.2'!K392</f>
        <v>473.8</v>
      </c>
    </row>
    <row r="173" customFormat="false" ht="16.7" hidden="false" customHeight="true" outlineLevel="0" collapsed="false">
      <c r="A173" s="131"/>
      <c r="B173" s="132"/>
      <c r="C173" s="133"/>
      <c r="D173" s="66"/>
      <c r="E173" s="63"/>
      <c r="F173" s="83" t="s">
        <v>97</v>
      </c>
      <c r="G173" s="76" t="n">
        <f aca="false">H173+I173+J173+K173</f>
        <v>165.7</v>
      </c>
      <c r="H173" s="125" t="n">
        <v>0</v>
      </c>
      <c r="I173" s="125" t="n">
        <v>0</v>
      </c>
      <c r="J173" s="63" t="n">
        <v>0</v>
      </c>
      <c r="K173" s="76" t="n">
        <f aca="false">'7.2'!K393</f>
        <v>165.7</v>
      </c>
    </row>
    <row r="174" customFormat="false" ht="16.7" hidden="false" customHeight="true" outlineLevel="0" collapsed="false">
      <c r="A174" s="131"/>
      <c r="B174" s="132"/>
      <c r="C174" s="133"/>
      <c r="D174" s="66"/>
      <c r="E174" s="63"/>
      <c r="F174" s="83"/>
      <c r="G174" s="76"/>
      <c r="H174" s="125"/>
      <c r="I174" s="125"/>
      <c r="J174" s="63"/>
      <c r="K174" s="76"/>
    </row>
    <row r="175" customFormat="false" ht="16.7" hidden="false" customHeight="true" outlineLevel="0" collapsed="false">
      <c r="A175" s="125"/>
      <c r="B175" s="135" t="s">
        <v>110</v>
      </c>
      <c r="C175" s="128" t="n">
        <v>42736</v>
      </c>
      <c r="D175" s="128" t="n">
        <v>43830</v>
      </c>
      <c r="E175" s="125"/>
      <c r="F175" s="125"/>
      <c r="G175" s="129" t="n">
        <f aca="false">G162+G166+G170</f>
        <v>2485</v>
      </c>
      <c r="H175" s="130" t="n">
        <f aca="false">H162+H166+H170</f>
        <v>0</v>
      </c>
      <c r="I175" s="130" t="n">
        <f aca="false">I162+I166+I170</f>
        <v>0</v>
      </c>
      <c r="J175" s="130" t="n">
        <f aca="false">J162+J166+J170</f>
        <v>0</v>
      </c>
      <c r="K175" s="129" t="n">
        <f aca="false">K162+K166+K170</f>
        <v>2485</v>
      </c>
    </row>
    <row r="176" customFormat="false" ht="19.5" hidden="false" customHeight="true" outlineLevel="0" collapsed="false">
      <c r="A176" s="65" t="s">
        <v>115</v>
      </c>
      <c r="B176" s="63" t="s">
        <v>116</v>
      </c>
      <c r="C176" s="66" t="n">
        <v>42736</v>
      </c>
      <c r="D176" s="66" t="n">
        <v>43100</v>
      </c>
      <c r="E176" s="63" t="n">
        <v>2017</v>
      </c>
      <c r="F176" s="70" t="s">
        <v>14</v>
      </c>
      <c r="G176" s="76" t="n">
        <f aca="false">H176+I176+J176+K176</f>
        <v>914.7</v>
      </c>
      <c r="H176" s="79" t="n">
        <v>0</v>
      </c>
      <c r="I176" s="79" t="n">
        <v>0</v>
      </c>
      <c r="J176" s="79" t="n">
        <v>0</v>
      </c>
      <c r="K176" s="76" t="n">
        <f aca="false">K187</f>
        <v>914.7</v>
      </c>
    </row>
    <row r="177" customFormat="false" ht="24" hidden="false" customHeight="true" outlineLevel="0" collapsed="false">
      <c r="A177" s="65"/>
      <c r="B177" s="65"/>
      <c r="C177" s="66"/>
      <c r="D177" s="66"/>
      <c r="E177" s="63"/>
      <c r="F177" s="70"/>
      <c r="G177" s="76"/>
      <c r="H177" s="79"/>
      <c r="I177" s="79"/>
      <c r="J177" s="79"/>
      <c r="K177" s="76"/>
    </row>
    <row r="178" customFormat="false" ht="19.5" hidden="false" customHeight="true" outlineLevel="0" collapsed="false">
      <c r="A178" s="65"/>
      <c r="B178" s="65"/>
      <c r="C178" s="66" t="n">
        <v>43101</v>
      </c>
      <c r="D178" s="66" t="n">
        <v>43465</v>
      </c>
      <c r="E178" s="63" t="n">
        <v>2018</v>
      </c>
      <c r="F178" s="72" t="s">
        <v>14</v>
      </c>
      <c r="G178" s="76" t="n">
        <f aca="false">H178+I178+J178+K178</f>
        <v>963.2</v>
      </c>
      <c r="H178" s="79" t="n">
        <v>0</v>
      </c>
      <c r="I178" s="79" t="n">
        <v>0</v>
      </c>
      <c r="J178" s="79" t="n">
        <v>0</v>
      </c>
      <c r="K178" s="76" t="n">
        <f aca="false">'7.3'!K401</f>
        <v>963.2</v>
      </c>
    </row>
    <row r="179" customFormat="false" ht="25.5" hidden="false" customHeight="true" outlineLevel="0" collapsed="false">
      <c r="A179" s="65"/>
      <c r="B179" s="65"/>
      <c r="C179" s="66"/>
      <c r="D179" s="66"/>
      <c r="E179" s="63"/>
      <c r="F179" s="72"/>
      <c r="G179" s="76"/>
      <c r="H179" s="79"/>
      <c r="I179" s="79"/>
      <c r="J179" s="79"/>
      <c r="K179" s="76"/>
    </row>
    <row r="180" customFormat="false" ht="14.1" hidden="false" customHeight="true" outlineLevel="0" collapsed="false">
      <c r="A180" s="65"/>
      <c r="B180" s="65"/>
      <c r="C180" s="66" t="n">
        <v>43466</v>
      </c>
      <c r="D180" s="66" t="n">
        <v>43830</v>
      </c>
      <c r="E180" s="63" t="n">
        <v>2019</v>
      </c>
      <c r="F180" s="72" t="s">
        <v>14</v>
      </c>
      <c r="G180" s="76" t="n">
        <f aca="false">H180+I180+J180+K180</f>
        <v>1013.3</v>
      </c>
      <c r="H180" s="79" t="n">
        <v>0</v>
      </c>
      <c r="I180" s="79" t="n">
        <v>0</v>
      </c>
      <c r="J180" s="79" t="n">
        <v>0</v>
      </c>
      <c r="K180" s="76" t="n">
        <f aca="false">'7.3'!K403</f>
        <v>1013.3</v>
      </c>
    </row>
    <row r="181" customFormat="false" ht="22.5" hidden="false" customHeight="true" outlineLevel="0" collapsed="false">
      <c r="A181" s="65"/>
      <c r="B181" s="63"/>
      <c r="C181" s="66"/>
      <c r="D181" s="66"/>
      <c r="E181" s="63"/>
      <c r="F181" s="72"/>
      <c r="G181" s="76"/>
      <c r="H181" s="79"/>
      <c r="I181" s="79"/>
      <c r="J181" s="79"/>
      <c r="K181" s="76"/>
    </row>
    <row r="182" customFormat="false" ht="18" hidden="false" customHeight="true" outlineLevel="0" collapsed="false">
      <c r="A182" s="83"/>
      <c r="B182" s="83" t="s">
        <v>94</v>
      </c>
      <c r="C182" s="84" t="n">
        <v>42736</v>
      </c>
      <c r="D182" s="84" t="n">
        <v>43830</v>
      </c>
      <c r="E182" s="83"/>
      <c r="F182" s="90"/>
      <c r="G182" s="87" t="n">
        <f aca="false">G176+G178+G180</f>
        <v>2891.2</v>
      </c>
      <c r="H182" s="89" t="n">
        <v>0</v>
      </c>
      <c r="I182" s="89" t="n">
        <v>0</v>
      </c>
      <c r="J182" s="89" t="n">
        <v>0</v>
      </c>
      <c r="K182" s="87" t="n">
        <f aca="false">K176+K178+K180</f>
        <v>2891.2</v>
      </c>
    </row>
    <row r="183" customFormat="false" ht="9" hidden="false" customHeight="true" outlineLevel="0" collapsed="false">
      <c r="A183" s="83"/>
      <c r="B183" s="83"/>
      <c r="C183" s="84"/>
      <c r="D183" s="84"/>
      <c r="E183" s="83"/>
      <c r="F183" s="90"/>
      <c r="G183" s="87"/>
      <c r="H183" s="89"/>
      <c r="I183" s="89"/>
      <c r="J183" s="89"/>
      <c r="K183" s="87"/>
    </row>
    <row r="184" customFormat="false" ht="20.25" hidden="false" customHeight="true" outlineLevel="0" collapsed="false">
      <c r="A184" s="116" t="s">
        <v>46</v>
      </c>
      <c r="B184" s="63" t="s">
        <v>117</v>
      </c>
      <c r="C184" s="66" t="n">
        <v>42736</v>
      </c>
      <c r="D184" s="66" t="n">
        <v>43100</v>
      </c>
      <c r="E184" s="63" t="n">
        <v>2017</v>
      </c>
      <c r="F184" s="63" t="s">
        <v>14</v>
      </c>
      <c r="G184" s="136"/>
      <c r="H184" s="137"/>
      <c r="I184" s="137"/>
      <c r="J184" s="137"/>
      <c r="K184" s="136"/>
    </row>
    <row r="185" customFormat="false" ht="2.25" hidden="true" customHeight="true" outlineLevel="0" collapsed="false">
      <c r="A185" s="116"/>
      <c r="B185" s="63"/>
      <c r="C185" s="63"/>
      <c r="D185" s="66"/>
      <c r="E185" s="63"/>
      <c r="F185" s="63"/>
      <c r="G185" s="138"/>
      <c r="H185" s="137"/>
      <c r="I185" s="137"/>
      <c r="J185" s="137"/>
      <c r="K185" s="136"/>
    </row>
    <row r="186" customFormat="false" ht="21" hidden="true" customHeight="true" outlineLevel="0" collapsed="false">
      <c r="A186" s="116"/>
      <c r="B186" s="63"/>
      <c r="C186" s="63"/>
      <c r="D186" s="66"/>
      <c r="E186" s="63"/>
      <c r="F186" s="63"/>
      <c r="G186" s="138"/>
      <c r="H186" s="137"/>
      <c r="I186" s="137"/>
      <c r="J186" s="137"/>
      <c r="K186" s="136"/>
    </row>
    <row r="187" customFormat="false" ht="19.7" hidden="false" customHeight="true" outlineLevel="0" collapsed="false">
      <c r="A187" s="116"/>
      <c r="B187" s="63"/>
      <c r="C187" s="63"/>
      <c r="D187" s="66"/>
      <c r="E187" s="63"/>
      <c r="F187" s="63"/>
      <c r="G187" s="139" t="n">
        <f aca="false">H187+I187+J187+K187</f>
        <v>914.7</v>
      </c>
      <c r="H187" s="140" t="n">
        <v>0</v>
      </c>
      <c r="I187" s="140" t="n">
        <v>0</v>
      </c>
      <c r="J187" s="140" t="n">
        <v>0</v>
      </c>
      <c r="K187" s="141" t="n">
        <f aca="false">'7.3'!K409</f>
        <v>914.7</v>
      </c>
    </row>
    <row r="188" customFormat="false" ht="6.35" hidden="false" customHeight="true" outlineLevel="0" collapsed="false">
      <c r="A188" s="116"/>
      <c r="B188" s="63"/>
      <c r="C188" s="66"/>
      <c r="D188" s="66"/>
      <c r="E188" s="63"/>
      <c r="F188" s="63"/>
      <c r="G188" s="141"/>
      <c r="H188" s="140"/>
      <c r="I188" s="140"/>
      <c r="J188" s="140"/>
      <c r="K188" s="141"/>
    </row>
    <row r="189" customFormat="false" ht="32.25" hidden="true" customHeight="true" outlineLevel="0" collapsed="false">
      <c r="A189" s="116"/>
      <c r="B189" s="63"/>
      <c r="C189" s="63"/>
      <c r="D189" s="65"/>
      <c r="E189" s="63"/>
      <c r="F189" s="63"/>
      <c r="G189" s="76"/>
      <c r="H189" s="140"/>
      <c r="I189" s="140"/>
      <c r="J189" s="140"/>
      <c r="K189" s="141"/>
    </row>
    <row r="190" customFormat="false" ht="29.25" hidden="false" customHeight="true" outlineLevel="0" collapsed="false">
      <c r="A190" s="116"/>
      <c r="B190" s="63"/>
      <c r="C190" s="66" t="n">
        <v>43101</v>
      </c>
      <c r="D190" s="66" t="n">
        <v>43465</v>
      </c>
      <c r="E190" s="63" t="n">
        <v>2018</v>
      </c>
      <c r="F190" s="63" t="s">
        <v>109</v>
      </c>
      <c r="G190" s="76" t="n">
        <f aca="false">H190+I190+J190+K190</f>
        <v>963.2</v>
      </c>
      <c r="H190" s="79" t="n">
        <v>0</v>
      </c>
      <c r="I190" s="142" t="n">
        <v>0</v>
      </c>
      <c r="J190" s="79" t="n">
        <v>0</v>
      </c>
      <c r="K190" s="76" t="n">
        <f aca="false">'7.3'!K412</f>
        <v>963.2</v>
      </c>
    </row>
    <row r="191" customFormat="false" ht="21.3" hidden="false" customHeight="true" outlineLevel="0" collapsed="false">
      <c r="A191" s="116"/>
      <c r="B191" s="63"/>
      <c r="C191" s="63"/>
      <c r="D191" s="63"/>
      <c r="E191" s="63"/>
      <c r="F191" s="63"/>
      <c r="G191" s="76"/>
      <c r="H191" s="79"/>
      <c r="I191" s="142"/>
      <c r="J191" s="79"/>
      <c r="K191" s="76"/>
    </row>
    <row r="192" customFormat="false" ht="17.25" hidden="false" customHeight="true" outlineLevel="0" collapsed="false">
      <c r="A192" s="116"/>
      <c r="B192" s="63"/>
      <c r="C192" s="66" t="n">
        <v>43466</v>
      </c>
      <c r="D192" s="66" t="n">
        <v>43830</v>
      </c>
      <c r="E192" s="63" t="n">
        <v>2019</v>
      </c>
      <c r="F192" s="63" t="s">
        <v>109</v>
      </c>
      <c r="G192" s="76" t="n">
        <f aca="false">H192+I192+J192+K192</f>
        <v>1013.3</v>
      </c>
      <c r="H192" s="79" t="n">
        <v>0</v>
      </c>
      <c r="I192" s="79" t="n">
        <v>0</v>
      </c>
      <c r="J192" s="79" t="n">
        <v>0</v>
      </c>
      <c r="K192" s="76" t="n">
        <f aca="false">'7.3'!K414</f>
        <v>1013.3</v>
      </c>
    </row>
    <row r="193" customFormat="false" ht="41.55" hidden="false" customHeight="true" outlineLevel="0" collapsed="false">
      <c r="A193" s="116"/>
      <c r="B193" s="63"/>
      <c r="C193" s="66"/>
      <c r="D193" s="66"/>
      <c r="E193" s="66"/>
      <c r="F193" s="66"/>
      <c r="G193" s="76"/>
      <c r="H193" s="79"/>
      <c r="I193" s="79"/>
      <c r="J193" s="79"/>
      <c r="K193" s="76"/>
    </row>
    <row r="194" customFormat="false" ht="15.75" hidden="false" customHeight="true" outlineLevel="0" collapsed="false">
      <c r="A194" s="143"/>
      <c r="B194" s="82" t="s">
        <v>94</v>
      </c>
      <c r="C194" s="84" t="n">
        <v>42736</v>
      </c>
      <c r="D194" s="84" t="n">
        <v>43830</v>
      </c>
      <c r="E194" s="65"/>
      <c r="F194" s="65"/>
      <c r="G194" s="87" t="n">
        <f aca="false">G187+G190+G192</f>
        <v>2891.2</v>
      </c>
      <c r="H194" s="89" t="n">
        <f aca="false">H187+H190+H192</f>
        <v>0</v>
      </c>
      <c r="I194" s="89" t="n">
        <f aca="false">I187+I190+I192</f>
        <v>0</v>
      </c>
      <c r="J194" s="89" t="n">
        <f aca="false">J187+J190+J192</f>
        <v>0</v>
      </c>
      <c r="K194" s="87" t="n">
        <f aca="false">K187+K190+K192</f>
        <v>2891.2</v>
      </c>
    </row>
    <row r="195" customFormat="false" ht="32.45" hidden="false" customHeight="true" outlineLevel="0" collapsed="false"/>
    <row r="196" customFormat="false" ht="32.45" hidden="false" customHeight="true" outlineLevel="0" collapsed="false"/>
    <row r="197" customFormat="false" ht="39" hidden="false" customHeight="true" outlineLevel="0" collapsed="false"/>
    <row r="198" customFormat="false" ht="33.4" hidden="false" customHeight="true" outlineLevel="0" collapsed="false"/>
    <row r="199" customFormat="false" ht="18.75" hidden="false" customHeight="true" outlineLevel="0" collapsed="false">
      <c r="A199" s="144"/>
      <c r="B199" s="145"/>
      <c r="C199" s="146"/>
      <c r="D199" s="146"/>
      <c r="E199" s="147"/>
      <c r="F199" s="146"/>
      <c r="G199" s="146"/>
      <c r="H199" s="146"/>
      <c r="I199" s="146"/>
      <c r="J199" s="148"/>
      <c r="K199" s="146"/>
    </row>
    <row r="200" customFormat="false" ht="15" hidden="true" customHeight="false" outlineLevel="0" collapsed="false">
      <c r="A200" s="26"/>
    </row>
    <row r="201" customFormat="false" ht="15" hidden="true" customHeight="false" outlineLevel="0" collapsed="false">
      <c r="A201" s="149" t="s">
        <v>118</v>
      </c>
      <c r="B201" s="149"/>
      <c r="C201" s="149"/>
      <c r="D201" s="149"/>
      <c r="E201" s="149"/>
      <c r="F201" s="149"/>
    </row>
    <row r="202" customFormat="false" ht="15" hidden="true" customHeight="false" outlineLevel="0" collapsed="false">
      <c r="A202" s="149" t="s">
        <v>119</v>
      </c>
      <c r="B202" s="149"/>
      <c r="C202" s="149"/>
      <c r="D202" s="149"/>
      <c r="E202" s="149"/>
      <c r="F202" s="149"/>
    </row>
    <row r="203" customFormat="false" ht="15" hidden="true" customHeight="false" outlineLevel="0" collapsed="false">
      <c r="A203" s="149" t="s">
        <v>120</v>
      </c>
      <c r="B203" s="149"/>
      <c r="C203" s="149"/>
      <c r="D203" s="149"/>
      <c r="E203" s="149"/>
      <c r="F203" s="149"/>
      <c r="G203" s="149"/>
    </row>
    <row r="204" customFormat="false" ht="15" hidden="true" customHeight="false" outlineLevel="0" collapsed="false">
      <c r="A204" s="150" t="s">
        <v>121</v>
      </c>
    </row>
    <row r="205" customFormat="false" ht="15" hidden="true" customHeight="false" outlineLevel="0" collapsed="false">
      <c r="A205" s="150" t="s">
        <v>122</v>
      </c>
    </row>
    <row r="206" customFormat="false" ht="15" hidden="true" customHeight="true" outlineLevel="0" collapsed="false">
      <c r="A206" s="27" t="s">
        <v>3</v>
      </c>
      <c r="B206" s="151" t="s">
        <v>123</v>
      </c>
      <c r="C206" s="152" t="s">
        <v>124</v>
      </c>
      <c r="D206" s="152"/>
      <c r="E206" s="152"/>
      <c r="F206" s="152"/>
      <c r="G206" s="153" t="s">
        <v>125</v>
      </c>
      <c r="H206" s="153"/>
      <c r="I206" s="153"/>
      <c r="J206" s="153"/>
      <c r="K206" s="153"/>
      <c r="L206" s="152"/>
      <c r="M206" s="152"/>
      <c r="N206" s="152"/>
      <c r="O206" s="152"/>
      <c r="P206" s="152"/>
      <c r="Q206" s="152"/>
      <c r="R206" s="152"/>
    </row>
    <row r="207" customFormat="false" ht="15" hidden="true" customHeight="true" outlineLevel="0" collapsed="false">
      <c r="A207" s="154" t="s">
        <v>9</v>
      </c>
      <c r="B207" s="155" t="s">
        <v>126</v>
      </c>
      <c r="C207" s="156" t="s">
        <v>127</v>
      </c>
      <c r="D207" s="156"/>
      <c r="E207" s="156"/>
      <c r="F207" s="156"/>
      <c r="G207" s="157" t="s">
        <v>128</v>
      </c>
      <c r="H207" s="157"/>
      <c r="I207" s="157"/>
      <c r="J207" s="157"/>
      <c r="K207" s="157"/>
      <c r="L207" s="156" t="s">
        <v>129</v>
      </c>
      <c r="M207" s="156"/>
      <c r="N207" s="156"/>
      <c r="O207" s="156"/>
      <c r="P207" s="156"/>
      <c r="Q207" s="156"/>
      <c r="R207" s="156"/>
    </row>
    <row r="208" customFormat="false" ht="15.75" hidden="true" customHeight="true" outlineLevel="0" collapsed="false">
      <c r="A208" s="158"/>
      <c r="B208" s="155" t="s">
        <v>130</v>
      </c>
      <c r="C208" s="159"/>
      <c r="D208" s="159"/>
      <c r="E208" s="159"/>
      <c r="F208" s="159"/>
      <c r="G208" s="160"/>
      <c r="H208" s="160"/>
      <c r="I208" s="160"/>
      <c r="J208" s="160"/>
      <c r="K208" s="160"/>
      <c r="L208" s="161" t="s">
        <v>131</v>
      </c>
      <c r="M208" s="161"/>
      <c r="N208" s="161"/>
      <c r="O208" s="161"/>
      <c r="P208" s="161"/>
      <c r="Q208" s="161"/>
      <c r="R208" s="161"/>
    </row>
    <row r="209" customFormat="false" ht="15" hidden="true" customHeight="true" outlineLevel="0" collapsed="false">
      <c r="A209" s="158"/>
      <c r="B209" s="162"/>
      <c r="C209" s="28" t="s">
        <v>132</v>
      </c>
      <c r="D209" s="28"/>
      <c r="E209" s="28"/>
      <c r="F209" s="28"/>
      <c r="G209" s="30" t="s">
        <v>132</v>
      </c>
      <c r="H209" s="30"/>
      <c r="I209" s="30"/>
      <c r="J209" s="30"/>
      <c r="K209" s="30"/>
      <c r="L209" s="152"/>
      <c r="M209" s="152"/>
      <c r="N209" s="152"/>
      <c r="O209" s="152"/>
      <c r="P209" s="152"/>
      <c r="Q209" s="152"/>
      <c r="R209" s="152"/>
    </row>
    <row r="210" customFormat="false" ht="15.75" hidden="true" customHeight="true" outlineLevel="0" collapsed="false">
      <c r="A210" s="158"/>
      <c r="B210" s="162"/>
      <c r="C210" s="28"/>
      <c r="D210" s="28"/>
      <c r="E210" s="28"/>
      <c r="F210" s="28"/>
      <c r="G210" s="30"/>
      <c r="H210" s="30"/>
      <c r="I210" s="30"/>
      <c r="J210" s="30"/>
      <c r="K210" s="30"/>
      <c r="L210" s="161" t="s">
        <v>132</v>
      </c>
      <c r="M210" s="161"/>
      <c r="N210" s="161"/>
      <c r="O210" s="161"/>
      <c r="P210" s="161"/>
      <c r="Q210" s="161"/>
      <c r="R210" s="161"/>
    </row>
    <row r="211" customFormat="false" ht="15" hidden="true" customHeight="true" outlineLevel="0" collapsed="false">
      <c r="A211" s="158"/>
      <c r="B211" s="162"/>
      <c r="C211" s="28" t="s">
        <v>133</v>
      </c>
      <c r="D211" s="28" t="s">
        <v>134</v>
      </c>
      <c r="E211" s="28"/>
      <c r="F211" s="30" t="s">
        <v>135</v>
      </c>
      <c r="G211" s="30" t="s">
        <v>133</v>
      </c>
      <c r="H211" s="30"/>
      <c r="I211" s="30" t="s">
        <v>134</v>
      </c>
      <c r="J211" s="30" t="s">
        <v>135</v>
      </c>
      <c r="K211" s="30"/>
      <c r="L211" s="155"/>
      <c r="M211" s="28" t="s">
        <v>134</v>
      </c>
      <c r="N211" s="28"/>
      <c r="O211" s="28" t="s">
        <v>135</v>
      </c>
      <c r="P211" s="28" t="s">
        <v>136</v>
      </c>
      <c r="Q211" s="28" t="s">
        <v>137</v>
      </c>
      <c r="R211" s="28"/>
    </row>
    <row r="212" customFormat="false" ht="65.25" hidden="true" customHeight="false" outlineLevel="0" collapsed="false">
      <c r="A212" s="158"/>
      <c r="B212" s="162"/>
      <c r="C212" s="28"/>
      <c r="D212" s="28"/>
      <c r="E212" s="28"/>
      <c r="F212" s="30"/>
      <c r="G212" s="30"/>
      <c r="H212" s="30"/>
      <c r="I212" s="30"/>
      <c r="J212" s="30"/>
      <c r="K212" s="30"/>
      <c r="L212" s="33" t="s">
        <v>138</v>
      </c>
      <c r="M212" s="28"/>
      <c r="N212" s="28"/>
      <c r="O212" s="28"/>
      <c r="P212" s="28"/>
      <c r="Q212" s="28"/>
      <c r="R212" s="28"/>
    </row>
    <row r="213" customFormat="false" ht="140.25" hidden="true" customHeight="true" outlineLevel="0" collapsed="false">
      <c r="A213" s="163" t="n">
        <v>1</v>
      </c>
      <c r="B213" s="164" t="s">
        <v>139</v>
      </c>
      <c r="C213" s="165" t="n">
        <f aca="false">"#ссыл!"</f>
        <v>0</v>
      </c>
      <c r="D213" s="166" t="n">
        <f aca="false">"#ссыл!"</f>
        <v>0</v>
      </c>
      <c r="E213" s="166"/>
      <c r="F213" s="165" t="n">
        <f aca="false">"#ссыл!"</f>
        <v>0</v>
      </c>
      <c r="G213" s="166" t="n">
        <f aca="false">"#ссыл!"</f>
        <v>0</v>
      </c>
      <c r="H213" s="166"/>
      <c r="I213" s="167" t="n">
        <f aca="false">"#ссыл!"</f>
        <v>0</v>
      </c>
      <c r="J213" s="168" t="n">
        <f aca="false">"#ссыл!"</f>
        <v>0</v>
      </c>
      <c r="K213" s="169"/>
      <c r="L213" s="170" t="n">
        <f aca="false">"#ссыл!"</f>
        <v>0</v>
      </c>
      <c r="M213" s="171" t="n">
        <f aca="false">"#ссыл!"</f>
        <v>0</v>
      </c>
      <c r="N213" s="171"/>
      <c r="O213" s="165" t="n">
        <f aca="false">"#ссыл!"</f>
        <v>0</v>
      </c>
      <c r="P213" s="167" t="n">
        <f aca="false">"#ссыл!"</f>
        <v>0</v>
      </c>
      <c r="Q213" s="169" t="n">
        <v>0</v>
      </c>
      <c r="R213" s="169"/>
    </row>
    <row r="214" customFormat="false" ht="68.65" hidden="true" customHeight="true" outlineLevel="0" collapsed="false">
      <c r="A214" s="31" t="n">
        <v>2</v>
      </c>
      <c r="B214" s="41" t="s">
        <v>140</v>
      </c>
      <c r="C214" s="170" t="n">
        <f aca="false">H37</f>
        <v>0</v>
      </c>
      <c r="D214" s="172" t="n">
        <f aca="false">I37</f>
        <v>3151.978</v>
      </c>
      <c r="E214" s="172"/>
      <c r="F214" s="170" t="n">
        <f aca="false">J37</f>
        <v>3151.978</v>
      </c>
      <c r="G214" s="166" t="n">
        <f aca="false">H42</f>
        <v>0</v>
      </c>
      <c r="H214" s="166"/>
      <c r="I214" s="167" t="n">
        <f aca="false">I42</f>
        <v>9637.2</v>
      </c>
      <c r="J214" s="173" t="n">
        <f aca="false">J42</f>
        <v>0</v>
      </c>
      <c r="K214" s="169"/>
      <c r="L214" s="170" t="n">
        <f aca="false">H47</f>
        <v>0</v>
      </c>
      <c r="M214" s="174" t="n">
        <f aca="false">I47</f>
        <v>9637.2</v>
      </c>
      <c r="N214" s="174"/>
      <c r="O214" s="170" t="n">
        <f aca="false">J47</f>
        <v>0</v>
      </c>
      <c r="P214" s="167" t="n">
        <f aca="false">K47</f>
        <v>26563.1</v>
      </c>
      <c r="Q214" s="169" t="n">
        <v>0</v>
      </c>
      <c r="R214" s="169"/>
    </row>
    <row r="215" customFormat="false" ht="89.25" hidden="true" customHeight="true" outlineLevel="0" collapsed="false">
      <c r="A215" s="31" t="n">
        <v>3</v>
      </c>
      <c r="B215" s="41" t="s">
        <v>141</v>
      </c>
      <c r="C215" s="170" t="n">
        <f aca="false">H38</f>
        <v>0</v>
      </c>
      <c r="D215" s="166" t="n">
        <f aca="false">I38</f>
        <v>3221.522</v>
      </c>
      <c r="E215" s="166"/>
      <c r="F215" s="170" t="n">
        <f aca="false">J38</f>
        <v>3336.522</v>
      </c>
      <c r="G215" s="166" t="n">
        <f aca="false">H43</f>
        <v>0</v>
      </c>
      <c r="H215" s="166"/>
      <c r="I215" s="167" t="n">
        <f aca="false">I43</f>
        <v>0</v>
      </c>
      <c r="J215" s="173" t="n">
        <f aca="false">J43</f>
        <v>0</v>
      </c>
      <c r="K215" s="169"/>
      <c r="L215" s="170" t="n">
        <f aca="false">H48</f>
        <v>0</v>
      </c>
      <c r="M215" s="174" t="n">
        <f aca="false">I48</f>
        <v>0</v>
      </c>
      <c r="N215" s="174"/>
      <c r="O215" s="170" t="n">
        <f aca="false">J48</f>
        <v>0</v>
      </c>
      <c r="P215" s="167" t="n">
        <f aca="false">K48</f>
        <v>22318.8</v>
      </c>
      <c r="Q215" s="169" t="n">
        <v>0</v>
      </c>
      <c r="R215" s="169"/>
    </row>
    <row r="216" customFormat="false" ht="90.95" hidden="true" customHeight="true" outlineLevel="0" collapsed="false">
      <c r="A216" s="31" t="n">
        <v>4</v>
      </c>
      <c r="B216" s="41" t="s">
        <v>142</v>
      </c>
      <c r="C216" s="170" t="n">
        <f aca="false">H40</f>
        <v>0</v>
      </c>
      <c r="D216" s="166" t="n">
        <f aca="false">I40</f>
        <v>0</v>
      </c>
      <c r="E216" s="166"/>
      <c r="F216" s="167" t="n">
        <f aca="false">J45</f>
        <v>0</v>
      </c>
      <c r="G216" s="166" t="n">
        <f aca="false">H45</f>
        <v>0</v>
      </c>
      <c r="H216" s="166"/>
      <c r="I216" s="167" t="n">
        <f aca="false">I45</f>
        <v>0</v>
      </c>
      <c r="J216" s="173" t="n">
        <f aca="false">J45</f>
        <v>0</v>
      </c>
      <c r="K216" s="169"/>
      <c r="L216" s="170" t="n">
        <f aca="false">H50</f>
        <v>0</v>
      </c>
      <c r="M216" s="174" t="n">
        <f aca="false">I50</f>
        <v>0</v>
      </c>
      <c r="N216" s="174"/>
      <c r="O216" s="170" t="n">
        <f aca="false">J50</f>
        <v>0</v>
      </c>
      <c r="P216" s="167" t="n">
        <f aca="false">K50</f>
        <v>1013.3</v>
      </c>
      <c r="Q216" s="169" t="n">
        <v>0</v>
      </c>
      <c r="R216" s="169"/>
    </row>
    <row r="217" customFormat="false" ht="15.75" hidden="true" customHeight="true" outlineLevel="0" collapsed="false">
      <c r="A217" s="175"/>
      <c r="B217" s="41" t="s">
        <v>94</v>
      </c>
      <c r="C217" s="176" t="n">
        <f aca="false">C216+C215+C214+C213</f>
        <v>0</v>
      </c>
      <c r="D217" s="177" t="n">
        <f aca="false">D216+D215+D214+D213</f>
        <v>6373.5</v>
      </c>
      <c r="E217" s="177"/>
      <c r="F217" s="176" t="n">
        <f aca="false">F216+F215+F214+F213</f>
        <v>6488.5</v>
      </c>
      <c r="G217" s="178" t="n">
        <f aca="false">G216+G215+G214+G213</f>
        <v>0</v>
      </c>
      <c r="H217" s="178"/>
      <c r="I217" s="179" t="n">
        <f aca="false">I216+I215+I214+I213</f>
        <v>9637.2</v>
      </c>
      <c r="J217" s="180" t="n">
        <f aca="false">J216+J215+J214+J213</f>
        <v>0</v>
      </c>
      <c r="K217" s="181"/>
      <c r="L217" s="182" t="n">
        <f aca="false">L216+L215+L214+L213</f>
        <v>0</v>
      </c>
      <c r="M217" s="183" t="n">
        <f aca="false">M216+M215+M214+M213</f>
        <v>9637.2</v>
      </c>
      <c r="N217" s="183"/>
      <c r="O217" s="184" t="n">
        <f aca="false">O216+O215+O214+O213</f>
        <v>0</v>
      </c>
      <c r="P217" s="179" t="n">
        <f aca="false">P216+P215+P214+P213</f>
        <v>49895.2</v>
      </c>
      <c r="Q217" s="181" t="n">
        <f aca="false">Q216+Q215+Q214+Q213</f>
        <v>0</v>
      </c>
      <c r="R217" s="181"/>
    </row>
    <row r="218" customFormat="false" ht="15.2" hidden="true" customHeight="true" outlineLevel="0" collapsed="false">
      <c r="A218" s="185"/>
      <c r="B218" s="185"/>
      <c r="C218" s="185"/>
      <c r="D218" s="185"/>
      <c r="E218" s="185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46"/>
    </row>
    <row r="219" customFormat="false" ht="16.5" hidden="true" customHeight="true" outlineLevel="0" collapsed="false">
      <c r="A219" s="187" t="s">
        <v>143</v>
      </c>
      <c r="B219" s="187"/>
      <c r="C219" s="187"/>
      <c r="D219" s="146"/>
      <c r="E219" s="188"/>
      <c r="F219" s="188"/>
      <c r="G219" s="189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46"/>
    </row>
    <row r="220" customFormat="false" ht="15.75" hidden="true" customHeight="true" outlineLevel="0" collapsed="false">
      <c r="A220" s="187"/>
      <c r="B220" s="187"/>
      <c r="C220" s="187"/>
      <c r="D220" s="146"/>
      <c r="E220" s="191" t="s">
        <v>144</v>
      </c>
      <c r="F220" s="191"/>
      <c r="G220" s="189"/>
      <c r="H220" s="192" t="s">
        <v>145</v>
      </c>
      <c r="I220" s="192"/>
      <c r="J220" s="192"/>
      <c r="K220" s="192"/>
      <c r="L220" s="192"/>
      <c r="M220" s="192"/>
      <c r="N220" s="192" t="s">
        <v>146</v>
      </c>
      <c r="O220" s="192"/>
      <c r="P220" s="192"/>
      <c r="Q220" s="192"/>
      <c r="R220" s="146"/>
    </row>
    <row r="221" customFormat="false" ht="15.75" hidden="true" customHeight="false" outlineLevel="0" collapsed="false">
      <c r="A221" s="144"/>
      <c r="B221" s="145"/>
      <c r="C221" s="146"/>
      <c r="D221" s="146"/>
      <c r="E221" s="147"/>
      <c r="F221" s="146"/>
      <c r="G221" s="146"/>
      <c r="H221" s="146"/>
      <c r="I221" s="146"/>
      <c r="J221" s="148"/>
      <c r="K221" s="146"/>
      <c r="L221" s="146"/>
      <c r="M221" s="146"/>
      <c r="N221" s="146"/>
      <c r="O221" s="146"/>
      <c r="P221" s="146"/>
      <c r="Q221" s="146"/>
      <c r="R221" s="146"/>
    </row>
    <row r="222" customFormat="false" ht="15" hidden="true" customHeight="false" outlineLevel="0" collapsed="false">
      <c r="A222" s="150"/>
    </row>
    <row r="223" customFormat="false" ht="15" hidden="true" customHeight="false" outlineLevel="0" collapsed="false">
      <c r="A223" s="149" t="s">
        <v>147</v>
      </c>
      <c r="B223" s="149"/>
      <c r="C223" s="149"/>
      <c r="D223" s="149"/>
      <c r="E223" s="149"/>
      <c r="F223" s="149"/>
    </row>
    <row r="224" customFormat="false" ht="15" hidden="true" customHeight="false" outlineLevel="0" collapsed="false">
      <c r="A224" s="150"/>
    </row>
    <row r="225" customFormat="false" ht="15" hidden="true" customHeight="false" outlineLevel="0" collapsed="false">
      <c r="A225" s="54"/>
    </row>
    <row r="226" customFormat="false" ht="15" hidden="true" customHeight="false" outlineLevel="0" collapsed="false">
      <c r="A226" s="149" t="s">
        <v>1</v>
      </c>
      <c r="B226" s="149"/>
      <c r="C226" s="149"/>
      <c r="D226" s="149"/>
      <c r="E226" s="149"/>
      <c r="F226" s="149"/>
    </row>
    <row r="227" customFormat="false" ht="15" hidden="true" customHeight="false" outlineLevel="0" collapsed="false">
      <c r="A227" s="149" t="s">
        <v>148</v>
      </c>
      <c r="B227" s="149"/>
      <c r="C227" s="149"/>
      <c r="D227" s="149"/>
      <c r="E227" s="149"/>
      <c r="F227" s="149"/>
    </row>
    <row r="228" customFormat="false" ht="15" hidden="true" customHeight="false" outlineLevel="0" collapsed="false">
      <c r="A228" s="54"/>
    </row>
    <row r="229" customFormat="false" ht="31.5" hidden="true" customHeight="true" outlineLevel="0" collapsed="false">
      <c r="A229" s="193" t="s">
        <v>149</v>
      </c>
      <c r="B229" s="193"/>
      <c r="C229" s="193"/>
      <c r="D229" s="193"/>
      <c r="E229" s="193"/>
      <c r="F229" s="193"/>
      <c r="G229" s="146"/>
      <c r="H229" s="146"/>
    </row>
    <row r="230" customFormat="false" ht="16.5" hidden="true" customHeight="false" outlineLevel="0" collapsed="false">
      <c r="A230" s="194"/>
      <c r="B230" s="194"/>
      <c r="C230" s="194"/>
      <c r="D230" s="194"/>
      <c r="E230" s="194"/>
      <c r="F230" s="194"/>
      <c r="G230" s="146"/>
      <c r="H230" s="146"/>
    </row>
    <row r="231" customFormat="false" ht="16.5" hidden="true" customHeight="true" outlineLevel="0" collapsed="false">
      <c r="A231" s="195" t="s">
        <v>150</v>
      </c>
      <c r="B231" s="195"/>
      <c r="C231" s="195"/>
      <c r="D231" s="195"/>
      <c r="E231" s="195"/>
      <c r="F231" s="195"/>
      <c r="G231" s="146"/>
      <c r="H231" s="146"/>
    </row>
    <row r="232" customFormat="false" ht="119.25" hidden="true" customHeight="true" outlineLevel="0" collapsed="false">
      <c r="A232" s="47" t="s">
        <v>151</v>
      </c>
      <c r="B232" s="28" t="s">
        <v>152</v>
      </c>
      <c r="C232" s="29" t="s">
        <v>153</v>
      </c>
      <c r="D232" s="29" t="s">
        <v>154</v>
      </c>
      <c r="E232" s="29" t="s">
        <v>155</v>
      </c>
      <c r="F232" s="29"/>
      <c r="G232" s="30"/>
      <c r="H232" s="30"/>
    </row>
    <row r="233" customFormat="false" ht="45.75" hidden="true" customHeight="true" outlineLevel="0" collapsed="false">
      <c r="A233" s="47"/>
      <c r="B233" s="28"/>
      <c r="C233" s="29"/>
      <c r="D233" s="29"/>
      <c r="E233" s="35" t="s">
        <v>156</v>
      </c>
      <c r="F233" s="196" t="s">
        <v>157</v>
      </c>
      <c r="G233" s="30"/>
      <c r="H233" s="30"/>
    </row>
    <row r="234" customFormat="false" ht="17.25" hidden="true" customHeight="false" outlineLevel="0" collapsed="false">
      <c r="A234" s="197" t="n">
        <v>1</v>
      </c>
      <c r="B234" s="198" t="n">
        <v>2</v>
      </c>
      <c r="C234" s="199" t="n">
        <v>3</v>
      </c>
      <c r="D234" s="199" t="n">
        <v>4</v>
      </c>
      <c r="E234" s="200" t="n">
        <v>5</v>
      </c>
      <c r="F234" s="201" t="n">
        <v>6</v>
      </c>
      <c r="G234" s="202"/>
      <c r="H234" s="202"/>
    </row>
    <row r="235" customFormat="false" ht="52.2" hidden="true" customHeight="false" outlineLevel="0" collapsed="false">
      <c r="A235" s="175" t="s">
        <v>158</v>
      </c>
      <c r="B235" s="41" t="n">
        <v>2014</v>
      </c>
      <c r="C235" s="203" t="s">
        <v>159</v>
      </c>
      <c r="D235" s="32" t="s">
        <v>160</v>
      </c>
      <c r="E235" s="32" t="n">
        <v>28158.3</v>
      </c>
      <c r="F235" s="44" t="n">
        <v>28158.3</v>
      </c>
      <c r="G235" s="40"/>
      <c r="H235" s="40"/>
    </row>
    <row r="236" customFormat="false" ht="224.25" hidden="true" customHeight="true" outlineLevel="0" collapsed="false">
      <c r="A236" s="204" t="s">
        <v>161</v>
      </c>
      <c r="B236" s="41" t="n">
        <v>2014</v>
      </c>
      <c r="C236" s="205" t="s">
        <v>162</v>
      </c>
      <c r="D236" s="38" t="s">
        <v>160</v>
      </c>
      <c r="E236" s="32" t="n">
        <v>6227.78</v>
      </c>
      <c r="F236" s="44" t="n">
        <v>6227.78</v>
      </c>
      <c r="G236" s="40"/>
      <c r="H236" s="40"/>
    </row>
    <row r="237" customFormat="false" ht="17.25" hidden="true" customHeight="false" outlineLevel="0" collapsed="false">
      <c r="A237" s="204"/>
      <c r="B237" s="41" t="n">
        <v>2015</v>
      </c>
      <c r="C237" s="205"/>
      <c r="D237" s="38"/>
      <c r="E237" s="32" t="n">
        <v>775.54</v>
      </c>
      <c r="F237" s="44" t="n">
        <v>775.54</v>
      </c>
      <c r="G237" s="40"/>
      <c r="H237" s="40"/>
    </row>
    <row r="238" customFormat="false" ht="72.75" hidden="true" customHeight="false" outlineLevel="0" collapsed="false">
      <c r="A238" s="175" t="s">
        <v>163</v>
      </c>
      <c r="B238" s="41" t="n">
        <v>2015</v>
      </c>
      <c r="C238" s="32" t="s">
        <v>164</v>
      </c>
      <c r="D238" s="32" t="s">
        <v>160</v>
      </c>
      <c r="E238" s="32" t="n">
        <v>2312.8</v>
      </c>
      <c r="F238" s="44" t="n">
        <v>2312.8</v>
      </c>
      <c r="G238" s="40"/>
      <c r="H238" s="40"/>
    </row>
    <row r="239" customFormat="false" ht="15.75" hidden="true" customHeight="false" outlineLevel="0" collapsed="false">
      <c r="A239" s="144"/>
      <c r="B239" s="145"/>
      <c r="C239" s="146"/>
      <c r="D239" s="146"/>
      <c r="E239" s="147"/>
      <c r="F239" s="146"/>
      <c r="G239" s="146"/>
      <c r="H239" s="146"/>
    </row>
    <row r="240" customFormat="false" ht="15" hidden="true" customHeight="false" outlineLevel="0" collapsed="false">
      <c r="A240" s="20"/>
    </row>
    <row r="241" customFormat="false" ht="15" hidden="true" customHeight="false" outlineLevel="0" collapsed="false">
      <c r="A241" s="149" t="s">
        <v>165</v>
      </c>
      <c r="B241" s="149"/>
      <c r="C241" s="149"/>
      <c r="D241" s="149"/>
      <c r="E241" s="149"/>
      <c r="F241" s="149"/>
    </row>
    <row r="242" customFormat="false" ht="15" hidden="true" customHeight="false" outlineLevel="0" collapsed="false">
      <c r="A242" s="150"/>
    </row>
    <row r="243" customFormat="false" ht="15" hidden="true" customHeight="false" outlineLevel="0" collapsed="false">
      <c r="A243" s="149" t="s">
        <v>166</v>
      </c>
      <c r="B243" s="149"/>
      <c r="C243" s="149"/>
      <c r="D243" s="149"/>
      <c r="E243" s="149"/>
      <c r="F243" s="149"/>
    </row>
    <row r="244" customFormat="false" ht="15" hidden="true" customHeight="false" outlineLevel="0" collapsed="false">
      <c r="A244" s="149" t="s">
        <v>167</v>
      </c>
      <c r="B244" s="149"/>
      <c r="C244" s="149"/>
      <c r="D244" s="149"/>
      <c r="E244" s="149"/>
      <c r="F244" s="149"/>
    </row>
    <row r="245" customFormat="false" ht="15" hidden="true" customHeight="false" outlineLevel="0" collapsed="false">
      <c r="A245" s="54"/>
    </row>
    <row r="246" customFormat="false" ht="31.5" hidden="true" customHeight="true" outlineLevel="0" collapsed="false">
      <c r="A246" s="193" t="s">
        <v>149</v>
      </c>
      <c r="B246" s="193"/>
      <c r="C246" s="193"/>
      <c r="D246" s="193"/>
      <c r="E246" s="193"/>
      <c r="F246" s="193"/>
      <c r="G246" s="146"/>
      <c r="H246" s="146"/>
    </row>
    <row r="247" customFormat="false" ht="16.5" hidden="true" customHeight="false" outlineLevel="0" collapsed="false">
      <c r="A247" s="194"/>
      <c r="B247" s="194"/>
      <c r="C247" s="194"/>
      <c r="D247" s="194"/>
      <c r="E247" s="194"/>
      <c r="F247" s="194"/>
      <c r="G247" s="146"/>
      <c r="H247" s="146"/>
    </row>
    <row r="248" customFormat="false" ht="16.5" hidden="true" customHeight="false" outlineLevel="0" collapsed="false">
      <c r="A248" s="206"/>
      <c r="B248" s="206"/>
      <c r="C248" s="206"/>
      <c r="D248" s="206"/>
      <c r="E248" s="206"/>
      <c r="F248" s="206"/>
      <c r="G248" s="146"/>
      <c r="H248" s="146"/>
    </row>
    <row r="249" customFormat="false" ht="88.5" hidden="true" customHeight="true" outlineLevel="0" collapsed="false">
      <c r="A249" s="47" t="s">
        <v>168</v>
      </c>
      <c r="B249" s="28" t="s">
        <v>169</v>
      </c>
      <c r="C249" s="207" t="s">
        <v>170</v>
      </c>
      <c r="D249" s="207"/>
      <c r="E249" s="207"/>
      <c r="F249" s="207"/>
      <c r="G249" s="30"/>
      <c r="H249" s="30"/>
    </row>
    <row r="250" customFormat="false" ht="30" hidden="true" customHeight="true" outlineLevel="0" collapsed="false">
      <c r="A250" s="47"/>
      <c r="B250" s="28"/>
      <c r="C250" s="208" t="s">
        <v>171</v>
      </c>
      <c r="D250" s="208"/>
      <c r="E250" s="208"/>
      <c r="F250" s="208"/>
      <c r="G250" s="30"/>
      <c r="H250" s="30"/>
    </row>
    <row r="251" customFormat="false" ht="33" hidden="true" customHeight="false" outlineLevel="0" collapsed="false">
      <c r="A251" s="47"/>
      <c r="B251" s="28"/>
      <c r="C251" s="35" t="s">
        <v>172</v>
      </c>
      <c r="D251" s="209" t="s">
        <v>173</v>
      </c>
      <c r="E251" s="209" t="s">
        <v>174</v>
      </c>
      <c r="F251" s="196" t="s">
        <v>175</v>
      </c>
      <c r="G251" s="30"/>
      <c r="H251" s="30"/>
    </row>
    <row r="252" customFormat="false" ht="17.25" hidden="true" customHeight="false" outlineLevel="0" collapsed="false">
      <c r="A252" s="163" t="n">
        <v>1</v>
      </c>
      <c r="B252" s="210" t="n">
        <v>2</v>
      </c>
      <c r="C252" s="35" t="n">
        <v>3</v>
      </c>
      <c r="D252" s="35"/>
      <c r="E252" s="35" t="n">
        <v>4</v>
      </c>
      <c r="F252" s="34" t="n">
        <v>5</v>
      </c>
      <c r="G252" s="30"/>
      <c r="H252" s="30"/>
    </row>
    <row r="253" customFormat="false" ht="45.75" hidden="true" customHeight="true" outlineLevel="0" collapsed="false">
      <c r="A253" s="175" t="s">
        <v>176</v>
      </c>
      <c r="B253" s="41" t="n">
        <v>2014</v>
      </c>
      <c r="C253" s="32" t="s">
        <v>177</v>
      </c>
      <c r="D253" s="211" t="n">
        <v>14079.15</v>
      </c>
      <c r="E253" s="32" t="s">
        <v>177</v>
      </c>
      <c r="F253" s="212" t="n">
        <v>1408</v>
      </c>
      <c r="G253" s="40"/>
      <c r="H253" s="40"/>
    </row>
    <row r="254" customFormat="false" ht="224.25" hidden="true" customHeight="true" outlineLevel="0" collapsed="false">
      <c r="A254" s="204" t="s">
        <v>161</v>
      </c>
      <c r="B254" s="41" t="n">
        <v>2014</v>
      </c>
      <c r="C254" s="32" t="s">
        <v>177</v>
      </c>
      <c r="D254" s="211" t="n">
        <v>3113.89</v>
      </c>
      <c r="E254" s="32" t="s">
        <v>177</v>
      </c>
      <c r="F254" s="212" t="n">
        <v>311.389</v>
      </c>
      <c r="G254" s="40"/>
      <c r="H254" s="40"/>
    </row>
    <row r="255" customFormat="false" ht="17.25" hidden="true" customHeight="false" outlineLevel="0" collapsed="false">
      <c r="A255" s="204"/>
      <c r="B255" s="41" t="n">
        <v>2015</v>
      </c>
      <c r="C255" s="32" t="s">
        <v>177</v>
      </c>
      <c r="D255" s="211" t="n">
        <v>3623.99</v>
      </c>
      <c r="E255" s="32" t="s">
        <v>177</v>
      </c>
      <c r="F255" s="212" t="n">
        <v>362.4</v>
      </c>
      <c r="G255" s="40"/>
      <c r="H255" s="40"/>
    </row>
    <row r="256" customFormat="false" ht="60.75" hidden="true" customHeight="true" outlineLevel="0" collapsed="false">
      <c r="A256" s="175" t="s">
        <v>163</v>
      </c>
      <c r="B256" s="41" t="n">
        <v>2015</v>
      </c>
      <c r="C256" s="32" t="s">
        <v>177</v>
      </c>
      <c r="D256" s="211" t="n">
        <v>1156.4</v>
      </c>
      <c r="E256" s="32" t="s">
        <v>177</v>
      </c>
      <c r="F256" s="212" t="n">
        <v>115.64</v>
      </c>
      <c r="G256" s="40"/>
      <c r="H256" s="40"/>
    </row>
    <row r="257" customFormat="false" ht="15.75" hidden="true" customHeight="false" outlineLevel="0" collapsed="false">
      <c r="A257" s="144"/>
      <c r="B257" s="145"/>
      <c r="C257" s="146"/>
      <c r="D257" s="146"/>
      <c r="E257" s="147"/>
      <c r="F257" s="146"/>
      <c r="G257" s="146"/>
      <c r="H257" s="146"/>
    </row>
    <row r="258" customFormat="false" ht="15" hidden="true" customHeight="false" outlineLevel="0" collapsed="false">
      <c r="A258" s="150"/>
    </row>
    <row r="259" customFormat="false" ht="15" hidden="true" customHeight="false" outlineLevel="0" collapsed="false">
      <c r="A259" s="20"/>
    </row>
    <row r="260" customFormat="false" ht="15" hidden="true" customHeight="false" outlineLevel="0" collapsed="false">
      <c r="A260" s="149" t="s">
        <v>178</v>
      </c>
      <c r="B260" s="149"/>
      <c r="C260" s="149" t="s">
        <v>179</v>
      </c>
      <c r="D260" s="149"/>
      <c r="E260" s="149"/>
      <c r="F260" s="149"/>
    </row>
    <row r="261" customFormat="false" ht="15" hidden="true" customHeight="false" outlineLevel="0" collapsed="false">
      <c r="A261" s="150"/>
    </row>
    <row r="262" customFormat="false" ht="15" hidden="true" customHeight="false" outlineLevel="0" collapsed="false">
      <c r="A262" s="149" t="s">
        <v>180</v>
      </c>
      <c r="B262" s="149"/>
      <c r="C262" s="149"/>
      <c r="D262" s="149"/>
      <c r="E262" s="149"/>
      <c r="F262" s="149"/>
    </row>
    <row r="263" customFormat="false" ht="15" hidden="true" customHeight="false" outlineLevel="0" collapsed="false">
      <c r="A263" s="149" t="s">
        <v>181</v>
      </c>
      <c r="B263" s="149"/>
      <c r="C263" s="149"/>
      <c r="D263" s="149"/>
      <c r="E263" s="149"/>
      <c r="F263" s="149"/>
    </row>
    <row r="264" customFormat="false" ht="15" hidden="true" customHeight="false" outlineLevel="0" collapsed="false">
      <c r="A264" s="149" t="s">
        <v>182</v>
      </c>
      <c r="B264" s="149"/>
      <c r="C264" s="149"/>
      <c r="D264" s="149"/>
      <c r="E264" s="149"/>
      <c r="F264" s="149"/>
    </row>
    <row r="265" customFormat="false" ht="15" hidden="true" customHeight="false" outlineLevel="0" collapsed="false">
      <c r="A265" s="26"/>
    </row>
    <row r="266" customFormat="false" ht="18" hidden="true" customHeight="true" outlineLevel="0" collapsed="false">
      <c r="A266" s="27" t="s">
        <v>183</v>
      </c>
      <c r="B266" s="28" t="s">
        <v>184</v>
      </c>
      <c r="C266" s="29" t="s">
        <v>185</v>
      </c>
      <c r="D266" s="29" t="s">
        <v>186</v>
      </c>
      <c r="E266" s="29"/>
      <c r="F266" s="29"/>
    </row>
    <row r="267" customFormat="false" ht="48.75" hidden="true" customHeight="false" outlineLevel="0" collapsed="false">
      <c r="A267" s="154" t="s">
        <v>9</v>
      </c>
      <c r="B267" s="28"/>
      <c r="C267" s="29"/>
      <c r="D267" s="213" t="s">
        <v>187</v>
      </c>
      <c r="E267" s="213" t="s">
        <v>188</v>
      </c>
      <c r="F267" s="214" t="s">
        <v>189</v>
      </c>
    </row>
    <row r="268" customFormat="false" ht="19.5" hidden="true" customHeight="false" outlineLevel="0" collapsed="false">
      <c r="A268" s="158"/>
      <c r="B268" s="28"/>
      <c r="C268" s="29"/>
      <c r="D268" s="213" t="s">
        <v>190</v>
      </c>
      <c r="E268" s="213" t="s">
        <v>127</v>
      </c>
      <c r="F268" s="214" t="s">
        <v>191</v>
      </c>
    </row>
    <row r="269" customFormat="false" ht="17.25" hidden="true" customHeight="false" outlineLevel="0" collapsed="false">
      <c r="A269" s="175"/>
      <c r="B269" s="28"/>
      <c r="C269" s="29"/>
      <c r="D269" s="215"/>
      <c r="E269" s="32"/>
      <c r="F269" s="44"/>
    </row>
    <row r="270" customFormat="false" ht="42.75" hidden="true" customHeight="true" outlineLevel="0" collapsed="false">
      <c r="A270" s="216" t="s">
        <v>192</v>
      </c>
      <c r="B270" s="216"/>
      <c r="C270" s="216"/>
      <c r="D270" s="216"/>
      <c r="E270" s="216"/>
      <c r="F270" s="216"/>
    </row>
    <row r="271" customFormat="false" ht="30" hidden="true" customHeight="true" outlineLevel="0" collapsed="false">
      <c r="A271" s="217" t="s">
        <v>193</v>
      </c>
      <c r="B271" s="217"/>
      <c r="C271" s="217"/>
      <c r="D271" s="217"/>
      <c r="E271" s="217"/>
      <c r="F271" s="217"/>
    </row>
    <row r="272" customFormat="false" ht="30" hidden="true" customHeight="true" outlineLevel="0" collapsed="false">
      <c r="A272" s="217" t="s">
        <v>194</v>
      </c>
      <c r="B272" s="217"/>
      <c r="C272" s="217"/>
      <c r="D272" s="217"/>
      <c r="E272" s="217"/>
      <c r="F272" s="217"/>
    </row>
    <row r="273" customFormat="false" ht="102.75" hidden="true" customHeight="false" outlineLevel="0" collapsed="false">
      <c r="A273" s="31" t="n">
        <v>1</v>
      </c>
      <c r="B273" s="51" t="s">
        <v>195</v>
      </c>
      <c r="C273" s="218" t="s">
        <v>196</v>
      </c>
      <c r="D273" s="218" t="n">
        <v>73.5</v>
      </c>
      <c r="E273" s="218" t="n">
        <v>73.6</v>
      </c>
      <c r="F273" s="48" t="n">
        <v>73.7</v>
      </c>
    </row>
    <row r="274" customFormat="false" ht="153.75" hidden="true" customHeight="false" outlineLevel="0" collapsed="false">
      <c r="A274" s="31" t="n">
        <v>2</v>
      </c>
      <c r="B274" s="51" t="s">
        <v>197</v>
      </c>
      <c r="C274" s="218" t="s">
        <v>198</v>
      </c>
      <c r="D274" s="218" t="n">
        <v>1.7</v>
      </c>
      <c r="E274" s="218" t="n">
        <v>1.7</v>
      </c>
      <c r="F274" s="48" t="n">
        <v>1.7</v>
      </c>
    </row>
    <row r="275" customFormat="false" ht="179.25" hidden="true" customHeight="false" outlineLevel="0" collapsed="false">
      <c r="A275" s="31" t="n">
        <v>3</v>
      </c>
      <c r="B275" s="51" t="s">
        <v>199</v>
      </c>
      <c r="C275" s="218" t="s">
        <v>198</v>
      </c>
      <c r="D275" s="218" t="n">
        <v>10</v>
      </c>
      <c r="E275" s="218" t="n">
        <v>10</v>
      </c>
      <c r="F275" s="48" t="n">
        <v>10</v>
      </c>
    </row>
    <row r="276" customFormat="false" ht="77.25" hidden="true" customHeight="false" outlineLevel="0" collapsed="false">
      <c r="A276" s="31" t="n">
        <v>4</v>
      </c>
      <c r="B276" s="51" t="s">
        <v>200</v>
      </c>
      <c r="C276" s="218" t="s">
        <v>196</v>
      </c>
      <c r="D276" s="218" t="n">
        <v>91</v>
      </c>
      <c r="E276" s="218" t="n">
        <v>91.1</v>
      </c>
      <c r="F276" s="48" t="n">
        <v>91.2</v>
      </c>
    </row>
    <row r="277" customFormat="false" ht="141" hidden="true" customHeight="false" outlineLevel="0" collapsed="false">
      <c r="A277" s="31" t="n">
        <v>5</v>
      </c>
      <c r="B277" s="51" t="s">
        <v>201</v>
      </c>
      <c r="C277" s="218" t="s">
        <v>202</v>
      </c>
      <c r="D277" s="218" t="n">
        <v>13.4</v>
      </c>
      <c r="E277" s="218" t="n">
        <v>14.7</v>
      </c>
      <c r="F277" s="48" t="n">
        <v>15.7</v>
      </c>
    </row>
    <row r="278" customFormat="false" ht="179.25" hidden="true" customHeight="false" outlineLevel="0" collapsed="false">
      <c r="A278" s="31" t="n">
        <v>6</v>
      </c>
      <c r="B278" s="51" t="s">
        <v>203</v>
      </c>
      <c r="C278" s="218" t="s">
        <v>198</v>
      </c>
      <c r="D278" s="218" t="n">
        <v>100</v>
      </c>
      <c r="E278" s="218" t="n">
        <v>100</v>
      </c>
      <c r="F278" s="48" t="n">
        <v>100</v>
      </c>
    </row>
    <row r="279" customFormat="false" ht="179.25" hidden="true" customHeight="false" outlineLevel="0" collapsed="false">
      <c r="A279" s="31" t="n">
        <v>7</v>
      </c>
      <c r="B279" s="51" t="s">
        <v>204</v>
      </c>
      <c r="C279" s="218" t="s">
        <v>198</v>
      </c>
      <c r="D279" s="218" t="n">
        <v>100</v>
      </c>
      <c r="E279" s="218" t="n">
        <v>100</v>
      </c>
      <c r="F279" s="48" t="n">
        <v>100</v>
      </c>
    </row>
    <row r="280" customFormat="false" ht="102.75" hidden="true" customHeight="false" outlineLevel="0" collapsed="false">
      <c r="A280" s="31" t="n">
        <v>8</v>
      </c>
      <c r="B280" s="51" t="s">
        <v>205</v>
      </c>
      <c r="C280" s="218" t="s">
        <v>206</v>
      </c>
      <c r="D280" s="218" t="n">
        <v>17</v>
      </c>
      <c r="E280" s="218" t="n">
        <v>18</v>
      </c>
      <c r="F280" s="48" t="n">
        <v>18</v>
      </c>
    </row>
    <row r="281" customFormat="false" ht="141" hidden="true" customHeight="false" outlineLevel="0" collapsed="false">
      <c r="A281" s="31" t="n">
        <v>9</v>
      </c>
      <c r="B281" s="51" t="s">
        <v>207</v>
      </c>
      <c r="C281" s="218" t="s">
        <v>206</v>
      </c>
      <c r="D281" s="218" t="n">
        <v>1</v>
      </c>
      <c r="E281" s="218" t="n">
        <v>2</v>
      </c>
      <c r="F281" s="48" t="n">
        <v>3</v>
      </c>
    </row>
    <row r="282" customFormat="false" ht="204.75" hidden="true" customHeight="false" outlineLevel="0" collapsed="false">
      <c r="A282" s="31" t="n">
        <v>10</v>
      </c>
      <c r="B282" s="51" t="s">
        <v>208</v>
      </c>
      <c r="C282" s="218" t="s">
        <v>198</v>
      </c>
      <c r="D282" s="218" t="n">
        <v>55.7</v>
      </c>
      <c r="E282" s="218" t="n">
        <v>74</v>
      </c>
      <c r="F282" s="48" t="n">
        <v>84</v>
      </c>
    </row>
    <row r="283" customFormat="false" ht="64.5" hidden="true" customHeight="false" outlineLevel="0" collapsed="false">
      <c r="A283" s="31" t="n">
        <v>11</v>
      </c>
      <c r="B283" s="51" t="s">
        <v>209</v>
      </c>
      <c r="C283" s="218" t="s">
        <v>198</v>
      </c>
      <c r="D283" s="218" t="n">
        <v>29.6</v>
      </c>
      <c r="E283" s="218" t="n">
        <v>20</v>
      </c>
      <c r="F283" s="48" t="n">
        <v>25</v>
      </c>
    </row>
    <row r="284" customFormat="false" ht="30" hidden="true" customHeight="true" outlineLevel="0" collapsed="false">
      <c r="A284" s="217" t="s">
        <v>210</v>
      </c>
      <c r="B284" s="217"/>
      <c r="C284" s="217"/>
      <c r="D284" s="217"/>
      <c r="E284" s="217"/>
      <c r="F284" s="217"/>
    </row>
    <row r="285" customFormat="false" ht="102.75" hidden="true" customHeight="false" outlineLevel="0" collapsed="false">
      <c r="A285" s="31" t="n">
        <v>12</v>
      </c>
      <c r="B285" s="51" t="s">
        <v>211</v>
      </c>
      <c r="C285" s="218" t="s">
        <v>212</v>
      </c>
      <c r="D285" s="218" t="n">
        <v>165</v>
      </c>
      <c r="E285" s="218" t="n">
        <v>190.64</v>
      </c>
      <c r="F285" s="48" t="n">
        <v>202</v>
      </c>
    </row>
    <row r="286" customFormat="false" ht="30" hidden="true" customHeight="true" outlineLevel="0" collapsed="false">
      <c r="A286" s="217" t="s">
        <v>213</v>
      </c>
      <c r="B286" s="217"/>
      <c r="C286" s="217"/>
      <c r="D286" s="217"/>
      <c r="E286" s="217"/>
      <c r="F286" s="217"/>
    </row>
    <row r="287" customFormat="false" ht="45" hidden="true" customHeight="true" outlineLevel="0" collapsed="false">
      <c r="A287" s="217" t="s">
        <v>214</v>
      </c>
      <c r="B287" s="217"/>
      <c r="C287" s="217"/>
      <c r="D287" s="217"/>
      <c r="E287" s="217"/>
      <c r="F287" s="217"/>
    </row>
    <row r="288" customFormat="false" ht="192" hidden="true" customHeight="false" outlineLevel="0" collapsed="false">
      <c r="A288" s="31" t="n">
        <v>13</v>
      </c>
      <c r="B288" s="41" t="s">
        <v>215</v>
      </c>
      <c r="C288" s="32" t="s">
        <v>198</v>
      </c>
      <c r="D288" s="32" t="n">
        <v>12.4</v>
      </c>
      <c r="E288" s="32" t="n">
        <v>13</v>
      </c>
      <c r="F288" s="44" t="n">
        <v>13</v>
      </c>
    </row>
    <row r="289" customFormat="false" ht="90" hidden="true" customHeight="false" outlineLevel="0" collapsed="false">
      <c r="A289" s="31" t="n">
        <v>14</v>
      </c>
      <c r="B289" s="41" t="s">
        <v>216</v>
      </c>
      <c r="C289" s="32" t="s">
        <v>217</v>
      </c>
      <c r="D289" s="32" t="n">
        <v>800</v>
      </c>
      <c r="E289" s="32" t="n">
        <v>950</v>
      </c>
      <c r="F289" s="44" t="n">
        <v>1050</v>
      </c>
    </row>
    <row r="290" customFormat="false" ht="45" hidden="true" customHeight="true" outlineLevel="0" collapsed="false">
      <c r="A290" s="217" t="s">
        <v>218</v>
      </c>
      <c r="B290" s="217"/>
      <c r="C290" s="217"/>
      <c r="D290" s="217"/>
      <c r="E290" s="217"/>
      <c r="F290" s="217"/>
    </row>
    <row r="291" customFormat="false" ht="141.75" hidden="true" customHeight="false" outlineLevel="0" collapsed="false">
      <c r="A291" s="163" t="n">
        <v>15</v>
      </c>
      <c r="B291" s="164" t="s">
        <v>219</v>
      </c>
      <c r="C291" s="38" t="s">
        <v>217</v>
      </c>
      <c r="D291" s="219" t="s">
        <v>220</v>
      </c>
      <c r="E291" s="220" t="s">
        <v>220</v>
      </c>
      <c r="F291" s="221" t="s">
        <v>220</v>
      </c>
    </row>
    <row r="292" customFormat="false" ht="30" hidden="true" customHeight="true" outlineLevel="0" collapsed="false">
      <c r="A292" s="217" t="s">
        <v>221</v>
      </c>
      <c r="B292" s="217"/>
      <c r="C292" s="217"/>
      <c r="D292" s="217"/>
      <c r="E292" s="217"/>
      <c r="F292" s="217"/>
    </row>
    <row r="293" customFormat="false" ht="30" hidden="true" customHeight="true" outlineLevel="0" collapsed="false">
      <c r="A293" s="217" t="s">
        <v>222</v>
      </c>
      <c r="B293" s="217"/>
      <c r="C293" s="217"/>
      <c r="D293" s="217"/>
      <c r="E293" s="217"/>
      <c r="F293" s="217"/>
    </row>
    <row r="294" customFormat="false" ht="90" hidden="true" customHeight="false" outlineLevel="0" collapsed="false">
      <c r="A294" s="222" t="n">
        <v>16</v>
      </c>
      <c r="B294" s="51" t="s">
        <v>223</v>
      </c>
      <c r="C294" s="218" t="s">
        <v>217</v>
      </c>
      <c r="D294" s="218" t="n">
        <v>3890</v>
      </c>
      <c r="E294" s="218" t="n">
        <v>3940</v>
      </c>
      <c r="F294" s="48" t="n">
        <v>4000</v>
      </c>
    </row>
    <row r="295" customFormat="false" ht="115.5" hidden="true" customHeight="false" outlineLevel="0" collapsed="false">
      <c r="A295" s="222" t="n">
        <v>17</v>
      </c>
      <c r="B295" s="51" t="s">
        <v>224</v>
      </c>
      <c r="C295" s="218" t="s">
        <v>198</v>
      </c>
      <c r="D295" s="218" t="n">
        <v>7.7</v>
      </c>
      <c r="E295" s="218" t="n">
        <v>7.7</v>
      </c>
      <c r="F295" s="48" t="n">
        <v>7.7</v>
      </c>
    </row>
    <row r="296" customFormat="false" ht="15" hidden="true" customHeight="false" outlineLevel="0" collapsed="false">
      <c r="A296" s="54"/>
    </row>
    <row r="297" customFormat="false" ht="15" hidden="true" customHeight="false" outlineLevel="0" collapsed="false">
      <c r="A297" s="26" t="s">
        <v>74</v>
      </c>
    </row>
    <row r="298" customFormat="false" ht="15" hidden="true" customHeight="false" outlineLevel="0" collapsed="false">
      <c r="A298" s="223" t="s">
        <v>225</v>
      </c>
      <c r="B298" s="223"/>
      <c r="C298" s="223"/>
      <c r="D298" s="223"/>
      <c r="E298" s="223"/>
      <c r="F298" s="223"/>
    </row>
    <row r="299" customFormat="false" ht="15" hidden="true" customHeight="false" outlineLevel="0" collapsed="false">
      <c r="A299" s="223" t="s">
        <v>226</v>
      </c>
      <c r="B299" s="223"/>
      <c r="C299" s="223"/>
      <c r="D299" s="223"/>
      <c r="E299" s="223"/>
      <c r="F299" s="223"/>
    </row>
    <row r="300" customFormat="false" ht="15" hidden="true" customHeight="false" outlineLevel="0" collapsed="false">
      <c r="A300" s="149" t="s">
        <v>227</v>
      </c>
      <c r="B300" s="149"/>
      <c r="C300" s="149"/>
      <c r="D300" s="149"/>
      <c r="E300" s="149"/>
      <c r="F300" s="149"/>
      <c r="G300" s="149"/>
    </row>
    <row r="301" customFormat="false" ht="15" hidden="true" customHeight="false" outlineLevel="0" collapsed="false">
      <c r="A301" s="149" t="s">
        <v>78</v>
      </c>
      <c r="B301" s="149"/>
      <c r="C301" s="149"/>
      <c r="D301" s="149"/>
      <c r="E301" s="149"/>
      <c r="F301" s="149"/>
    </row>
    <row r="302" customFormat="false" ht="15" hidden="true" customHeight="false" outlineLevel="0" collapsed="false">
      <c r="A302" s="149" t="s">
        <v>228</v>
      </c>
      <c r="B302" s="149"/>
      <c r="C302" s="149"/>
      <c r="D302" s="149"/>
      <c r="E302" s="149"/>
      <c r="F302" s="149"/>
    </row>
    <row r="303" customFormat="false" ht="15" hidden="true" customHeight="false" outlineLevel="0" collapsed="false">
      <c r="A303" s="149" t="s">
        <v>99</v>
      </c>
      <c r="B303" s="149"/>
      <c r="C303" s="149"/>
      <c r="D303" s="149"/>
      <c r="E303" s="149"/>
      <c r="F303" s="149"/>
    </row>
    <row r="304" customFormat="false" ht="15" hidden="true" customHeight="false" outlineLevel="0" collapsed="false">
      <c r="A304" s="224"/>
    </row>
    <row r="305" customFormat="false" ht="164.25" hidden="true" customHeight="true" outlineLevel="0" collapsed="false">
      <c r="A305" s="47" t="s">
        <v>183</v>
      </c>
      <c r="B305" s="28" t="s">
        <v>229</v>
      </c>
      <c r="C305" s="29" t="s">
        <v>81</v>
      </c>
      <c r="D305" s="29" t="s">
        <v>230</v>
      </c>
      <c r="E305" s="29" t="s">
        <v>83</v>
      </c>
      <c r="F305" s="30" t="s">
        <v>231</v>
      </c>
      <c r="G305" s="30"/>
      <c r="H305" s="30"/>
      <c r="I305" s="30"/>
      <c r="J305" s="30"/>
      <c r="K305" s="30"/>
      <c r="L305" s="30"/>
      <c r="M305" s="30"/>
      <c r="N305" s="30"/>
    </row>
    <row r="306" customFormat="false" ht="45.75" hidden="true" customHeight="true" outlineLevel="0" collapsed="false">
      <c r="A306" s="47"/>
      <c r="B306" s="28"/>
      <c r="C306" s="29"/>
      <c r="D306" s="29"/>
      <c r="E306" s="29"/>
      <c r="F306" s="30" t="s">
        <v>87</v>
      </c>
      <c r="G306" s="34" t="s">
        <v>232</v>
      </c>
      <c r="H306" s="30" t="s">
        <v>89</v>
      </c>
      <c r="I306" s="30"/>
      <c r="J306" s="30" t="s">
        <v>233</v>
      </c>
      <c r="K306" s="30"/>
      <c r="L306" s="30"/>
      <c r="M306" s="30"/>
      <c r="N306" s="225" t="s">
        <v>234</v>
      </c>
    </row>
    <row r="307" customFormat="false" ht="17.25" hidden="true" customHeight="false" outlineLevel="0" collapsed="false">
      <c r="A307" s="226" t="n">
        <v>1</v>
      </c>
      <c r="B307" s="227" t="n">
        <v>2</v>
      </c>
      <c r="C307" s="200" t="n">
        <v>3</v>
      </c>
      <c r="D307" s="200" t="n">
        <v>4</v>
      </c>
      <c r="E307" s="200" t="n">
        <v>5</v>
      </c>
      <c r="F307" s="202" t="n">
        <v>6</v>
      </c>
      <c r="G307" s="201" t="n">
        <v>7</v>
      </c>
      <c r="H307" s="202" t="n">
        <v>8</v>
      </c>
      <c r="I307" s="202"/>
      <c r="J307" s="202" t="n">
        <v>9</v>
      </c>
      <c r="K307" s="202"/>
      <c r="L307" s="202"/>
      <c r="M307" s="202"/>
      <c r="N307" s="225" t="n">
        <v>10</v>
      </c>
    </row>
    <row r="308" customFormat="false" ht="74.25" hidden="true" customHeight="true" outlineLevel="0" collapsed="false">
      <c r="A308" s="204" t="n">
        <v>1</v>
      </c>
      <c r="B308" s="228" t="s">
        <v>99</v>
      </c>
      <c r="C308" s="229" t="s">
        <v>235</v>
      </c>
      <c r="D308" s="229" t="s">
        <v>236</v>
      </c>
      <c r="E308" s="230" t="s">
        <v>237</v>
      </c>
      <c r="F308" s="45"/>
      <c r="G308" s="231" t="n">
        <f aca="false">G309+G310+G311+G312</f>
        <v>0</v>
      </c>
      <c r="H308" s="169" t="n">
        <v>19418.04</v>
      </c>
      <c r="I308" s="169"/>
      <c r="J308" s="196"/>
      <c r="K308" s="232"/>
      <c r="L308" s="233" t="e">
        <f aca="false">L309+L310+L311+L312</f>
        <v>#REF!</v>
      </c>
      <c r="M308" s="233"/>
      <c r="N308" s="234" t="n">
        <f aca="false">N309+N310+N311+N312</f>
        <v>0</v>
      </c>
    </row>
    <row r="309" customFormat="false" ht="16.5" hidden="true" customHeight="true" outlineLevel="0" collapsed="false">
      <c r="A309" s="204"/>
      <c r="B309" s="228"/>
      <c r="C309" s="229"/>
      <c r="D309" s="229"/>
      <c r="E309" s="230" t="s">
        <v>238</v>
      </c>
      <c r="F309" s="48" t="s">
        <v>95</v>
      </c>
      <c r="G309" s="235" t="n">
        <f aca="false">G329</f>
        <v>0</v>
      </c>
      <c r="H309" s="166" t="n">
        <f aca="false">H329</f>
        <v>14079.15</v>
      </c>
      <c r="I309" s="166"/>
      <c r="J309" s="30" t="s">
        <v>95</v>
      </c>
      <c r="K309" s="30"/>
      <c r="L309" s="236" t="e">
        <f aca="false">L329</f>
        <v>#REF!</v>
      </c>
      <c r="M309" s="236"/>
      <c r="N309" s="237" t="n">
        <f aca="false">N329</f>
        <v>0</v>
      </c>
    </row>
    <row r="310" customFormat="false" ht="16.5" hidden="true" customHeight="true" outlineLevel="0" collapsed="false">
      <c r="A310" s="204"/>
      <c r="B310" s="228"/>
      <c r="C310" s="229"/>
      <c r="D310" s="229"/>
      <c r="E310" s="238"/>
      <c r="F310" s="48" t="s">
        <v>96</v>
      </c>
      <c r="G310" s="235" t="n">
        <f aca="false">G330</f>
        <v>0</v>
      </c>
      <c r="H310" s="166" t="n">
        <f aca="false">H330</f>
        <v>0</v>
      </c>
      <c r="I310" s="166"/>
      <c r="J310" s="30" t="s">
        <v>96</v>
      </c>
      <c r="K310" s="30"/>
      <c r="L310" s="236" t="n">
        <f aca="false">L330</f>
        <v>0</v>
      </c>
      <c r="M310" s="236"/>
      <c r="N310" s="237" t="n">
        <f aca="false">N330</f>
        <v>0</v>
      </c>
    </row>
    <row r="311" customFormat="false" ht="16.5" hidden="true" customHeight="true" outlineLevel="0" collapsed="false">
      <c r="A311" s="204"/>
      <c r="B311" s="228"/>
      <c r="C311" s="229"/>
      <c r="D311" s="229"/>
      <c r="E311" s="238"/>
      <c r="F311" s="48" t="s">
        <v>97</v>
      </c>
      <c r="G311" s="235" t="n">
        <f aca="false">G331</f>
        <v>0</v>
      </c>
      <c r="H311" s="166" t="n">
        <f aca="false">H331</f>
        <v>3113.89</v>
      </c>
      <c r="I311" s="166"/>
      <c r="J311" s="30" t="s">
        <v>97</v>
      </c>
      <c r="K311" s="30"/>
      <c r="L311" s="236" t="inlineStr">
        <f aca="false">L331</f>
        <is>
          <t/>
        </is>
      </c>
      <c r="M311" s="236"/>
      <c r="N311" s="237" t="n">
        <f aca="false">N331</f>
        <v>0</v>
      </c>
    </row>
    <row r="312" customFormat="false" ht="16.5" hidden="true" customHeight="true" outlineLevel="0" collapsed="false">
      <c r="A312" s="204"/>
      <c r="B312" s="228"/>
      <c r="C312" s="229"/>
      <c r="D312" s="229"/>
      <c r="E312" s="239"/>
      <c r="F312" s="48" t="s">
        <v>62</v>
      </c>
      <c r="G312" s="240" t="n">
        <f aca="false">G387</f>
        <v>0</v>
      </c>
      <c r="H312" s="169" t="n">
        <f aca="false">H387</f>
        <v>0</v>
      </c>
      <c r="I312" s="169"/>
      <c r="J312" s="30" t="s">
        <v>62</v>
      </c>
      <c r="K312" s="30"/>
      <c r="L312" s="241" t="n">
        <f aca="false">J387</f>
        <v>113.4</v>
      </c>
      <c r="M312" s="241"/>
      <c r="N312" s="242" t="n">
        <f aca="false">N387</f>
        <v>0</v>
      </c>
    </row>
    <row r="313" customFormat="false" ht="16.5" hidden="true" customHeight="true" outlineLevel="0" collapsed="false">
      <c r="A313" s="204"/>
      <c r="B313" s="228"/>
      <c r="C313" s="229"/>
      <c r="D313" s="229"/>
      <c r="E313" s="230" t="s">
        <v>239</v>
      </c>
      <c r="F313" s="45"/>
      <c r="G313" s="231" t="n">
        <f aca="false">G314+G315++G316+G317</f>
        <v>0</v>
      </c>
      <c r="H313" s="166" t="n">
        <f aca="false">H314+H315++H317</f>
        <v>1156.4</v>
      </c>
      <c r="I313" s="166"/>
      <c r="J313" s="196"/>
      <c r="K313" s="196"/>
      <c r="L313" s="243" t="e">
        <f aca="false">L314+L315+L316+L317</f>
        <v>#REF!</v>
      </c>
      <c r="M313" s="243"/>
      <c r="N313" s="234" t="n">
        <f aca="false">N314+N315+N316+N317</f>
        <v>0</v>
      </c>
    </row>
    <row r="314" customFormat="false" ht="16.5" hidden="true" customHeight="true" outlineLevel="0" collapsed="false">
      <c r="A314" s="204"/>
      <c r="B314" s="228"/>
      <c r="C314" s="229"/>
      <c r="D314" s="229"/>
      <c r="E314" s="230" t="s">
        <v>238</v>
      </c>
      <c r="F314" s="48" t="s">
        <v>95</v>
      </c>
      <c r="G314" s="235" t="n">
        <f aca="false">G333</f>
        <v>0</v>
      </c>
      <c r="H314" s="169" t="n">
        <f aca="false">H333</f>
        <v>0</v>
      </c>
      <c r="I314" s="169"/>
      <c r="J314" s="30" t="s">
        <v>95</v>
      </c>
      <c r="K314" s="30"/>
      <c r="L314" s="241" t="e">
        <f aca="false">L333</f>
        <v>#REF!</v>
      </c>
      <c r="M314" s="241"/>
      <c r="N314" s="237" t="n">
        <f aca="false">N333</f>
        <v>0</v>
      </c>
    </row>
    <row r="315" customFormat="false" ht="16.5" hidden="true" customHeight="true" outlineLevel="0" collapsed="false">
      <c r="A315" s="204"/>
      <c r="B315" s="228"/>
      <c r="C315" s="229"/>
      <c r="D315" s="229"/>
      <c r="E315" s="238"/>
      <c r="F315" s="48" t="s">
        <v>96</v>
      </c>
      <c r="G315" s="235" t="n">
        <f aca="false">G334</f>
        <v>0</v>
      </c>
      <c r="H315" s="166" t="n">
        <f aca="false">H334</f>
        <v>1156.4</v>
      </c>
      <c r="I315" s="166"/>
      <c r="J315" s="30" t="s">
        <v>96</v>
      </c>
      <c r="K315" s="30"/>
      <c r="L315" s="241" t="inlineStr">
        <f aca="false">L334</f>
        <is>
          <t/>
        </is>
      </c>
      <c r="M315" s="241"/>
      <c r="N315" s="237" t="n">
        <f aca="false">N334</f>
        <v>0</v>
      </c>
    </row>
    <row r="316" customFormat="false" ht="16.5" hidden="true" customHeight="true" outlineLevel="0" collapsed="false">
      <c r="A316" s="204"/>
      <c r="B316" s="228"/>
      <c r="C316" s="229"/>
      <c r="D316" s="229"/>
      <c r="E316" s="238"/>
      <c r="F316" s="48" t="s">
        <v>97</v>
      </c>
      <c r="G316" s="235" t="n">
        <f aca="false">G335</f>
        <v>0</v>
      </c>
      <c r="H316" s="166" t="n">
        <f aca="false">H335</f>
        <v>3623.99</v>
      </c>
      <c r="I316" s="166"/>
      <c r="J316" s="30" t="s">
        <v>97</v>
      </c>
      <c r="K316" s="30"/>
      <c r="L316" s="241" t="inlineStr">
        <f aca="false">L335</f>
        <is>
          <t/>
        </is>
      </c>
      <c r="M316" s="241"/>
      <c r="N316" s="237" t="n">
        <f aca="false">N335</f>
        <v>0</v>
      </c>
    </row>
    <row r="317" customFormat="false" ht="16.5" hidden="true" customHeight="true" outlineLevel="0" collapsed="false">
      <c r="A317" s="204"/>
      <c r="B317" s="228"/>
      <c r="C317" s="229"/>
      <c r="D317" s="229"/>
      <c r="E317" s="239"/>
      <c r="F317" s="48" t="s">
        <v>62</v>
      </c>
      <c r="G317" s="240" t="n">
        <f aca="false">G389</f>
        <v>0</v>
      </c>
      <c r="H317" s="169" t="n">
        <f aca="false">H389</f>
        <v>0</v>
      </c>
      <c r="I317" s="169"/>
      <c r="J317" s="30" t="s">
        <v>62</v>
      </c>
      <c r="K317" s="30"/>
      <c r="L317" s="241" t="n">
        <f aca="false">J389</f>
        <v>1096.49</v>
      </c>
      <c r="M317" s="241"/>
      <c r="N317" s="242" t="n">
        <f aca="false">N389</f>
        <v>0</v>
      </c>
    </row>
    <row r="318" customFormat="false" ht="15.75" hidden="true" customHeight="true" outlineLevel="0" collapsed="false">
      <c r="A318" s="204"/>
      <c r="B318" s="228"/>
      <c r="C318" s="229"/>
      <c r="D318" s="229"/>
      <c r="E318" s="230" t="s">
        <v>240</v>
      </c>
      <c r="F318" s="196"/>
      <c r="G318" s="231" t="n">
        <f aca="false">G319+G320+G321+G322</f>
        <v>0</v>
      </c>
      <c r="H318" s="244"/>
      <c r="I318" s="245" t="n">
        <f aca="false">I319+I320+I321+I322</f>
        <v>0</v>
      </c>
      <c r="J318" s="196"/>
      <c r="K318" s="196"/>
      <c r="L318" s="243" t="e">
        <f aca="false">L319+L320+L321+L322</f>
        <v>#REF!</v>
      </c>
      <c r="M318" s="243"/>
      <c r="N318" s="234" t="n">
        <f aca="false">N319+N320+N321+N322</f>
        <v>0</v>
      </c>
    </row>
    <row r="319" customFormat="false" ht="15.75" hidden="true" customHeight="true" outlineLevel="0" collapsed="false">
      <c r="A319" s="204"/>
      <c r="B319" s="228"/>
      <c r="C319" s="229"/>
      <c r="D319" s="229"/>
      <c r="E319" s="230" t="s">
        <v>238</v>
      </c>
      <c r="F319" s="48" t="s">
        <v>95</v>
      </c>
      <c r="G319" s="235" t="n">
        <f aca="false">G337</f>
        <v>0</v>
      </c>
      <c r="H319" s="246"/>
      <c r="I319" s="247" t="n">
        <f aca="false">I337</f>
        <v>0</v>
      </c>
      <c r="J319" s="30" t="s">
        <v>95</v>
      </c>
      <c r="K319" s="30"/>
      <c r="L319" s="241" t="e">
        <f aca="false">L337</f>
        <v>#REF!</v>
      </c>
      <c r="M319" s="241"/>
      <c r="N319" s="237" t="n">
        <f aca="false">N337</f>
        <v>0</v>
      </c>
    </row>
    <row r="320" customFormat="false" ht="15.75" hidden="true" customHeight="true" outlineLevel="0" collapsed="false">
      <c r="A320" s="204"/>
      <c r="B320" s="228"/>
      <c r="C320" s="229"/>
      <c r="D320" s="229"/>
      <c r="E320" s="238"/>
      <c r="F320" s="48" t="s">
        <v>96</v>
      </c>
      <c r="G320" s="235" t="n">
        <f aca="false">G338</f>
        <v>0</v>
      </c>
      <c r="H320" s="246"/>
      <c r="I320" s="247" t="n">
        <f aca="false">I338</f>
        <v>0</v>
      </c>
      <c r="J320" s="30" t="s">
        <v>96</v>
      </c>
      <c r="K320" s="30"/>
      <c r="L320" s="241" t="inlineStr">
        <f aca="false">L338</f>
        <is>
          <t/>
        </is>
      </c>
      <c r="M320" s="241"/>
      <c r="N320" s="237" t="n">
        <f aca="false">N338</f>
        <v>0</v>
      </c>
    </row>
    <row r="321" customFormat="false" ht="15.75" hidden="true" customHeight="true" outlineLevel="0" collapsed="false">
      <c r="A321" s="204"/>
      <c r="B321" s="228"/>
      <c r="C321" s="229"/>
      <c r="D321" s="229"/>
      <c r="E321" s="238"/>
      <c r="F321" s="48" t="s">
        <v>97</v>
      </c>
      <c r="G321" s="235" t="n">
        <f aca="false">G339</f>
        <v>0</v>
      </c>
      <c r="H321" s="246"/>
      <c r="I321" s="247" t="n">
        <f aca="false">I339</f>
        <v>0</v>
      </c>
      <c r="J321" s="30" t="s">
        <v>97</v>
      </c>
      <c r="K321" s="30"/>
      <c r="L321" s="241" t="inlineStr">
        <f aca="false">L339</f>
        <is>
          <t/>
        </is>
      </c>
      <c r="M321" s="241"/>
      <c r="N321" s="237" t="n">
        <f aca="false">N339</f>
        <v>0</v>
      </c>
    </row>
    <row r="322" customFormat="false" ht="30" hidden="true" customHeight="true" outlineLevel="0" collapsed="false">
      <c r="A322" s="204"/>
      <c r="B322" s="228"/>
      <c r="C322" s="229"/>
      <c r="D322" s="229"/>
      <c r="E322" s="239"/>
      <c r="F322" s="48" t="s">
        <v>62</v>
      </c>
      <c r="G322" s="240" t="n">
        <f aca="false">G391</f>
        <v>0</v>
      </c>
      <c r="H322" s="248"/>
      <c r="I322" s="249" t="n">
        <f aca="false">H391</f>
        <v>0</v>
      </c>
      <c r="J322" s="30" t="s">
        <v>62</v>
      </c>
      <c r="K322" s="30"/>
      <c r="L322" s="241" t="n">
        <f aca="false">J391</f>
        <v>214</v>
      </c>
      <c r="M322" s="241"/>
      <c r="N322" s="242" t="n">
        <f aca="false">N391</f>
        <v>0</v>
      </c>
    </row>
    <row r="323" customFormat="false" ht="16.5" hidden="true" customHeight="true" outlineLevel="0" collapsed="false">
      <c r="A323" s="204"/>
      <c r="B323" s="250" t="s">
        <v>94</v>
      </c>
      <c r="C323" s="241"/>
      <c r="D323" s="241"/>
      <c r="E323" s="241"/>
      <c r="F323" s="251"/>
      <c r="G323" s="252" t="n">
        <f aca="false">G324+G325+G326+G327</f>
        <v>0</v>
      </c>
      <c r="H323" s="253" t="n">
        <f aca="false">H324+H325+H326+H327</f>
        <v>21973.43</v>
      </c>
      <c r="I323" s="253"/>
      <c r="J323" s="254"/>
      <c r="K323" s="254"/>
      <c r="L323" s="255" t="e">
        <f aca="false">L324+L325+L326+L327</f>
        <v>#REF!</v>
      </c>
      <c r="M323" s="255"/>
      <c r="N323" s="256" t="n">
        <f aca="false">N324+N325+N326+N327</f>
        <v>0</v>
      </c>
    </row>
    <row r="324" customFormat="false" ht="16.5" hidden="true" customHeight="true" outlineLevel="0" collapsed="false">
      <c r="A324" s="204"/>
      <c r="B324" s="250"/>
      <c r="C324" s="241"/>
      <c r="D324" s="241"/>
      <c r="E324" s="241"/>
      <c r="F324" s="257" t="s">
        <v>95</v>
      </c>
      <c r="G324" s="258" t="n">
        <f aca="false">G309+G314+G319</f>
        <v>0</v>
      </c>
      <c r="H324" s="253" t="n">
        <f aca="false">H309+H314+I319</f>
        <v>14079.15</v>
      </c>
      <c r="I324" s="253"/>
      <c r="J324" s="259" t="s">
        <v>95</v>
      </c>
      <c r="K324" s="259"/>
      <c r="L324" s="260" t="e">
        <f aca="false">L309+L314+L319</f>
        <v>#REF!</v>
      </c>
      <c r="M324" s="260"/>
      <c r="N324" s="261" t="n">
        <f aca="false">N309+N314+N319</f>
        <v>0</v>
      </c>
    </row>
    <row r="325" customFormat="false" ht="16.5" hidden="true" customHeight="true" outlineLevel="0" collapsed="false">
      <c r="A325" s="204"/>
      <c r="B325" s="250"/>
      <c r="C325" s="241"/>
      <c r="D325" s="241"/>
      <c r="E325" s="241"/>
      <c r="F325" s="257" t="s">
        <v>96</v>
      </c>
      <c r="G325" s="258" t="n">
        <f aca="false">G310+G315+G320</f>
        <v>0</v>
      </c>
      <c r="H325" s="253" t="n">
        <f aca="false">H310+H315+I320</f>
        <v>1156.4</v>
      </c>
      <c r="I325" s="253"/>
      <c r="J325" s="259" t="s">
        <v>96</v>
      </c>
      <c r="K325" s="259"/>
      <c r="L325" s="260" t="inlineStr">
        <f aca="false">L310+L315+L320</f>
        <is>
          <t/>
        </is>
      </c>
      <c r="M325" s="260"/>
      <c r="N325" s="261" t="n">
        <f aca="false">N310+N315+N320</f>
        <v>0</v>
      </c>
    </row>
    <row r="326" customFormat="false" ht="16.5" hidden="true" customHeight="true" outlineLevel="0" collapsed="false">
      <c r="A326" s="204"/>
      <c r="B326" s="250"/>
      <c r="C326" s="241"/>
      <c r="D326" s="241"/>
      <c r="E326" s="241"/>
      <c r="F326" s="257" t="s">
        <v>97</v>
      </c>
      <c r="G326" s="258" t="n">
        <f aca="false">G311+G316+G321</f>
        <v>0</v>
      </c>
      <c r="H326" s="253" t="n">
        <f aca="false">H311+H316+I321</f>
        <v>6737.88</v>
      </c>
      <c r="I326" s="253"/>
      <c r="J326" s="259" t="s">
        <v>97</v>
      </c>
      <c r="K326" s="259"/>
      <c r="L326" s="260" t="inlineStr">
        <f aca="false">L311+L316+L321</f>
        <is>
          <t/>
        </is>
      </c>
      <c r="M326" s="260"/>
      <c r="N326" s="261" t="n">
        <f aca="false">N311+N316+N321</f>
        <v>0</v>
      </c>
    </row>
    <row r="327" customFormat="false" ht="16.5" hidden="true" customHeight="true" outlineLevel="0" collapsed="false">
      <c r="A327" s="204"/>
      <c r="B327" s="250"/>
      <c r="C327" s="241"/>
      <c r="D327" s="241"/>
      <c r="E327" s="241"/>
      <c r="F327" s="257" t="s">
        <v>62</v>
      </c>
      <c r="G327" s="258" t="n">
        <f aca="false">G312+G317+G322</f>
        <v>0</v>
      </c>
      <c r="H327" s="253" t="n">
        <f aca="false">H312+H317+I322</f>
        <v>0</v>
      </c>
      <c r="I327" s="253"/>
      <c r="J327" s="259" t="s">
        <v>62</v>
      </c>
      <c r="K327" s="259"/>
      <c r="L327" s="260" t="n">
        <f aca="false">L312+L317+L322</f>
        <v>1423.89</v>
      </c>
      <c r="M327" s="260"/>
      <c r="N327" s="261" t="n">
        <f aca="false">N312+N317+N322</f>
        <v>0</v>
      </c>
    </row>
    <row r="328" customFormat="false" ht="16.5" hidden="true" customHeight="true" outlineLevel="0" collapsed="false">
      <c r="A328" s="262" t="s">
        <v>15</v>
      </c>
      <c r="B328" s="228" t="s">
        <v>58</v>
      </c>
      <c r="C328" s="229" t="s">
        <v>59</v>
      </c>
      <c r="D328" s="229" t="s">
        <v>241</v>
      </c>
      <c r="E328" s="207" t="s">
        <v>237</v>
      </c>
      <c r="F328" s="263"/>
      <c r="G328" s="264"/>
      <c r="H328" s="265" t="n">
        <f aca="false">H329+H330+H331</f>
        <v>17193.04</v>
      </c>
      <c r="I328" s="265"/>
      <c r="J328" s="266"/>
      <c r="K328" s="266"/>
      <c r="L328" s="267" t="e">
        <f aca="false">L329+L330+L331</f>
        <v>#REF!</v>
      </c>
      <c r="M328" s="267"/>
      <c r="N328" s="268"/>
    </row>
    <row r="329" customFormat="false" ht="16.5" hidden="true" customHeight="true" outlineLevel="0" collapsed="false">
      <c r="A329" s="262"/>
      <c r="B329" s="228"/>
      <c r="C329" s="229"/>
      <c r="D329" s="229"/>
      <c r="E329" s="207"/>
      <c r="F329" s="269" t="s">
        <v>95</v>
      </c>
      <c r="G329" s="270"/>
      <c r="H329" s="271" t="n">
        <f aca="false">I365</f>
        <v>14079.15</v>
      </c>
      <c r="I329" s="271"/>
      <c r="J329" s="272" t="s">
        <v>95</v>
      </c>
      <c r="K329" s="272"/>
      <c r="L329" s="273" t="e">
        <f aca="false">#REF!</f>
        <v>#REF!</v>
      </c>
      <c r="M329" s="273"/>
      <c r="N329" s="274"/>
    </row>
    <row r="330" customFormat="false" ht="16.5" hidden="true" customHeight="true" outlineLevel="0" collapsed="false">
      <c r="A330" s="262"/>
      <c r="B330" s="228"/>
      <c r="C330" s="229"/>
      <c r="D330" s="229"/>
      <c r="E330" s="207"/>
      <c r="F330" s="269" t="s">
        <v>96</v>
      </c>
      <c r="G330" s="270"/>
      <c r="H330" s="275" t="n">
        <v>0</v>
      </c>
      <c r="I330" s="275"/>
      <c r="J330" s="272" t="s">
        <v>96</v>
      </c>
      <c r="K330" s="272"/>
      <c r="L330" s="276"/>
      <c r="M330" s="276"/>
      <c r="N330" s="274"/>
    </row>
    <row r="331" customFormat="false" ht="16.5" hidden="true" customHeight="true" outlineLevel="0" collapsed="false">
      <c r="A331" s="262"/>
      <c r="B331" s="228"/>
      <c r="C331" s="229"/>
      <c r="D331" s="229"/>
      <c r="E331" s="207"/>
      <c r="F331" s="269" t="s">
        <v>97</v>
      </c>
      <c r="G331" s="160"/>
      <c r="H331" s="271" t="n">
        <f aca="false">I366+H352</f>
        <v>3113.89</v>
      </c>
      <c r="I331" s="271"/>
      <c r="J331" s="272" t="s">
        <v>97</v>
      </c>
      <c r="K331" s="272"/>
      <c r="L331" s="273" t="e">
        <f aca="false">#REF!+#REF!</f>
        <v>#REF!</v>
      </c>
      <c r="M331" s="273"/>
      <c r="N331" s="277"/>
    </row>
    <row r="332" customFormat="false" ht="27.75" hidden="true" customHeight="true" outlineLevel="0" collapsed="false">
      <c r="A332" s="262"/>
      <c r="B332" s="228"/>
      <c r="C332" s="229"/>
      <c r="D332" s="229"/>
      <c r="E332" s="230" t="s">
        <v>239</v>
      </c>
      <c r="F332" s="263"/>
      <c r="G332" s="278" t="n">
        <f aca="false">G333+G334+G335</f>
        <v>0</v>
      </c>
      <c r="H332" s="265" t="n">
        <f aca="false">H333+H334+H335</f>
        <v>4780.39</v>
      </c>
      <c r="I332" s="265"/>
      <c r="J332" s="266"/>
      <c r="K332" s="266"/>
      <c r="L332" s="267" t="e">
        <f aca="false">L333+L334+L335</f>
        <v>#REF!</v>
      </c>
      <c r="M332" s="267"/>
      <c r="N332" s="268" t="n">
        <f aca="false">N333+N334+N335</f>
        <v>0</v>
      </c>
    </row>
    <row r="333" customFormat="false" ht="16.5" hidden="true" customHeight="true" outlineLevel="0" collapsed="false">
      <c r="A333" s="262"/>
      <c r="B333" s="228"/>
      <c r="C333" s="229"/>
      <c r="D333" s="229"/>
      <c r="E333" s="230" t="s">
        <v>238</v>
      </c>
      <c r="F333" s="279" t="s">
        <v>95</v>
      </c>
      <c r="G333" s="280" t="n">
        <f aca="false">G344+G355+G376</f>
        <v>0</v>
      </c>
      <c r="H333" s="275" t="n">
        <f aca="false">H344+I355+I376</f>
        <v>0</v>
      </c>
      <c r="I333" s="275"/>
      <c r="J333" s="272" t="s">
        <v>95</v>
      </c>
      <c r="K333" s="272"/>
      <c r="L333" s="281" t="e">
        <f aca="false">#REF!+#REF!+M376</f>
        <v>#REF!</v>
      </c>
      <c r="M333" s="281"/>
      <c r="N333" s="282" t="n">
        <f aca="false">N344+N355+N376</f>
        <v>0</v>
      </c>
    </row>
    <row r="334" customFormat="false" ht="16.5" hidden="true" customHeight="true" outlineLevel="0" collapsed="false">
      <c r="A334" s="262"/>
      <c r="B334" s="228"/>
      <c r="C334" s="229"/>
      <c r="D334" s="229"/>
      <c r="E334" s="238"/>
      <c r="F334" s="279" t="s">
        <v>96</v>
      </c>
      <c r="G334" s="280" t="n">
        <f aca="false">G345+G356+G377+G368</f>
        <v>0</v>
      </c>
      <c r="H334" s="271" t="n">
        <f aca="false">H345+I356+I368+I377</f>
        <v>1156.4</v>
      </c>
      <c r="I334" s="271"/>
      <c r="J334" s="272" t="s">
        <v>96</v>
      </c>
      <c r="K334" s="272"/>
      <c r="L334" s="283" t="e">
        <f aca="false">#REF!+#REF!+"#ссыл!+N270"</f>
        <v>#REF!</v>
      </c>
      <c r="M334" s="283"/>
      <c r="N334" s="282" t="n">
        <f aca="false">N345+N356+N377+N368</f>
        <v>0</v>
      </c>
    </row>
    <row r="335" customFormat="false" ht="16.5" hidden="true" customHeight="true" outlineLevel="0" collapsed="false">
      <c r="A335" s="262"/>
      <c r="B335" s="228"/>
      <c r="C335" s="229"/>
      <c r="D335" s="229"/>
      <c r="E335" s="239"/>
      <c r="F335" s="279" t="s">
        <v>97</v>
      </c>
      <c r="G335" s="280" t="n">
        <f aca="false">G346+G357+G378+G369</f>
        <v>0</v>
      </c>
      <c r="H335" s="271" t="n">
        <f aca="false">H346+I357+I369+I378</f>
        <v>3623.99</v>
      </c>
      <c r="I335" s="271"/>
      <c r="J335" s="272" t="s">
        <v>97</v>
      </c>
      <c r="K335" s="272"/>
      <c r="L335" s="284" t="e">
        <f aca="false">#REF!+#REF!+"#ссыл!+N271"</f>
        <v>#REF!</v>
      </c>
      <c r="M335" s="284"/>
      <c r="N335" s="282" t="n">
        <f aca="false">N346+N357+N378+N369</f>
        <v>0</v>
      </c>
    </row>
    <row r="336" customFormat="false" ht="15.75" hidden="true" customHeight="true" outlineLevel="0" collapsed="false">
      <c r="A336" s="262"/>
      <c r="B336" s="228"/>
      <c r="C336" s="229"/>
      <c r="D336" s="229"/>
      <c r="E336" s="230" t="s">
        <v>240</v>
      </c>
      <c r="F336" s="263"/>
      <c r="G336" s="285" t="n">
        <f aca="false">G337+G338+G339</f>
        <v>0</v>
      </c>
      <c r="H336" s="286"/>
      <c r="I336" s="287" t="n">
        <f aca="false">I337+I338+I339</f>
        <v>0</v>
      </c>
      <c r="J336" s="266"/>
      <c r="K336" s="266"/>
      <c r="L336" s="288" t="e">
        <f aca="false">L337+L338+L339</f>
        <v>#REF!</v>
      </c>
      <c r="M336" s="288"/>
      <c r="N336" s="268" t="n">
        <f aca="false">N337+N338+N339</f>
        <v>0</v>
      </c>
    </row>
    <row r="337" customFormat="false" ht="15.75" hidden="true" customHeight="true" outlineLevel="0" collapsed="false">
      <c r="A337" s="262"/>
      <c r="B337" s="228"/>
      <c r="C337" s="229"/>
      <c r="D337" s="229"/>
      <c r="E337" s="230" t="s">
        <v>238</v>
      </c>
      <c r="F337" s="279" t="s">
        <v>95</v>
      </c>
      <c r="G337" s="280" t="n">
        <f aca="false">G348+G359+G380</f>
        <v>0</v>
      </c>
      <c r="H337" s="289"/>
      <c r="I337" s="290" t="n">
        <f aca="false">H348+I359+I380</f>
        <v>0</v>
      </c>
      <c r="J337" s="272" t="s">
        <v>95</v>
      </c>
      <c r="K337" s="272"/>
      <c r="L337" s="281" t="e">
        <f aca="false">#REF!+#REF!+M380</f>
        <v>#REF!</v>
      </c>
      <c r="M337" s="281"/>
      <c r="N337" s="282" t="n">
        <f aca="false">N348+N359+N380</f>
        <v>0</v>
      </c>
    </row>
    <row r="338" customFormat="false" ht="15.75" hidden="true" customHeight="true" outlineLevel="0" collapsed="false">
      <c r="A338" s="262"/>
      <c r="B338" s="228"/>
      <c r="C338" s="229"/>
      <c r="D338" s="229"/>
      <c r="E338" s="238"/>
      <c r="F338" s="279" t="s">
        <v>96</v>
      </c>
      <c r="G338" s="280" t="n">
        <f aca="false">G349+G360+G381</f>
        <v>0</v>
      </c>
      <c r="H338" s="289"/>
      <c r="I338" s="290" t="n">
        <f aca="false">H349+I360+I381</f>
        <v>0</v>
      </c>
      <c r="J338" s="272" t="s">
        <v>96</v>
      </c>
      <c r="K338" s="272"/>
      <c r="L338" s="281" t="e">
        <f aca="false">#REF!+#REF!+M381</f>
        <v>#REF!</v>
      </c>
      <c r="M338" s="281"/>
      <c r="N338" s="282" t="n">
        <f aca="false">N349+N360+N381</f>
        <v>0</v>
      </c>
    </row>
    <row r="339" customFormat="false" ht="15.75" hidden="true" customHeight="true" outlineLevel="0" collapsed="false">
      <c r="A339" s="262"/>
      <c r="B339" s="228"/>
      <c r="C339" s="229"/>
      <c r="D339" s="229"/>
      <c r="E339" s="239"/>
      <c r="F339" s="279" t="s">
        <v>97</v>
      </c>
      <c r="G339" s="280" t="n">
        <f aca="false">G350+G361+G382</f>
        <v>0</v>
      </c>
      <c r="H339" s="44"/>
      <c r="I339" s="290" t="n">
        <f aca="false">H350+I361+I382</f>
        <v>0</v>
      </c>
      <c r="J339" s="272" t="s">
        <v>97</v>
      </c>
      <c r="K339" s="272"/>
      <c r="L339" s="281" t="e">
        <f aca="false">#REF!+#REF!+M382</f>
        <v>#REF!</v>
      </c>
      <c r="M339" s="281"/>
      <c r="N339" s="282" t="n">
        <f aca="false">N350+N361+N382</f>
        <v>0</v>
      </c>
    </row>
    <row r="340" customFormat="false" ht="17.25" hidden="true" customHeight="false" outlineLevel="0" collapsed="false">
      <c r="A340" s="175"/>
      <c r="B340" s="291" t="s">
        <v>94</v>
      </c>
      <c r="C340" s="292"/>
      <c r="D340" s="292"/>
      <c r="E340" s="292"/>
      <c r="F340" s="293"/>
      <c r="G340" s="294" t="n">
        <f aca="false">G328+G332+G336</f>
        <v>0</v>
      </c>
      <c r="H340" s="265" t="n">
        <f aca="false">I336+H332+H328</f>
        <v>21973.43</v>
      </c>
      <c r="I340" s="265"/>
      <c r="J340" s="295"/>
      <c r="K340" s="295"/>
      <c r="L340" s="296" t="e">
        <f aca="false">L336+L332+L328</f>
        <v>#REF!</v>
      </c>
      <c r="M340" s="296"/>
      <c r="N340" s="297" t="n">
        <f aca="false">N336+N332+N328</f>
        <v>0</v>
      </c>
    </row>
    <row r="341" customFormat="false" ht="15" hidden="true" customHeight="true" outlineLevel="0" collapsed="false">
      <c r="A341" s="262" t="s">
        <v>242</v>
      </c>
      <c r="B341" s="162" t="s">
        <v>243</v>
      </c>
      <c r="C341" s="229" t="s">
        <v>59</v>
      </c>
      <c r="D341" s="229" t="s">
        <v>241</v>
      </c>
      <c r="E341" s="230" t="s">
        <v>237</v>
      </c>
      <c r="F341" s="50"/>
      <c r="G341" s="50"/>
      <c r="H341" s="50"/>
      <c r="I341" s="50"/>
      <c r="J341" s="30"/>
      <c r="K341" s="30"/>
      <c r="L341" s="30"/>
      <c r="M341" s="30"/>
      <c r="N341" s="229"/>
    </row>
    <row r="342" customFormat="false" ht="78" hidden="true" customHeight="false" outlineLevel="0" collapsed="false">
      <c r="A342" s="262"/>
      <c r="B342" s="162" t="s">
        <v>244</v>
      </c>
      <c r="C342" s="229"/>
      <c r="D342" s="229"/>
      <c r="E342" s="218" t="s">
        <v>238</v>
      </c>
      <c r="F342" s="50"/>
      <c r="G342" s="50"/>
      <c r="H342" s="50"/>
      <c r="I342" s="50"/>
      <c r="J342" s="30"/>
      <c r="K342" s="30"/>
      <c r="L342" s="30"/>
      <c r="M342" s="30"/>
      <c r="N342" s="229"/>
    </row>
    <row r="343" customFormat="false" ht="17.25" hidden="true" customHeight="false" outlineLevel="0" collapsed="false">
      <c r="A343" s="262"/>
      <c r="B343" s="162"/>
      <c r="C343" s="229"/>
      <c r="D343" s="229"/>
      <c r="E343" s="230" t="s">
        <v>239</v>
      </c>
      <c r="F343" s="272"/>
      <c r="G343" s="279" t="n">
        <f aca="false">G344+G345+G346</f>
        <v>0</v>
      </c>
      <c r="H343" s="298" t="n">
        <f aca="false">H344+H345+H346</f>
        <v>0</v>
      </c>
      <c r="I343" s="298"/>
      <c r="J343" s="272"/>
      <c r="K343" s="272"/>
      <c r="L343" s="272"/>
      <c r="M343" s="272"/>
      <c r="N343" s="299" t="n">
        <f aca="false">N344+N345+N346</f>
        <v>0</v>
      </c>
    </row>
    <row r="344" customFormat="false" ht="15.75" hidden="true" customHeight="true" outlineLevel="0" collapsed="false">
      <c r="A344" s="262"/>
      <c r="B344" s="162"/>
      <c r="C344" s="229"/>
      <c r="D344" s="229"/>
      <c r="E344" s="230" t="s">
        <v>238</v>
      </c>
      <c r="F344" s="298" t="s">
        <v>95</v>
      </c>
      <c r="G344" s="48"/>
      <c r="H344" s="50"/>
      <c r="I344" s="50"/>
      <c r="J344" s="30" t="s">
        <v>95</v>
      </c>
      <c r="K344" s="50"/>
      <c r="L344" s="50"/>
      <c r="M344" s="50"/>
      <c r="N344" s="300"/>
    </row>
    <row r="345" customFormat="false" ht="15.75" hidden="true" customHeight="true" outlineLevel="0" collapsed="false">
      <c r="A345" s="262"/>
      <c r="B345" s="162"/>
      <c r="C345" s="229"/>
      <c r="D345" s="229"/>
      <c r="E345" s="238"/>
      <c r="F345" s="298" t="s">
        <v>96</v>
      </c>
      <c r="G345" s="48"/>
      <c r="H345" s="50"/>
      <c r="I345" s="50"/>
      <c r="J345" s="30" t="s">
        <v>96</v>
      </c>
      <c r="K345" s="50"/>
      <c r="L345" s="50"/>
      <c r="M345" s="50"/>
      <c r="N345" s="300"/>
    </row>
    <row r="346" customFormat="false" ht="15.75" hidden="true" customHeight="true" outlineLevel="0" collapsed="false">
      <c r="A346" s="262"/>
      <c r="B346" s="162"/>
      <c r="C346" s="229"/>
      <c r="D346" s="229"/>
      <c r="E346" s="239"/>
      <c r="F346" s="298" t="s">
        <v>97</v>
      </c>
      <c r="G346" s="48"/>
      <c r="H346" s="50"/>
      <c r="I346" s="50"/>
      <c r="J346" s="30" t="s">
        <v>97</v>
      </c>
      <c r="K346" s="50"/>
      <c r="L346" s="50"/>
      <c r="M346" s="50"/>
      <c r="N346" s="300"/>
    </row>
    <row r="347" customFormat="false" ht="17.25" hidden="true" customHeight="false" outlineLevel="0" collapsed="false">
      <c r="A347" s="262"/>
      <c r="B347" s="162"/>
      <c r="C347" s="229"/>
      <c r="D347" s="229"/>
      <c r="E347" s="230" t="s">
        <v>240</v>
      </c>
      <c r="F347" s="301"/>
      <c r="G347" s="279" t="n">
        <f aca="false">G348+G349+G350</f>
        <v>0</v>
      </c>
      <c r="H347" s="298" t="n">
        <f aca="false">H348+H349+H350</f>
        <v>0</v>
      </c>
      <c r="I347" s="298"/>
      <c r="J347" s="272" t="e">
        <f aca="false">#REF!+#REF!+#REF!</f>
        <v>#REF!</v>
      </c>
      <c r="K347" s="272"/>
      <c r="L347" s="272"/>
      <c r="M347" s="272"/>
      <c r="N347" s="299" t="n">
        <f aca="false">N348+N349+N350</f>
        <v>0</v>
      </c>
    </row>
    <row r="348" customFormat="false" ht="15.75" hidden="true" customHeight="true" outlineLevel="0" collapsed="false">
      <c r="A348" s="262"/>
      <c r="B348" s="162"/>
      <c r="C348" s="229"/>
      <c r="D348" s="229"/>
      <c r="E348" s="230" t="s">
        <v>238</v>
      </c>
      <c r="F348" s="298" t="s">
        <v>95</v>
      </c>
      <c r="G348" s="48"/>
      <c r="H348" s="50"/>
      <c r="I348" s="50"/>
      <c r="J348" s="30" t="s">
        <v>95</v>
      </c>
      <c r="K348" s="50"/>
      <c r="L348" s="50"/>
      <c r="M348" s="50"/>
      <c r="N348" s="300"/>
    </row>
    <row r="349" customFormat="false" ht="15.75" hidden="true" customHeight="true" outlineLevel="0" collapsed="false">
      <c r="A349" s="262"/>
      <c r="B349" s="162"/>
      <c r="C349" s="229"/>
      <c r="D349" s="229"/>
      <c r="E349" s="238"/>
      <c r="F349" s="298" t="s">
        <v>96</v>
      </c>
      <c r="G349" s="48"/>
      <c r="H349" s="50"/>
      <c r="I349" s="50"/>
      <c r="J349" s="30" t="s">
        <v>96</v>
      </c>
      <c r="K349" s="50"/>
      <c r="L349" s="50"/>
      <c r="M349" s="50"/>
      <c r="N349" s="300"/>
    </row>
    <row r="350" customFormat="false" ht="15.75" hidden="true" customHeight="true" outlineLevel="0" collapsed="false">
      <c r="A350" s="262"/>
      <c r="B350" s="41"/>
      <c r="C350" s="229"/>
      <c r="D350" s="229"/>
      <c r="E350" s="239"/>
      <c r="F350" s="298" t="s">
        <v>97</v>
      </c>
      <c r="G350" s="48"/>
      <c r="H350" s="50"/>
      <c r="I350" s="50"/>
      <c r="J350" s="30" t="s">
        <v>97</v>
      </c>
      <c r="K350" s="50"/>
      <c r="L350" s="50"/>
      <c r="M350" s="50"/>
      <c r="N350" s="300"/>
    </row>
    <row r="351" customFormat="false" ht="17.25" hidden="true" customHeight="false" outlineLevel="0" collapsed="false">
      <c r="A351" s="175"/>
      <c r="B351" s="291" t="s">
        <v>94</v>
      </c>
      <c r="C351" s="292"/>
      <c r="D351" s="292"/>
      <c r="E351" s="292"/>
      <c r="F351" s="302" t="e">
        <f aca="false">G351+H351+J351+N351</f>
        <v>#REF!</v>
      </c>
      <c r="G351" s="303" t="n">
        <f aca="false">G343+G347+G341</f>
        <v>0</v>
      </c>
      <c r="H351" s="302" t="n">
        <f aca="false">H347+H343+H341</f>
        <v>0</v>
      </c>
      <c r="I351" s="302"/>
      <c r="J351" s="295" t="e">
        <f aca="false">#REF!+J347+J341</f>
        <v>#REF!</v>
      </c>
      <c r="K351" s="295"/>
      <c r="L351" s="295"/>
      <c r="M351" s="295"/>
      <c r="N351" s="304"/>
    </row>
    <row r="352" customFormat="false" ht="15.75" hidden="true" customHeight="true" outlineLevel="0" collapsed="false">
      <c r="A352" s="305" t="s">
        <v>245</v>
      </c>
      <c r="B352" s="53" t="s">
        <v>246</v>
      </c>
      <c r="C352" s="229" t="s">
        <v>59</v>
      </c>
      <c r="D352" s="229" t="s">
        <v>247</v>
      </c>
      <c r="E352" s="230" t="s">
        <v>237</v>
      </c>
      <c r="F352" s="275"/>
      <c r="G352" s="279" t="n">
        <f aca="false">G353</f>
        <v>0</v>
      </c>
      <c r="H352" s="298" t="n">
        <f aca="false">H353</f>
        <v>0</v>
      </c>
      <c r="I352" s="298"/>
      <c r="J352" s="272" t="e">
        <f aca="false">#REF!</f>
        <v>#REF!</v>
      </c>
      <c r="K352" s="272"/>
      <c r="L352" s="272"/>
      <c r="M352" s="272"/>
      <c r="N352" s="306" t="n">
        <f aca="false">N347+N343+N341</f>
        <v>0</v>
      </c>
    </row>
    <row r="353" customFormat="false" ht="45.75" hidden="true" customHeight="true" outlineLevel="0" collapsed="false">
      <c r="A353" s="305"/>
      <c r="B353" s="53" t="s">
        <v>248</v>
      </c>
      <c r="C353" s="229"/>
      <c r="D353" s="229"/>
      <c r="E353" s="218" t="s">
        <v>238</v>
      </c>
      <c r="F353" s="279" t="s">
        <v>97</v>
      </c>
      <c r="G353" s="44"/>
      <c r="H353" s="40"/>
      <c r="I353" s="40"/>
      <c r="J353" s="30" t="s">
        <v>97</v>
      </c>
      <c r="K353" s="50"/>
      <c r="L353" s="50"/>
      <c r="M353" s="50"/>
      <c r="N353" s="277"/>
    </row>
    <row r="354" customFormat="false" ht="147.75" hidden="true" customHeight="true" outlineLevel="0" collapsed="false">
      <c r="A354" s="305"/>
      <c r="B354" s="162"/>
      <c r="C354" s="229"/>
      <c r="D354" s="229" t="s">
        <v>249</v>
      </c>
      <c r="E354" s="230" t="s">
        <v>239</v>
      </c>
      <c r="F354" s="301"/>
      <c r="G354" s="279" t="n">
        <f aca="false">G355+G356+G357</f>
        <v>0</v>
      </c>
      <c r="H354" s="298" t="n">
        <f aca="false">I355+I356+I357</f>
        <v>0</v>
      </c>
      <c r="I354" s="298"/>
      <c r="J354" s="307"/>
      <c r="K354" s="308"/>
      <c r="L354" s="308"/>
      <c r="M354" s="308"/>
      <c r="N354" s="299" t="n">
        <f aca="false">N355+N356+N357</f>
        <v>0</v>
      </c>
    </row>
    <row r="355" customFormat="false" ht="15.75" hidden="true" customHeight="true" outlineLevel="0" collapsed="false">
      <c r="A355" s="305"/>
      <c r="B355" s="162"/>
      <c r="C355" s="229"/>
      <c r="D355" s="229"/>
      <c r="E355" s="230" t="s">
        <v>238</v>
      </c>
      <c r="F355" s="279" t="s">
        <v>95</v>
      </c>
      <c r="G355" s="48"/>
      <c r="H355" s="40"/>
      <c r="I355" s="309"/>
      <c r="J355" s="30" t="s">
        <v>95</v>
      </c>
      <c r="K355" s="50"/>
      <c r="L355" s="50"/>
      <c r="M355" s="50"/>
      <c r="N355" s="300"/>
    </row>
    <row r="356" customFormat="false" ht="15.75" hidden="true" customHeight="true" outlineLevel="0" collapsed="false">
      <c r="A356" s="305"/>
      <c r="B356" s="162"/>
      <c r="C356" s="229"/>
      <c r="D356" s="229"/>
      <c r="E356" s="238"/>
      <c r="F356" s="279" t="s">
        <v>96</v>
      </c>
      <c r="G356" s="48"/>
      <c r="H356" s="40"/>
      <c r="I356" s="309"/>
      <c r="J356" s="30" t="s">
        <v>96</v>
      </c>
      <c r="K356" s="50"/>
      <c r="L356" s="50"/>
      <c r="M356" s="50"/>
      <c r="N356" s="300"/>
    </row>
    <row r="357" customFormat="false" ht="15.75" hidden="true" customHeight="true" outlineLevel="0" collapsed="false">
      <c r="A357" s="305"/>
      <c r="B357" s="162"/>
      <c r="C357" s="229"/>
      <c r="D357" s="229"/>
      <c r="E357" s="239"/>
      <c r="F357" s="310" t="s">
        <v>97</v>
      </c>
      <c r="G357" s="48"/>
      <c r="H357" s="40"/>
      <c r="I357" s="311"/>
      <c r="J357" s="30" t="s">
        <v>97</v>
      </c>
      <c r="K357" s="50"/>
      <c r="L357" s="50"/>
      <c r="M357" s="50"/>
      <c r="N357" s="312"/>
    </row>
    <row r="358" customFormat="false" ht="192.75" hidden="true" customHeight="true" outlineLevel="0" collapsed="false">
      <c r="A358" s="305"/>
      <c r="B358" s="162"/>
      <c r="C358" s="229"/>
      <c r="D358" s="229" t="s">
        <v>250</v>
      </c>
      <c r="E358" s="230" t="s">
        <v>240</v>
      </c>
      <c r="F358" s="272"/>
      <c r="G358" s="285" t="n">
        <f aca="false">G359+G360+G361</f>
        <v>0</v>
      </c>
      <c r="H358" s="313"/>
      <c r="I358" s="275" t="n">
        <f aca="false">I359+I360+I361</f>
        <v>0</v>
      </c>
      <c r="J358" s="272"/>
      <c r="K358" s="272"/>
      <c r="L358" s="272"/>
      <c r="M358" s="272"/>
      <c r="N358" s="306" t="n">
        <f aca="false">N359+N360+N361</f>
        <v>0</v>
      </c>
    </row>
    <row r="359" customFormat="false" ht="15.75" hidden="true" customHeight="true" outlineLevel="0" collapsed="false">
      <c r="A359" s="305"/>
      <c r="B359" s="162"/>
      <c r="C359" s="229"/>
      <c r="D359" s="229"/>
      <c r="E359" s="230" t="s">
        <v>238</v>
      </c>
      <c r="F359" s="279" t="s">
        <v>95</v>
      </c>
      <c r="G359" s="40"/>
      <c r="H359" s="48" t="s">
        <v>95</v>
      </c>
      <c r="I359" s="40"/>
      <c r="J359" s="30" t="s">
        <v>95</v>
      </c>
      <c r="K359" s="50"/>
      <c r="L359" s="50"/>
      <c r="M359" s="50"/>
      <c r="N359" s="274"/>
    </row>
    <row r="360" customFormat="false" ht="15.75" hidden="true" customHeight="true" outlineLevel="0" collapsed="false">
      <c r="A360" s="305"/>
      <c r="B360" s="162"/>
      <c r="C360" s="229"/>
      <c r="D360" s="229"/>
      <c r="E360" s="238"/>
      <c r="F360" s="279" t="s">
        <v>96</v>
      </c>
      <c r="G360" s="270"/>
      <c r="H360" s="48" t="s">
        <v>96</v>
      </c>
      <c r="I360" s="40"/>
      <c r="J360" s="30" t="s">
        <v>96</v>
      </c>
      <c r="K360" s="50"/>
      <c r="L360" s="50"/>
      <c r="M360" s="50"/>
      <c r="N360" s="38"/>
    </row>
    <row r="361" customFormat="false" ht="15.75" hidden="true" customHeight="true" outlineLevel="0" collapsed="false">
      <c r="A361" s="305"/>
      <c r="B361" s="41"/>
      <c r="C361" s="229"/>
      <c r="D361" s="229"/>
      <c r="E361" s="239"/>
      <c r="F361" s="279" t="s">
        <v>97</v>
      </c>
      <c r="G361" s="40"/>
      <c r="H361" s="48" t="s">
        <v>97</v>
      </c>
      <c r="I361" s="40"/>
      <c r="J361" s="30" t="s">
        <v>97</v>
      </c>
      <c r="K361" s="50"/>
      <c r="L361" s="50"/>
      <c r="M361" s="50"/>
      <c r="N361" s="277"/>
    </row>
    <row r="362" customFormat="false" ht="15" hidden="true" customHeight="true" outlineLevel="0" collapsed="false">
      <c r="A362" s="204"/>
      <c r="B362" s="314" t="s">
        <v>94</v>
      </c>
      <c r="C362" s="315"/>
      <c r="D362" s="315"/>
      <c r="E362" s="315"/>
      <c r="F362" s="295" t="e">
        <f aca="false">H362+J362+N362+G362</f>
        <v>#REF!</v>
      </c>
      <c r="G362" s="302" t="n">
        <f aca="false">G358+G354+G352</f>
        <v>0</v>
      </c>
      <c r="H362" s="302" t="n">
        <f aca="false">H352+H354+I358</f>
        <v>0</v>
      </c>
      <c r="I362" s="302"/>
      <c r="J362" s="295" t="e">
        <f aca="false">J352+#REF!+#REF!</f>
        <v>#REF!</v>
      </c>
      <c r="K362" s="295"/>
      <c r="L362" s="295"/>
      <c r="M362" s="295"/>
      <c r="N362" s="315" t="n">
        <f aca="false">N358+N354+N352</f>
        <v>0</v>
      </c>
    </row>
    <row r="363" customFormat="false" ht="16.5" hidden="true" customHeight="false" outlineLevel="0" collapsed="false">
      <c r="A363" s="204"/>
      <c r="B363" s="314"/>
      <c r="C363" s="315"/>
      <c r="D363" s="315"/>
      <c r="E363" s="315"/>
      <c r="F363" s="295"/>
      <c r="G363" s="302"/>
      <c r="H363" s="302"/>
      <c r="I363" s="302"/>
      <c r="J363" s="295"/>
      <c r="K363" s="295"/>
      <c r="L363" s="295"/>
      <c r="M363" s="295"/>
      <c r="N363" s="315"/>
    </row>
    <row r="364" customFormat="false" ht="58.5" hidden="true" customHeight="true" outlineLevel="0" collapsed="false">
      <c r="A364" s="262" t="s">
        <v>251</v>
      </c>
      <c r="B364" s="162" t="s">
        <v>252</v>
      </c>
      <c r="C364" s="229" t="s">
        <v>59</v>
      </c>
      <c r="D364" s="229" t="s">
        <v>253</v>
      </c>
      <c r="E364" s="230" t="s">
        <v>237</v>
      </c>
      <c r="F364" s="272"/>
      <c r="G364" s="279" t="n">
        <f aca="false">G365+G366</f>
        <v>0</v>
      </c>
      <c r="H364" s="316" t="n">
        <f aca="false">I365+I366</f>
        <v>17193.04</v>
      </c>
      <c r="I364" s="316"/>
      <c r="J364" s="317" t="e">
        <f aca="false">#REF!+#REF!</f>
        <v>#REF!</v>
      </c>
      <c r="K364" s="317"/>
      <c r="L364" s="317"/>
      <c r="M364" s="317"/>
      <c r="N364" s="299" t="n">
        <f aca="false">N365+N366</f>
        <v>0</v>
      </c>
    </row>
    <row r="365" customFormat="false" ht="45.75" hidden="true" customHeight="true" outlineLevel="0" collapsed="false">
      <c r="A365" s="262"/>
      <c r="B365" s="162" t="s">
        <v>254</v>
      </c>
      <c r="C365" s="229"/>
      <c r="D365" s="229"/>
      <c r="E365" s="230" t="s">
        <v>238</v>
      </c>
      <c r="F365" s="272" t="s">
        <v>95</v>
      </c>
      <c r="G365" s="318"/>
      <c r="H365" s="48" t="s">
        <v>95</v>
      </c>
      <c r="I365" s="319" t="n">
        <v>14079.15</v>
      </c>
      <c r="J365" s="30" t="s">
        <v>95</v>
      </c>
      <c r="K365" s="320"/>
      <c r="L365" s="320"/>
      <c r="M365" s="320"/>
      <c r="N365" s="300"/>
    </row>
    <row r="366" customFormat="false" ht="15.75" hidden="true" customHeight="true" outlineLevel="0" collapsed="false">
      <c r="A366" s="262"/>
      <c r="B366" s="162"/>
      <c r="C366" s="229"/>
      <c r="D366" s="229"/>
      <c r="E366" s="239"/>
      <c r="F366" s="272" t="s">
        <v>97</v>
      </c>
      <c r="G366" s="318"/>
      <c r="H366" s="48" t="s">
        <v>97</v>
      </c>
      <c r="I366" s="319" t="n">
        <v>3113.89</v>
      </c>
      <c r="J366" s="30" t="s">
        <v>97</v>
      </c>
      <c r="K366" s="320"/>
      <c r="L366" s="320"/>
      <c r="M366" s="320"/>
      <c r="N366" s="300"/>
    </row>
    <row r="367" customFormat="false" ht="87.75" hidden="true" customHeight="true" outlineLevel="0" collapsed="false">
      <c r="A367" s="262"/>
      <c r="B367" s="162"/>
      <c r="C367" s="229"/>
      <c r="D367" s="229" t="s">
        <v>255</v>
      </c>
      <c r="E367" s="230" t="s">
        <v>239</v>
      </c>
      <c r="F367" s="307"/>
      <c r="G367" s="279" t="n">
        <f aca="false">G368+G369</f>
        <v>0</v>
      </c>
      <c r="H367" s="45"/>
      <c r="I367" s="321" t="n">
        <f aca="false">I368+I369</f>
        <v>4780.39</v>
      </c>
      <c r="J367" s="196"/>
      <c r="K367" s="322"/>
      <c r="L367" s="322"/>
      <c r="M367" s="322"/>
      <c r="N367" s="299" t="n">
        <f aca="false">N368+N369</f>
        <v>0</v>
      </c>
    </row>
    <row r="368" customFormat="false" ht="16.5" hidden="true" customHeight="true" outlineLevel="0" collapsed="false">
      <c r="A368" s="262"/>
      <c r="B368" s="162"/>
      <c r="C368" s="229"/>
      <c r="D368" s="229"/>
      <c r="E368" s="230" t="s">
        <v>238</v>
      </c>
      <c r="F368" s="307" t="s">
        <v>96</v>
      </c>
      <c r="G368" s="48"/>
      <c r="H368" s="48" t="s">
        <v>96</v>
      </c>
      <c r="I368" s="319" t="n">
        <v>1156.4</v>
      </c>
      <c r="J368" s="34" t="s">
        <v>96</v>
      </c>
      <c r="K368" s="323"/>
      <c r="L368" s="323"/>
      <c r="M368" s="323"/>
      <c r="N368" s="160"/>
    </row>
    <row r="369" customFormat="false" ht="16.5" hidden="true" customHeight="true" outlineLevel="0" collapsed="false">
      <c r="A369" s="262"/>
      <c r="B369" s="162"/>
      <c r="C369" s="229"/>
      <c r="D369" s="229"/>
      <c r="E369" s="239"/>
      <c r="F369" s="307" t="s">
        <v>97</v>
      </c>
      <c r="G369" s="48"/>
      <c r="H369" s="48" t="s">
        <v>97</v>
      </c>
      <c r="I369" s="319" t="n">
        <v>3623.99</v>
      </c>
      <c r="J369" s="34" t="s">
        <v>97</v>
      </c>
      <c r="K369" s="323"/>
      <c r="L369" s="323"/>
      <c r="M369" s="323"/>
      <c r="N369" s="160"/>
    </row>
    <row r="370" customFormat="false" ht="15" hidden="true" customHeight="true" outlineLevel="0" collapsed="false">
      <c r="A370" s="262"/>
      <c r="B370" s="162"/>
      <c r="C370" s="229"/>
      <c r="D370" s="229"/>
      <c r="E370" s="230" t="s">
        <v>240</v>
      </c>
      <c r="F370" s="50" t="s">
        <v>177</v>
      </c>
      <c r="G370" s="50" t="n">
        <v>0</v>
      </c>
      <c r="H370" s="50"/>
      <c r="I370" s="50"/>
      <c r="J370" s="30"/>
      <c r="K370" s="30"/>
      <c r="L370" s="30"/>
      <c r="M370" s="30"/>
      <c r="N370" s="229" t="n">
        <v>0</v>
      </c>
    </row>
    <row r="371" customFormat="false" ht="16.5" hidden="true" customHeight="false" outlineLevel="0" collapsed="false">
      <c r="A371" s="262"/>
      <c r="B371" s="41"/>
      <c r="C371" s="229"/>
      <c r="D371" s="229"/>
      <c r="E371" s="218" t="s">
        <v>238</v>
      </c>
      <c r="F371" s="50"/>
      <c r="G371" s="50"/>
      <c r="H371" s="50"/>
      <c r="I371" s="50"/>
      <c r="J371" s="30"/>
      <c r="K371" s="30"/>
      <c r="L371" s="30"/>
      <c r="M371" s="30"/>
      <c r="N371" s="229"/>
    </row>
    <row r="372" customFormat="false" ht="29.85" hidden="true" customHeight="true" outlineLevel="0" collapsed="false">
      <c r="A372" s="324"/>
      <c r="B372" s="291" t="s">
        <v>94</v>
      </c>
      <c r="C372" s="292"/>
      <c r="D372" s="292"/>
      <c r="E372" s="292"/>
      <c r="F372" s="325" t="n">
        <f aca="false">"#ссыл!+#ссыл!"</f>
        <v>0</v>
      </c>
      <c r="G372" s="303" t="n">
        <f aca="false">G370+G367+G364</f>
        <v>0</v>
      </c>
      <c r="H372" s="325" t="n">
        <f aca="false">I367+H364</f>
        <v>21973.43</v>
      </c>
      <c r="I372" s="325"/>
      <c r="J372" s="326" t="n">
        <f aca="false">"#ссыл!+J257"</f>
        <v>0</v>
      </c>
      <c r="K372" s="326"/>
      <c r="L372" s="326"/>
      <c r="M372" s="326"/>
      <c r="N372" s="297" t="n">
        <f aca="false">N367+N364</f>
        <v>0</v>
      </c>
    </row>
    <row r="373" customFormat="false" ht="15" hidden="true" customHeight="true" outlineLevel="0" collapsed="false">
      <c r="A373" s="262" t="s">
        <v>256</v>
      </c>
      <c r="B373" s="162" t="s">
        <v>257</v>
      </c>
      <c r="C373" s="229" t="s">
        <v>59</v>
      </c>
      <c r="D373" s="229"/>
      <c r="E373" s="230" t="s">
        <v>237</v>
      </c>
      <c r="F373" s="50"/>
      <c r="G373" s="50"/>
      <c r="H373" s="50"/>
      <c r="I373" s="50"/>
      <c r="J373" s="30"/>
      <c r="K373" s="30"/>
      <c r="L373" s="30"/>
      <c r="M373" s="30"/>
      <c r="N373" s="229"/>
    </row>
    <row r="374" customFormat="false" ht="129" hidden="true" customHeight="false" outlineLevel="0" collapsed="false">
      <c r="A374" s="262"/>
      <c r="B374" s="162" t="s">
        <v>258</v>
      </c>
      <c r="C374" s="229"/>
      <c r="D374" s="229"/>
      <c r="E374" s="218" t="s">
        <v>238</v>
      </c>
      <c r="F374" s="50"/>
      <c r="G374" s="50"/>
      <c r="H374" s="50"/>
      <c r="I374" s="50"/>
      <c r="J374" s="30"/>
      <c r="K374" s="30"/>
      <c r="L374" s="30"/>
      <c r="M374" s="30"/>
      <c r="N374" s="229"/>
    </row>
    <row r="375" customFormat="false" ht="42.75" hidden="true" customHeight="true" outlineLevel="0" collapsed="false">
      <c r="A375" s="262"/>
      <c r="B375" s="162"/>
      <c r="C375" s="229"/>
      <c r="D375" s="229" t="s">
        <v>259</v>
      </c>
      <c r="E375" s="230" t="s">
        <v>239</v>
      </c>
      <c r="F375" s="327"/>
      <c r="G375" s="328" t="n">
        <f aca="false">G376+G377+G378</f>
        <v>0</v>
      </c>
      <c r="H375" s="329"/>
      <c r="I375" s="40" t="n">
        <f aca="false">I376+I377+I378</f>
        <v>0</v>
      </c>
      <c r="J375" s="30"/>
      <c r="K375" s="30"/>
      <c r="L375" s="30"/>
      <c r="M375" s="38" t="n">
        <f aca="false">M376+M377+M378</f>
        <v>34664.5</v>
      </c>
      <c r="N375" s="330" t="n">
        <f aca="false">N376+N377+N378</f>
        <v>0</v>
      </c>
    </row>
    <row r="376" customFormat="false" ht="15.75" hidden="true" customHeight="true" outlineLevel="0" collapsed="false">
      <c r="A376" s="262"/>
      <c r="B376" s="162"/>
      <c r="C376" s="229"/>
      <c r="D376" s="229"/>
      <c r="E376" s="230" t="s">
        <v>238</v>
      </c>
      <c r="F376" s="327" t="s">
        <v>95</v>
      </c>
      <c r="G376" s="40"/>
      <c r="H376" s="331" t="s">
        <v>260</v>
      </c>
      <c r="I376" s="328"/>
      <c r="J376" s="30" t="s">
        <v>95</v>
      </c>
      <c r="K376" s="30"/>
      <c r="L376" s="30"/>
      <c r="M376" s="188" t="n">
        <v>11493</v>
      </c>
      <c r="N376" s="332"/>
    </row>
    <row r="377" customFormat="false" ht="15.75" hidden="true" customHeight="true" outlineLevel="0" collapsed="false">
      <c r="A377" s="262"/>
      <c r="B377" s="162"/>
      <c r="C377" s="229"/>
      <c r="D377" s="229"/>
      <c r="E377" s="238"/>
      <c r="F377" s="327" t="s">
        <v>96</v>
      </c>
      <c r="G377" s="40"/>
      <c r="H377" s="333" t="s">
        <v>96</v>
      </c>
      <c r="I377" s="40"/>
      <c r="J377" s="30" t="s">
        <v>96</v>
      </c>
      <c r="K377" s="30"/>
      <c r="L377" s="30"/>
      <c r="M377" s="334" t="n">
        <v>10958.5</v>
      </c>
      <c r="N377" s="38"/>
    </row>
    <row r="378" customFormat="false" ht="15.75" hidden="true" customHeight="true" outlineLevel="0" collapsed="false">
      <c r="A378" s="262"/>
      <c r="B378" s="162"/>
      <c r="C378" s="229"/>
      <c r="D378" s="229"/>
      <c r="E378" s="239"/>
      <c r="F378" s="327" t="s">
        <v>97</v>
      </c>
      <c r="G378" s="160"/>
      <c r="H378" s="335" t="s">
        <v>97</v>
      </c>
      <c r="I378" s="160"/>
      <c r="J378" s="30" t="s">
        <v>97</v>
      </c>
      <c r="K378" s="30"/>
      <c r="L378" s="30"/>
      <c r="M378" s="334" t="n">
        <v>12213</v>
      </c>
      <c r="N378" s="277"/>
    </row>
    <row r="379" customFormat="false" ht="42.75" hidden="true" customHeight="true" outlineLevel="0" collapsed="false">
      <c r="A379" s="262"/>
      <c r="B379" s="162"/>
      <c r="C379" s="229"/>
      <c r="D379" s="229" t="s">
        <v>259</v>
      </c>
      <c r="E379" s="230" t="s">
        <v>240</v>
      </c>
      <c r="F379" s="336"/>
      <c r="G379" s="328" t="n">
        <f aca="false">G380+G381+G382</f>
        <v>0</v>
      </c>
      <c r="H379" s="329"/>
      <c r="I379" s="189" t="n">
        <f aca="false">I380+I381+I382</f>
        <v>0</v>
      </c>
      <c r="J379" s="30"/>
      <c r="K379" s="30"/>
      <c r="L379" s="30"/>
      <c r="M379" s="334" t="n">
        <f aca="false">M380+M381+M382</f>
        <v>36744.8</v>
      </c>
      <c r="N379" s="332" t="n">
        <f aca="false">N380+N381+N382</f>
        <v>0</v>
      </c>
    </row>
    <row r="380" customFormat="false" ht="15.75" hidden="true" customHeight="true" outlineLevel="0" collapsed="false">
      <c r="A380" s="262"/>
      <c r="B380" s="162"/>
      <c r="C380" s="229"/>
      <c r="D380" s="229"/>
      <c r="E380" s="230" t="s">
        <v>238</v>
      </c>
      <c r="F380" s="327" t="s">
        <v>95</v>
      </c>
      <c r="G380" s="40" t="n">
        <v>0</v>
      </c>
      <c r="H380" s="331" t="s">
        <v>260</v>
      </c>
      <c r="I380" s="328" t="n">
        <v>0</v>
      </c>
      <c r="J380" s="30" t="s">
        <v>95</v>
      </c>
      <c r="K380" s="30"/>
      <c r="L380" s="30"/>
      <c r="M380" s="334" t="n">
        <v>12183</v>
      </c>
      <c r="N380" s="38" t="n">
        <v>0</v>
      </c>
    </row>
    <row r="381" customFormat="false" ht="15.75" hidden="true" customHeight="true" outlineLevel="0" collapsed="false">
      <c r="A381" s="262"/>
      <c r="B381" s="162"/>
      <c r="C381" s="229"/>
      <c r="D381" s="229"/>
      <c r="E381" s="238"/>
      <c r="F381" s="327" t="s">
        <v>96</v>
      </c>
      <c r="G381" s="40" t="n">
        <v>0</v>
      </c>
      <c r="H381" s="333" t="s">
        <v>96</v>
      </c>
      <c r="I381" s="40" t="n">
        <v>0</v>
      </c>
      <c r="J381" s="30" t="s">
        <v>96</v>
      </c>
      <c r="K381" s="30"/>
      <c r="L381" s="30"/>
      <c r="M381" s="334" t="n">
        <v>11616</v>
      </c>
      <c r="N381" s="38" t="n">
        <v>0</v>
      </c>
    </row>
    <row r="382" customFormat="false" ht="15.75" hidden="true" customHeight="true" outlineLevel="0" collapsed="false">
      <c r="A382" s="262"/>
      <c r="B382" s="41"/>
      <c r="C382" s="229"/>
      <c r="D382" s="229"/>
      <c r="E382" s="239"/>
      <c r="F382" s="327" t="s">
        <v>97</v>
      </c>
      <c r="G382" s="160" t="n">
        <v>0</v>
      </c>
      <c r="H382" s="335" t="s">
        <v>97</v>
      </c>
      <c r="I382" s="160" t="n">
        <v>0</v>
      </c>
      <c r="J382" s="30" t="s">
        <v>97</v>
      </c>
      <c r="K382" s="30"/>
      <c r="L382" s="30"/>
      <c r="M382" s="334" t="n">
        <v>12945.8</v>
      </c>
      <c r="N382" s="38" t="n">
        <v>0</v>
      </c>
    </row>
    <row r="383" customFormat="false" ht="24" hidden="true" customHeight="true" outlineLevel="0" collapsed="false">
      <c r="A383" s="204"/>
      <c r="B383" s="314" t="s">
        <v>94</v>
      </c>
      <c r="C383" s="315"/>
      <c r="D383" s="315"/>
      <c r="E383" s="315"/>
      <c r="F383" s="337"/>
      <c r="G383" s="181" t="n">
        <f aca="false">G384+G385+G386</f>
        <v>0</v>
      </c>
      <c r="H383" s="293"/>
      <c r="I383" s="181" t="n">
        <f aca="false">I384+I385+I386</f>
        <v>0</v>
      </c>
      <c r="J383" s="295"/>
      <c r="K383" s="295"/>
      <c r="L383" s="295"/>
      <c r="M383" s="338" t="n">
        <f aca="false">M384+M385+M386</f>
        <v>71409.3</v>
      </c>
      <c r="N383" s="339" t="n">
        <f aca="false">N384+N385+N386</f>
        <v>0</v>
      </c>
    </row>
    <row r="384" customFormat="false" ht="15.75" hidden="true" customHeight="true" outlineLevel="0" collapsed="false">
      <c r="A384" s="204"/>
      <c r="B384" s="314"/>
      <c r="C384" s="315"/>
      <c r="D384" s="315"/>
      <c r="E384" s="315"/>
      <c r="F384" s="340" t="s">
        <v>95</v>
      </c>
      <c r="G384" s="181" t="n">
        <f aca="false">G376+G380</f>
        <v>0</v>
      </c>
      <c r="H384" s="293" t="s">
        <v>260</v>
      </c>
      <c r="I384" s="181" t="n">
        <f aca="false">I380+I376</f>
        <v>0</v>
      </c>
      <c r="J384" s="295" t="s">
        <v>95</v>
      </c>
      <c r="K384" s="295"/>
      <c r="L384" s="295"/>
      <c r="M384" s="341" t="n">
        <f aca="false">M376+M380</f>
        <v>23676</v>
      </c>
      <c r="N384" s="339" t="n">
        <f aca="false">N376+N380</f>
        <v>0</v>
      </c>
    </row>
    <row r="385" customFormat="false" ht="15.75" hidden="true" customHeight="true" outlineLevel="0" collapsed="false">
      <c r="A385" s="204"/>
      <c r="B385" s="314"/>
      <c r="C385" s="315"/>
      <c r="D385" s="315"/>
      <c r="E385" s="315"/>
      <c r="F385" s="340" t="s">
        <v>96</v>
      </c>
      <c r="G385" s="181" t="n">
        <f aca="false">G377+G381</f>
        <v>0</v>
      </c>
      <c r="H385" s="303" t="s">
        <v>96</v>
      </c>
      <c r="I385" s="181" t="n">
        <f aca="false">I381+I377</f>
        <v>0</v>
      </c>
      <c r="J385" s="295" t="s">
        <v>96</v>
      </c>
      <c r="K385" s="295"/>
      <c r="L385" s="295"/>
      <c r="M385" s="341" t="n">
        <f aca="false">M377+M381</f>
        <v>22574.5</v>
      </c>
      <c r="N385" s="339" t="n">
        <f aca="false">N377+N381</f>
        <v>0</v>
      </c>
    </row>
    <row r="386" customFormat="false" ht="15.75" hidden="true" customHeight="true" outlineLevel="0" collapsed="false">
      <c r="A386" s="204"/>
      <c r="B386" s="314"/>
      <c r="C386" s="315"/>
      <c r="D386" s="315"/>
      <c r="E386" s="315"/>
      <c r="F386" s="340" t="s">
        <v>97</v>
      </c>
      <c r="G386" s="181" t="n">
        <f aca="false">G378+G382</f>
        <v>0</v>
      </c>
      <c r="H386" s="303" t="s">
        <v>97</v>
      </c>
      <c r="I386" s="181" t="n">
        <f aca="false">I382+I378</f>
        <v>0</v>
      </c>
      <c r="J386" s="295" t="s">
        <v>97</v>
      </c>
      <c r="K386" s="295"/>
      <c r="L386" s="295"/>
      <c r="M386" s="341" t="n">
        <f aca="false">M382+M378</f>
        <v>25158.8</v>
      </c>
      <c r="N386" s="339" t="n">
        <f aca="false">N378+N382</f>
        <v>0</v>
      </c>
    </row>
    <row r="387" customFormat="false" ht="42" hidden="true" customHeight="true" outlineLevel="0" collapsed="false">
      <c r="A387" s="262" t="s">
        <v>20</v>
      </c>
      <c r="B387" s="228" t="s">
        <v>61</v>
      </c>
      <c r="C387" s="229" t="s">
        <v>235</v>
      </c>
      <c r="D387" s="229" t="s">
        <v>261</v>
      </c>
      <c r="E387" s="230" t="s">
        <v>237</v>
      </c>
      <c r="F387" s="336"/>
      <c r="G387" s="50"/>
      <c r="H387" s="50"/>
      <c r="I387" s="50"/>
      <c r="J387" s="30" t="n">
        <v>113.4</v>
      </c>
      <c r="K387" s="30"/>
      <c r="L387" s="30"/>
      <c r="M387" s="30"/>
      <c r="N387" s="229"/>
    </row>
    <row r="388" customFormat="false" ht="17.25" hidden="true" customHeight="false" outlineLevel="0" collapsed="false">
      <c r="A388" s="262"/>
      <c r="B388" s="228"/>
      <c r="C388" s="229"/>
      <c r="D388" s="229"/>
      <c r="E388" s="218" t="s">
        <v>238</v>
      </c>
      <c r="F388" s="342"/>
      <c r="G388" s="50"/>
      <c r="H388" s="50"/>
      <c r="I388" s="50"/>
      <c r="J388" s="30"/>
      <c r="K388" s="30"/>
      <c r="L388" s="30"/>
      <c r="M388" s="30"/>
      <c r="N388" s="229"/>
    </row>
    <row r="389" customFormat="false" ht="29.25" hidden="true" customHeight="true" outlineLevel="0" collapsed="false">
      <c r="A389" s="262"/>
      <c r="B389" s="228"/>
      <c r="C389" s="229"/>
      <c r="D389" s="229" t="s">
        <v>261</v>
      </c>
      <c r="E389" s="230" t="s">
        <v>239</v>
      </c>
      <c r="F389" s="343"/>
      <c r="G389" s="50"/>
      <c r="H389" s="50"/>
      <c r="I389" s="50"/>
      <c r="J389" s="30" t="n">
        <v>1096.49</v>
      </c>
      <c r="K389" s="30"/>
      <c r="L389" s="30"/>
      <c r="M389" s="30"/>
      <c r="N389" s="229"/>
    </row>
    <row r="390" customFormat="false" ht="17.25" hidden="true" customHeight="false" outlineLevel="0" collapsed="false">
      <c r="A390" s="262"/>
      <c r="B390" s="228"/>
      <c r="C390" s="229"/>
      <c r="D390" s="229"/>
      <c r="E390" s="218" t="s">
        <v>238</v>
      </c>
      <c r="F390" s="342"/>
      <c r="G390" s="50"/>
      <c r="H390" s="50"/>
      <c r="I390" s="50"/>
      <c r="J390" s="30"/>
      <c r="K390" s="30"/>
      <c r="L390" s="30"/>
      <c r="M390" s="30"/>
      <c r="N390" s="229"/>
    </row>
    <row r="391" customFormat="false" ht="15" hidden="true" customHeight="true" outlineLevel="0" collapsed="false">
      <c r="A391" s="262"/>
      <c r="B391" s="228"/>
      <c r="C391" s="229"/>
      <c r="D391" s="229" t="s">
        <v>261</v>
      </c>
      <c r="E391" s="230" t="s">
        <v>240</v>
      </c>
      <c r="F391" s="343"/>
      <c r="G391" s="50"/>
      <c r="H391" s="50"/>
      <c r="I391" s="50"/>
      <c r="J391" s="30" t="n">
        <v>214</v>
      </c>
      <c r="K391" s="30"/>
      <c r="L391" s="30"/>
      <c r="M391" s="30"/>
      <c r="N391" s="229"/>
    </row>
    <row r="392" customFormat="false" ht="17.25" hidden="true" customHeight="false" outlineLevel="0" collapsed="false">
      <c r="A392" s="262"/>
      <c r="B392" s="228"/>
      <c r="C392" s="229"/>
      <c r="D392" s="229"/>
      <c r="E392" s="230" t="s">
        <v>238</v>
      </c>
      <c r="F392" s="336"/>
      <c r="G392" s="50"/>
      <c r="H392" s="50"/>
      <c r="I392" s="50"/>
      <c r="J392" s="30"/>
      <c r="K392" s="30"/>
      <c r="L392" s="30"/>
      <c r="M392" s="30"/>
      <c r="N392" s="229"/>
    </row>
    <row r="393" customFormat="false" ht="17.25" hidden="true" customHeight="false" outlineLevel="0" collapsed="false">
      <c r="A393" s="262"/>
      <c r="B393" s="228"/>
      <c r="C393" s="229"/>
      <c r="D393" s="229"/>
      <c r="E393" s="230"/>
      <c r="F393" s="336"/>
      <c r="G393" s="50"/>
      <c r="H393" s="50"/>
      <c r="I393" s="50"/>
      <c r="J393" s="30"/>
      <c r="K393" s="30"/>
      <c r="L393" s="30"/>
      <c r="M393" s="30"/>
      <c r="N393" s="229"/>
    </row>
    <row r="394" customFormat="false" ht="17.25" hidden="true" customHeight="false" outlineLevel="0" collapsed="false">
      <c r="A394" s="262"/>
      <c r="B394" s="228"/>
      <c r="C394" s="229"/>
      <c r="D394" s="229"/>
      <c r="E394" s="230"/>
      <c r="F394" s="336"/>
      <c r="G394" s="50"/>
      <c r="H394" s="50"/>
      <c r="I394" s="50"/>
      <c r="J394" s="30"/>
      <c r="K394" s="30"/>
      <c r="L394" s="30"/>
      <c r="M394" s="30"/>
      <c r="N394" s="229"/>
    </row>
    <row r="395" customFormat="false" ht="17.25" hidden="true" customHeight="false" outlineLevel="0" collapsed="false">
      <c r="A395" s="262"/>
      <c r="B395" s="228"/>
      <c r="C395" s="229"/>
      <c r="D395" s="229"/>
      <c r="E395" s="230"/>
      <c r="F395" s="336"/>
      <c r="G395" s="50"/>
      <c r="H395" s="50"/>
      <c r="I395" s="50"/>
      <c r="J395" s="30"/>
      <c r="K395" s="30"/>
      <c r="L395" s="30"/>
      <c r="M395" s="30"/>
      <c r="N395" s="229"/>
    </row>
    <row r="396" customFormat="false" ht="17.25" hidden="true" customHeight="false" outlineLevel="0" collapsed="false">
      <c r="A396" s="262"/>
      <c r="B396" s="228"/>
      <c r="C396" s="229"/>
      <c r="D396" s="229"/>
      <c r="E396" s="230"/>
      <c r="F396" s="336"/>
      <c r="G396" s="50"/>
      <c r="H396" s="50"/>
      <c r="I396" s="50"/>
      <c r="J396" s="30"/>
      <c r="K396" s="30"/>
      <c r="L396" s="30"/>
      <c r="M396" s="30"/>
      <c r="N396" s="229"/>
    </row>
    <row r="397" customFormat="false" ht="17.25" hidden="true" customHeight="false" outlineLevel="0" collapsed="false">
      <c r="A397" s="262"/>
      <c r="B397" s="228"/>
      <c r="C397" s="229"/>
      <c r="D397" s="229"/>
      <c r="E397" s="230"/>
      <c r="F397" s="336"/>
      <c r="G397" s="50"/>
      <c r="H397" s="50"/>
      <c r="I397" s="50"/>
      <c r="J397" s="30"/>
      <c r="K397" s="30"/>
      <c r="L397" s="30"/>
      <c r="M397" s="30"/>
      <c r="N397" s="229"/>
    </row>
    <row r="398" customFormat="false" ht="17.25" hidden="true" customHeight="false" outlineLevel="0" collapsed="false">
      <c r="A398" s="262"/>
      <c r="B398" s="228"/>
      <c r="C398" s="229"/>
      <c r="D398" s="229"/>
      <c r="E398" s="230"/>
      <c r="F398" s="336"/>
      <c r="G398" s="50"/>
      <c r="H398" s="50"/>
      <c r="I398" s="50"/>
      <c r="J398" s="30"/>
      <c r="K398" s="30"/>
      <c r="L398" s="30"/>
      <c r="M398" s="30"/>
      <c r="N398" s="229"/>
    </row>
    <row r="399" customFormat="false" ht="17.25" hidden="true" customHeight="false" outlineLevel="0" collapsed="false">
      <c r="A399" s="262"/>
      <c r="B399" s="228"/>
      <c r="C399" s="229"/>
      <c r="D399" s="229"/>
      <c r="E399" s="230"/>
      <c r="F399" s="336"/>
      <c r="G399" s="50"/>
      <c r="H399" s="50"/>
      <c r="I399" s="50"/>
      <c r="J399" s="30"/>
      <c r="K399" s="30"/>
      <c r="L399" s="30"/>
      <c r="M399" s="30"/>
      <c r="N399" s="229"/>
    </row>
    <row r="400" customFormat="false" ht="8.25" hidden="true" customHeight="true" outlineLevel="0" collapsed="false">
      <c r="A400" s="262"/>
      <c r="B400" s="228"/>
      <c r="C400" s="229"/>
      <c r="D400" s="229"/>
      <c r="E400" s="218"/>
      <c r="F400" s="44"/>
      <c r="G400" s="50"/>
      <c r="H400" s="50"/>
      <c r="I400" s="50"/>
      <c r="J400" s="30"/>
      <c r="K400" s="30"/>
      <c r="L400" s="30"/>
      <c r="M400" s="30"/>
      <c r="N400" s="229"/>
    </row>
    <row r="401" s="349" customFormat="true" ht="15.6" hidden="true" customHeight="true" outlineLevel="0" collapsed="false">
      <c r="A401" s="344"/>
      <c r="B401" s="291" t="s">
        <v>94</v>
      </c>
      <c r="C401" s="292"/>
      <c r="D401" s="292"/>
      <c r="E401" s="292"/>
      <c r="F401" s="293"/>
      <c r="G401" s="303"/>
      <c r="H401" s="302"/>
      <c r="I401" s="302"/>
      <c r="J401" s="345" t="n">
        <v>599.2</v>
      </c>
      <c r="K401" s="346"/>
      <c r="L401" s="347"/>
      <c r="M401" s="348" t="n">
        <f aca="false">J391+J389+J387</f>
        <v>1423.89</v>
      </c>
      <c r="N401" s="297" t="s">
        <v>177</v>
      </c>
    </row>
    <row r="402" customFormat="false" ht="15.75" hidden="true" customHeight="false" outlineLevel="0" collapsed="false">
      <c r="A402" s="144"/>
      <c r="B402" s="145"/>
      <c r="C402" s="146"/>
      <c r="D402" s="146"/>
      <c r="E402" s="147"/>
      <c r="F402" s="146"/>
      <c r="G402" s="146"/>
      <c r="H402" s="146"/>
      <c r="I402" s="146"/>
      <c r="J402" s="148"/>
      <c r="K402" s="146"/>
      <c r="L402" s="146"/>
      <c r="M402" s="146"/>
      <c r="N402" s="146"/>
    </row>
    <row r="403" customFormat="false" ht="15" hidden="true" customHeight="false" outlineLevel="0" collapsed="false">
      <c r="A403" s="54"/>
    </row>
    <row r="404" customFormat="false" ht="15" hidden="true" customHeight="false" outlineLevel="0" collapsed="false">
      <c r="A404" s="21"/>
    </row>
    <row r="405" customFormat="false" ht="15" hidden="true" customHeight="false" outlineLevel="0" collapsed="false">
      <c r="A405" s="20" t="s">
        <v>262</v>
      </c>
    </row>
    <row r="406" customFormat="false" ht="15" hidden="true" customHeight="false" outlineLevel="0" collapsed="false">
      <c r="A406" s="149" t="s">
        <v>263</v>
      </c>
      <c r="B406" s="149"/>
      <c r="C406" s="149"/>
      <c r="D406" s="149"/>
      <c r="E406" s="149"/>
      <c r="F406" s="149"/>
    </row>
    <row r="407" customFormat="false" ht="15" hidden="true" customHeight="false" outlineLevel="0" collapsed="false">
      <c r="A407" s="21"/>
    </row>
    <row r="408" customFormat="false" ht="164.25" hidden="true" customHeight="true" outlineLevel="0" collapsed="false">
      <c r="A408" s="47" t="s">
        <v>183</v>
      </c>
      <c r="B408" s="28" t="s">
        <v>229</v>
      </c>
      <c r="C408" s="29" t="s">
        <v>81</v>
      </c>
      <c r="D408" s="29" t="s">
        <v>230</v>
      </c>
      <c r="E408" s="29" t="s">
        <v>83</v>
      </c>
      <c r="F408" s="30" t="s">
        <v>231</v>
      </c>
      <c r="G408" s="30"/>
      <c r="H408" s="30"/>
    </row>
    <row r="409" customFormat="false" ht="48.75" hidden="true" customHeight="false" outlineLevel="0" collapsed="false">
      <c r="A409" s="47"/>
      <c r="B409" s="28"/>
      <c r="C409" s="29"/>
      <c r="D409" s="29"/>
      <c r="E409" s="29"/>
      <c r="F409" s="34" t="s">
        <v>87</v>
      </c>
      <c r="G409" s="34" t="s">
        <v>233</v>
      </c>
      <c r="H409" s="350" t="s">
        <v>234</v>
      </c>
    </row>
    <row r="410" customFormat="false" ht="16.5" hidden="true" customHeight="false" outlineLevel="0" collapsed="false">
      <c r="A410" s="226" t="n">
        <v>1</v>
      </c>
      <c r="B410" s="227" t="n">
        <v>2</v>
      </c>
      <c r="C410" s="200" t="n">
        <v>3</v>
      </c>
      <c r="D410" s="200" t="n">
        <v>4</v>
      </c>
      <c r="E410" s="200" t="n">
        <v>5</v>
      </c>
      <c r="F410" s="201" t="n">
        <v>6</v>
      </c>
      <c r="G410" s="201" t="n">
        <v>9</v>
      </c>
      <c r="H410" s="350" t="n">
        <v>10</v>
      </c>
    </row>
    <row r="411" customFormat="false" ht="15" hidden="true" customHeight="true" outlineLevel="0" collapsed="false">
      <c r="A411" s="204" t="n">
        <v>2</v>
      </c>
      <c r="B411" s="162" t="s">
        <v>264</v>
      </c>
      <c r="C411" s="229" t="s">
        <v>265</v>
      </c>
      <c r="D411" s="38" t="s">
        <v>266</v>
      </c>
      <c r="E411" s="230" t="s">
        <v>237</v>
      </c>
      <c r="F411" s="351" t="str">
        <f aca="false">"#ссыл!++#ссыл!+G304+H304"</f>
        <v>#ссыл!++#ссыл!+G304+H304</v>
      </c>
      <c r="G411" s="351" t="n">
        <f aca="false">G424+G432</f>
        <v>141.8</v>
      </c>
      <c r="H411" s="351" t="n">
        <f aca="false">H424+H432</f>
        <v>0</v>
      </c>
    </row>
    <row r="412" customFormat="false" ht="60.75" hidden="true" customHeight="true" outlineLevel="0" collapsed="false">
      <c r="A412" s="204"/>
      <c r="B412" s="156" t="s">
        <v>65</v>
      </c>
      <c r="C412" s="229"/>
      <c r="D412" s="38"/>
      <c r="E412" s="218" t="s">
        <v>238</v>
      </c>
      <c r="F412" s="351"/>
      <c r="G412" s="351"/>
      <c r="H412" s="351"/>
    </row>
    <row r="413" customFormat="false" ht="58.5" hidden="true" customHeight="true" outlineLevel="0" collapsed="false">
      <c r="A413" s="204"/>
      <c r="B413" s="156"/>
      <c r="C413" s="352" t="s">
        <v>95</v>
      </c>
      <c r="D413" s="38"/>
      <c r="E413" s="207" t="s">
        <v>239</v>
      </c>
      <c r="F413" s="231" t="str">
        <f aca="false">"#ссыл!++#ссыл!+G306+H306"</f>
        <v>#ссыл!++#ссыл!+G306+H306</v>
      </c>
      <c r="G413" s="231" t="n">
        <f aca="false">G435</f>
        <v>278.2</v>
      </c>
      <c r="H413" s="231" t="n">
        <f aca="false">H435</f>
        <v>0</v>
      </c>
    </row>
    <row r="414" customFormat="false" ht="58.5" hidden="true" customHeight="true" outlineLevel="0" collapsed="false">
      <c r="A414" s="204"/>
      <c r="B414" s="156"/>
      <c r="C414" s="352" t="s">
        <v>96</v>
      </c>
      <c r="D414" s="38"/>
      <c r="E414" s="207"/>
      <c r="F414" s="231" t="str">
        <f aca="false">"#ссыл!++#ссыл!+G307+H307"</f>
        <v>#ссыл!++#ссыл!+G307+H307</v>
      </c>
      <c r="G414" s="231" t="n">
        <f aca="false">G436</f>
        <v>993.7</v>
      </c>
      <c r="H414" s="231" t="n">
        <f aca="false">H436</f>
        <v>0</v>
      </c>
    </row>
    <row r="415" customFormat="false" ht="58.5" hidden="true" customHeight="true" outlineLevel="0" collapsed="false">
      <c r="A415" s="204"/>
      <c r="B415" s="156"/>
      <c r="C415" s="352" t="s">
        <v>97</v>
      </c>
      <c r="D415" s="38"/>
      <c r="E415" s="207"/>
      <c r="F415" s="231" t="str">
        <f aca="false">"#ссыл!++#ссыл!+G308+H308"</f>
        <v>#ссыл!++#ссыл!+G308+H308</v>
      </c>
      <c r="G415" s="231" t="n">
        <f aca="false">G437</f>
        <v>200.9</v>
      </c>
      <c r="H415" s="231" t="n">
        <f aca="false">H437</f>
        <v>0</v>
      </c>
    </row>
    <row r="416" customFormat="false" ht="58.5" hidden="true" customHeight="true" outlineLevel="0" collapsed="false">
      <c r="A416" s="204"/>
      <c r="B416" s="155"/>
      <c r="C416" s="352" t="s">
        <v>267</v>
      </c>
      <c r="D416" s="38"/>
      <c r="E416" s="213"/>
      <c r="F416" s="231" t="str">
        <f aca="false">"#ссыл!++#ссыл!+G309+H309"</f>
        <v>#ссыл!++#ссыл!+G309+H309</v>
      </c>
      <c r="G416" s="235" t="n">
        <f aca="false">G426</f>
        <v>360.5</v>
      </c>
      <c r="H416" s="235" t="n">
        <f aca="false">H426</f>
        <v>0</v>
      </c>
    </row>
    <row r="417" customFormat="false" ht="17.25" hidden="true" customHeight="false" outlineLevel="0" collapsed="false">
      <c r="A417" s="204"/>
      <c r="B417" s="162"/>
      <c r="C417" s="274"/>
      <c r="D417" s="38"/>
      <c r="E417" s="292" t="s">
        <v>238</v>
      </c>
      <c r="F417" s="353" t="e">
        <f aca="false">F415+F414+F413+F416</f>
        <v>#VALUE!</v>
      </c>
      <c r="G417" s="353" t="n">
        <f aca="false">G415+G414+G413+G416</f>
        <v>1833.3</v>
      </c>
      <c r="H417" s="353" t="n">
        <f aca="false">H415+H414+H413+H416</f>
        <v>0</v>
      </c>
    </row>
    <row r="418" customFormat="false" ht="48.75" hidden="true" customHeight="false" outlineLevel="0" collapsed="false">
      <c r="A418" s="204"/>
      <c r="B418" s="162"/>
      <c r="C418" s="352" t="s">
        <v>95</v>
      </c>
      <c r="D418" s="38"/>
      <c r="E418" s="230" t="s">
        <v>240</v>
      </c>
      <c r="F418" s="231" t="str">
        <f aca="false">"#ссыл!++#ссыл!+G311+H311"</f>
        <v>#ссыл!++#ссыл!+G311+H311</v>
      </c>
      <c r="G418" s="231" t="n">
        <f aca="false">G440</f>
        <v>226</v>
      </c>
      <c r="H418" s="231" t="n">
        <f aca="false">H440</f>
        <v>0</v>
      </c>
    </row>
    <row r="419" customFormat="false" ht="48.75" hidden="true" customHeight="false" outlineLevel="0" collapsed="false">
      <c r="A419" s="204"/>
      <c r="B419" s="162"/>
      <c r="C419" s="352" t="s">
        <v>96</v>
      </c>
      <c r="D419" s="38"/>
      <c r="E419" s="230"/>
      <c r="F419" s="231" t="str">
        <f aca="false">"#ссыл!++#ссыл!+G312+H312"</f>
        <v>#ссыл!++#ссыл!+G312+H312</v>
      </c>
      <c r="G419" s="231" t="n">
        <f aca="false">G441</f>
        <v>818</v>
      </c>
      <c r="H419" s="231" t="n">
        <f aca="false">H441</f>
        <v>0</v>
      </c>
    </row>
    <row r="420" customFormat="false" ht="48.75" hidden="true" customHeight="false" outlineLevel="0" collapsed="false">
      <c r="A420" s="204"/>
      <c r="B420" s="162"/>
      <c r="C420" s="352" t="s">
        <v>97</v>
      </c>
      <c r="D420" s="38"/>
      <c r="E420" s="230"/>
      <c r="F420" s="231" t="str">
        <f aca="false">"#ссыл!++#ссыл!+G313+H313"</f>
        <v>#ссыл!++#ссыл!+G313+H313</v>
      </c>
      <c r="G420" s="231" t="n">
        <f aca="false">G442</f>
        <v>213.1</v>
      </c>
      <c r="H420" s="231" t="n">
        <f aca="false">H442</f>
        <v>0</v>
      </c>
    </row>
    <row r="421" customFormat="false" ht="48.75" hidden="true" customHeight="false" outlineLevel="0" collapsed="false">
      <c r="A421" s="204"/>
      <c r="B421" s="162"/>
      <c r="C421" s="352" t="s">
        <v>267</v>
      </c>
      <c r="D421" s="38"/>
      <c r="E421" s="230"/>
      <c r="F421" s="231" t="str">
        <f aca="false">"#ссыл!++#ссыл!+G314+H314"</f>
        <v>#ссыл!++#ссыл!+G314+H314</v>
      </c>
      <c r="G421" s="231" t="n">
        <f aca="false">G428</f>
        <v>282.2</v>
      </c>
      <c r="H421" s="231" t="n">
        <f aca="false">H428</f>
        <v>0</v>
      </c>
    </row>
    <row r="422" customFormat="false" ht="17.25" hidden="true" customHeight="false" outlineLevel="0" collapsed="false">
      <c r="A422" s="204"/>
      <c r="B422" s="41"/>
      <c r="C422" s="277"/>
      <c r="D422" s="38"/>
      <c r="E422" s="218" t="s">
        <v>238</v>
      </c>
      <c r="F422" s="354" t="e">
        <f aca="false">F420+F419+F418+F421</f>
        <v>#VALUE!</v>
      </c>
      <c r="G422" s="264" t="n">
        <f aca="false">G420+G419+G418+G421</f>
        <v>1539.3</v>
      </c>
      <c r="H422" s="264" t="n">
        <f aca="false">H420+H419+H418+H421</f>
        <v>0</v>
      </c>
    </row>
    <row r="423" customFormat="false" ht="17.25" hidden="true" customHeight="false" outlineLevel="0" collapsed="false">
      <c r="A423" s="344"/>
      <c r="B423" s="291" t="s">
        <v>94</v>
      </c>
      <c r="C423" s="355"/>
      <c r="D423" s="292"/>
      <c r="E423" s="292"/>
      <c r="F423" s="356" t="e">
        <f aca="false">F422+F417+F411</f>
        <v>#VALUE!</v>
      </c>
      <c r="G423" s="356" t="n">
        <f aca="false">G422+G417+G411</f>
        <v>3514.4</v>
      </c>
      <c r="H423" s="302" t="n">
        <f aca="false">H422+H417+H411</f>
        <v>0</v>
      </c>
    </row>
    <row r="424" customFormat="false" ht="15.75" hidden="true" customHeight="true" outlineLevel="0" collapsed="false">
      <c r="A424" s="357" t="s">
        <v>268</v>
      </c>
      <c r="B424" s="155" t="s">
        <v>269</v>
      </c>
      <c r="C424" s="229" t="s">
        <v>265</v>
      </c>
      <c r="D424" s="38" t="s">
        <v>270</v>
      </c>
      <c r="E424" s="230" t="s">
        <v>237</v>
      </c>
      <c r="F424" s="298" t="str">
        <f aca="false">"#ссыл!+#ссыл!+G317+H317"</f>
        <v>#ссыл!+#ссыл!+G317+H317</v>
      </c>
      <c r="G424" s="50" t="n">
        <v>141.8</v>
      </c>
      <c r="H424" s="30" t="n">
        <v>0</v>
      </c>
    </row>
    <row r="425" customFormat="false" ht="116.25" hidden="true" customHeight="false" outlineLevel="0" collapsed="false">
      <c r="A425" s="357"/>
      <c r="B425" s="155" t="s">
        <v>271</v>
      </c>
      <c r="C425" s="229"/>
      <c r="D425" s="38"/>
      <c r="E425" s="218" t="s">
        <v>238</v>
      </c>
      <c r="F425" s="298"/>
      <c r="G425" s="50"/>
      <c r="H425" s="30"/>
    </row>
    <row r="426" customFormat="false" ht="15.75" hidden="true" customHeight="true" outlineLevel="0" collapsed="false">
      <c r="A426" s="357"/>
      <c r="B426" s="162"/>
      <c r="C426" s="229"/>
      <c r="D426" s="38"/>
      <c r="E426" s="230" t="s">
        <v>239</v>
      </c>
      <c r="F426" s="298" t="str">
        <f aca="false">"#ссыл!+#ссыл!+G319+H319"</f>
        <v>#ссыл!+#ссыл!+G319+H319</v>
      </c>
      <c r="G426" s="50" t="n">
        <v>360.5</v>
      </c>
      <c r="H426" s="30" t="n">
        <v>0</v>
      </c>
    </row>
    <row r="427" customFormat="false" ht="15.75" hidden="true" customHeight="true" outlineLevel="0" collapsed="false">
      <c r="A427" s="357"/>
      <c r="B427" s="162"/>
      <c r="C427" s="229"/>
      <c r="D427" s="38"/>
      <c r="E427" s="218" t="s">
        <v>238</v>
      </c>
      <c r="F427" s="298"/>
      <c r="G427" s="50"/>
      <c r="H427" s="30"/>
    </row>
    <row r="428" customFormat="false" ht="15.75" hidden="true" customHeight="true" outlineLevel="0" collapsed="false">
      <c r="A428" s="357"/>
      <c r="B428" s="162"/>
      <c r="C428" s="229"/>
      <c r="D428" s="38"/>
      <c r="E428" s="230" t="s">
        <v>240</v>
      </c>
      <c r="F428" s="298" t="str">
        <f aca="false">"#ссыл!+#ссыл!+G321+H321"</f>
        <v>#ссыл!+#ссыл!+G321+H321</v>
      </c>
      <c r="G428" s="50" t="n">
        <v>282.2</v>
      </c>
      <c r="H428" s="30" t="n">
        <v>0</v>
      </c>
    </row>
    <row r="429" customFormat="false" ht="15.75" hidden="true" customHeight="true" outlineLevel="0" collapsed="false">
      <c r="A429" s="357"/>
      <c r="B429" s="41"/>
      <c r="C429" s="229"/>
      <c r="D429" s="38"/>
      <c r="E429" s="218" t="s">
        <v>238</v>
      </c>
      <c r="F429" s="298"/>
      <c r="G429" s="50"/>
      <c r="H429" s="30"/>
    </row>
    <row r="430" customFormat="false" ht="16.5" hidden="true" customHeight="false" outlineLevel="0" collapsed="false">
      <c r="A430" s="344"/>
      <c r="B430" s="291" t="s">
        <v>94</v>
      </c>
      <c r="C430" s="355"/>
      <c r="D430" s="358"/>
      <c r="E430" s="359"/>
      <c r="F430" s="360" t="e">
        <f aca="false">F428+F426+F424</f>
        <v>#VALUE!</v>
      </c>
      <c r="G430" s="360" t="n">
        <f aca="false">G428+G426+G424</f>
        <v>784.5</v>
      </c>
      <c r="H430" s="360" t="n">
        <f aca="false">H428+H426+H424</f>
        <v>0</v>
      </c>
    </row>
    <row r="431" customFormat="false" ht="15" hidden="true" customHeight="false" outlineLevel="0" collapsed="false">
      <c r="A431" s="54"/>
    </row>
    <row r="432" customFormat="false" ht="15.75" hidden="true" customHeight="true" outlineLevel="0" collapsed="false">
      <c r="A432" s="357" t="s">
        <v>39</v>
      </c>
      <c r="B432" s="28" t="s">
        <v>272</v>
      </c>
      <c r="C432" s="38"/>
      <c r="D432" s="38"/>
      <c r="E432" s="361" t="s">
        <v>237</v>
      </c>
      <c r="F432" s="30" t="n">
        <v>0</v>
      </c>
      <c r="G432" s="30" t="n">
        <v>0</v>
      </c>
      <c r="H432" s="30" t="n">
        <v>0</v>
      </c>
    </row>
    <row r="433" customFormat="false" ht="60.75" hidden="true" customHeight="true" outlineLevel="0" collapsed="false">
      <c r="A433" s="357"/>
      <c r="B433" s="28"/>
      <c r="C433" s="38"/>
      <c r="D433" s="38"/>
      <c r="E433" s="218" t="s">
        <v>238</v>
      </c>
      <c r="F433" s="30"/>
      <c r="G433" s="30"/>
      <c r="H433" s="30"/>
    </row>
    <row r="434" customFormat="false" ht="47.25" hidden="true" customHeight="true" outlineLevel="0" collapsed="false">
      <c r="A434" s="357"/>
      <c r="B434" s="28"/>
      <c r="C434" s="332"/>
      <c r="D434" s="207" t="s">
        <v>273</v>
      </c>
      <c r="E434" s="207" t="s">
        <v>239</v>
      </c>
      <c r="F434" s="264" t="e">
        <f aca="false">F435+F436+F437</f>
        <v>#VALUE!</v>
      </c>
      <c r="G434" s="264" t="n">
        <f aca="false">G435+G436+G437</f>
        <v>1472.8</v>
      </c>
      <c r="H434" s="264" t="n">
        <f aca="false">H435+H436+H437</f>
        <v>0</v>
      </c>
    </row>
    <row r="435" customFormat="false" ht="30" hidden="true" customHeight="true" outlineLevel="0" collapsed="false">
      <c r="A435" s="357"/>
      <c r="B435" s="28"/>
      <c r="C435" s="352" t="s">
        <v>95</v>
      </c>
      <c r="D435" s="207"/>
      <c r="E435" s="207"/>
      <c r="F435" s="280" t="str">
        <f aca="false">"#ссыл!+#ссыл!+G328+H328"</f>
        <v>#ссыл!+#ссыл!+G328+H328</v>
      </c>
      <c r="G435" s="270" t="n">
        <v>278.2</v>
      </c>
      <c r="H435" s="270" t="n">
        <v>0</v>
      </c>
    </row>
    <row r="436" customFormat="false" ht="30" hidden="true" customHeight="true" outlineLevel="0" collapsed="false">
      <c r="A436" s="357"/>
      <c r="B436" s="28"/>
      <c r="C436" s="352" t="s">
        <v>96</v>
      </c>
      <c r="D436" s="207"/>
      <c r="E436" s="207"/>
      <c r="F436" s="280" t="str">
        <f aca="false">"#ссыл!+#ссыл!+G329+H329"</f>
        <v>#ссыл!+#ссыл!+G329+H329</v>
      </c>
      <c r="G436" s="270" t="n">
        <v>993.7</v>
      </c>
      <c r="H436" s="270" t="n">
        <v>0</v>
      </c>
    </row>
    <row r="437" customFormat="false" ht="25.5" hidden="true" customHeight="true" outlineLevel="0" collapsed="false">
      <c r="A437" s="357"/>
      <c r="B437" s="28"/>
      <c r="C437" s="352" t="s">
        <v>97</v>
      </c>
      <c r="D437" s="207"/>
      <c r="E437" s="207"/>
      <c r="F437" s="280" t="str">
        <f aca="false">"#ссыл!+#ссыл!+G330+H330"</f>
        <v>#ссыл!+#ссыл!+G330+H330</v>
      </c>
      <c r="G437" s="270" t="n">
        <v>200.9</v>
      </c>
      <c r="H437" s="270" t="n">
        <v>0</v>
      </c>
    </row>
    <row r="438" customFormat="false" ht="15.75" hidden="true" customHeight="true" outlineLevel="0" collapsed="false">
      <c r="A438" s="357"/>
      <c r="B438" s="28"/>
      <c r="C438" s="274"/>
      <c r="D438" s="207"/>
      <c r="E438" s="218" t="s">
        <v>238</v>
      </c>
      <c r="F438" s="160"/>
      <c r="G438" s="160"/>
      <c r="H438" s="160"/>
    </row>
    <row r="439" customFormat="false" ht="15" hidden="true" customHeight="true" outlineLevel="0" collapsed="false">
      <c r="A439" s="357"/>
      <c r="B439" s="28"/>
      <c r="C439" s="332"/>
      <c r="D439" s="362"/>
      <c r="E439" s="230" t="s">
        <v>240</v>
      </c>
      <c r="F439" s="264" t="str">
        <f aca="false">"#ссыл!+#ссыл!+G332+H332"</f>
        <v>#ссыл!+#ссыл!+G332+H332</v>
      </c>
      <c r="G439" s="264" t="n">
        <f aca="false">G440+G441+G442</f>
        <v>1257.1</v>
      </c>
      <c r="H439" s="264" t="n">
        <f aca="false">H440+H441+H442</f>
        <v>0</v>
      </c>
    </row>
    <row r="440" customFormat="false" ht="15" hidden="true" customHeight="true" outlineLevel="0" collapsed="false">
      <c r="A440" s="357"/>
      <c r="B440" s="28"/>
      <c r="C440" s="352" t="s">
        <v>95</v>
      </c>
      <c r="D440" s="362"/>
      <c r="E440" s="230"/>
      <c r="F440" s="280" t="str">
        <f aca="false">"#ссыл!+#ссыл!+G333+H333"</f>
        <v>#ссыл!+#ссыл!+G333+H333</v>
      </c>
      <c r="G440" s="270" t="n">
        <v>226</v>
      </c>
      <c r="H440" s="270" t="n">
        <v>0</v>
      </c>
    </row>
    <row r="441" customFormat="false" ht="15" hidden="true" customHeight="true" outlineLevel="0" collapsed="false">
      <c r="A441" s="357"/>
      <c r="B441" s="28"/>
      <c r="C441" s="352" t="s">
        <v>96</v>
      </c>
      <c r="D441" s="362"/>
      <c r="E441" s="230"/>
      <c r="F441" s="280" t="str">
        <f aca="false">"#ссыл!+#ссыл!+G334+H334"</f>
        <v>#ссыл!+#ссыл!+G334+H334</v>
      </c>
      <c r="G441" s="270" t="n">
        <v>818</v>
      </c>
      <c r="H441" s="270" t="n">
        <v>0</v>
      </c>
    </row>
    <row r="442" customFormat="false" ht="15.75" hidden="true" customHeight="true" outlineLevel="0" collapsed="false">
      <c r="A442" s="357"/>
      <c r="B442" s="28"/>
      <c r="C442" s="363" t="s">
        <v>97</v>
      </c>
      <c r="D442" s="364"/>
      <c r="E442" s="218" t="s">
        <v>238</v>
      </c>
      <c r="F442" s="280" t="str">
        <f aca="false">"#ссыл!+#ссыл!+G335+H335"</f>
        <v>#ссыл!+#ссыл!+G335+H335</v>
      </c>
      <c r="G442" s="160" t="n">
        <v>213.1</v>
      </c>
      <c r="H442" s="160" t="n">
        <v>0</v>
      </c>
    </row>
    <row r="443" customFormat="false" ht="17.25" hidden="true" customHeight="false" outlineLevel="0" collapsed="false">
      <c r="A443" s="365"/>
      <c r="B443" s="366" t="s">
        <v>110</v>
      </c>
      <c r="C443" s="358"/>
      <c r="D443" s="358"/>
      <c r="E443" s="359"/>
      <c r="F443" s="295" t="e">
        <f aca="false">F439+F434+F432</f>
        <v>#VALUE!</v>
      </c>
      <c r="G443" s="360" t="n">
        <f aca="false">G439+G434+G432</f>
        <v>2729.9</v>
      </c>
      <c r="H443" s="360" t="n">
        <f aca="false">H439+H434+H432</f>
        <v>0</v>
      </c>
    </row>
    <row r="444" customFormat="false" ht="15" hidden="true" customHeight="false" outlineLevel="0" collapsed="false">
      <c r="A444" s="20"/>
    </row>
    <row r="445" customFormat="false" ht="15" hidden="true" customHeight="false" outlineLevel="0" collapsed="false">
      <c r="A445" s="20"/>
    </row>
    <row r="446" customFormat="false" ht="15" hidden="true" customHeight="false" outlineLevel="0" collapsed="false">
      <c r="A446" s="20"/>
    </row>
    <row r="447" customFormat="false" ht="15" hidden="true" customHeight="false" outlineLevel="0" collapsed="false">
      <c r="A447" s="20"/>
    </row>
    <row r="448" customFormat="false" ht="15" hidden="true" customHeight="false" outlineLevel="0" collapsed="false">
      <c r="A448" s="20"/>
    </row>
    <row r="449" customFormat="false" ht="15" hidden="true" customHeight="false" outlineLevel="0" collapsed="false">
      <c r="A449" s="20" t="s">
        <v>274</v>
      </c>
    </row>
    <row r="450" customFormat="false" ht="15" hidden="true" customHeight="false" outlineLevel="0" collapsed="false">
      <c r="A450" s="21"/>
    </row>
    <row r="451" customFormat="false" ht="15" hidden="true" customHeight="false" outlineLevel="0" collapsed="false">
      <c r="A451" s="149" t="s">
        <v>275</v>
      </c>
      <c r="B451" s="149"/>
      <c r="C451" s="149"/>
      <c r="D451" s="149"/>
      <c r="E451" s="149"/>
      <c r="F451" s="149"/>
    </row>
    <row r="452" customFormat="false" ht="15" hidden="true" customHeight="false" outlineLevel="0" collapsed="false">
      <c r="A452" s="21"/>
    </row>
    <row r="453" customFormat="false" ht="164.25" hidden="true" customHeight="true" outlineLevel="0" collapsed="false">
      <c r="A453" s="47" t="s">
        <v>183</v>
      </c>
      <c r="B453" s="28" t="s">
        <v>229</v>
      </c>
      <c r="C453" s="29" t="s">
        <v>81</v>
      </c>
      <c r="D453" s="29" t="s">
        <v>230</v>
      </c>
      <c r="E453" s="29" t="s">
        <v>83</v>
      </c>
      <c r="F453" s="30" t="s">
        <v>231</v>
      </c>
      <c r="G453" s="30"/>
      <c r="H453" s="30"/>
    </row>
    <row r="454" customFormat="false" ht="48.75" hidden="true" customHeight="false" outlineLevel="0" collapsed="false">
      <c r="A454" s="47"/>
      <c r="B454" s="28"/>
      <c r="C454" s="29"/>
      <c r="D454" s="29"/>
      <c r="E454" s="29"/>
      <c r="F454" s="34" t="s">
        <v>87</v>
      </c>
      <c r="G454" s="34" t="s">
        <v>233</v>
      </c>
      <c r="H454" s="350" t="s">
        <v>234</v>
      </c>
    </row>
    <row r="455" customFormat="false" ht="16.5" hidden="true" customHeight="false" outlineLevel="0" collapsed="false">
      <c r="A455" s="226" t="n">
        <v>1</v>
      </c>
      <c r="B455" s="227" t="n">
        <v>2</v>
      </c>
      <c r="C455" s="200" t="n">
        <v>3</v>
      </c>
      <c r="D455" s="200" t="n">
        <v>4</v>
      </c>
      <c r="E455" s="200" t="n">
        <v>5</v>
      </c>
      <c r="F455" s="201" t="n">
        <v>6</v>
      </c>
      <c r="G455" s="201" t="n">
        <v>9</v>
      </c>
      <c r="H455" s="350" t="n">
        <v>10</v>
      </c>
    </row>
    <row r="456" customFormat="false" ht="15" hidden="true" customHeight="true" outlineLevel="0" collapsed="false">
      <c r="A456" s="204" t="n">
        <v>3</v>
      </c>
      <c r="B456" s="162" t="s">
        <v>69</v>
      </c>
      <c r="C456" s="229" t="s">
        <v>276</v>
      </c>
      <c r="D456" s="229" t="s">
        <v>277</v>
      </c>
      <c r="E456" s="230" t="s">
        <v>237</v>
      </c>
      <c r="F456" s="367" t="n">
        <f aca="false">"#ссыл!+#ссыл!+G349+H349"</f>
        <v>0</v>
      </c>
      <c r="G456" s="367" t="n">
        <f aca="false">G463</f>
        <v>832.375</v>
      </c>
      <c r="H456" s="367" t="n">
        <f aca="false">H463</f>
        <v>0</v>
      </c>
    </row>
    <row r="457" customFormat="false" ht="103.5" hidden="true" customHeight="false" outlineLevel="0" collapsed="false">
      <c r="A457" s="204"/>
      <c r="B457" s="162" t="s">
        <v>71</v>
      </c>
      <c r="C457" s="229"/>
      <c r="D457" s="229"/>
      <c r="E457" s="218" t="s">
        <v>238</v>
      </c>
      <c r="F457" s="367"/>
      <c r="G457" s="367"/>
      <c r="H457" s="367"/>
    </row>
    <row r="458" customFormat="false" ht="15.75" hidden="true" customHeight="true" outlineLevel="0" collapsed="false">
      <c r="A458" s="204"/>
      <c r="B458" s="162"/>
      <c r="C458" s="229"/>
      <c r="D458" s="229"/>
      <c r="E458" s="230" t="s">
        <v>239</v>
      </c>
      <c r="F458" s="367" t="n">
        <f aca="false">"#ссыл!+#ссыл!+G351+H351"</f>
        <v>0</v>
      </c>
      <c r="G458" s="367" t="n">
        <f aca="false">G466</f>
        <v>1057.2</v>
      </c>
      <c r="H458" s="367" t="n">
        <f aca="false">H466</f>
        <v>0</v>
      </c>
    </row>
    <row r="459" customFormat="false" ht="15.75" hidden="true" customHeight="true" outlineLevel="0" collapsed="false">
      <c r="A459" s="204"/>
      <c r="B459" s="162"/>
      <c r="C459" s="229"/>
      <c r="D459" s="229"/>
      <c r="E459" s="218" t="s">
        <v>238</v>
      </c>
      <c r="F459" s="367"/>
      <c r="G459" s="367"/>
      <c r="H459" s="367"/>
    </row>
    <row r="460" customFormat="false" ht="15.75" hidden="true" customHeight="true" outlineLevel="0" collapsed="false">
      <c r="A460" s="204"/>
      <c r="B460" s="162"/>
      <c r="C460" s="229"/>
      <c r="D460" s="229"/>
      <c r="E460" s="230" t="s">
        <v>240</v>
      </c>
      <c r="F460" s="367" t="n">
        <f aca="false">"#ссыл!+#ссыл!+G353+H353"</f>
        <v>0</v>
      </c>
      <c r="G460" s="367" t="n">
        <f aca="false">G468</f>
        <v>1013.1</v>
      </c>
      <c r="H460" s="367" t="n">
        <f aca="false">H468</f>
        <v>0</v>
      </c>
    </row>
    <row r="461" customFormat="false" ht="15.75" hidden="true" customHeight="true" outlineLevel="0" collapsed="false">
      <c r="A461" s="204"/>
      <c r="B461" s="41"/>
      <c r="C461" s="229"/>
      <c r="D461" s="229"/>
      <c r="E461" s="218" t="s">
        <v>238</v>
      </c>
      <c r="F461" s="367"/>
      <c r="G461" s="367"/>
      <c r="H461" s="367"/>
    </row>
    <row r="462" customFormat="false" ht="16.5" hidden="true" customHeight="false" outlineLevel="0" collapsed="false">
      <c r="A462" s="175"/>
      <c r="B462" s="41" t="s">
        <v>94</v>
      </c>
      <c r="C462" s="32"/>
      <c r="D462" s="218"/>
      <c r="E462" s="32"/>
      <c r="F462" s="368" t="n">
        <f aca="false">F460+F458+F456</f>
        <v>0</v>
      </c>
      <c r="G462" s="368" t="n">
        <f aca="false">G460+G458+G456</f>
        <v>2902.675</v>
      </c>
      <c r="H462" s="368" t="n">
        <f aca="false">H460+H458+H456</f>
        <v>0</v>
      </c>
    </row>
    <row r="463" customFormat="false" ht="15" hidden="true" customHeight="true" outlineLevel="0" collapsed="false">
      <c r="A463" s="369" t="n">
        <v>41642</v>
      </c>
      <c r="B463" s="162" t="s">
        <v>278</v>
      </c>
      <c r="C463" s="229" t="s">
        <v>276</v>
      </c>
      <c r="D463" s="229" t="s">
        <v>279</v>
      </c>
      <c r="E463" s="230"/>
      <c r="F463" s="316" t="n">
        <f aca="false">"#ссыл!+#ссыл!+G356+H356"</f>
        <v>0</v>
      </c>
      <c r="G463" s="320" t="n">
        <v>832.375</v>
      </c>
      <c r="H463" s="370" t="n">
        <v>0</v>
      </c>
    </row>
    <row r="464" customFormat="false" ht="78" hidden="true" customHeight="false" outlineLevel="0" collapsed="false">
      <c r="A464" s="369"/>
      <c r="B464" s="162" t="s">
        <v>73</v>
      </c>
      <c r="C464" s="229"/>
      <c r="D464" s="229"/>
      <c r="E464" s="230" t="s">
        <v>237</v>
      </c>
      <c r="F464" s="316"/>
      <c r="G464" s="320"/>
      <c r="H464" s="370"/>
    </row>
    <row r="465" customFormat="false" ht="16.5" hidden="true" customHeight="false" outlineLevel="0" collapsed="false">
      <c r="A465" s="369"/>
      <c r="B465" s="162"/>
      <c r="C465" s="229"/>
      <c r="D465" s="229"/>
      <c r="E465" s="218" t="s">
        <v>238</v>
      </c>
      <c r="F465" s="316"/>
      <c r="G465" s="320"/>
      <c r="H465" s="370"/>
    </row>
    <row r="466" customFormat="false" ht="15.75" hidden="true" customHeight="true" outlineLevel="0" collapsed="false">
      <c r="A466" s="369"/>
      <c r="B466" s="162"/>
      <c r="C466" s="229"/>
      <c r="D466" s="229"/>
      <c r="E466" s="230" t="s">
        <v>239</v>
      </c>
      <c r="F466" s="316" t="n">
        <f aca="false">"#ссыл!+#ссыл!+G359+H359"</f>
        <v>0</v>
      </c>
      <c r="G466" s="320" t="n">
        <v>1057.2</v>
      </c>
      <c r="H466" s="371" t="n">
        <v>0</v>
      </c>
    </row>
    <row r="467" customFormat="false" ht="15.75" hidden="true" customHeight="true" outlineLevel="0" collapsed="false">
      <c r="A467" s="369"/>
      <c r="B467" s="162"/>
      <c r="C467" s="229"/>
      <c r="D467" s="229"/>
      <c r="E467" s="218" t="s">
        <v>238</v>
      </c>
      <c r="F467" s="316"/>
      <c r="G467" s="320"/>
      <c r="H467" s="371"/>
    </row>
    <row r="468" customFormat="false" ht="16.5" hidden="true" customHeight="false" outlineLevel="0" collapsed="false">
      <c r="A468" s="369"/>
      <c r="B468" s="162"/>
      <c r="C468" s="229"/>
      <c r="D468" s="229"/>
      <c r="E468" s="230" t="s">
        <v>240</v>
      </c>
      <c r="F468" s="316" t="n">
        <f aca="false">"#ссыл!+#ссыл!+G361+H361"</f>
        <v>0</v>
      </c>
      <c r="G468" s="320" t="n">
        <v>1013.1</v>
      </c>
      <c r="H468" s="370" t="n">
        <v>0</v>
      </c>
    </row>
    <row r="469" customFormat="false" ht="16.5" hidden="true" customHeight="false" outlineLevel="0" collapsed="false">
      <c r="A469" s="369"/>
      <c r="B469" s="41"/>
      <c r="C469" s="229"/>
      <c r="D469" s="229"/>
      <c r="E469" s="218" t="s">
        <v>238</v>
      </c>
      <c r="F469" s="316"/>
      <c r="G469" s="320"/>
      <c r="H469" s="370"/>
    </row>
    <row r="470" customFormat="false" ht="16.5" hidden="true" customHeight="false" outlineLevel="0" collapsed="false">
      <c r="A470" s="372"/>
      <c r="B470" s="41" t="s">
        <v>94</v>
      </c>
      <c r="C470" s="32"/>
      <c r="D470" s="218"/>
      <c r="E470" s="32"/>
      <c r="F470" s="294" t="n">
        <f aca="false">F468+F466+F463</f>
        <v>0</v>
      </c>
      <c r="G470" s="294" t="n">
        <f aca="false">G468+G466+G463</f>
        <v>2902.675</v>
      </c>
      <c r="H470" s="294" t="n">
        <f aca="false">H468+H466+H463</f>
        <v>0</v>
      </c>
    </row>
    <row r="471" customFormat="false" ht="15" hidden="true" customHeight="false" outlineLevel="0" collapsed="false">
      <c r="A471" s="20"/>
    </row>
    <row r="472" customFormat="false" ht="15" hidden="true" customHeight="false" outlineLevel="0" collapsed="false">
      <c r="A472" s="20" t="s">
        <v>280</v>
      </c>
    </row>
    <row r="473" customFormat="false" ht="15" hidden="true" customHeight="false" outlineLevel="0" collapsed="false">
      <c r="A473" s="149" t="s">
        <v>180</v>
      </c>
      <c r="B473" s="149"/>
      <c r="C473" s="149"/>
      <c r="D473" s="149"/>
      <c r="E473" s="149"/>
      <c r="F473" s="149"/>
      <c r="G473" s="149"/>
      <c r="H473" s="149"/>
      <c r="I473" s="149"/>
    </row>
    <row r="474" customFormat="false" ht="15" hidden="true" customHeight="false" outlineLevel="0" collapsed="false">
      <c r="A474" s="149" t="s">
        <v>281</v>
      </c>
      <c r="B474" s="149"/>
      <c r="C474" s="149"/>
      <c r="D474" s="149"/>
      <c r="E474" s="149"/>
      <c r="F474" s="149"/>
    </row>
    <row r="475" customFormat="false" ht="15" hidden="true" customHeight="false" outlineLevel="0" collapsed="false">
      <c r="A475" s="149" t="s">
        <v>282</v>
      </c>
      <c r="B475" s="149"/>
      <c r="C475" s="149"/>
      <c r="D475" s="149"/>
      <c r="E475" s="149"/>
      <c r="F475" s="149"/>
      <c r="G475" s="149"/>
      <c r="H475" s="149"/>
      <c r="I475" s="149"/>
    </row>
    <row r="476" customFormat="false" ht="15" hidden="true" customHeight="false" outlineLevel="0" collapsed="false">
      <c r="A476" s="26"/>
    </row>
    <row r="477" customFormat="false" ht="131.25" hidden="true" customHeight="true" outlineLevel="0" collapsed="false">
      <c r="A477" s="27" t="s">
        <v>183</v>
      </c>
      <c r="B477" s="28" t="s">
        <v>283</v>
      </c>
      <c r="C477" s="28" t="s">
        <v>284</v>
      </c>
      <c r="D477" s="28" t="s">
        <v>285</v>
      </c>
      <c r="E477" s="29" t="s">
        <v>286</v>
      </c>
      <c r="F477" s="30" t="s">
        <v>287</v>
      </c>
      <c r="G477" s="30"/>
      <c r="H477" s="30" t="s">
        <v>288</v>
      </c>
      <c r="I477" s="30" t="s">
        <v>289</v>
      </c>
    </row>
    <row r="478" customFormat="false" ht="17.25" hidden="true" customHeight="false" outlineLevel="0" collapsed="false">
      <c r="A478" s="31" t="s">
        <v>9</v>
      </c>
      <c r="B478" s="28"/>
      <c r="C478" s="28"/>
      <c r="D478" s="28"/>
      <c r="E478" s="29"/>
      <c r="F478" s="30"/>
      <c r="G478" s="30"/>
      <c r="H478" s="30"/>
      <c r="I478" s="30"/>
    </row>
    <row r="479" customFormat="false" ht="17.25" hidden="true" customHeight="false" outlineLevel="0" collapsed="false">
      <c r="A479" s="226" t="n">
        <v>1</v>
      </c>
      <c r="B479" s="227" t="n">
        <v>2</v>
      </c>
      <c r="C479" s="227" t="n">
        <v>3</v>
      </c>
      <c r="D479" s="227" t="n">
        <v>4</v>
      </c>
      <c r="E479" s="200" t="n">
        <v>5</v>
      </c>
      <c r="F479" s="201" t="n">
        <v>6</v>
      </c>
      <c r="G479" s="202"/>
      <c r="H479" s="201" t="n">
        <v>9</v>
      </c>
      <c r="I479" s="350" t="n">
        <v>10</v>
      </c>
    </row>
    <row r="480" customFormat="false" ht="120.75" hidden="true" customHeight="true" outlineLevel="0" collapsed="false">
      <c r="A480" s="31" t="n">
        <v>1</v>
      </c>
      <c r="B480" s="51" t="s">
        <v>290</v>
      </c>
      <c r="C480" s="32" t="s">
        <v>196</v>
      </c>
      <c r="D480" s="32" t="s">
        <v>291</v>
      </c>
      <c r="E480" s="32" t="s">
        <v>292</v>
      </c>
      <c r="F480" s="34" t="s">
        <v>177</v>
      </c>
      <c r="G480" s="40"/>
      <c r="H480" s="44" t="s">
        <v>293</v>
      </c>
      <c r="I480" s="160" t="s">
        <v>294</v>
      </c>
    </row>
    <row r="481" customFormat="false" ht="15" hidden="true" customHeight="true" outlineLevel="0" collapsed="false">
      <c r="A481" s="47" t="n">
        <v>2</v>
      </c>
      <c r="B481" s="46" t="s">
        <v>295</v>
      </c>
      <c r="C481" s="38" t="s">
        <v>198</v>
      </c>
      <c r="D481" s="38" t="s">
        <v>296</v>
      </c>
      <c r="E481" s="38" t="s">
        <v>292</v>
      </c>
      <c r="F481" s="214" t="s">
        <v>297</v>
      </c>
      <c r="G481" s="40"/>
      <c r="H481" s="40" t="s">
        <v>293</v>
      </c>
      <c r="I481" s="40" t="s">
        <v>294</v>
      </c>
    </row>
    <row r="482" customFormat="false" ht="253.5" hidden="true" customHeight="false" outlineLevel="0" collapsed="false">
      <c r="A482" s="47"/>
      <c r="B482" s="46"/>
      <c r="C482" s="38"/>
      <c r="D482" s="38"/>
      <c r="E482" s="38"/>
      <c r="F482" s="34" t="s">
        <v>298</v>
      </c>
      <c r="G482" s="40"/>
      <c r="H482" s="40"/>
      <c r="I482" s="40"/>
    </row>
    <row r="483" customFormat="false" ht="135.75" hidden="true" customHeight="true" outlineLevel="0" collapsed="false">
      <c r="A483" s="31" t="n">
        <v>3</v>
      </c>
      <c r="B483" s="51" t="s">
        <v>299</v>
      </c>
      <c r="C483" s="32" t="s">
        <v>198</v>
      </c>
      <c r="D483" s="32" t="s">
        <v>300</v>
      </c>
      <c r="E483" s="32" t="s">
        <v>292</v>
      </c>
      <c r="F483" s="34" t="s">
        <v>301</v>
      </c>
      <c r="G483" s="40"/>
      <c r="H483" s="44" t="s">
        <v>114</v>
      </c>
      <c r="I483" s="160" t="s">
        <v>294</v>
      </c>
    </row>
    <row r="484" customFormat="false" ht="120.75" hidden="true" customHeight="true" outlineLevel="0" collapsed="false">
      <c r="A484" s="31" t="n">
        <v>4</v>
      </c>
      <c r="B484" s="51" t="s">
        <v>302</v>
      </c>
      <c r="C484" s="32" t="s">
        <v>196</v>
      </c>
      <c r="D484" s="32" t="s">
        <v>303</v>
      </c>
      <c r="E484" s="32" t="s">
        <v>292</v>
      </c>
      <c r="F484" s="44" t="s">
        <v>177</v>
      </c>
      <c r="G484" s="40"/>
      <c r="H484" s="44" t="s">
        <v>304</v>
      </c>
      <c r="I484" s="160" t="s">
        <v>294</v>
      </c>
    </row>
    <row r="485" customFormat="false" ht="150.75" hidden="true" customHeight="true" outlineLevel="0" collapsed="false">
      <c r="A485" s="31" t="n">
        <v>5</v>
      </c>
      <c r="B485" s="51" t="s">
        <v>305</v>
      </c>
      <c r="C485" s="32" t="s">
        <v>306</v>
      </c>
      <c r="D485" s="218" t="s">
        <v>307</v>
      </c>
      <c r="E485" s="32" t="s">
        <v>292</v>
      </c>
      <c r="F485" s="44" t="s">
        <v>177</v>
      </c>
      <c r="G485" s="40"/>
      <c r="H485" s="44" t="s">
        <v>62</v>
      </c>
      <c r="I485" s="160" t="s">
        <v>294</v>
      </c>
    </row>
    <row r="486" customFormat="false" ht="150.75" hidden="true" customHeight="true" outlineLevel="0" collapsed="false">
      <c r="A486" s="31" t="n">
        <v>6</v>
      </c>
      <c r="B486" s="51" t="s">
        <v>308</v>
      </c>
      <c r="C486" s="32" t="s">
        <v>202</v>
      </c>
      <c r="D486" s="32" t="s">
        <v>309</v>
      </c>
      <c r="E486" s="32" t="s">
        <v>292</v>
      </c>
      <c r="F486" s="44" t="s">
        <v>177</v>
      </c>
      <c r="G486" s="40"/>
      <c r="H486" s="44" t="s">
        <v>304</v>
      </c>
      <c r="I486" s="160" t="s">
        <v>294</v>
      </c>
    </row>
    <row r="487" customFormat="false" ht="15" hidden="true" customHeight="true" outlineLevel="0" collapsed="false">
      <c r="A487" s="47" t="n">
        <v>7</v>
      </c>
      <c r="B487" s="46" t="s">
        <v>310</v>
      </c>
      <c r="C487" s="38" t="s">
        <v>198</v>
      </c>
      <c r="D487" s="38" t="s">
        <v>311</v>
      </c>
      <c r="E487" s="38" t="s">
        <v>292</v>
      </c>
      <c r="F487" s="214" t="s">
        <v>312</v>
      </c>
      <c r="G487" s="40"/>
      <c r="H487" s="40" t="s">
        <v>114</v>
      </c>
      <c r="I487" s="40" t="s">
        <v>294</v>
      </c>
    </row>
    <row r="488" customFormat="false" ht="17.25" hidden="true" customHeight="false" outlineLevel="0" collapsed="false">
      <c r="A488" s="47"/>
      <c r="B488" s="46"/>
      <c r="C488" s="38"/>
      <c r="D488" s="38"/>
      <c r="E488" s="38"/>
      <c r="F488" s="214"/>
      <c r="G488" s="40"/>
      <c r="H488" s="40"/>
      <c r="I488" s="40"/>
    </row>
    <row r="489" customFormat="false" ht="222" hidden="true" customHeight="false" outlineLevel="0" collapsed="false">
      <c r="A489" s="47"/>
      <c r="B489" s="46"/>
      <c r="C489" s="38"/>
      <c r="D489" s="38"/>
      <c r="E489" s="38"/>
      <c r="F489" s="34" t="s">
        <v>313</v>
      </c>
      <c r="G489" s="40"/>
      <c r="H489" s="40"/>
      <c r="I489" s="40"/>
    </row>
    <row r="490" customFormat="false" ht="15" hidden="true" customHeight="true" outlineLevel="0" collapsed="false">
      <c r="A490" s="47" t="n">
        <v>8</v>
      </c>
      <c r="B490" s="228" t="s">
        <v>314</v>
      </c>
      <c r="C490" s="38" t="s">
        <v>198</v>
      </c>
      <c r="D490" s="38" t="s">
        <v>315</v>
      </c>
      <c r="E490" s="38" t="s">
        <v>292</v>
      </c>
      <c r="F490" s="214" t="s">
        <v>316</v>
      </c>
      <c r="G490" s="40"/>
      <c r="H490" s="40" t="s">
        <v>114</v>
      </c>
      <c r="I490" s="40" t="s">
        <v>294</v>
      </c>
    </row>
    <row r="491" customFormat="false" ht="17.25" hidden="true" customHeight="false" outlineLevel="0" collapsed="false">
      <c r="A491" s="47"/>
      <c r="B491" s="228"/>
      <c r="C491" s="38"/>
      <c r="D491" s="38"/>
      <c r="E491" s="38"/>
      <c r="F491" s="214"/>
      <c r="G491" s="40"/>
      <c r="H491" s="40"/>
      <c r="I491" s="40"/>
    </row>
    <row r="492" customFormat="false" ht="222" hidden="true" customHeight="false" outlineLevel="0" collapsed="false">
      <c r="A492" s="47"/>
      <c r="B492" s="228"/>
      <c r="C492" s="38"/>
      <c r="D492" s="38"/>
      <c r="E492" s="38"/>
      <c r="F492" s="34" t="s">
        <v>317</v>
      </c>
      <c r="G492" s="40"/>
      <c r="H492" s="40"/>
      <c r="I492" s="40"/>
    </row>
    <row r="493" customFormat="false" ht="105.75" hidden="true" customHeight="true" outlineLevel="0" collapsed="false">
      <c r="A493" s="31" t="n">
        <v>9</v>
      </c>
      <c r="B493" s="41" t="s">
        <v>318</v>
      </c>
      <c r="C493" s="32" t="s">
        <v>206</v>
      </c>
      <c r="D493" s="32" t="s">
        <v>319</v>
      </c>
      <c r="E493" s="32" t="s">
        <v>292</v>
      </c>
      <c r="F493" s="44" t="s">
        <v>177</v>
      </c>
      <c r="G493" s="40"/>
      <c r="H493" s="44" t="s">
        <v>320</v>
      </c>
      <c r="I493" s="160" t="s">
        <v>294</v>
      </c>
    </row>
    <row r="494" customFormat="false" ht="135.75" hidden="true" customHeight="true" outlineLevel="0" collapsed="false">
      <c r="A494" s="31" t="n">
        <v>10</v>
      </c>
      <c r="B494" s="51" t="s">
        <v>321</v>
      </c>
      <c r="C494" s="32" t="s">
        <v>206</v>
      </c>
      <c r="D494" s="218" t="s">
        <v>322</v>
      </c>
      <c r="E494" s="32" t="s">
        <v>292</v>
      </c>
      <c r="F494" s="44" t="s">
        <v>177</v>
      </c>
      <c r="G494" s="40"/>
      <c r="H494" s="44" t="s">
        <v>114</v>
      </c>
      <c r="I494" s="160" t="s">
        <v>294</v>
      </c>
    </row>
    <row r="495" customFormat="false" ht="150.75" hidden="true" customHeight="true" outlineLevel="0" collapsed="false">
      <c r="A495" s="31" t="n">
        <v>11</v>
      </c>
      <c r="B495" s="51" t="s">
        <v>323</v>
      </c>
      <c r="C495" s="32" t="s">
        <v>198</v>
      </c>
      <c r="D495" s="32" t="s">
        <v>324</v>
      </c>
      <c r="E495" s="32" t="s">
        <v>325</v>
      </c>
      <c r="F495" s="34" t="s">
        <v>326</v>
      </c>
      <c r="G495" s="40"/>
      <c r="H495" s="44" t="s">
        <v>114</v>
      </c>
      <c r="I495" s="160" t="s">
        <v>294</v>
      </c>
    </row>
    <row r="496" customFormat="false" ht="15" hidden="true" customHeight="true" outlineLevel="0" collapsed="false">
      <c r="A496" s="47" t="n">
        <v>12</v>
      </c>
      <c r="B496" s="46" t="s">
        <v>327</v>
      </c>
      <c r="C496" s="38" t="s">
        <v>198</v>
      </c>
      <c r="D496" s="38" t="s">
        <v>328</v>
      </c>
      <c r="E496" s="38" t="s">
        <v>292</v>
      </c>
      <c r="F496" s="214" t="s">
        <v>329</v>
      </c>
      <c r="G496" s="40"/>
      <c r="H496" s="40" t="s">
        <v>114</v>
      </c>
      <c r="I496" s="40" t="s">
        <v>294</v>
      </c>
    </row>
    <row r="497" customFormat="false" ht="348" hidden="true" customHeight="false" outlineLevel="0" collapsed="false">
      <c r="A497" s="47"/>
      <c r="B497" s="46"/>
      <c r="C497" s="38"/>
      <c r="D497" s="38"/>
      <c r="E497" s="38"/>
      <c r="F497" s="34" t="s">
        <v>330</v>
      </c>
      <c r="G497" s="40"/>
      <c r="H497" s="40"/>
      <c r="I497" s="40"/>
    </row>
    <row r="498" customFormat="false" ht="15" hidden="true" customHeight="true" outlineLevel="0" collapsed="false">
      <c r="A498" s="47" t="n">
        <v>13</v>
      </c>
      <c r="B498" s="228" t="s">
        <v>331</v>
      </c>
      <c r="C498" s="38" t="s">
        <v>198</v>
      </c>
      <c r="D498" s="38" t="s">
        <v>332</v>
      </c>
      <c r="E498" s="38" t="s">
        <v>333</v>
      </c>
      <c r="F498" s="214" t="s">
        <v>334</v>
      </c>
      <c r="G498" s="40" t="s">
        <v>335</v>
      </c>
      <c r="H498" s="40"/>
      <c r="I498" s="40" t="s">
        <v>294</v>
      </c>
    </row>
    <row r="499" customFormat="false" ht="316.5" hidden="true" customHeight="false" outlineLevel="0" collapsed="false">
      <c r="A499" s="47"/>
      <c r="B499" s="228"/>
      <c r="C499" s="38"/>
      <c r="D499" s="38"/>
      <c r="E499" s="38"/>
      <c r="F499" s="34" t="s">
        <v>336</v>
      </c>
      <c r="G499" s="40"/>
      <c r="H499" s="40"/>
      <c r="I499" s="40"/>
    </row>
    <row r="500" customFormat="false" ht="120.75" hidden="true" customHeight="true" outlineLevel="0" collapsed="false">
      <c r="A500" s="31" t="n">
        <v>14</v>
      </c>
      <c r="B500" s="41" t="s">
        <v>337</v>
      </c>
      <c r="C500" s="32" t="s">
        <v>217</v>
      </c>
      <c r="D500" s="32" t="s">
        <v>338</v>
      </c>
      <c r="E500" s="32" t="s">
        <v>333</v>
      </c>
      <c r="F500" s="44" t="s">
        <v>177</v>
      </c>
      <c r="G500" s="40" t="s">
        <v>339</v>
      </c>
      <c r="H500" s="40"/>
      <c r="I500" s="160" t="s">
        <v>294</v>
      </c>
    </row>
    <row r="501" customFormat="false" ht="120.75" hidden="true" customHeight="true" outlineLevel="0" collapsed="false">
      <c r="A501" s="31" t="n">
        <v>15</v>
      </c>
      <c r="B501" s="41" t="s">
        <v>340</v>
      </c>
      <c r="C501" s="32" t="s">
        <v>217</v>
      </c>
      <c r="D501" s="32" t="s">
        <v>341</v>
      </c>
      <c r="E501" s="32" t="s">
        <v>333</v>
      </c>
      <c r="F501" s="44" t="s">
        <v>177</v>
      </c>
      <c r="G501" s="40" t="s">
        <v>342</v>
      </c>
      <c r="H501" s="40"/>
      <c r="I501" s="160" t="s">
        <v>294</v>
      </c>
    </row>
    <row r="502" customFormat="false" ht="15" hidden="true" customHeight="true" outlineLevel="0" collapsed="false">
      <c r="A502" s="47" t="n">
        <v>16</v>
      </c>
      <c r="B502" s="46" t="s">
        <v>343</v>
      </c>
      <c r="C502" s="38" t="s">
        <v>198</v>
      </c>
      <c r="D502" s="229" t="s">
        <v>344</v>
      </c>
      <c r="E502" s="38" t="s">
        <v>333</v>
      </c>
      <c r="F502" s="214" t="s">
        <v>297</v>
      </c>
      <c r="G502" s="40" t="s">
        <v>62</v>
      </c>
      <c r="H502" s="40"/>
      <c r="I502" s="40" t="s">
        <v>294</v>
      </c>
    </row>
    <row r="503" customFormat="false" ht="253.5" hidden="true" customHeight="false" outlineLevel="0" collapsed="false">
      <c r="A503" s="47"/>
      <c r="B503" s="46"/>
      <c r="C503" s="38"/>
      <c r="D503" s="229"/>
      <c r="E503" s="38"/>
      <c r="F503" s="34" t="s">
        <v>345</v>
      </c>
      <c r="G503" s="40"/>
      <c r="H503" s="40"/>
      <c r="I503" s="40"/>
    </row>
    <row r="504" customFormat="false" ht="105.75" hidden="true" customHeight="true" outlineLevel="0" collapsed="false">
      <c r="A504" s="31" t="n">
        <v>17</v>
      </c>
      <c r="B504" s="51" t="s">
        <v>346</v>
      </c>
      <c r="C504" s="32" t="s">
        <v>217</v>
      </c>
      <c r="D504" s="32" t="s">
        <v>347</v>
      </c>
      <c r="E504" s="32" t="s">
        <v>333</v>
      </c>
      <c r="F504" s="44" t="s">
        <v>177</v>
      </c>
      <c r="G504" s="40" t="s">
        <v>62</v>
      </c>
      <c r="H504" s="40"/>
      <c r="I504" s="160" t="s">
        <v>294</v>
      </c>
    </row>
    <row r="505" customFormat="false" ht="15.75" hidden="true" customHeight="false" outlineLevel="0" collapsed="false">
      <c r="A505" s="144"/>
      <c r="B505" s="145"/>
      <c r="C505" s="146"/>
      <c r="D505" s="146"/>
      <c r="E505" s="147"/>
      <c r="F505" s="146"/>
      <c r="G505" s="146"/>
      <c r="H505" s="146"/>
      <c r="I505" s="146"/>
    </row>
    <row r="506" customFormat="false" ht="15" hidden="true" customHeight="false" outlineLevel="0" collapsed="false">
      <c r="A506" s="26"/>
    </row>
    <row r="507" customFormat="false" ht="15" hidden="true" customHeight="false" outlineLevel="0" collapsed="false">
      <c r="A507" s="26" t="s">
        <v>74</v>
      </c>
    </row>
    <row r="508" customFormat="false" ht="15" hidden="true" customHeight="false" outlineLevel="0" collapsed="false">
      <c r="A508" s="54" t="s">
        <v>348</v>
      </c>
    </row>
    <row r="509" customFormat="false" ht="15" hidden="true" customHeight="false" outlineLevel="0" collapsed="false">
      <c r="A509" s="54" t="s">
        <v>349</v>
      </c>
    </row>
    <row r="510" customFormat="false" ht="15" hidden="true" customHeight="false" outlineLevel="0" collapsed="false">
      <c r="A510" s="54" t="s">
        <v>350</v>
      </c>
    </row>
    <row r="511" customFormat="false" ht="15" hidden="true" customHeight="false" outlineLevel="0" collapsed="false">
      <c r="A511" s="54" t="s">
        <v>351</v>
      </c>
    </row>
    <row r="512" customFormat="false" ht="15" hidden="true" customHeight="false" outlineLevel="0" collapsed="false">
      <c r="A512" s="54" t="s">
        <v>352</v>
      </c>
    </row>
    <row r="513" customFormat="false" ht="15" hidden="true" customHeight="false" outlineLevel="0" collapsed="false">
      <c r="A513" s="54" t="s">
        <v>353</v>
      </c>
    </row>
    <row r="514" customFormat="false" ht="15" hidden="true" customHeight="false" outlineLevel="0" collapsed="false">
      <c r="A514" s="20"/>
    </row>
    <row r="515" customFormat="false" ht="15" hidden="true" customHeight="false" outlineLevel="0" collapsed="false">
      <c r="A515" s="20" t="s">
        <v>354</v>
      </c>
    </row>
    <row r="516" customFormat="false" ht="15" hidden="true" customHeight="false" outlineLevel="0" collapsed="false">
      <c r="A516" s="150"/>
    </row>
    <row r="517" customFormat="false" ht="15" hidden="true" customHeight="false" outlineLevel="0" collapsed="false">
      <c r="A517" s="373"/>
    </row>
    <row r="518" customFormat="false" ht="15" hidden="true" customHeight="false" outlineLevel="0" collapsed="false">
      <c r="A518" s="149" t="s">
        <v>355</v>
      </c>
      <c r="B518" s="149"/>
      <c r="C518" s="149"/>
      <c r="D518" s="149"/>
      <c r="E518" s="149"/>
      <c r="F518" s="149"/>
    </row>
    <row r="519" customFormat="false" ht="22.5" hidden="true" customHeight="false" outlineLevel="0" collapsed="false">
      <c r="A519" s="149" t="s">
        <v>356</v>
      </c>
      <c r="B519" s="149"/>
      <c r="C519" s="149"/>
      <c r="D519" s="149"/>
      <c r="E519" s="149"/>
      <c r="F519" s="149"/>
    </row>
    <row r="520" customFormat="false" ht="15" hidden="true" customHeight="false" outlineLevel="0" collapsed="false">
      <c r="A520" s="26"/>
    </row>
    <row r="521" customFormat="false" ht="15" hidden="true" customHeight="false" outlineLevel="0" collapsed="false">
      <c r="A521" s="54" t="s">
        <v>357</v>
      </c>
    </row>
    <row r="522" customFormat="false" ht="15" hidden="true" customHeight="false" outlineLevel="0" collapsed="false">
      <c r="A522" s="54" t="s">
        <v>358</v>
      </c>
    </row>
    <row r="523" customFormat="false" ht="15" hidden="true" customHeight="false" outlineLevel="0" collapsed="false">
      <c r="A523" s="54"/>
    </row>
    <row r="524" customFormat="false" ht="177.75" hidden="true" customHeight="true" outlineLevel="0" collapsed="false">
      <c r="A524" s="47" t="s">
        <v>359</v>
      </c>
      <c r="B524" s="28" t="s">
        <v>360</v>
      </c>
      <c r="C524" s="28" t="s">
        <v>361</v>
      </c>
      <c r="D524" s="28" t="s">
        <v>362</v>
      </c>
      <c r="E524" s="29" t="s">
        <v>363</v>
      </c>
      <c r="F524" s="30" t="s">
        <v>364</v>
      </c>
      <c r="G524" s="30"/>
      <c r="H524" s="30" t="s">
        <v>365</v>
      </c>
      <c r="I524" s="30"/>
      <c r="J524" s="30"/>
      <c r="K524" s="30"/>
      <c r="L524" s="30"/>
      <c r="M524" s="30"/>
    </row>
    <row r="525" customFormat="false" ht="48.75" hidden="true" customHeight="false" outlineLevel="0" collapsed="false">
      <c r="A525" s="47"/>
      <c r="B525" s="28"/>
      <c r="C525" s="28"/>
      <c r="D525" s="28"/>
      <c r="E525" s="29"/>
      <c r="F525" s="34" t="s">
        <v>88</v>
      </c>
      <c r="G525" s="34" t="s">
        <v>366</v>
      </c>
      <c r="H525" s="34" t="s">
        <v>88</v>
      </c>
      <c r="I525" s="34" t="s">
        <v>89</v>
      </c>
      <c r="J525" s="34" t="s">
        <v>367</v>
      </c>
      <c r="K525" s="34" t="s">
        <v>89</v>
      </c>
      <c r="L525" s="33" t="s">
        <v>367</v>
      </c>
      <c r="M525" s="161" t="s">
        <v>366</v>
      </c>
    </row>
    <row r="526" customFormat="false" ht="16.5" hidden="true" customHeight="false" outlineLevel="0" collapsed="false">
      <c r="A526" s="226" t="n">
        <v>1</v>
      </c>
      <c r="B526" s="227" t="n">
        <v>2</v>
      </c>
      <c r="C526" s="227" t="n">
        <v>3</v>
      </c>
      <c r="D526" s="227" t="n">
        <v>4</v>
      </c>
      <c r="E526" s="200" t="n">
        <v>5</v>
      </c>
      <c r="F526" s="201" t="n">
        <v>6</v>
      </c>
      <c r="G526" s="201" t="n">
        <v>9</v>
      </c>
      <c r="H526" s="201" t="n">
        <v>10</v>
      </c>
      <c r="I526" s="201" t="n">
        <v>11</v>
      </c>
      <c r="J526" s="201" t="n">
        <v>12</v>
      </c>
      <c r="K526" s="201" t="n">
        <v>15</v>
      </c>
      <c r="L526" s="227" t="n">
        <v>16</v>
      </c>
      <c r="M526" s="374" t="n">
        <v>17</v>
      </c>
    </row>
    <row r="527" customFormat="false" ht="15.75" hidden="true" customHeight="true" outlineLevel="0" collapsed="false">
      <c r="A527" s="31" t="n">
        <v>1</v>
      </c>
      <c r="B527" s="375" t="s">
        <v>368</v>
      </c>
      <c r="C527" s="375"/>
      <c r="D527" s="375"/>
      <c r="E527" s="375"/>
      <c r="F527" s="375"/>
      <c r="G527" s="375"/>
      <c r="H527" s="375"/>
      <c r="I527" s="375"/>
      <c r="J527" s="375"/>
      <c r="K527" s="375"/>
      <c r="L527" s="375"/>
      <c r="M527" s="375"/>
    </row>
    <row r="528" customFormat="false" ht="90" hidden="true" customHeight="false" outlineLevel="0" collapsed="false">
      <c r="A528" s="42" t="s">
        <v>15</v>
      </c>
      <c r="B528" s="41" t="s">
        <v>58</v>
      </c>
      <c r="C528" s="41"/>
      <c r="D528" s="41"/>
      <c r="E528" s="32"/>
      <c r="F528" s="44"/>
      <c r="G528" s="44"/>
      <c r="H528" s="44"/>
      <c r="I528" s="44"/>
      <c r="J528" s="34"/>
      <c r="K528" s="44"/>
      <c r="L528" s="41"/>
      <c r="M528" s="376"/>
    </row>
    <row r="529" customFormat="false" ht="77.25" hidden="true" customHeight="false" outlineLevel="0" collapsed="false">
      <c r="A529" s="42" t="s">
        <v>20</v>
      </c>
      <c r="B529" s="41" t="s">
        <v>61</v>
      </c>
      <c r="C529" s="41"/>
      <c r="D529" s="41"/>
      <c r="E529" s="32"/>
      <c r="F529" s="44"/>
      <c r="G529" s="44"/>
      <c r="H529" s="44"/>
      <c r="I529" s="44"/>
      <c r="J529" s="34"/>
      <c r="K529" s="44"/>
      <c r="L529" s="41"/>
      <c r="M529" s="376"/>
    </row>
    <row r="530" customFormat="false" ht="15.75" hidden="true" customHeight="true" outlineLevel="0" collapsed="false">
      <c r="A530" s="31" t="n">
        <v>2</v>
      </c>
      <c r="B530" s="375" t="s">
        <v>108</v>
      </c>
      <c r="C530" s="375"/>
      <c r="D530" s="375"/>
      <c r="E530" s="375"/>
      <c r="F530" s="375"/>
      <c r="G530" s="375"/>
      <c r="H530" s="375"/>
      <c r="I530" s="375"/>
      <c r="J530" s="375"/>
      <c r="K530" s="375"/>
      <c r="L530" s="375"/>
      <c r="M530" s="375"/>
    </row>
    <row r="531" customFormat="false" ht="141" hidden="true" customHeight="false" outlineLevel="0" collapsed="false">
      <c r="A531" s="42" t="s">
        <v>268</v>
      </c>
      <c r="B531" s="41" t="s">
        <v>214</v>
      </c>
      <c r="C531" s="41"/>
      <c r="D531" s="41"/>
      <c r="E531" s="32"/>
      <c r="F531" s="44"/>
      <c r="G531" s="44"/>
      <c r="H531" s="44"/>
      <c r="I531" s="44"/>
      <c r="J531" s="34"/>
      <c r="K531" s="44"/>
      <c r="L531" s="41"/>
      <c r="M531" s="376"/>
    </row>
    <row r="532" customFormat="false" ht="128.25" hidden="true" customHeight="false" outlineLevel="0" collapsed="false">
      <c r="A532" s="42" t="s">
        <v>39</v>
      </c>
      <c r="B532" s="41" t="s">
        <v>218</v>
      </c>
      <c r="C532" s="41"/>
      <c r="D532" s="41"/>
      <c r="E532" s="32"/>
      <c r="F532" s="44"/>
      <c r="G532" s="44"/>
      <c r="H532" s="44"/>
      <c r="I532" s="44"/>
      <c r="J532" s="34"/>
      <c r="K532" s="44"/>
      <c r="L532" s="41"/>
      <c r="M532" s="376"/>
    </row>
    <row r="533" customFormat="false" ht="15.75" hidden="true" customHeight="true" outlineLevel="0" collapsed="false">
      <c r="A533" s="42" t="n">
        <v>3</v>
      </c>
      <c r="B533" s="375" t="s">
        <v>369</v>
      </c>
      <c r="C533" s="375"/>
      <c r="D533" s="375"/>
      <c r="E533" s="375"/>
      <c r="F533" s="375"/>
      <c r="G533" s="375"/>
      <c r="H533" s="375"/>
      <c r="I533" s="375"/>
      <c r="J533" s="375"/>
      <c r="K533" s="375"/>
      <c r="L533" s="375"/>
      <c r="M533" s="375"/>
    </row>
    <row r="534" customFormat="false" ht="116.25" hidden="true" customHeight="false" outlineLevel="0" collapsed="false">
      <c r="A534" s="42" t="s">
        <v>45</v>
      </c>
      <c r="B534" s="41" t="s">
        <v>370</v>
      </c>
      <c r="C534" s="41"/>
      <c r="D534" s="41"/>
      <c r="E534" s="32"/>
      <c r="F534" s="44"/>
      <c r="G534" s="44"/>
      <c r="H534" s="44"/>
      <c r="I534" s="44"/>
      <c r="J534" s="34"/>
      <c r="K534" s="44"/>
      <c r="L534" s="41"/>
      <c r="M534" s="376"/>
    </row>
    <row r="535" customFormat="false" ht="15" hidden="true" customHeight="false" outlineLevel="0" collapsed="false">
      <c r="A535" s="54"/>
    </row>
    <row r="536" customFormat="false" ht="15" hidden="true" customHeight="false" outlineLevel="0" collapsed="false">
      <c r="A536" s="26" t="s">
        <v>74</v>
      </c>
    </row>
    <row r="537" customFormat="false" ht="15" hidden="true" customHeight="false" outlineLevel="0" collapsed="false">
      <c r="A537" s="223" t="s">
        <v>371</v>
      </c>
      <c r="B537" s="223"/>
      <c r="C537" s="223"/>
      <c r="D537" s="223"/>
      <c r="E537" s="223"/>
      <c r="F537" s="223"/>
      <c r="G537" s="223"/>
      <c r="H537" s="223"/>
      <c r="I537" s="223"/>
      <c r="J537" s="223"/>
      <c r="K537" s="223"/>
      <c r="L537" s="223"/>
      <c r="M537" s="223"/>
    </row>
    <row r="538" customFormat="false" ht="15" hidden="true" customHeight="false" outlineLevel="0" collapsed="false">
      <c r="A538" s="26"/>
    </row>
    <row r="539" customFormat="false" ht="15" hidden="true" customHeight="false" outlineLevel="0" collapsed="false">
      <c r="A539" s="150"/>
    </row>
    <row r="540" customFormat="false" ht="15" hidden="true" customHeight="false" outlineLevel="0" collapsed="false">
      <c r="A540" s="20" t="s">
        <v>372</v>
      </c>
    </row>
    <row r="541" customFormat="false" ht="15" hidden="true" customHeight="false" outlineLevel="0" collapsed="false">
      <c r="A541" s="150"/>
    </row>
    <row r="542" customFormat="false" ht="15" hidden="true" customHeight="false" outlineLevel="0" collapsed="false">
      <c r="A542" s="149" t="s">
        <v>180</v>
      </c>
      <c r="B542" s="149"/>
      <c r="C542" s="149"/>
      <c r="D542" s="149"/>
      <c r="E542" s="149"/>
      <c r="F542" s="149"/>
    </row>
    <row r="543" customFormat="false" ht="15" hidden="true" customHeight="false" outlineLevel="0" collapsed="false">
      <c r="A543" s="149" t="s">
        <v>373</v>
      </c>
      <c r="B543" s="149"/>
      <c r="C543" s="149"/>
      <c r="D543" s="149"/>
      <c r="E543" s="149"/>
      <c r="F543" s="149"/>
    </row>
    <row r="544" customFormat="false" ht="15.75" hidden="true" customHeight="false" outlineLevel="0" collapsed="false">
      <c r="A544" s="22" t="s">
        <v>374</v>
      </c>
      <c r="B544" s="23"/>
      <c r="C544" s="24"/>
      <c r="D544" s="24"/>
      <c r="E544" s="25"/>
      <c r="F544" s="24"/>
    </row>
    <row r="545" customFormat="false" ht="15" hidden="true" customHeight="false" outlineLevel="0" collapsed="false">
      <c r="A545" s="21"/>
    </row>
    <row r="546" customFormat="false" ht="90" hidden="true" customHeight="true" outlineLevel="0" collapsed="false">
      <c r="A546" s="47" t="s">
        <v>359</v>
      </c>
      <c r="B546" s="28" t="s">
        <v>123</v>
      </c>
      <c r="C546" s="377" t="s">
        <v>375</v>
      </c>
      <c r="D546" s="29" t="s">
        <v>376</v>
      </c>
      <c r="E546" s="29"/>
      <c r="F546" s="29"/>
    </row>
    <row r="547" customFormat="false" ht="15.75" hidden="true" customHeight="true" outlineLevel="0" collapsed="false">
      <c r="A547" s="47"/>
      <c r="B547" s="28"/>
      <c r="C547" s="213" t="s">
        <v>377</v>
      </c>
      <c r="D547" s="29" t="s">
        <v>378</v>
      </c>
      <c r="E547" s="29" t="s">
        <v>379</v>
      </c>
      <c r="F547" s="29"/>
    </row>
    <row r="548" customFormat="false" ht="17.25" hidden="true" customHeight="false" outlineLevel="0" collapsed="false">
      <c r="A548" s="47"/>
      <c r="B548" s="28"/>
      <c r="C548" s="215"/>
      <c r="D548" s="29"/>
      <c r="E548" s="35" t="s">
        <v>78</v>
      </c>
      <c r="F548" s="34" t="s">
        <v>380</v>
      </c>
    </row>
    <row r="549" customFormat="false" ht="16.5" hidden="true" customHeight="false" outlineLevel="0" collapsed="false">
      <c r="A549" s="226" t="n">
        <v>1</v>
      </c>
      <c r="B549" s="227" t="n">
        <v>2</v>
      </c>
      <c r="C549" s="200" t="n">
        <v>3</v>
      </c>
      <c r="D549" s="200" t="n">
        <v>4</v>
      </c>
      <c r="E549" s="200" t="n">
        <v>5</v>
      </c>
      <c r="F549" s="201" t="n">
        <v>6</v>
      </c>
    </row>
    <row r="550" customFormat="false" ht="31.5" hidden="true" customHeight="true" outlineLevel="0" collapsed="false">
      <c r="A550" s="31" t="n">
        <v>1</v>
      </c>
      <c r="B550" s="28" t="s">
        <v>381</v>
      </c>
      <c r="C550" s="28"/>
      <c r="D550" s="28"/>
      <c r="E550" s="28"/>
      <c r="F550" s="28"/>
    </row>
    <row r="551" customFormat="false" ht="90" hidden="true" customHeight="false" outlineLevel="0" collapsed="false">
      <c r="A551" s="42" t="s">
        <v>15</v>
      </c>
      <c r="B551" s="41" t="s">
        <v>382</v>
      </c>
      <c r="C551" s="32" t="s">
        <v>196</v>
      </c>
      <c r="D551" s="32" t="n">
        <v>73.5</v>
      </c>
      <c r="E551" s="32"/>
      <c r="F551" s="44"/>
    </row>
    <row r="552" customFormat="false" ht="141" hidden="true" customHeight="false" outlineLevel="0" collapsed="false">
      <c r="A552" s="42" t="s">
        <v>20</v>
      </c>
      <c r="B552" s="41" t="s">
        <v>383</v>
      </c>
      <c r="C552" s="32" t="s">
        <v>198</v>
      </c>
      <c r="D552" s="32" t="n">
        <v>1.7</v>
      </c>
      <c r="E552" s="32"/>
      <c r="F552" s="44"/>
    </row>
    <row r="553" customFormat="false" ht="179.25" hidden="true" customHeight="false" outlineLevel="0" collapsed="false">
      <c r="A553" s="42" t="s">
        <v>23</v>
      </c>
      <c r="B553" s="51" t="s">
        <v>384</v>
      </c>
      <c r="C553" s="32" t="s">
        <v>198</v>
      </c>
      <c r="D553" s="32" t="n">
        <v>10</v>
      </c>
      <c r="E553" s="32"/>
      <c r="F553" s="44"/>
    </row>
    <row r="554" customFormat="false" ht="64.5" hidden="true" customHeight="false" outlineLevel="0" collapsed="false">
      <c r="A554" s="42" t="s">
        <v>385</v>
      </c>
      <c r="B554" s="41" t="s">
        <v>386</v>
      </c>
      <c r="C554" s="32" t="s">
        <v>196</v>
      </c>
      <c r="D554" s="32" t="n">
        <v>91</v>
      </c>
      <c r="E554" s="32"/>
      <c r="F554" s="44"/>
    </row>
    <row r="555" customFormat="false" ht="102.75" hidden="true" customHeight="false" outlineLevel="0" collapsed="false">
      <c r="A555" s="42" t="s">
        <v>29</v>
      </c>
      <c r="B555" s="41" t="s">
        <v>387</v>
      </c>
      <c r="C555" s="32" t="s">
        <v>306</v>
      </c>
      <c r="D555" s="32" t="n">
        <v>165</v>
      </c>
      <c r="E555" s="32"/>
      <c r="F555" s="44"/>
    </row>
    <row r="556" customFormat="false" ht="141" hidden="true" customHeight="false" outlineLevel="0" collapsed="false">
      <c r="A556" s="42" t="s">
        <v>388</v>
      </c>
      <c r="B556" s="41" t="s">
        <v>389</v>
      </c>
      <c r="C556" s="32" t="s">
        <v>202</v>
      </c>
      <c r="D556" s="32" t="n">
        <v>13.4</v>
      </c>
      <c r="E556" s="32"/>
      <c r="F556" s="44"/>
    </row>
    <row r="557" customFormat="false" ht="179.25" hidden="true" customHeight="false" outlineLevel="0" collapsed="false">
      <c r="A557" s="42" t="s">
        <v>390</v>
      </c>
      <c r="B557" s="41" t="s">
        <v>391</v>
      </c>
      <c r="C557" s="32" t="s">
        <v>198</v>
      </c>
      <c r="D557" s="32" t="n">
        <v>100</v>
      </c>
      <c r="E557" s="32"/>
      <c r="F557" s="44"/>
    </row>
    <row r="558" customFormat="false" ht="179.25" hidden="true" customHeight="false" outlineLevel="0" collapsed="false">
      <c r="A558" s="42" t="s">
        <v>392</v>
      </c>
      <c r="B558" s="41" t="s">
        <v>393</v>
      </c>
      <c r="C558" s="32" t="s">
        <v>198</v>
      </c>
      <c r="D558" s="32" t="n">
        <v>100</v>
      </c>
      <c r="E558" s="32"/>
      <c r="F558" s="44"/>
    </row>
    <row r="559" customFormat="false" ht="102.75" hidden="true" customHeight="false" outlineLevel="0" collapsed="false">
      <c r="A559" s="42" t="s">
        <v>394</v>
      </c>
      <c r="B559" s="41" t="s">
        <v>395</v>
      </c>
      <c r="C559" s="32" t="s">
        <v>206</v>
      </c>
      <c r="D559" s="32" t="n">
        <v>17</v>
      </c>
      <c r="E559" s="32"/>
      <c r="F559" s="44"/>
    </row>
    <row r="560" customFormat="false" ht="141" hidden="true" customHeight="false" outlineLevel="0" collapsed="false">
      <c r="A560" s="42" t="s">
        <v>396</v>
      </c>
      <c r="B560" s="41" t="s">
        <v>397</v>
      </c>
      <c r="C560" s="32" t="s">
        <v>206</v>
      </c>
      <c r="D560" s="32" t="n">
        <v>1</v>
      </c>
      <c r="E560" s="32"/>
      <c r="F560" s="44"/>
    </row>
    <row r="561" customFormat="false" ht="243" hidden="true" customHeight="false" outlineLevel="0" collapsed="false">
      <c r="A561" s="42" t="s">
        <v>398</v>
      </c>
      <c r="B561" s="41" t="s">
        <v>399</v>
      </c>
      <c r="C561" s="32" t="s">
        <v>198</v>
      </c>
      <c r="D561" s="32" t="n">
        <v>55.7</v>
      </c>
      <c r="E561" s="32"/>
      <c r="F561" s="44"/>
    </row>
    <row r="562" customFormat="false" ht="64.5" hidden="true" customHeight="false" outlineLevel="0" collapsed="false">
      <c r="A562" s="42" t="s">
        <v>400</v>
      </c>
      <c r="B562" s="41" t="s">
        <v>401</v>
      </c>
      <c r="C562" s="32" t="s">
        <v>198</v>
      </c>
      <c r="D562" s="32" t="n">
        <v>29.6</v>
      </c>
      <c r="E562" s="32"/>
      <c r="F562" s="44"/>
    </row>
    <row r="563" customFormat="false" ht="30" hidden="true" customHeight="true" outlineLevel="0" collapsed="false">
      <c r="A563" s="31" t="n">
        <v>2</v>
      </c>
      <c r="B563" s="375" t="s">
        <v>108</v>
      </c>
      <c r="C563" s="375"/>
      <c r="D563" s="375"/>
      <c r="E563" s="375"/>
      <c r="F563" s="375"/>
    </row>
    <row r="564" customFormat="false" ht="192" hidden="true" customHeight="false" outlineLevel="0" collapsed="false">
      <c r="A564" s="42" t="s">
        <v>268</v>
      </c>
      <c r="B564" s="41" t="s">
        <v>402</v>
      </c>
      <c r="C564" s="32" t="s">
        <v>198</v>
      </c>
      <c r="D564" s="32" t="n">
        <v>12.4</v>
      </c>
      <c r="E564" s="32"/>
      <c r="F564" s="44"/>
    </row>
    <row r="565" customFormat="false" ht="77.25" hidden="true" customHeight="false" outlineLevel="0" collapsed="false">
      <c r="A565" s="42" t="s">
        <v>39</v>
      </c>
      <c r="B565" s="41" t="s">
        <v>403</v>
      </c>
      <c r="C565" s="32" t="s">
        <v>217</v>
      </c>
      <c r="D565" s="32" t="n">
        <v>850</v>
      </c>
      <c r="E565" s="32"/>
      <c r="F565" s="44"/>
    </row>
    <row r="566" customFormat="false" ht="128.25" hidden="true" customHeight="false" outlineLevel="0" collapsed="false">
      <c r="A566" s="42" t="s">
        <v>404</v>
      </c>
      <c r="B566" s="41" t="s">
        <v>405</v>
      </c>
      <c r="C566" s="32" t="s">
        <v>217</v>
      </c>
      <c r="D566" s="32" t="n">
        <v>95</v>
      </c>
      <c r="E566" s="32"/>
      <c r="F566" s="44"/>
    </row>
    <row r="567" customFormat="false" ht="45" hidden="true" customHeight="true" outlineLevel="0" collapsed="false">
      <c r="A567" s="31" t="n">
        <v>3</v>
      </c>
      <c r="B567" s="375" t="s">
        <v>43</v>
      </c>
      <c r="C567" s="375"/>
      <c r="D567" s="375"/>
      <c r="E567" s="375"/>
      <c r="F567" s="375"/>
    </row>
    <row r="568" customFormat="false" ht="31.5" hidden="true" customHeight="true" outlineLevel="0" collapsed="false">
      <c r="A568" s="357" t="s">
        <v>45</v>
      </c>
      <c r="B568" s="53" t="s">
        <v>406</v>
      </c>
      <c r="C568" s="38" t="s">
        <v>198</v>
      </c>
      <c r="D568" s="38" t="n">
        <v>7.7</v>
      </c>
      <c r="E568" s="38"/>
      <c r="F568" s="40"/>
    </row>
    <row r="569" customFormat="false" ht="78" hidden="true" customHeight="false" outlineLevel="0" collapsed="false">
      <c r="A569" s="357"/>
      <c r="B569" s="51" t="s">
        <v>407</v>
      </c>
      <c r="C569" s="38"/>
      <c r="D569" s="38"/>
      <c r="E569" s="38"/>
      <c r="F569" s="40"/>
    </row>
    <row r="570" customFormat="false" ht="31.5" hidden="true" customHeight="true" outlineLevel="0" collapsed="false">
      <c r="A570" s="357" t="s">
        <v>408</v>
      </c>
      <c r="B570" s="53" t="s">
        <v>409</v>
      </c>
      <c r="C570" s="38" t="s">
        <v>217</v>
      </c>
      <c r="D570" s="38" t="n">
        <v>3890</v>
      </c>
      <c r="E570" s="38"/>
      <c r="F570" s="40"/>
    </row>
    <row r="571" customFormat="false" ht="52.5" hidden="true" customHeight="false" outlineLevel="0" collapsed="false">
      <c r="A571" s="357"/>
      <c r="B571" s="51" t="s">
        <v>346</v>
      </c>
      <c r="C571" s="38"/>
      <c r="D571" s="38"/>
      <c r="E571" s="38"/>
      <c r="F571" s="40"/>
    </row>
    <row r="572" customFormat="false" ht="15" hidden="true" customHeight="false" outlineLevel="0" collapsed="false">
      <c r="A572" s="54"/>
    </row>
    <row r="573" customFormat="false" ht="15" hidden="true" customHeight="false" outlineLevel="0" collapsed="false">
      <c r="A573" s="26" t="s">
        <v>74</v>
      </c>
    </row>
    <row r="574" customFormat="false" ht="15" hidden="true" customHeight="false" outlineLevel="0" collapsed="false">
      <c r="A574" s="223" t="s">
        <v>410</v>
      </c>
      <c r="B574" s="223"/>
      <c r="C574" s="223"/>
      <c r="D574" s="223"/>
      <c r="E574" s="223"/>
      <c r="F574" s="223"/>
    </row>
    <row r="576" customFormat="false" ht="15" hidden="true" customHeight="false" outlineLevel="0" collapsed="false">
      <c r="A576" s="20" t="s">
        <v>411</v>
      </c>
    </row>
    <row r="577" customFormat="false" ht="15" hidden="true" customHeight="false" outlineLevel="0" collapsed="false">
      <c r="A577" s="149" t="s">
        <v>355</v>
      </c>
      <c r="B577" s="149"/>
      <c r="C577" s="149"/>
      <c r="D577" s="149"/>
      <c r="E577" s="149"/>
      <c r="F577" s="149"/>
    </row>
    <row r="578" customFormat="false" ht="15" hidden="true" customHeight="false" outlineLevel="0" collapsed="false">
      <c r="A578" s="149" t="s">
        <v>412</v>
      </c>
      <c r="B578" s="149"/>
      <c r="C578" s="149"/>
      <c r="D578" s="149"/>
      <c r="E578" s="149"/>
      <c r="F578" s="149"/>
    </row>
    <row r="579" customFormat="false" ht="15" hidden="true" customHeight="false" outlineLevel="0" collapsed="false">
      <c r="A579" s="149" t="s">
        <v>413</v>
      </c>
      <c r="B579" s="149"/>
      <c r="C579" s="149"/>
      <c r="D579" s="149"/>
      <c r="E579" s="149"/>
      <c r="F579" s="149"/>
    </row>
    <row r="580" customFormat="false" ht="15" hidden="true" customHeight="false" outlineLevel="0" collapsed="false">
      <c r="A580" s="150"/>
    </row>
    <row r="581" customFormat="false" ht="15" hidden="true" customHeight="false" outlineLevel="0" collapsed="false">
      <c r="A581" s="150"/>
    </row>
    <row r="582" customFormat="false" ht="16.5" hidden="true" customHeight="true" outlineLevel="0" collapsed="false">
      <c r="A582" s="47" t="s">
        <v>414</v>
      </c>
      <c r="B582" s="47"/>
      <c r="C582" s="47"/>
      <c r="D582" s="30" t="s">
        <v>415</v>
      </c>
      <c r="E582" s="30"/>
      <c r="F582" s="30"/>
      <c r="G582" s="30"/>
      <c r="H582" s="30"/>
      <c r="I582" s="30" t="s">
        <v>416</v>
      </c>
      <c r="J582" s="30"/>
    </row>
    <row r="583" customFormat="false" ht="17.25" hidden="true" customHeight="false" outlineLevel="0" collapsed="false">
      <c r="A583" s="36" t="n">
        <v>1</v>
      </c>
      <c r="B583" s="36"/>
      <c r="C583" s="36"/>
      <c r="D583" s="202" t="n">
        <v>2</v>
      </c>
      <c r="E583" s="202"/>
      <c r="F583" s="202"/>
      <c r="G583" s="202"/>
      <c r="H583" s="202"/>
      <c r="I583" s="202" t="n">
        <v>5</v>
      </c>
      <c r="J583" s="202"/>
    </row>
    <row r="584" customFormat="false" ht="60" hidden="true" customHeight="true" outlineLevel="0" collapsed="false">
      <c r="A584" s="204" t="s">
        <v>417</v>
      </c>
      <c r="B584" s="204"/>
      <c r="C584" s="204"/>
      <c r="D584" s="40"/>
      <c r="E584" s="40"/>
      <c r="F584" s="40"/>
      <c r="G584" s="40"/>
      <c r="H584" s="40"/>
      <c r="I584" s="40"/>
      <c r="J584" s="40"/>
    </row>
    <row r="585" customFormat="false" ht="90" hidden="true" customHeight="true" outlineLevel="0" collapsed="false">
      <c r="A585" s="204" t="s">
        <v>418</v>
      </c>
      <c r="B585" s="204"/>
      <c r="C585" s="204"/>
      <c r="D585" s="40"/>
      <c r="E585" s="40"/>
      <c r="F585" s="40"/>
      <c r="G585" s="40"/>
      <c r="H585" s="40"/>
      <c r="I585" s="40"/>
      <c r="J585" s="40"/>
    </row>
    <row r="586" customFormat="false" ht="105" hidden="true" customHeight="true" outlineLevel="0" collapsed="false">
      <c r="A586" s="378" t="s">
        <v>419</v>
      </c>
      <c r="B586" s="378"/>
      <c r="C586" s="378"/>
      <c r="D586" s="40"/>
      <c r="E586" s="40"/>
      <c r="F586" s="40"/>
      <c r="G586" s="40"/>
      <c r="H586" s="40"/>
      <c r="I586" s="40"/>
      <c r="J586" s="40"/>
    </row>
    <row r="587" customFormat="false" ht="45" hidden="true" customHeight="true" outlineLevel="0" collapsed="false">
      <c r="A587" s="204" t="s">
        <v>420</v>
      </c>
      <c r="B587" s="204"/>
      <c r="C587" s="204"/>
      <c r="D587" s="40"/>
      <c r="E587" s="40"/>
      <c r="F587" s="40"/>
      <c r="G587" s="40"/>
      <c r="H587" s="40"/>
      <c r="I587" s="40"/>
      <c r="J587" s="40"/>
    </row>
    <row r="588" customFormat="false" ht="60" hidden="true" customHeight="true" outlineLevel="0" collapsed="false">
      <c r="A588" s="204" t="s">
        <v>421</v>
      </c>
      <c r="B588" s="204"/>
      <c r="C588" s="204"/>
      <c r="D588" s="40"/>
      <c r="E588" s="40"/>
      <c r="F588" s="40"/>
      <c r="G588" s="40"/>
      <c r="H588" s="40"/>
      <c r="I588" s="40"/>
      <c r="J588" s="40"/>
    </row>
    <row r="589" customFormat="false" ht="75" hidden="true" customHeight="true" outlineLevel="0" collapsed="false">
      <c r="A589" s="204" t="s">
        <v>422</v>
      </c>
      <c r="B589" s="204"/>
      <c r="C589" s="204"/>
      <c r="D589" s="40"/>
      <c r="E589" s="40"/>
      <c r="F589" s="40"/>
      <c r="G589" s="40"/>
      <c r="H589" s="40"/>
      <c r="I589" s="40"/>
      <c r="J589" s="40"/>
    </row>
    <row r="590" customFormat="false" ht="105" hidden="true" customHeight="true" outlineLevel="0" collapsed="false">
      <c r="A590" s="204" t="s">
        <v>423</v>
      </c>
      <c r="B590" s="204"/>
      <c r="C590" s="204"/>
      <c r="D590" s="40"/>
      <c r="E590" s="40"/>
      <c r="F590" s="40"/>
      <c r="G590" s="40"/>
      <c r="H590" s="40"/>
      <c r="I590" s="40"/>
      <c r="J590" s="40"/>
    </row>
    <row r="591" customFormat="false" ht="105" hidden="true" customHeight="true" outlineLevel="0" collapsed="false">
      <c r="A591" s="204" t="s">
        <v>424</v>
      </c>
      <c r="B591" s="204"/>
      <c r="C591" s="204"/>
      <c r="D591" s="40"/>
      <c r="E591" s="40"/>
      <c r="F591" s="40"/>
      <c r="G591" s="40"/>
      <c r="H591" s="40"/>
      <c r="I591" s="40"/>
      <c r="J591" s="40"/>
    </row>
    <row r="592" customFormat="false" ht="60" hidden="true" customHeight="true" outlineLevel="0" collapsed="false">
      <c r="A592" s="204" t="s">
        <v>425</v>
      </c>
      <c r="B592" s="204"/>
      <c r="C592" s="204"/>
      <c r="D592" s="40"/>
      <c r="E592" s="40"/>
      <c r="F592" s="40"/>
      <c r="G592" s="40"/>
      <c r="H592" s="40"/>
      <c r="I592" s="40"/>
      <c r="J592" s="40"/>
    </row>
    <row r="593" customFormat="false" ht="75" hidden="true" customHeight="true" outlineLevel="0" collapsed="false">
      <c r="A593" s="204" t="s">
        <v>426</v>
      </c>
      <c r="B593" s="204"/>
      <c r="C593" s="204"/>
      <c r="D593" s="40"/>
      <c r="E593" s="40"/>
      <c r="F593" s="40"/>
      <c r="G593" s="40"/>
      <c r="H593" s="40"/>
      <c r="I593" s="40"/>
      <c r="J593" s="40"/>
    </row>
    <row r="594" customFormat="false" ht="120" hidden="true" customHeight="true" outlineLevel="0" collapsed="false">
      <c r="A594" s="204" t="s">
        <v>427</v>
      </c>
      <c r="B594" s="204"/>
      <c r="C594" s="204"/>
      <c r="D594" s="40"/>
      <c r="E594" s="40"/>
      <c r="F594" s="40"/>
      <c r="G594" s="40"/>
      <c r="H594" s="40"/>
      <c r="I594" s="40"/>
      <c r="J594" s="40"/>
    </row>
    <row r="595" customFormat="false" ht="30" hidden="true" customHeight="true" outlineLevel="0" collapsed="false">
      <c r="A595" s="204" t="s">
        <v>428</v>
      </c>
      <c r="B595" s="204"/>
      <c r="C595" s="204"/>
      <c r="D595" s="40"/>
      <c r="E595" s="40"/>
      <c r="F595" s="40"/>
      <c r="G595" s="40"/>
      <c r="H595" s="40"/>
      <c r="I595" s="40"/>
      <c r="J595" s="40"/>
    </row>
    <row r="596" customFormat="false" ht="135" hidden="true" customHeight="true" outlineLevel="0" collapsed="false">
      <c r="A596" s="204" t="s">
        <v>429</v>
      </c>
      <c r="B596" s="204"/>
      <c r="C596" s="204"/>
      <c r="D596" s="40"/>
      <c r="E596" s="40"/>
      <c r="F596" s="40"/>
      <c r="G596" s="40"/>
      <c r="H596" s="40"/>
      <c r="I596" s="40"/>
      <c r="J596" s="40"/>
    </row>
    <row r="597" customFormat="false" ht="45" hidden="true" customHeight="true" outlineLevel="0" collapsed="false">
      <c r="A597" s="204" t="s">
        <v>430</v>
      </c>
      <c r="B597" s="204"/>
      <c r="C597" s="204"/>
      <c r="D597" s="40"/>
      <c r="E597" s="40"/>
      <c r="F597" s="40"/>
      <c r="G597" s="40"/>
      <c r="H597" s="40"/>
      <c r="I597" s="40"/>
      <c r="J597" s="40"/>
    </row>
    <row r="598" customFormat="false" ht="75" hidden="true" customHeight="true" outlineLevel="0" collapsed="false">
      <c r="A598" s="204" t="s">
        <v>431</v>
      </c>
      <c r="B598" s="204"/>
      <c r="C598" s="204"/>
      <c r="D598" s="40"/>
      <c r="E598" s="40"/>
      <c r="F598" s="40"/>
      <c r="G598" s="40"/>
      <c r="H598" s="40"/>
      <c r="I598" s="40"/>
      <c r="J598" s="40"/>
    </row>
    <row r="599" customFormat="false" ht="75" hidden="true" customHeight="true" outlineLevel="0" collapsed="false">
      <c r="A599" s="378" t="s">
        <v>432</v>
      </c>
      <c r="B599" s="378"/>
      <c r="C599" s="378"/>
      <c r="D599" s="40"/>
      <c r="E599" s="40"/>
      <c r="F599" s="40"/>
      <c r="G599" s="40"/>
      <c r="H599" s="40"/>
      <c r="I599" s="40"/>
      <c r="J599" s="40"/>
    </row>
    <row r="600" customFormat="false" ht="45" hidden="true" customHeight="true" outlineLevel="0" collapsed="false">
      <c r="A600" s="378" t="s">
        <v>433</v>
      </c>
      <c r="B600" s="378"/>
      <c r="C600" s="378"/>
      <c r="D600" s="40"/>
      <c r="E600" s="40"/>
      <c r="F600" s="40"/>
      <c r="G600" s="40"/>
      <c r="H600" s="40"/>
      <c r="I600" s="40"/>
      <c r="J600" s="40"/>
    </row>
    <row r="601" customFormat="false" ht="16.5" hidden="true" customHeight="false" outlineLevel="0" collapsed="false">
      <c r="A601" s="144"/>
      <c r="B601" s="379"/>
      <c r="C601" s="232"/>
      <c r="D601" s="232"/>
      <c r="E601" s="380"/>
      <c r="F601" s="232"/>
      <c r="G601" s="186"/>
      <c r="H601" s="232"/>
      <c r="I601" s="232"/>
      <c r="J601" s="192"/>
    </row>
    <row r="602" customFormat="false" ht="16.5" hidden="true" customHeight="false" outlineLevel="0" collapsed="false">
      <c r="A602" s="144"/>
      <c r="B602" s="379"/>
      <c r="C602" s="232"/>
      <c r="D602" s="232"/>
      <c r="E602" s="380"/>
      <c r="F602" s="232"/>
      <c r="G602" s="186"/>
      <c r="H602" s="186"/>
      <c r="I602" s="232"/>
      <c r="J602" s="192"/>
    </row>
    <row r="603" customFormat="false" ht="30" hidden="true" customHeight="false" outlineLevel="0" collapsed="false">
      <c r="A603" s="144" t="s">
        <v>143</v>
      </c>
      <c r="B603" s="379"/>
      <c r="C603" s="232"/>
      <c r="D603" s="232"/>
      <c r="E603" s="380"/>
      <c r="F603" s="232"/>
      <c r="G603" s="186"/>
      <c r="H603" s="232"/>
      <c r="I603" s="232"/>
      <c r="J603" s="192"/>
    </row>
    <row r="604" customFormat="false" ht="31.5" hidden="true" customHeight="true" outlineLevel="0" collapsed="false">
      <c r="A604" s="144"/>
      <c r="B604" s="145"/>
      <c r="C604" s="192" t="s">
        <v>434</v>
      </c>
      <c r="D604" s="192"/>
      <c r="E604" s="147"/>
      <c r="F604" s="192" t="s">
        <v>145</v>
      </c>
      <c r="G604" s="146"/>
      <c r="H604" s="192" t="s">
        <v>146</v>
      </c>
      <c r="I604" s="192"/>
      <c r="J604" s="148"/>
    </row>
    <row r="1048575" customFormat="false" ht="12.85" hidden="false" customHeight="false" outlineLevel="0" collapsed="false"/>
    <row r="1048576" customFormat="false" ht="12.85" hidden="false" customHeight="false" outlineLevel="0" collapsed="false"/>
  </sheetData>
  <mergeCells count="788">
    <mergeCell ref="B5:B6"/>
    <mergeCell ref="C5:C6"/>
    <mergeCell ref="D5:E5"/>
    <mergeCell ref="F5:F6"/>
    <mergeCell ref="A8:A9"/>
    <mergeCell ref="C8:C9"/>
    <mergeCell ref="D8:D9"/>
    <mergeCell ref="E8:E9"/>
    <mergeCell ref="F8:F9"/>
    <mergeCell ref="B12:F12"/>
    <mergeCell ref="A13:A14"/>
    <mergeCell ref="C13:C14"/>
    <mergeCell ref="D13:D14"/>
    <mergeCell ref="E13:E14"/>
    <mergeCell ref="F13:F1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J26:K27"/>
    <mergeCell ref="J28:K28"/>
    <mergeCell ref="A30:K30"/>
    <mergeCell ref="A31:K31"/>
    <mergeCell ref="A33:A34"/>
    <mergeCell ref="B33:B34"/>
    <mergeCell ref="C33:D33"/>
    <mergeCell ref="E33:E34"/>
    <mergeCell ref="F33:K33"/>
    <mergeCell ref="F34:G34"/>
    <mergeCell ref="F35:G35"/>
    <mergeCell ref="A36:A50"/>
    <mergeCell ref="B36:B50"/>
    <mergeCell ref="C36:C40"/>
    <mergeCell ref="D36:D40"/>
    <mergeCell ref="E36:E40"/>
    <mergeCell ref="C41:C45"/>
    <mergeCell ref="D41:D45"/>
    <mergeCell ref="E41:E45"/>
    <mergeCell ref="C46:C50"/>
    <mergeCell ref="D46:D50"/>
    <mergeCell ref="E46:E50"/>
    <mergeCell ref="A51:A55"/>
    <mergeCell ref="B51:B55"/>
    <mergeCell ref="C51:C55"/>
    <mergeCell ref="D51:D55"/>
    <mergeCell ref="E51:E55"/>
    <mergeCell ref="A56:A68"/>
    <mergeCell ref="B56:B68"/>
    <mergeCell ref="C56:C59"/>
    <mergeCell ref="D56:D59"/>
    <mergeCell ref="E56:E59"/>
    <mergeCell ref="C61:C64"/>
    <mergeCell ref="D61:D64"/>
    <mergeCell ref="E61:E64"/>
    <mergeCell ref="C65:C68"/>
    <mergeCell ref="D65:D68"/>
    <mergeCell ref="E65:E68"/>
    <mergeCell ref="A69:A72"/>
    <mergeCell ref="B69:B72"/>
    <mergeCell ref="C69:C72"/>
    <mergeCell ref="D69:D72"/>
    <mergeCell ref="E69:E72"/>
    <mergeCell ref="A74:A85"/>
    <mergeCell ref="B74:B85"/>
    <mergeCell ref="C74:C77"/>
    <mergeCell ref="D74:D77"/>
    <mergeCell ref="E74:E77"/>
    <mergeCell ref="C78:C81"/>
    <mergeCell ref="D78:D81"/>
    <mergeCell ref="E78:E81"/>
    <mergeCell ref="C82:C85"/>
    <mergeCell ref="D82:D85"/>
    <mergeCell ref="E82:E85"/>
    <mergeCell ref="A87:A110"/>
    <mergeCell ref="B87:B110"/>
    <mergeCell ref="C87:C90"/>
    <mergeCell ref="D87:D90"/>
    <mergeCell ref="E87:E90"/>
    <mergeCell ref="C91:C94"/>
    <mergeCell ref="D91:D94"/>
    <mergeCell ref="E91:E94"/>
    <mergeCell ref="C95:C107"/>
    <mergeCell ref="D95:D107"/>
    <mergeCell ref="E95:E110"/>
    <mergeCell ref="F98:F110"/>
    <mergeCell ref="G98:G110"/>
    <mergeCell ref="H98:H110"/>
    <mergeCell ref="I98:I110"/>
    <mergeCell ref="J98:J110"/>
    <mergeCell ref="K98:K110"/>
    <mergeCell ref="A112:A123"/>
    <mergeCell ref="B112:B123"/>
    <mergeCell ref="C112:C115"/>
    <mergeCell ref="D112:D115"/>
    <mergeCell ref="E112:E115"/>
    <mergeCell ref="C116:C119"/>
    <mergeCell ref="D116:D119"/>
    <mergeCell ref="E116:E119"/>
    <mergeCell ref="C120:C123"/>
    <mergeCell ref="D120:D123"/>
    <mergeCell ref="E120:E123"/>
    <mergeCell ref="A125:A128"/>
    <mergeCell ref="B125:B127"/>
    <mergeCell ref="A129:A131"/>
    <mergeCell ref="B129:B131"/>
    <mergeCell ref="A133:A144"/>
    <mergeCell ref="B133:B144"/>
    <mergeCell ref="C133:C136"/>
    <mergeCell ref="D133:D136"/>
    <mergeCell ref="E133:E136"/>
    <mergeCell ref="C137:C140"/>
    <mergeCell ref="D137:D140"/>
    <mergeCell ref="E137:E140"/>
    <mergeCell ref="C141:C144"/>
    <mergeCell ref="D141:D144"/>
    <mergeCell ref="E141:E144"/>
    <mergeCell ref="A145:A148"/>
    <mergeCell ref="B145:B148"/>
    <mergeCell ref="C145:C148"/>
    <mergeCell ref="D145:D148"/>
    <mergeCell ref="E145:E148"/>
    <mergeCell ref="A149:A160"/>
    <mergeCell ref="B149:B160"/>
    <mergeCell ref="C149:C152"/>
    <mergeCell ref="D149:D152"/>
    <mergeCell ref="E149:E152"/>
    <mergeCell ref="C153:C156"/>
    <mergeCell ref="D153:D156"/>
    <mergeCell ref="E153:E156"/>
    <mergeCell ref="C157:C160"/>
    <mergeCell ref="D157:D160"/>
    <mergeCell ref="E157:E160"/>
    <mergeCell ref="A162:A174"/>
    <mergeCell ref="B162:B174"/>
    <mergeCell ref="C162:C165"/>
    <mergeCell ref="D162:D165"/>
    <mergeCell ref="E162:E165"/>
    <mergeCell ref="C166:C169"/>
    <mergeCell ref="D166:D169"/>
    <mergeCell ref="E166:E169"/>
    <mergeCell ref="C170:C174"/>
    <mergeCell ref="D170:D174"/>
    <mergeCell ref="E170:E174"/>
    <mergeCell ref="F173:F174"/>
    <mergeCell ref="G173:G174"/>
    <mergeCell ref="H173:H174"/>
    <mergeCell ref="I173:I174"/>
    <mergeCell ref="J173:J174"/>
    <mergeCell ref="K173:K174"/>
    <mergeCell ref="A176:A181"/>
    <mergeCell ref="B176:B181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A184:A193"/>
    <mergeCell ref="B184:B193"/>
    <mergeCell ref="C184:C188"/>
    <mergeCell ref="D184:D188"/>
    <mergeCell ref="E184:E189"/>
    <mergeCell ref="F184:F189"/>
    <mergeCell ref="H184:H186"/>
    <mergeCell ref="I184:I186"/>
    <mergeCell ref="J184:J186"/>
    <mergeCell ref="K184:K186"/>
    <mergeCell ref="H187:H189"/>
    <mergeCell ref="I187:I189"/>
    <mergeCell ref="J187:J189"/>
    <mergeCell ref="K187:K189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K192:K193"/>
    <mergeCell ref="A201:F201"/>
    <mergeCell ref="A202:F202"/>
    <mergeCell ref="A203:G203"/>
    <mergeCell ref="C206:F206"/>
    <mergeCell ref="G206:K206"/>
    <mergeCell ref="L206:R206"/>
    <mergeCell ref="C207:F207"/>
    <mergeCell ref="G207:K207"/>
    <mergeCell ref="L207:R207"/>
    <mergeCell ref="C208:F208"/>
    <mergeCell ref="G208:K208"/>
    <mergeCell ref="L208:R208"/>
    <mergeCell ref="C209:F210"/>
    <mergeCell ref="G209:K210"/>
    <mergeCell ref="L209:R209"/>
    <mergeCell ref="L210:R210"/>
    <mergeCell ref="C211:C212"/>
    <mergeCell ref="D211:E212"/>
    <mergeCell ref="F211:F212"/>
    <mergeCell ref="G211:H212"/>
    <mergeCell ref="I211:I212"/>
    <mergeCell ref="J211:J212"/>
    <mergeCell ref="K211:K212"/>
    <mergeCell ref="M211:N212"/>
    <mergeCell ref="O211:O212"/>
    <mergeCell ref="P211:P212"/>
    <mergeCell ref="Q211:R212"/>
    <mergeCell ref="D213:E213"/>
    <mergeCell ref="G213:H213"/>
    <mergeCell ref="M213:N213"/>
    <mergeCell ref="Q213:R213"/>
    <mergeCell ref="D214:E214"/>
    <mergeCell ref="G214:H214"/>
    <mergeCell ref="M214:N214"/>
    <mergeCell ref="Q214:R214"/>
    <mergeCell ref="D215:E215"/>
    <mergeCell ref="G215:H215"/>
    <mergeCell ref="M215:N215"/>
    <mergeCell ref="Q215:R215"/>
    <mergeCell ref="D216:E216"/>
    <mergeCell ref="G216:H216"/>
    <mergeCell ref="M216:N216"/>
    <mergeCell ref="Q216:R216"/>
    <mergeCell ref="D217:E217"/>
    <mergeCell ref="G217:H217"/>
    <mergeCell ref="M217:N217"/>
    <mergeCell ref="Q217:R217"/>
    <mergeCell ref="A218:E218"/>
    <mergeCell ref="F218:Q218"/>
    <mergeCell ref="A219:C219"/>
    <mergeCell ref="E219:F219"/>
    <mergeCell ref="H219:J219"/>
    <mergeCell ref="K219:M219"/>
    <mergeCell ref="N219:Q219"/>
    <mergeCell ref="A220:C220"/>
    <mergeCell ref="E220:F220"/>
    <mergeCell ref="H220:J220"/>
    <mergeCell ref="K220:M220"/>
    <mergeCell ref="N220:Q220"/>
    <mergeCell ref="A223:F223"/>
    <mergeCell ref="A226:F226"/>
    <mergeCell ref="A227:F227"/>
    <mergeCell ref="A229:F229"/>
    <mergeCell ref="A230:F230"/>
    <mergeCell ref="A231:F231"/>
    <mergeCell ref="A232:A233"/>
    <mergeCell ref="B232:B233"/>
    <mergeCell ref="C232:C233"/>
    <mergeCell ref="D232:D233"/>
    <mergeCell ref="E232:F232"/>
    <mergeCell ref="A236:A237"/>
    <mergeCell ref="C236:C237"/>
    <mergeCell ref="D236:D237"/>
    <mergeCell ref="A241:F241"/>
    <mergeCell ref="A243:F243"/>
    <mergeCell ref="A244:F244"/>
    <mergeCell ref="A246:F246"/>
    <mergeCell ref="A247:F247"/>
    <mergeCell ref="A248:F248"/>
    <mergeCell ref="A249:A251"/>
    <mergeCell ref="B249:B251"/>
    <mergeCell ref="C249:F249"/>
    <mergeCell ref="C250:F250"/>
    <mergeCell ref="A254:A255"/>
    <mergeCell ref="A260:F260"/>
    <mergeCell ref="A262:F262"/>
    <mergeCell ref="A263:F263"/>
    <mergeCell ref="A264:F264"/>
    <mergeCell ref="B266:B269"/>
    <mergeCell ref="C266:C269"/>
    <mergeCell ref="D266:F266"/>
    <mergeCell ref="A270:F270"/>
    <mergeCell ref="A271:F271"/>
    <mergeCell ref="A272:F272"/>
    <mergeCell ref="A284:F284"/>
    <mergeCell ref="A286:F286"/>
    <mergeCell ref="A287:F287"/>
    <mergeCell ref="A290:F290"/>
    <mergeCell ref="A292:F292"/>
    <mergeCell ref="A293:F293"/>
    <mergeCell ref="A298:F298"/>
    <mergeCell ref="A299:F299"/>
    <mergeCell ref="A300:G300"/>
    <mergeCell ref="A301:F301"/>
    <mergeCell ref="A302:F302"/>
    <mergeCell ref="A303:F303"/>
    <mergeCell ref="A305:A306"/>
    <mergeCell ref="B305:B306"/>
    <mergeCell ref="C305:C306"/>
    <mergeCell ref="D305:D306"/>
    <mergeCell ref="E305:E306"/>
    <mergeCell ref="F305:N305"/>
    <mergeCell ref="H306:I306"/>
    <mergeCell ref="J306:M306"/>
    <mergeCell ref="H307:I307"/>
    <mergeCell ref="J307:M307"/>
    <mergeCell ref="A308:A322"/>
    <mergeCell ref="B308:B322"/>
    <mergeCell ref="C308:C322"/>
    <mergeCell ref="D308:D322"/>
    <mergeCell ref="H308:I308"/>
    <mergeCell ref="L308:M308"/>
    <mergeCell ref="H309:I309"/>
    <mergeCell ref="J309:K309"/>
    <mergeCell ref="L309:M309"/>
    <mergeCell ref="H310:I310"/>
    <mergeCell ref="J310:K310"/>
    <mergeCell ref="L310:M310"/>
    <mergeCell ref="H311:I311"/>
    <mergeCell ref="J311:K311"/>
    <mergeCell ref="L311:M311"/>
    <mergeCell ref="H312:I312"/>
    <mergeCell ref="J312:K312"/>
    <mergeCell ref="L312:M312"/>
    <mergeCell ref="H313:I313"/>
    <mergeCell ref="J313:K313"/>
    <mergeCell ref="L313:M313"/>
    <mergeCell ref="H314:I314"/>
    <mergeCell ref="J314:K314"/>
    <mergeCell ref="L314:M314"/>
    <mergeCell ref="H315:I315"/>
    <mergeCell ref="J315:K315"/>
    <mergeCell ref="L315:M315"/>
    <mergeCell ref="H316:I316"/>
    <mergeCell ref="J316:K316"/>
    <mergeCell ref="L316:M316"/>
    <mergeCell ref="H317:I317"/>
    <mergeCell ref="J317:K317"/>
    <mergeCell ref="L317:M317"/>
    <mergeCell ref="J318:K318"/>
    <mergeCell ref="L318:M318"/>
    <mergeCell ref="J319:K319"/>
    <mergeCell ref="L319:M319"/>
    <mergeCell ref="J320:K320"/>
    <mergeCell ref="L320:M320"/>
    <mergeCell ref="J321:K321"/>
    <mergeCell ref="L321:M321"/>
    <mergeCell ref="J322:K322"/>
    <mergeCell ref="L322:M322"/>
    <mergeCell ref="A323:A327"/>
    <mergeCell ref="B323:B327"/>
    <mergeCell ref="C323:C327"/>
    <mergeCell ref="D323:D327"/>
    <mergeCell ref="E323:E327"/>
    <mergeCell ref="H323:I323"/>
    <mergeCell ref="J323:K323"/>
    <mergeCell ref="L323:M323"/>
    <mergeCell ref="H324:I324"/>
    <mergeCell ref="J324:K324"/>
    <mergeCell ref="L324:M324"/>
    <mergeCell ref="H325:I325"/>
    <mergeCell ref="J325:K325"/>
    <mergeCell ref="L325:M325"/>
    <mergeCell ref="H326:I326"/>
    <mergeCell ref="J326:K326"/>
    <mergeCell ref="L326:M326"/>
    <mergeCell ref="H327:I327"/>
    <mergeCell ref="J327:K327"/>
    <mergeCell ref="L327:M327"/>
    <mergeCell ref="A328:A339"/>
    <mergeCell ref="B328:B339"/>
    <mergeCell ref="C328:C339"/>
    <mergeCell ref="D328:D339"/>
    <mergeCell ref="E328:E331"/>
    <mergeCell ref="H328:I328"/>
    <mergeCell ref="J328:K328"/>
    <mergeCell ref="L328:M328"/>
    <mergeCell ref="H329:I329"/>
    <mergeCell ref="J329:K329"/>
    <mergeCell ref="L329:M329"/>
    <mergeCell ref="H330:I330"/>
    <mergeCell ref="J330:K330"/>
    <mergeCell ref="L330:M330"/>
    <mergeCell ref="H331:I331"/>
    <mergeCell ref="J331:K331"/>
    <mergeCell ref="L331:M331"/>
    <mergeCell ref="H332:I332"/>
    <mergeCell ref="J332:K332"/>
    <mergeCell ref="L332:M332"/>
    <mergeCell ref="H333:I333"/>
    <mergeCell ref="J333:K333"/>
    <mergeCell ref="L333:M333"/>
    <mergeCell ref="H334:I334"/>
    <mergeCell ref="J334:K334"/>
    <mergeCell ref="L334:M334"/>
    <mergeCell ref="H335:I335"/>
    <mergeCell ref="J335:K335"/>
    <mergeCell ref="L335:M335"/>
    <mergeCell ref="J336:K336"/>
    <mergeCell ref="L336:M336"/>
    <mergeCell ref="J337:K337"/>
    <mergeCell ref="L337:M337"/>
    <mergeCell ref="J338:K338"/>
    <mergeCell ref="L338:M338"/>
    <mergeCell ref="J339:K339"/>
    <mergeCell ref="L339:M339"/>
    <mergeCell ref="H340:I340"/>
    <mergeCell ref="J340:K340"/>
    <mergeCell ref="L340:M340"/>
    <mergeCell ref="A341:A350"/>
    <mergeCell ref="C341:C350"/>
    <mergeCell ref="D341:D350"/>
    <mergeCell ref="F341:F342"/>
    <mergeCell ref="G341:G342"/>
    <mergeCell ref="H341:I342"/>
    <mergeCell ref="J341:M342"/>
    <mergeCell ref="N341:N342"/>
    <mergeCell ref="H343:I343"/>
    <mergeCell ref="K343:M343"/>
    <mergeCell ref="H344:I344"/>
    <mergeCell ref="K344:M344"/>
    <mergeCell ref="H345:I345"/>
    <mergeCell ref="K345:M345"/>
    <mergeCell ref="H346:I346"/>
    <mergeCell ref="K346:M346"/>
    <mergeCell ref="H347:I347"/>
    <mergeCell ref="J347:M347"/>
    <mergeCell ref="H348:I348"/>
    <mergeCell ref="K348:M348"/>
    <mergeCell ref="H349:I349"/>
    <mergeCell ref="K349:M349"/>
    <mergeCell ref="H350:I350"/>
    <mergeCell ref="K350:M350"/>
    <mergeCell ref="H351:I351"/>
    <mergeCell ref="J351:M351"/>
    <mergeCell ref="A352:A361"/>
    <mergeCell ref="C352:C361"/>
    <mergeCell ref="D352:D353"/>
    <mergeCell ref="H352:I352"/>
    <mergeCell ref="J352:M352"/>
    <mergeCell ref="H353:I353"/>
    <mergeCell ref="K353:M353"/>
    <mergeCell ref="D354:D357"/>
    <mergeCell ref="H354:I354"/>
    <mergeCell ref="K354:M354"/>
    <mergeCell ref="K355:M355"/>
    <mergeCell ref="K356:M356"/>
    <mergeCell ref="K357:M357"/>
    <mergeCell ref="D358:D361"/>
    <mergeCell ref="K358:M358"/>
    <mergeCell ref="K359:M359"/>
    <mergeCell ref="K360:M360"/>
    <mergeCell ref="K361:M361"/>
    <mergeCell ref="A362:A363"/>
    <mergeCell ref="B362:B363"/>
    <mergeCell ref="C362:C363"/>
    <mergeCell ref="D362:D363"/>
    <mergeCell ref="E362:E363"/>
    <mergeCell ref="F362:F363"/>
    <mergeCell ref="G362:G363"/>
    <mergeCell ref="H362:I363"/>
    <mergeCell ref="J362:M363"/>
    <mergeCell ref="N362:N363"/>
    <mergeCell ref="A364:A371"/>
    <mergeCell ref="C364:C371"/>
    <mergeCell ref="D364:D366"/>
    <mergeCell ref="H364:I364"/>
    <mergeCell ref="J364:M364"/>
    <mergeCell ref="K365:M365"/>
    <mergeCell ref="K366:M366"/>
    <mergeCell ref="D367:D369"/>
    <mergeCell ref="D370:D371"/>
    <mergeCell ref="F370:F371"/>
    <mergeCell ref="G370:G371"/>
    <mergeCell ref="H370:I371"/>
    <mergeCell ref="J370:M371"/>
    <mergeCell ref="N370:N371"/>
    <mergeCell ref="H372:I372"/>
    <mergeCell ref="J372:M372"/>
    <mergeCell ref="A373:A382"/>
    <mergeCell ref="C373:C382"/>
    <mergeCell ref="D373:D374"/>
    <mergeCell ref="F373:F374"/>
    <mergeCell ref="G373:G374"/>
    <mergeCell ref="H373:I374"/>
    <mergeCell ref="J373:M374"/>
    <mergeCell ref="N373:N374"/>
    <mergeCell ref="D375:D378"/>
    <mergeCell ref="J375:L375"/>
    <mergeCell ref="J376:L376"/>
    <mergeCell ref="J377:L377"/>
    <mergeCell ref="J378:L378"/>
    <mergeCell ref="D379:D382"/>
    <mergeCell ref="J379:L379"/>
    <mergeCell ref="J380:L380"/>
    <mergeCell ref="J381:L381"/>
    <mergeCell ref="J382:L382"/>
    <mergeCell ref="A383:A386"/>
    <mergeCell ref="B383:B386"/>
    <mergeCell ref="C383:C386"/>
    <mergeCell ref="D383:D386"/>
    <mergeCell ref="E383:E386"/>
    <mergeCell ref="J383:L383"/>
    <mergeCell ref="J384:L384"/>
    <mergeCell ref="J385:L385"/>
    <mergeCell ref="J386:L386"/>
    <mergeCell ref="A387:A400"/>
    <mergeCell ref="B387:B400"/>
    <mergeCell ref="C387:C400"/>
    <mergeCell ref="D387:D388"/>
    <mergeCell ref="G387:G388"/>
    <mergeCell ref="H387:I388"/>
    <mergeCell ref="J387:M388"/>
    <mergeCell ref="N387:N388"/>
    <mergeCell ref="D389:D390"/>
    <mergeCell ref="G389:G390"/>
    <mergeCell ref="H389:I390"/>
    <mergeCell ref="J389:M390"/>
    <mergeCell ref="N389:N390"/>
    <mergeCell ref="D391:D400"/>
    <mergeCell ref="G391:G400"/>
    <mergeCell ref="H391:I400"/>
    <mergeCell ref="J391:M400"/>
    <mergeCell ref="N391:N400"/>
    <mergeCell ref="H401:I401"/>
    <mergeCell ref="A406:F406"/>
    <mergeCell ref="A408:A409"/>
    <mergeCell ref="B408:B409"/>
    <mergeCell ref="C408:C409"/>
    <mergeCell ref="D408:D409"/>
    <mergeCell ref="E408:E409"/>
    <mergeCell ref="F408:H408"/>
    <mergeCell ref="A411:A422"/>
    <mergeCell ref="C411:C412"/>
    <mergeCell ref="D411:D422"/>
    <mergeCell ref="F411:F412"/>
    <mergeCell ref="G411:G412"/>
    <mergeCell ref="H411:H412"/>
    <mergeCell ref="B412:B415"/>
    <mergeCell ref="E413:E415"/>
    <mergeCell ref="A424:A429"/>
    <mergeCell ref="C424:C429"/>
    <mergeCell ref="D424:D429"/>
    <mergeCell ref="F424:F425"/>
    <mergeCell ref="G424:G425"/>
    <mergeCell ref="H424:H425"/>
    <mergeCell ref="F426:F427"/>
    <mergeCell ref="G426:G427"/>
    <mergeCell ref="H426:H427"/>
    <mergeCell ref="F428:F429"/>
    <mergeCell ref="G428:G429"/>
    <mergeCell ref="H428:H429"/>
    <mergeCell ref="A432:A442"/>
    <mergeCell ref="B432:B442"/>
    <mergeCell ref="C432:C433"/>
    <mergeCell ref="D432:D433"/>
    <mergeCell ref="F432:F433"/>
    <mergeCell ref="G432:G433"/>
    <mergeCell ref="H432:H433"/>
    <mergeCell ref="D434:D438"/>
    <mergeCell ref="E434:E437"/>
    <mergeCell ref="A451:F451"/>
    <mergeCell ref="A453:A454"/>
    <mergeCell ref="B453:B454"/>
    <mergeCell ref="C453:C454"/>
    <mergeCell ref="D453:D454"/>
    <mergeCell ref="E453:E454"/>
    <mergeCell ref="F453:H453"/>
    <mergeCell ref="A456:A461"/>
    <mergeCell ref="C456:C461"/>
    <mergeCell ref="D456:D461"/>
    <mergeCell ref="F456:F457"/>
    <mergeCell ref="G456:G457"/>
    <mergeCell ref="H456:H457"/>
    <mergeCell ref="F458:F459"/>
    <mergeCell ref="G458:G459"/>
    <mergeCell ref="H458:H459"/>
    <mergeCell ref="F460:F461"/>
    <mergeCell ref="G460:G461"/>
    <mergeCell ref="H460:H461"/>
    <mergeCell ref="A463:A469"/>
    <mergeCell ref="C463:C469"/>
    <mergeCell ref="D463:D469"/>
    <mergeCell ref="F463:F465"/>
    <mergeCell ref="G463:G465"/>
    <mergeCell ref="H463:H465"/>
    <mergeCell ref="F466:F467"/>
    <mergeCell ref="G466:G467"/>
    <mergeCell ref="H466:H467"/>
    <mergeCell ref="F468:F469"/>
    <mergeCell ref="G468:G469"/>
    <mergeCell ref="H468:H469"/>
    <mergeCell ref="A473:I473"/>
    <mergeCell ref="A474:F474"/>
    <mergeCell ref="A475:I475"/>
    <mergeCell ref="B477:B478"/>
    <mergeCell ref="C477:C478"/>
    <mergeCell ref="D477:D478"/>
    <mergeCell ref="E477:E478"/>
    <mergeCell ref="F477:F478"/>
    <mergeCell ref="H477:H478"/>
    <mergeCell ref="I477:I478"/>
    <mergeCell ref="A481:A482"/>
    <mergeCell ref="B481:B482"/>
    <mergeCell ref="C481:C482"/>
    <mergeCell ref="D481:D482"/>
    <mergeCell ref="E481:E482"/>
    <mergeCell ref="H481:H482"/>
    <mergeCell ref="I481:I482"/>
    <mergeCell ref="A487:A489"/>
    <mergeCell ref="B487:B489"/>
    <mergeCell ref="C487:C489"/>
    <mergeCell ref="D487:D489"/>
    <mergeCell ref="E487:E489"/>
    <mergeCell ref="H487:H489"/>
    <mergeCell ref="I487:I489"/>
    <mergeCell ref="A490:A492"/>
    <mergeCell ref="B490:B492"/>
    <mergeCell ref="C490:C492"/>
    <mergeCell ref="D490:D492"/>
    <mergeCell ref="E490:E492"/>
    <mergeCell ref="H490:H492"/>
    <mergeCell ref="I490:I492"/>
    <mergeCell ref="A496:A497"/>
    <mergeCell ref="B496:B497"/>
    <mergeCell ref="C496:C497"/>
    <mergeCell ref="D496:D497"/>
    <mergeCell ref="E496:E497"/>
    <mergeCell ref="H496:H497"/>
    <mergeCell ref="I496:I497"/>
    <mergeCell ref="A498:A499"/>
    <mergeCell ref="B498:B499"/>
    <mergeCell ref="C498:C499"/>
    <mergeCell ref="D498:D499"/>
    <mergeCell ref="E498:E499"/>
    <mergeCell ref="G498:H499"/>
    <mergeCell ref="I498:I499"/>
    <mergeCell ref="G500:H500"/>
    <mergeCell ref="G501:H501"/>
    <mergeCell ref="A502:A503"/>
    <mergeCell ref="B502:B503"/>
    <mergeCell ref="C502:C503"/>
    <mergeCell ref="D502:D503"/>
    <mergeCell ref="E502:E503"/>
    <mergeCell ref="G502:H503"/>
    <mergeCell ref="I502:I503"/>
    <mergeCell ref="G504:H504"/>
    <mergeCell ref="A518:F518"/>
    <mergeCell ref="A519:F519"/>
    <mergeCell ref="A524:A525"/>
    <mergeCell ref="B524:B525"/>
    <mergeCell ref="C524:C525"/>
    <mergeCell ref="D524:D525"/>
    <mergeCell ref="E524:E525"/>
    <mergeCell ref="F524:G524"/>
    <mergeCell ref="H524:J524"/>
    <mergeCell ref="K524:M524"/>
    <mergeCell ref="B527:M527"/>
    <mergeCell ref="B530:M530"/>
    <mergeCell ref="B533:M533"/>
    <mergeCell ref="A537:M537"/>
    <mergeCell ref="A542:F542"/>
    <mergeCell ref="A543:F543"/>
    <mergeCell ref="A546:A548"/>
    <mergeCell ref="B546:B548"/>
    <mergeCell ref="D546:F546"/>
    <mergeCell ref="D547:D548"/>
    <mergeCell ref="E547:F547"/>
    <mergeCell ref="B550:F550"/>
    <mergeCell ref="B563:F563"/>
    <mergeCell ref="B567:F567"/>
    <mergeCell ref="A568:A569"/>
    <mergeCell ref="C568:C569"/>
    <mergeCell ref="D568:D569"/>
    <mergeCell ref="E568:E569"/>
    <mergeCell ref="F568:F569"/>
    <mergeCell ref="A570:A571"/>
    <mergeCell ref="C570:C571"/>
    <mergeCell ref="D570:D571"/>
    <mergeCell ref="E570:E571"/>
    <mergeCell ref="F570:F571"/>
    <mergeCell ref="A574:F574"/>
    <mergeCell ref="A577:F577"/>
    <mergeCell ref="A578:F578"/>
    <mergeCell ref="A579:F579"/>
    <mergeCell ref="A582:C582"/>
    <mergeCell ref="D582:F582"/>
    <mergeCell ref="I582:J582"/>
    <mergeCell ref="A583:C583"/>
    <mergeCell ref="D583:F583"/>
    <mergeCell ref="I583:J583"/>
    <mergeCell ref="A584:C584"/>
    <mergeCell ref="D584:F584"/>
    <mergeCell ref="I584:J584"/>
    <mergeCell ref="A585:C585"/>
    <mergeCell ref="D585:F585"/>
    <mergeCell ref="I585:J585"/>
    <mergeCell ref="A586:C586"/>
    <mergeCell ref="D586:F586"/>
    <mergeCell ref="I586:J586"/>
    <mergeCell ref="A587:C587"/>
    <mergeCell ref="D587:F587"/>
    <mergeCell ref="I587:J587"/>
    <mergeCell ref="A588:C588"/>
    <mergeCell ref="D588:F588"/>
    <mergeCell ref="I588:J588"/>
    <mergeCell ref="A589:C589"/>
    <mergeCell ref="D589:F589"/>
    <mergeCell ref="I589:J589"/>
    <mergeCell ref="A590:C590"/>
    <mergeCell ref="D590:F590"/>
    <mergeCell ref="I590:J590"/>
    <mergeCell ref="A591:C591"/>
    <mergeCell ref="D591:F591"/>
    <mergeCell ref="I591:J591"/>
    <mergeCell ref="A592:C592"/>
    <mergeCell ref="D592:F592"/>
    <mergeCell ref="I592:J592"/>
    <mergeCell ref="A593:C593"/>
    <mergeCell ref="D593:F593"/>
    <mergeCell ref="I593:J593"/>
    <mergeCell ref="A594:C594"/>
    <mergeCell ref="D594:F594"/>
    <mergeCell ref="I594:J594"/>
    <mergeCell ref="A595:C595"/>
    <mergeCell ref="D595:F595"/>
    <mergeCell ref="I595:J595"/>
    <mergeCell ref="A596:C596"/>
    <mergeCell ref="D596:F596"/>
    <mergeCell ref="I596:J596"/>
    <mergeCell ref="A597:C597"/>
    <mergeCell ref="D597:F597"/>
    <mergeCell ref="I597:J597"/>
    <mergeCell ref="A598:C598"/>
    <mergeCell ref="D598:F598"/>
    <mergeCell ref="I598:J598"/>
    <mergeCell ref="A599:C599"/>
    <mergeCell ref="D599:F599"/>
    <mergeCell ref="I599:J599"/>
    <mergeCell ref="A600:C600"/>
    <mergeCell ref="D600:F600"/>
    <mergeCell ref="I600:J600"/>
    <mergeCell ref="B601:B603"/>
    <mergeCell ref="C601:D603"/>
    <mergeCell ref="E601:E603"/>
    <mergeCell ref="F601:F603"/>
    <mergeCell ref="G601:G603"/>
    <mergeCell ref="H601:I603"/>
    <mergeCell ref="J601:J603"/>
    <mergeCell ref="C604:D604"/>
    <mergeCell ref="H604:I604"/>
  </mergeCells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5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5" man="true" max="16383" min="0"/>
    <brk id="60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Q65536"/>
  <sheetViews>
    <sheetView windowProtection="false" showFormulas="false" showGridLines="true" showRowColHeaders="true" showZeros="true" rightToLeft="false" tabSelected="false" showOutlineSymbols="true" defaultGridColor="true" view="normal" topLeftCell="A142" colorId="64" zoomScale="100" zoomScaleNormal="100" zoomScalePageLayoutView="160" workbookViewId="0">
      <selection pane="topLeft" activeCell="A1" activeCellId="0" sqref="A1"/>
    </sheetView>
  </sheetViews>
  <sheetFormatPr defaultRowHeight="15"/>
  <cols>
    <col collapsed="false" hidden="false" max="1" min="1" style="0" width="6.3469387755102"/>
    <col collapsed="false" hidden="false" max="2" min="2" style="0" width="19.4183673469388"/>
    <col collapsed="false" hidden="false" max="3" min="3" style="0" width="13.5714285714286"/>
    <col collapsed="false" hidden="false" max="4" min="4" style="0" width="11.4183673469388"/>
    <col collapsed="false" hidden="false" max="5" min="5" style="0" width="13.5714285714286"/>
    <col collapsed="false" hidden="false" max="6" min="6" style="0" width="14.1479591836735"/>
    <col collapsed="false" hidden="false" max="7" min="7" style="0" width="12.5714285714286"/>
    <col collapsed="false" hidden="false" max="8" min="8" style="0" width="13.1377551020408"/>
    <col collapsed="false" hidden="false" max="9" min="9" style="0" width="13.5714285714286"/>
    <col collapsed="false" hidden="false" max="11" min="10" style="0" width="13.0051020408163"/>
    <col collapsed="false" hidden="false" max="12" min="12" style="0" width="8.70918367346939"/>
    <col collapsed="false" hidden="false" max="13" min="13" style="0" width="13.5714285714286"/>
    <col collapsed="false" hidden="false" max="14" min="14" style="0" width="10.1428571428571"/>
    <col collapsed="false" hidden="false" max="15" min="15" style="0" width="10.8520408163265"/>
    <col collapsed="false" hidden="false" max="16" min="16" style="0" width="12.7091836734694"/>
    <col collapsed="false" hidden="false" max="17" min="17" style="0" width="7.71428571428571"/>
    <col collapsed="false" hidden="false" max="1025" min="18" style="0" width="8.70918367346939"/>
  </cols>
  <sheetData>
    <row r="1" customFormat="false" ht="15.25" hidden="true" customHeight="false" outlineLevel="0" collapsed="false">
      <c r="A1" s="381" t="s">
        <v>0</v>
      </c>
    </row>
    <row r="2" customFormat="false" ht="15.75" hidden="true" customHeight="false" outlineLevel="0" collapsed="false">
      <c r="A2" s="382" t="s">
        <v>1</v>
      </c>
    </row>
    <row r="3" customFormat="false" ht="15.75" hidden="true" customHeight="false" outlineLevel="0" collapsed="false">
      <c r="A3" s="24" t="s">
        <v>50</v>
      </c>
      <c r="B3" s="24"/>
      <c r="C3" s="24"/>
      <c r="D3" s="24"/>
      <c r="E3" s="24"/>
      <c r="F3" s="24"/>
    </row>
    <row r="4" customFormat="false" ht="15.75" hidden="true" customHeight="false" outlineLevel="0" collapsed="false">
      <c r="A4" s="383"/>
    </row>
    <row r="5" customFormat="false" ht="164.25" hidden="true" customHeight="true" outlineLevel="0" collapsed="false">
      <c r="A5" s="377" t="s">
        <v>3</v>
      </c>
      <c r="B5" s="29" t="s">
        <v>51</v>
      </c>
      <c r="C5" s="29" t="s">
        <v>52</v>
      </c>
      <c r="D5" s="29" t="s">
        <v>6</v>
      </c>
      <c r="E5" s="29" t="s">
        <v>53</v>
      </c>
      <c r="F5" s="29" t="s">
        <v>435</v>
      </c>
    </row>
    <row r="6" customFormat="false" ht="45" hidden="true" customHeight="false" outlineLevel="0" collapsed="false">
      <c r="A6" s="35" t="s">
        <v>9</v>
      </c>
      <c r="B6" s="29"/>
      <c r="C6" s="29"/>
      <c r="D6" s="32" t="s">
        <v>54</v>
      </c>
      <c r="E6" s="29"/>
      <c r="F6" s="29"/>
    </row>
    <row r="7" customFormat="false" ht="34.5" hidden="true" customHeight="true" outlineLevel="0" collapsed="false">
      <c r="A7" s="34" t="n">
        <v>1</v>
      </c>
      <c r="B7" s="34" t="n">
        <v>2</v>
      </c>
      <c r="C7" s="34" t="n">
        <v>3</v>
      </c>
      <c r="D7" s="34" t="n">
        <v>4</v>
      </c>
      <c r="E7" s="34" t="n">
        <v>6</v>
      </c>
      <c r="F7" s="384" t="n">
        <v>7</v>
      </c>
    </row>
    <row r="8" customFormat="false" ht="15" hidden="true" customHeight="true" outlineLevel="0" collapsed="false">
      <c r="A8" s="385" t="s">
        <v>12</v>
      </c>
      <c r="B8" s="386" t="s">
        <v>56</v>
      </c>
      <c r="C8" s="38"/>
      <c r="D8" s="39" t="n">
        <v>41640</v>
      </c>
      <c r="E8" s="38"/>
      <c r="F8" s="38"/>
    </row>
    <row r="9" customFormat="false" ht="75" hidden="true" customHeight="false" outlineLevel="0" collapsed="false">
      <c r="A9" s="385"/>
      <c r="B9" s="32" t="s">
        <v>57</v>
      </c>
      <c r="C9" s="38"/>
      <c r="D9" s="39"/>
      <c r="E9" s="38"/>
      <c r="F9" s="38"/>
    </row>
    <row r="10" customFormat="false" ht="105" hidden="true" customHeight="false" outlineLevel="0" collapsed="false">
      <c r="A10" s="387" t="s">
        <v>15</v>
      </c>
      <c r="B10" s="32" t="s">
        <v>58</v>
      </c>
      <c r="C10" s="32" t="s">
        <v>59</v>
      </c>
      <c r="D10" s="43" t="n">
        <v>41640</v>
      </c>
      <c r="E10" s="32" t="s">
        <v>60</v>
      </c>
      <c r="F10" s="277" t="s">
        <v>436</v>
      </c>
    </row>
    <row r="11" customFormat="false" ht="300" hidden="true" customHeight="false" outlineLevel="0" collapsed="false">
      <c r="A11" s="387" t="s">
        <v>20</v>
      </c>
      <c r="B11" s="32" t="s">
        <v>61</v>
      </c>
      <c r="C11" s="32" t="s">
        <v>62</v>
      </c>
      <c r="D11" s="43" t="n">
        <v>41640</v>
      </c>
      <c r="E11" s="32" t="s">
        <v>63</v>
      </c>
      <c r="F11" s="38" t="s">
        <v>42</v>
      </c>
    </row>
    <row r="12" customFormat="false" ht="14.1" hidden="true" customHeight="true" outlineLevel="0" collapsed="false">
      <c r="A12" s="35"/>
      <c r="B12" s="229"/>
      <c r="C12" s="229"/>
      <c r="D12" s="229"/>
      <c r="E12" s="229"/>
      <c r="F12" s="229"/>
    </row>
    <row r="13" customFormat="false" ht="15" hidden="true" customHeight="true" outlineLevel="0" collapsed="false">
      <c r="A13" s="29" t="s">
        <v>33</v>
      </c>
      <c r="B13" s="386" t="s">
        <v>64</v>
      </c>
      <c r="C13" s="38"/>
      <c r="D13" s="39" t="n">
        <v>41640</v>
      </c>
      <c r="E13" s="38"/>
      <c r="F13" s="38"/>
    </row>
    <row r="14" customFormat="false" ht="105" hidden="true" customHeight="false" outlineLevel="0" collapsed="false">
      <c r="A14" s="29"/>
      <c r="B14" s="32" t="s">
        <v>65</v>
      </c>
      <c r="C14" s="38"/>
      <c r="D14" s="39"/>
      <c r="E14" s="38"/>
      <c r="F14" s="38"/>
    </row>
    <row r="15" customFormat="false" ht="165" hidden="true" customHeight="false" outlineLevel="0" collapsed="false">
      <c r="A15" s="35" t="s">
        <v>35</v>
      </c>
      <c r="B15" s="32" t="s">
        <v>66</v>
      </c>
      <c r="C15" s="32" t="s">
        <v>67</v>
      </c>
      <c r="D15" s="43" t="n">
        <v>41640</v>
      </c>
      <c r="E15" s="32" t="s">
        <v>37</v>
      </c>
      <c r="F15" s="300" t="s">
        <v>437</v>
      </c>
    </row>
    <row r="16" customFormat="false" ht="120" hidden="true" customHeight="false" outlineLevel="0" collapsed="false">
      <c r="A16" s="387" t="s">
        <v>39</v>
      </c>
      <c r="B16" s="32" t="s">
        <v>68</v>
      </c>
      <c r="C16" s="32" t="s">
        <v>67</v>
      </c>
      <c r="D16" s="43" t="n">
        <v>41640</v>
      </c>
      <c r="E16" s="218" t="s">
        <v>41</v>
      </c>
      <c r="F16" s="229" t="s">
        <v>438</v>
      </c>
    </row>
    <row r="17" customFormat="false" ht="15" hidden="true" customHeight="true" outlineLevel="0" collapsed="false">
      <c r="A17" s="29" t="n">
        <v>3</v>
      </c>
      <c r="B17" s="388" t="s">
        <v>69</v>
      </c>
      <c r="C17" s="38" t="s">
        <v>70</v>
      </c>
      <c r="D17" s="39" t="n">
        <v>41640</v>
      </c>
      <c r="E17" s="229"/>
      <c r="F17" s="38"/>
    </row>
    <row r="18" customFormat="false" ht="133.5" hidden="true" customHeight="true" outlineLevel="0" collapsed="false">
      <c r="A18" s="29"/>
      <c r="B18" s="218" t="s">
        <v>71</v>
      </c>
      <c r="C18" s="38"/>
      <c r="D18" s="39"/>
      <c r="E18" s="229"/>
      <c r="F18" s="38"/>
    </row>
    <row r="19" customFormat="false" ht="74.25" hidden="true" customHeight="true" outlineLevel="0" collapsed="false">
      <c r="A19" s="389" t="n">
        <v>41642</v>
      </c>
      <c r="B19" s="230" t="s">
        <v>72</v>
      </c>
      <c r="C19" s="38" t="s">
        <v>70</v>
      </c>
      <c r="D19" s="39" t="n">
        <v>41640</v>
      </c>
      <c r="E19" s="38" t="s">
        <v>47</v>
      </c>
      <c r="F19" s="229" t="s">
        <v>439</v>
      </c>
    </row>
    <row r="20" customFormat="false" ht="102" hidden="true" customHeight="true" outlineLevel="0" collapsed="false">
      <c r="A20" s="389"/>
      <c r="B20" s="218" t="s">
        <v>73</v>
      </c>
      <c r="C20" s="38"/>
      <c r="D20" s="39"/>
      <c r="E20" s="38"/>
      <c r="F20" s="229"/>
    </row>
    <row r="21" customFormat="false" ht="15" hidden="true" customHeight="false" outlineLevel="0" collapsed="false">
      <c r="A21" s="390"/>
    </row>
    <row r="22" customFormat="false" ht="15.75" hidden="true" customHeight="false" outlineLevel="0" collapsed="false">
      <c r="A22" s="391" t="s">
        <v>74</v>
      </c>
    </row>
    <row r="23" customFormat="false" ht="15.75" hidden="true" customHeight="false" outlineLevel="0" collapsed="false">
      <c r="A23" s="391" t="s">
        <v>49</v>
      </c>
    </row>
    <row r="24" customFormat="false" ht="15.75" hidden="true" customHeight="false" outlineLevel="0" collapsed="false">
      <c r="A24" s="381"/>
    </row>
    <row r="25" customFormat="false" ht="15.75" hidden="true" customHeight="false" outlineLevel="0" collapsed="false">
      <c r="A25" s="381" t="s">
        <v>75</v>
      </c>
    </row>
    <row r="26" customFormat="false" ht="15.75" hidden="true" customHeight="false" outlineLevel="0" collapsed="false">
      <c r="A26" s="392" t="s">
        <v>78</v>
      </c>
      <c r="B26" s="392"/>
      <c r="C26" s="392"/>
      <c r="D26" s="392"/>
      <c r="E26" s="392"/>
      <c r="F26" s="392"/>
    </row>
    <row r="27" customFormat="false" ht="15.75" hidden="true" customHeight="false" outlineLevel="0" collapsed="false">
      <c r="A27" s="392" t="s">
        <v>440</v>
      </c>
      <c r="B27" s="392"/>
      <c r="C27" s="392"/>
      <c r="D27" s="392"/>
      <c r="E27" s="392"/>
      <c r="F27" s="392"/>
    </row>
    <row r="28" customFormat="false" ht="15.75" hidden="true" customHeight="false" outlineLevel="0" collapsed="false">
      <c r="A28" s="393"/>
    </row>
    <row r="29" customFormat="false" ht="172.5" hidden="true" customHeight="true" outlineLevel="0" collapsed="false">
      <c r="A29" s="40" t="s">
        <v>80</v>
      </c>
      <c r="B29" s="40" t="s">
        <v>81</v>
      </c>
      <c r="C29" s="40" t="s">
        <v>82</v>
      </c>
      <c r="D29" s="40"/>
      <c r="E29" s="328" t="s">
        <v>84</v>
      </c>
      <c r="F29" s="328"/>
      <c r="G29" s="328"/>
      <c r="H29" s="328"/>
      <c r="I29" s="328"/>
      <c r="J29" s="328"/>
      <c r="K29" s="328"/>
      <c r="L29" s="328"/>
    </row>
    <row r="30" customFormat="false" ht="30.75" hidden="true" customHeight="true" outlineLevel="0" collapsed="false">
      <c r="A30" s="40"/>
      <c r="B30" s="40"/>
      <c r="C30" s="40" t="s">
        <v>85</v>
      </c>
      <c r="D30" s="40" t="s">
        <v>86</v>
      </c>
      <c r="E30" s="30"/>
      <c r="F30" s="30"/>
      <c r="G30" s="30"/>
      <c r="H30" s="30" t="s">
        <v>87</v>
      </c>
      <c r="I30" s="40" t="s">
        <v>89</v>
      </c>
      <c r="J30" s="289" t="s">
        <v>441</v>
      </c>
      <c r="K30" s="40" t="s">
        <v>91</v>
      </c>
      <c r="L30" s="40"/>
    </row>
    <row r="31" customFormat="false" ht="15.75" hidden="true" customHeight="false" outlineLevel="0" collapsed="false">
      <c r="A31" s="40"/>
      <c r="B31" s="40"/>
      <c r="C31" s="40"/>
      <c r="D31" s="40"/>
      <c r="E31" s="30"/>
      <c r="F31" s="30"/>
      <c r="G31" s="30"/>
      <c r="H31" s="30"/>
      <c r="I31" s="40"/>
      <c r="J31" s="44" t="s">
        <v>442</v>
      </c>
      <c r="K31" s="40"/>
      <c r="L31" s="40"/>
    </row>
    <row r="32" customFormat="false" ht="15.75" hidden="true" customHeight="false" outlineLevel="0" collapsed="false">
      <c r="A32" s="44" t="n">
        <v>1</v>
      </c>
      <c r="B32" s="44" t="n">
        <v>2</v>
      </c>
      <c r="C32" s="44" t="n">
        <v>3</v>
      </c>
      <c r="D32" s="44" t="n">
        <v>4</v>
      </c>
      <c r="E32" s="40" t="n">
        <v>6</v>
      </c>
      <c r="F32" s="40"/>
      <c r="G32" s="40"/>
      <c r="H32" s="40"/>
      <c r="I32" s="44" t="n">
        <v>8</v>
      </c>
      <c r="J32" s="44" t="n">
        <v>9</v>
      </c>
      <c r="K32" s="40" t="n">
        <v>10</v>
      </c>
      <c r="L32" s="40"/>
    </row>
    <row r="33" customFormat="false" ht="47.25" hidden="true" customHeight="true" outlineLevel="0" collapsed="false">
      <c r="A33" s="228" t="s">
        <v>192</v>
      </c>
      <c r="B33" s="40" t="s">
        <v>443</v>
      </c>
      <c r="C33" s="394" t="n">
        <v>41640</v>
      </c>
      <c r="D33" s="394" t="n">
        <v>42004</v>
      </c>
      <c r="E33" s="395"/>
      <c r="F33" s="395"/>
      <c r="G33" s="395"/>
      <c r="H33" s="396" t="n">
        <f aca="false">H34+H36+H37</f>
        <v>0</v>
      </c>
      <c r="I33" s="396" t="n">
        <f aca="false">I34+I36+I37</f>
        <v>17193.04</v>
      </c>
      <c r="J33" s="396" t="n">
        <f aca="false">J34+J36+J37</f>
        <v>0</v>
      </c>
      <c r="K33" s="397" t="n">
        <f aca="false">"#ссыл!+#ссыл!+#ссыл!+#ссыл!"</f>
        <v>0</v>
      </c>
      <c r="L33" s="397"/>
    </row>
    <row r="34" customFormat="false" ht="19.5" hidden="true" customHeight="true" outlineLevel="0" collapsed="false">
      <c r="A34" s="228"/>
      <c r="B34" s="40"/>
      <c r="C34" s="394"/>
      <c r="D34" s="394"/>
      <c r="E34" s="398" t="s">
        <v>95</v>
      </c>
      <c r="F34" s="398"/>
      <c r="G34" s="398"/>
      <c r="H34" s="399" t="n">
        <f aca="false">"#ссыл!+I34+J34+#ссыл!"</f>
        <v>0</v>
      </c>
      <c r="I34" s="400" t="n">
        <f aca="false">I54</f>
        <v>14079.15</v>
      </c>
      <c r="J34" s="401" t="n">
        <f aca="false">J54</f>
        <v>0</v>
      </c>
      <c r="K34" s="398" t="s">
        <v>95</v>
      </c>
      <c r="L34" s="398"/>
    </row>
    <row r="35" customFormat="false" ht="19.5" hidden="true" customHeight="true" outlineLevel="0" collapsed="false">
      <c r="A35" s="228"/>
      <c r="B35" s="40"/>
      <c r="C35" s="394"/>
      <c r="D35" s="394"/>
      <c r="E35" s="398" t="s">
        <v>96</v>
      </c>
      <c r="F35" s="398"/>
      <c r="G35" s="398"/>
      <c r="H35" s="399" t="n">
        <f aca="false">"#ссыл!+I35+J35+#ссыл!"</f>
        <v>0</v>
      </c>
      <c r="I35" s="400" t="n">
        <f aca="false">I55</f>
        <v>0</v>
      </c>
      <c r="J35" s="401" t="n">
        <f aca="false">J55</f>
        <v>0</v>
      </c>
      <c r="K35" s="398" t="s">
        <v>96</v>
      </c>
      <c r="L35" s="398"/>
    </row>
    <row r="36" customFormat="false" ht="19.5" hidden="true" customHeight="true" outlineLevel="0" collapsed="false">
      <c r="A36" s="228"/>
      <c r="B36" s="40"/>
      <c r="C36" s="394"/>
      <c r="D36" s="394"/>
      <c r="E36" s="398" t="s">
        <v>97</v>
      </c>
      <c r="F36" s="398"/>
      <c r="G36" s="398"/>
      <c r="H36" s="399" t="n">
        <f aca="false">"#ссыл!+I36+J36+#ссыл!"</f>
        <v>0</v>
      </c>
      <c r="I36" s="400" t="n">
        <f aca="false">I56</f>
        <v>3113.89</v>
      </c>
      <c r="J36" s="401" t="n">
        <f aca="false">J56</f>
        <v>0</v>
      </c>
      <c r="K36" s="398" t="s">
        <v>97</v>
      </c>
      <c r="L36" s="398"/>
    </row>
    <row r="37" customFormat="false" ht="19.5" hidden="true" customHeight="true" outlineLevel="0" collapsed="false">
      <c r="A37" s="228"/>
      <c r="B37" s="40"/>
      <c r="C37" s="394"/>
      <c r="D37" s="394"/>
      <c r="E37" s="398" t="s">
        <v>62</v>
      </c>
      <c r="F37" s="398"/>
      <c r="G37" s="398"/>
      <c r="H37" s="399" t="n">
        <f aca="false">"#ссыл!+I37+J37+#ссыл!"</f>
        <v>0</v>
      </c>
      <c r="I37" s="400" t="n">
        <f aca="false">I57+I93+I126</f>
        <v>0</v>
      </c>
      <c r="J37" s="402" t="n">
        <f aca="false">J57+J93+J126</f>
        <v>0</v>
      </c>
      <c r="K37" s="398" t="s">
        <v>62</v>
      </c>
      <c r="L37" s="398"/>
    </row>
    <row r="38" customFormat="false" ht="18.75" hidden="true" customHeight="false" outlineLevel="0" collapsed="false">
      <c r="A38" s="228"/>
      <c r="B38" s="40"/>
      <c r="C38" s="394" t="n">
        <v>42005</v>
      </c>
      <c r="D38" s="394" t="n">
        <v>42369</v>
      </c>
      <c r="E38" s="403"/>
      <c r="F38" s="404"/>
      <c r="G38" s="404"/>
      <c r="H38" s="396" t="n">
        <f aca="false">H39+H40+H41+H42</f>
        <v>0</v>
      </c>
      <c r="I38" s="396" t="n">
        <f aca="false">I39+I40+I41+I42</f>
        <v>4780.39</v>
      </c>
      <c r="J38" s="396" t="n">
        <f aca="false">J39+J40+J41+J42</f>
        <v>0</v>
      </c>
      <c r="K38" s="397" t="n">
        <f aca="false">"#ссыл!+#ссыл!+#ссыл!+#ссыл!"</f>
        <v>0</v>
      </c>
      <c r="L38" s="397"/>
    </row>
    <row r="39" customFormat="false" ht="19.5" hidden="true" customHeight="true" outlineLevel="0" collapsed="false">
      <c r="A39" s="228"/>
      <c r="B39" s="40"/>
      <c r="C39" s="394"/>
      <c r="D39" s="394"/>
      <c r="E39" s="398" t="s">
        <v>95</v>
      </c>
      <c r="F39" s="398"/>
      <c r="G39" s="398"/>
      <c r="H39" s="399" t="n">
        <f aca="false">"#ссыл!+I39+J39+#ссыл!"</f>
        <v>0</v>
      </c>
      <c r="I39" s="400" t="n">
        <f aca="false">I59+I96</f>
        <v>0</v>
      </c>
      <c r="J39" s="400" t="n">
        <f aca="false">J59+J96</f>
        <v>0</v>
      </c>
      <c r="K39" s="398" t="s">
        <v>95</v>
      </c>
      <c r="L39" s="398"/>
    </row>
    <row r="40" customFormat="false" ht="19.5" hidden="true" customHeight="true" outlineLevel="0" collapsed="false">
      <c r="A40" s="228"/>
      <c r="B40" s="40"/>
      <c r="C40" s="394"/>
      <c r="D40" s="394"/>
      <c r="E40" s="398" t="s">
        <v>96</v>
      </c>
      <c r="F40" s="398"/>
      <c r="G40" s="398"/>
      <c r="H40" s="399" t="n">
        <f aca="false">"#ссыл!+I40+J40+#ссыл!"</f>
        <v>0</v>
      </c>
      <c r="I40" s="400" t="n">
        <f aca="false">I60+I97</f>
        <v>1156.4</v>
      </c>
      <c r="J40" s="400" t="n">
        <f aca="false">J60+J97</f>
        <v>0</v>
      </c>
      <c r="K40" s="398" t="s">
        <v>96</v>
      </c>
      <c r="L40" s="398"/>
    </row>
    <row r="41" customFormat="false" ht="19.5" hidden="true" customHeight="true" outlineLevel="0" collapsed="false">
      <c r="A41" s="228"/>
      <c r="B41" s="40"/>
      <c r="C41" s="394"/>
      <c r="D41" s="394"/>
      <c r="E41" s="398" t="s">
        <v>97</v>
      </c>
      <c r="F41" s="398"/>
      <c r="G41" s="398"/>
      <c r="H41" s="399" t="n">
        <f aca="false">"#ссыл!+I41+J41+#ссыл!"</f>
        <v>0</v>
      </c>
      <c r="I41" s="400" t="n">
        <f aca="false">I61+I98</f>
        <v>3623.99</v>
      </c>
      <c r="J41" s="400" t="n">
        <f aca="false">J61+J98</f>
        <v>0</v>
      </c>
      <c r="K41" s="398" t="s">
        <v>97</v>
      </c>
      <c r="L41" s="398"/>
    </row>
    <row r="42" customFormat="false" ht="19.5" hidden="true" customHeight="true" outlineLevel="0" collapsed="false">
      <c r="A42" s="228"/>
      <c r="B42" s="40"/>
      <c r="C42" s="394"/>
      <c r="D42" s="394"/>
      <c r="E42" s="398" t="s">
        <v>62</v>
      </c>
      <c r="F42" s="398"/>
      <c r="G42" s="398"/>
      <c r="H42" s="399" t="n">
        <f aca="false">"#ссыл!+I42+J42+#ссыл!"</f>
        <v>0</v>
      </c>
      <c r="I42" s="400" t="n">
        <f aca="false">I62+I99+I128</f>
        <v>0</v>
      </c>
      <c r="J42" s="400" t="n">
        <f aca="false">J62+J99+J128</f>
        <v>0</v>
      </c>
      <c r="K42" s="398" t="s">
        <v>62</v>
      </c>
      <c r="L42" s="398"/>
    </row>
    <row r="43" customFormat="false" ht="18.6" hidden="true" customHeight="true" outlineLevel="0" collapsed="false">
      <c r="A43" s="228"/>
      <c r="B43" s="40"/>
      <c r="C43" s="394" t="n">
        <v>42370</v>
      </c>
      <c r="D43" s="394" t="n">
        <v>42735</v>
      </c>
      <c r="E43" s="397" t="n">
        <f aca="false">H44+H45+H46+H47</f>
        <v>0</v>
      </c>
      <c r="F43" s="397"/>
      <c r="G43" s="397"/>
      <c r="H43" s="397"/>
      <c r="I43" s="405" t="n">
        <f aca="false">I44+I45+I46+I47</f>
        <v>0</v>
      </c>
      <c r="J43" s="406" t="n">
        <f aca="false">J44+J45+J46+J47</f>
        <v>0</v>
      </c>
      <c r="K43" s="397" t="n">
        <f aca="false">"#ссыл!+#ссыл!+#ссыл!+#ссыл!"</f>
        <v>0</v>
      </c>
      <c r="L43" s="397"/>
    </row>
    <row r="44" customFormat="false" ht="19.5" hidden="true" customHeight="true" outlineLevel="0" collapsed="false">
      <c r="A44" s="228"/>
      <c r="B44" s="40"/>
      <c r="C44" s="394"/>
      <c r="D44" s="394"/>
      <c r="E44" s="398" t="s">
        <v>95</v>
      </c>
      <c r="F44" s="398"/>
      <c r="G44" s="398"/>
      <c r="H44" s="399" t="n">
        <f aca="false">"#ссыл!+I44+J44+#ссыл!"</f>
        <v>0</v>
      </c>
      <c r="I44" s="401" t="n">
        <f aca="false">I64+I101</f>
        <v>0</v>
      </c>
      <c r="J44" s="401" t="n">
        <f aca="false">J64+J101</f>
        <v>0</v>
      </c>
      <c r="K44" s="398" t="s">
        <v>95</v>
      </c>
      <c r="L44" s="398"/>
    </row>
    <row r="45" customFormat="false" ht="19.5" hidden="true" customHeight="true" outlineLevel="0" collapsed="false">
      <c r="A45" s="228"/>
      <c r="B45" s="40"/>
      <c r="C45" s="394"/>
      <c r="D45" s="394"/>
      <c r="E45" s="398" t="s">
        <v>96</v>
      </c>
      <c r="F45" s="398"/>
      <c r="G45" s="398"/>
      <c r="H45" s="399" t="n">
        <f aca="false">"#ссыл!+I45+J45+#ссыл!"</f>
        <v>0</v>
      </c>
      <c r="I45" s="401" t="n">
        <f aca="false">I65+I102</f>
        <v>0</v>
      </c>
      <c r="J45" s="401" t="n">
        <f aca="false">J65+J102</f>
        <v>0</v>
      </c>
      <c r="K45" s="398" t="s">
        <v>96</v>
      </c>
      <c r="L45" s="398"/>
    </row>
    <row r="46" customFormat="false" ht="19.5" hidden="true" customHeight="true" outlineLevel="0" collapsed="false">
      <c r="A46" s="228"/>
      <c r="B46" s="40"/>
      <c r="C46" s="394"/>
      <c r="D46" s="394"/>
      <c r="E46" s="398" t="s">
        <v>97</v>
      </c>
      <c r="F46" s="398"/>
      <c r="G46" s="398"/>
      <c r="H46" s="399" t="n">
        <f aca="false">"#ссыл!+I46+J46+#ссыл!"</f>
        <v>0</v>
      </c>
      <c r="I46" s="401" t="n">
        <f aca="false">I66+I103</f>
        <v>0</v>
      </c>
      <c r="J46" s="401" t="n">
        <f aca="false">J66+J103</f>
        <v>0</v>
      </c>
      <c r="K46" s="398" t="s">
        <v>97</v>
      </c>
      <c r="L46" s="398"/>
    </row>
    <row r="47" customFormat="false" ht="19.5" hidden="true" customHeight="true" outlineLevel="0" collapsed="false">
      <c r="A47" s="228"/>
      <c r="B47" s="40"/>
      <c r="C47" s="394"/>
      <c r="D47" s="394"/>
      <c r="E47" s="398" t="s">
        <v>62</v>
      </c>
      <c r="F47" s="398"/>
      <c r="G47" s="398"/>
      <c r="H47" s="399" t="n">
        <f aca="false">"#ссыл!+I47+J47+#ссыл!"</f>
        <v>0</v>
      </c>
      <c r="I47" s="402" t="n">
        <f aca="false">I67+I104+I130</f>
        <v>0</v>
      </c>
      <c r="J47" s="402" t="n">
        <f aca="false">J67+J104+J130</f>
        <v>0</v>
      </c>
      <c r="K47" s="398" t="s">
        <v>62</v>
      </c>
      <c r="L47" s="398"/>
    </row>
    <row r="48" customFormat="false" ht="19.5" hidden="true" customHeight="true" outlineLevel="0" collapsed="false">
      <c r="A48" s="40" t="s">
        <v>94</v>
      </c>
      <c r="B48" s="40"/>
      <c r="C48" s="394" t="n">
        <v>41640</v>
      </c>
      <c r="D48" s="394" t="n">
        <v>42735</v>
      </c>
      <c r="E48" s="397" t="n">
        <f aca="false">H49+H50+H51+H52</f>
        <v>0</v>
      </c>
      <c r="F48" s="397"/>
      <c r="G48" s="397"/>
      <c r="H48" s="397"/>
      <c r="I48" s="407" t="n">
        <f aca="false">I49+I50+I51+I52</f>
        <v>21973.43</v>
      </c>
      <c r="J48" s="407" t="n">
        <f aca="false">J49+J50+J51+J52</f>
        <v>0</v>
      </c>
      <c r="K48" s="397" t="n">
        <f aca="false">"#ссыл!+#ссыл!+#ссыл!+#ссыл!"</f>
        <v>0</v>
      </c>
      <c r="L48" s="397"/>
    </row>
    <row r="49" customFormat="false" ht="19.5" hidden="true" customHeight="true" outlineLevel="0" collapsed="false">
      <c r="A49" s="40"/>
      <c r="B49" s="40"/>
      <c r="C49" s="394"/>
      <c r="D49" s="394"/>
      <c r="E49" s="398" t="s">
        <v>95</v>
      </c>
      <c r="F49" s="398"/>
      <c r="G49" s="398"/>
      <c r="H49" s="408" t="n">
        <f aca="false">"#ссыл!+I49+#ссыл!+J49"</f>
        <v>0</v>
      </c>
      <c r="I49" s="409" t="n">
        <f aca="false">I34+I39+I44</f>
        <v>14079.15</v>
      </c>
      <c r="J49" s="409" t="n">
        <f aca="false">J34+J39+J44</f>
        <v>0</v>
      </c>
      <c r="K49" s="398" t="s">
        <v>95</v>
      </c>
      <c r="L49" s="398"/>
    </row>
    <row r="50" customFormat="false" ht="19.5" hidden="true" customHeight="true" outlineLevel="0" collapsed="false">
      <c r="A50" s="40"/>
      <c r="B50" s="40"/>
      <c r="C50" s="394"/>
      <c r="D50" s="394"/>
      <c r="E50" s="398" t="s">
        <v>96</v>
      </c>
      <c r="F50" s="398"/>
      <c r="G50" s="398"/>
      <c r="H50" s="408" t="n">
        <f aca="false">"#ссыл!+I50+#ссыл!+J50"</f>
        <v>0</v>
      </c>
      <c r="I50" s="409" t="n">
        <f aca="false">I35+I40+I45</f>
        <v>1156.4</v>
      </c>
      <c r="J50" s="409" t="n">
        <f aca="false">J35+J40+J45</f>
        <v>0</v>
      </c>
      <c r="K50" s="398" t="s">
        <v>96</v>
      </c>
      <c r="L50" s="398"/>
    </row>
    <row r="51" customFormat="false" ht="19.5" hidden="true" customHeight="true" outlineLevel="0" collapsed="false">
      <c r="A51" s="40"/>
      <c r="B51" s="40"/>
      <c r="C51" s="394"/>
      <c r="D51" s="394"/>
      <c r="E51" s="398" t="s">
        <v>97</v>
      </c>
      <c r="F51" s="398"/>
      <c r="G51" s="398"/>
      <c r="H51" s="408" t="n">
        <f aca="false">"#ссыл!+I51+#ссыл!+J51"</f>
        <v>0</v>
      </c>
      <c r="I51" s="409" t="n">
        <f aca="false">I46+I41+I36</f>
        <v>6737.88</v>
      </c>
      <c r="J51" s="409" t="n">
        <f aca="false">J36+J41+J46</f>
        <v>0</v>
      </c>
      <c r="K51" s="398" t="s">
        <v>97</v>
      </c>
      <c r="L51" s="398"/>
    </row>
    <row r="52" customFormat="false" ht="19.5" hidden="true" customHeight="true" outlineLevel="0" collapsed="false">
      <c r="A52" s="40"/>
      <c r="B52" s="40"/>
      <c r="C52" s="394"/>
      <c r="D52" s="394"/>
      <c r="E52" s="398" t="s">
        <v>62</v>
      </c>
      <c r="F52" s="398"/>
      <c r="G52" s="398"/>
      <c r="H52" s="408" t="n">
        <f aca="false">"#ссыл!+I52+#ссыл!+J52"</f>
        <v>0</v>
      </c>
      <c r="I52" s="409" t="n">
        <f aca="false">I47+I42+I37</f>
        <v>0</v>
      </c>
      <c r="J52" s="409" t="n">
        <f aca="false">J37+J42+J47</f>
        <v>0</v>
      </c>
      <c r="K52" s="398" t="s">
        <v>62</v>
      </c>
      <c r="L52" s="398"/>
    </row>
    <row r="53" customFormat="false" ht="36.75" hidden="true" customHeight="true" outlineLevel="0" collapsed="false">
      <c r="A53" s="40" t="s">
        <v>99</v>
      </c>
      <c r="B53" s="40" t="s">
        <v>235</v>
      </c>
      <c r="C53" s="394" t="n">
        <v>41640</v>
      </c>
      <c r="D53" s="394" t="n">
        <v>42004</v>
      </c>
      <c r="E53" s="410"/>
      <c r="F53" s="410"/>
      <c r="G53" s="410"/>
      <c r="H53" s="411" t="e">
        <f aca="false">H54+H55+H56+H57</f>
        <v>#VALUE!</v>
      </c>
      <c r="I53" s="412" t="n">
        <f aca="false">I54+I55+I56+I57</f>
        <v>17193.04</v>
      </c>
      <c r="J53" s="412" t="n">
        <f aca="false">J54+J55+J56+J57</f>
        <v>0</v>
      </c>
      <c r="K53" s="397" t="n">
        <f aca="false">"#ссыл!+#ссыл!+#ссыл!+#ссыл!"</f>
        <v>0</v>
      </c>
      <c r="L53" s="397"/>
    </row>
    <row r="54" customFormat="false" ht="19.5" hidden="true" customHeight="true" outlineLevel="0" collapsed="false">
      <c r="A54" s="40"/>
      <c r="B54" s="40"/>
      <c r="C54" s="394"/>
      <c r="D54" s="394"/>
      <c r="E54" s="413" t="s">
        <v>95</v>
      </c>
      <c r="F54" s="413"/>
      <c r="G54" s="413"/>
      <c r="H54" s="414" t="e">
        <f aca="false">I54+"#ссыл!+J54+#ссыл!"</f>
        <v>#VALUE!</v>
      </c>
      <c r="I54" s="415" t="n">
        <f aca="false">I74</f>
        <v>14079.15</v>
      </c>
      <c r="J54" s="416" t="n">
        <f aca="false">J74</f>
        <v>0</v>
      </c>
      <c r="K54" s="417" t="s">
        <v>95</v>
      </c>
      <c r="L54" s="417"/>
    </row>
    <row r="55" customFormat="false" ht="19.5" hidden="true" customHeight="true" outlineLevel="0" collapsed="false">
      <c r="A55" s="40"/>
      <c r="B55" s="40"/>
      <c r="C55" s="394"/>
      <c r="D55" s="394"/>
      <c r="E55" s="413" t="s">
        <v>96</v>
      </c>
      <c r="F55" s="413"/>
      <c r="G55" s="413"/>
      <c r="H55" s="414" t="e">
        <f aca="false">I55+"#ссыл!+J55+#ссыл!"</f>
        <v>#VALUE!</v>
      </c>
      <c r="I55" s="415" t="n">
        <f aca="false">I75</f>
        <v>0</v>
      </c>
      <c r="J55" s="416" t="n">
        <f aca="false">J75</f>
        <v>0</v>
      </c>
      <c r="K55" s="417" t="s">
        <v>96</v>
      </c>
      <c r="L55" s="417"/>
    </row>
    <row r="56" customFormat="false" ht="19.5" hidden="true" customHeight="true" outlineLevel="0" collapsed="false">
      <c r="A56" s="40"/>
      <c r="B56" s="40"/>
      <c r="C56" s="394"/>
      <c r="D56" s="394"/>
      <c r="E56" s="413" t="s">
        <v>97</v>
      </c>
      <c r="F56" s="413"/>
      <c r="G56" s="413"/>
      <c r="H56" s="414" t="e">
        <f aca="false">I56+"#ссыл!+J56+#ссыл!"</f>
        <v>#VALUE!</v>
      </c>
      <c r="I56" s="415" t="n">
        <f aca="false">I76</f>
        <v>3113.89</v>
      </c>
      <c r="J56" s="416" t="n">
        <f aca="false">J76</f>
        <v>0</v>
      </c>
      <c r="K56" s="417" t="s">
        <v>97</v>
      </c>
      <c r="L56" s="417"/>
    </row>
    <row r="57" customFormat="false" ht="19.5" hidden="true" customHeight="true" outlineLevel="0" collapsed="false">
      <c r="A57" s="40"/>
      <c r="B57" s="40"/>
      <c r="C57" s="394"/>
      <c r="D57" s="394"/>
      <c r="E57" s="413" t="s">
        <v>62</v>
      </c>
      <c r="F57" s="413"/>
      <c r="G57" s="413"/>
      <c r="H57" s="414" t="e">
        <f aca="false">I57+"#ссыл!+J57+#ссыл!"</f>
        <v>#VALUE!</v>
      </c>
      <c r="I57" s="415" t="n">
        <f aca="false">I86</f>
        <v>0</v>
      </c>
      <c r="J57" s="416" t="n">
        <f aca="false">J86</f>
        <v>0</v>
      </c>
      <c r="K57" s="417" t="s">
        <v>62</v>
      </c>
      <c r="L57" s="417"/>
    </row>
    <row r="58" customFormat="false" ht="18.75" hidden="true" customHeight="false" outlineLevel="0" collapsed="false">
      <c r="A58" s="40"/>
      <c r="B58" s="40"/>
      <c r="C58" s="394" t="n">
        <v>42005</v>
      </c>
      <c r="D58" s="394" t="n">
        <v>42369</v>
      </c>
      <c r="E58" s="418"/>
      <c r="F58" s="419"/>
      <c r="G58" s="419"/>
      <c r="H58" s="420" t="n">
        <f aca="false">H59+H60+H61+H62</f>
        <v>0</v>
      </c>
      <c r="I58" s="421" t="n">
        <f aca="false">I59+I60+I61+I62</f>
        <v>4780.39</v>
      </c>
      <c r="J58" s="421" t="n">
        <f aca="false">J59+J60+J61+J62</f>
        <v>0</v>
      </c>
      <c r="K58" s="418"/>
      <c r="L58" s="419"/>
    </row>
    <row r="59" customFormat="false" ht="19.5" hidden="true" customHeight="true" outlineLevel="0" collapsed="false">
      <c r="A59" s="40"/>
      <c r="B59" s="40"/>
      <c r="C59" s="394"/>
      <c r="D59" s="394"/>
      <c r="E59" s="413" t="s">
        <v>95</v>
      </c>
      <c r="F59" s="413"/>
      <c r="G59" s="413"/>
      <c r="H59" s="414" t="n">
        <f aca="false">"#ссыл!+I59+J59+#ссыл!"</f>
        <v>0</v>
      </c>
      <c r="I59" s="415" t="n">
        <f aca="false">I78</f>
        <v>0</v>
      </c>
      <c r="J59" s="416" t="n">
        <f aca="false">J78</f>
        <v>0</v>
      </c>
      <c r="K59" s="417" t="s">
        <v>95</v>
      </c>
      <c r="L59" s="417"/>
    </row>
    <row r="60" customFormat="false" ht="19.5" hidden="true" customHeight="true" outlineLevel="0" collapsed="false">
      <c r="A60" s="40"/>
      <c r="B60" s="40"/>
      <c r="C60" s="394"/>
      <c r="D60" s="394"/>
      <c r="E60" s="413" t="s">
        <v>96</v>
      </c>
      <c r="F60" s="413"/>
      <c r="G60" s="413"/>
      <c r="H60" s="414" t="n">
        <f aca="false">"#ссыл!+I60+J60+#ссыл!"</f>
        <v>0</v>
      </c>
      <c r="I60" s="415" t="n">
        <f aca="false">I79</f>
        <v>1156.4</v>
      </c>
      <c r="J60" s="416" t="n">
        <f aca="false">J79</f>
        <v>0</v>
      </c>
      <c r="K60" s="417" t="s">
        <v>96</v>
      </c>
      <c r="L60" s="417"/>
    </row>
    <row r="61" customFormat="false" ht="19.5" hidden="true" customHeight="true" outlineLevel="0" collapsed="false">
      <c r="A61" s="40"/>
      <c r="B61" s="40"/>
      <c r="C61" s="394"/>
      <c r="D61" s="394"/>
      <c r="E61" s="413" t="s">
        <v>97</v>
      </c>
      <c r="F61" s="413"/>
      <c r="G61" s="413"/>
      <c r="H61" s="414" t="n">
        <f aca="false">"#ссыл!+I61+J61+#ссыл!"</f>
        <v>0</v>
      </c>
      <c r="I61" s="415" t="n">
        <f aca="false">I80</f>
        <v>3623.99</v>
      </c>
      <c r="J61" s="416" t="n">
        <f aca="false">J80</f>
        <v>0</v>
      </c>
      <c r="K61" s="417" t="s">
        <v>97</v>
      </c>
      <c r="L61" s="417"/>
    </row>
    <row r="62" customFormat="false" ht="19.5" hidden="true" customHeight="true" outlineLevel="0" collapsed="false">
      <c r="A62" s="40"/>
      <c r="B62" s="40"/>
      <c r="C62" s="394"/>
      <c r="D62" s="394"/>
      <c r="E62" s="413" t="s">
        <v>62</v>
      </c>
      <c r="F62" s="413"/>
      <c r="G62" s="413"/>
      <c r="H62" s="414" t="n">
        <f aca="false">"#ссыл!+I62+J62+#ссыл!"</f>
        <v>0</v>
      </c>
      <c r="I62" s="415" t="n">
        <f aca="false">I88</f>
        <v>0</v>
      </c>
      <c r="J62" s="416" t="n">
        <f aca="false">J88</f>
        <v>0</v>
      </c>
      <c r="K62" s="417" t="s">
        <v>62</v>
      </c>
      <c r="L62" s="417"/>
    </row>
    <row r="63" customFormat="false" ht="18.75" hidden="true" customHeight="false" outlineLevel="0" collapsed="false">
      <c r="A63" s="40"/>
      <c r="B63" s="40"/>
      <c r="C63" s="394" t="n">
        <v>42370</v>
      </c>
      <c r="D63" s="394" t="n">
        <v>42735</v>
      </c>
      <c r="E63" s="407"/>
      <c r="F63" s="422"/>
      <c r="G63" s="422"/>
      <c r="H63" s="423" t="n">
        <f aca="false">H64+H65+H66+H67</f>
        <v>0</v>
      </c>
      <c r="I63" s="421" t="n">
        <f aca="false">I64+I65+I66+I67</f>
        <v>0</v>
      </c>
      <c r="J63" s="421" t="n">
        <f aca="false">J64+J65+J66+J67</f>
        <v>0</v>
      </c>
      <c r="K63" s="418"/>
      <c r="L63" s="424"/>
    </row>
    <row r="64" customFormat="false" ht="19.5" hidden="true" customHeight="true" outlineLevel="0" collapsed="false">
      <c r="A64" s="40"/>
      <c r="B64" s="40"/>
      <c r="C64" s="394"/>
      <c r="D64" s="394"/>
      <c r="E64" s="413" t="s">
        <v>95</v>
      </c>
      <c r="F64" s="413"/>
      <c r="G64" s="413"/>
      <c r="H64" s="414" t="n">
        <f aca="false">"#ссыл!+I64+J64+#ссыл!"</f>
        <v>0</v>
      </c>
      <c r="I64" s="415" t="n">
        <f aca="false">I82</f>
        <v>0</v>
      </c>
      <c r="J64" s="416" t="n">
        <f aca="false">J82</f>
        <v>0</v>
      </c>
      <c r="K64" s="417" t="s">
        <v>95</v>
      </c>
      <c r="L64" s="417"/>
    </row>
    <row r="65" customFormat="false" ht="19.5" hidden="true" customHeight="true" outlineLevel="0" collapsed="false">
      <c r="A65" s="40"/>
      <c r="B65" s="40"/>
      <c r="C65" s="394"/>
      <c r="D65" s="394"/>
      <c r="E65" s="413" t="s">
        <v>96</v>
      </c>
      <c r="F65" s="413"/>
      <c r="G65" s="413"/>
      <c r="H65" s="414" t="n">
        <f aca="false">"#ссыл!+I65+J65+#ссыл!"</f>
        <v>0</v>
      </c>
      <c r="I65" s="415" t="n">
        <f aca="false">I83</f>
        <v>0</v>
      </c>
      <c r="J65" s="416" t="n">
        <f aca="false">J83</f>
        <v>0</v>
      </c>
      <c r="K65" s="417" t="s">
        <v>96</v>
      </c>
      <c r="L65" s="417"/>
    </row>
    <row r="66" customFormat="false" ht="19.5" hidden="true" customHeight="true" outlineLevel="0" collapsed="false">
      <c r="A66" s="40"/>
      <c r="B66" s="40"/>
      <c r="C66" s="394"/>
      <c r="D66" s="394"/>
      <c r="E66" s="413" t="s">
        <v>97</v>
      </c>
      <c r="F66" s="413"/>
      <c r="G66" s="413"/>
      <c r="H66" s="414" t="n">
        <f aca="false">"#ссыл!+I66+J66+#ссыл!"</f>
        <v>0</v>
      </c>
      <c r="I66" s="415" t="n">
        <f aca="false">I84</f>
        <v>0</v>
      </c>
      <c r="J66" s="416" t="n">
        <f aca="false">J84</f>
        <v>0</v>
      </c>
      <c r="K66" s="417" t="s">
        <v>97</v>
      </c>
      <c r="L66" s="417"/>
    </row>
    <row r="67" customFormat="false" ht="19.5" hidden="true" customHeight="true" outlineLevel="0" collapsed="false">
      <c r="A67" s="40"/>
      <c r="B67" s="40"/>
      <c r="C67" s="394"/>
      <c r="D67" s="394"/>
      <c r="E67" s="413" t="s">
        <v>62</v>
      </c>
      <c r="F67" s="413"/>
      <c r="G67" s="413"/>
      <c r="H67" s="414" t="n">
        <f aca="false">"#ссыл!+I67+J67+#ссыл!"</f>
        <v>0</v>
      </c>
      <c r="I67" s="415" t="n">
        <f aca="false">I90</f>
        <v>0</v>
      </c>
      <c r="J67" s="416" t="n">
        <f aca="false">J90</f>
        <v>0</v>
      </c>
      <c r="K67" s="417" t="s">
        <v>62</v>
      </c>
      <c r="L67" s="417"/>
    </row>
    <row r="68" customFormat="false" ht="19.5" hidden="true" customHeight="true" outlineLevel="0" collapsed="false">
      <c r="A68" s="40" t="s">
        <v>94</v>
      </c>
      <c r="B68" s="40"/>
      <c r="C68" s="394" t="n">
        <v>41640</v>
      </c>
      <c r="D68" s="394" t="n">
        <v>42735</v>
      </c>
      <c r="E68" s="407"/>
      <c r="F68" s="422"/>
      <c r="G68" s="422"/>
      <c r="H68" s="423" t="n">
        <f aca="false">H69+H70+H71+H72</f>
        <v>0</v>
      </c>
      <c r="I68" s="425" t="n">
        <f aca="false">I69+I70+I71+I72</f>
        <v>21973.43</v>
      </c>
      <c r="J68" s="425" t="n">
        <f aca="false">J69+J70+J71+J72</f>
        <v>0</v>
      </c>
      <c r="K68" s="418"/>
      <c r="L68" s="419"/>
    </row>
    <row r="69" customFormat="false" ht="19.5" hidden="true" customHeight="true" outlineLevel="0" collapsed="false">
      <c r="A69" s="40"/>
      <c r="B69" s="40"/>
      <c r="C69" s="394"/>
      <c r="D69" s="394"/>
      <c r="E69" s="413" t="s">
        <v>95</v>
      </c>
      <c r="F69" s="413"/>
      <c r="G69" s="413"/>
      <c r="H69" s="426" t="n">
        <f aca="false">"#ссыл!+I69+J69+#ссыл!"</f>
        <v>0</v>
      </c>
      <c r="I69" s="427" t="n">
        <f aca="false">I54+I59+I64</f>
        <v>14079.15</v>
      </c>
      <c r="J69" s="416" t="n">
        <f aca="false">J54+J59+J64</f>
        <v>0</v>
      </c>
      <c r="K69" s="428" t="s">
        <v>95</v>
      </c>
      <c r="L69" s="428"/>
    </row>
    <row r="70" customFormat="false" ht="19.5" hidden="true" customHeight="true" outlineLevel="0" collapsed="false">
      <c r="A70" s="40"/>
      <c r="B70" s="40"/>
      <c r="C70" s="394"/>
      <c r="D70" s="394"/>
      <c r="E70" s="413" t="s">
        <v>96</v>
      </c>
      <c r="F70" s="413"/>
      <c r="G70" s="413"/>
      <c r="H70" s="426" t="n">
        <f aca="false">"#ссыл!+I70+J70+#ссыл!"</f>
        <v>0</v>
      </c>
      <c r="I70" s="427" t="n">
        <f aca="false">I55+I60+I65</f>
        <v>1156.4</v>
      </c>
      <c r="J70" s="416" t="n">
        <f aca="false">J55+J60+J65</f>
        <v>0</v>
      </c>
      <c r="K70" s="428" t="s">
        <v>96</v>
      </c>
      <c r="L70" s="428"/>
    </row>
    <row r="71" customFormat="false" ht="19.5" hidden="true" customHeight="true" outlineLevel="0" collapsed="false">
      <c r="A71" s="40"/>
      <c r="B71" s="40"/>
      <c r="C71" s="394"/>
      <c r="D71" s="394"/>
      <c r="E71" s="413" t="s">
        <v>97</v>
      </c>
      <c r="F71" s="413"/>
      <c r="G71" s="413"/>
      <c r="H71" s="426" t="n">
        <f aca="false">"#ссыл!+I71+J71+#ссыл!"</f>
        <v>0</v>
      </c>
      <c r="I71" s="427" t="n">
        <f aca="false">I56+I61+I66</f>
        <v>6737.88</v>
      </c>
      <c r="J71" s="416" t="n">
        <f aca="false">J56+J61+J66</f>
        <v>0</v>
      </c>
      <c r="K71" s="428" t="s">
        <v>97</v>
      </c>
      <c r="L71" s="428"/>
    </row>
    <row r="72" customFormat="false" ht="19.5" hidden="true" customHeight="true" outlineLevel="0" collapsed="false">
      <c r="A72" s="40"/>
      <c r="B72" s="40"/>
      <c r="C72" s="394"/>
      <c r="D72" s="394"/>
      <c r="E72" s="413" t="s">
        <v>62</v>
      </c>
      <c r="F72" s="413"/>
      <c r="G72" s="413"/>
      <c r="H72" s="426" t="n">
        <f aca="false">"#ссыл!+I72+J72+#ссыл!"</f>
        <v>0</v>
      </c>
      <c r="I72" s="427" t="n">
        <f aca="false">I57+I62+I67</f>
        <v>0</v>
      </c>
      <c r="J72" s="416" t="n">
        <f aca="false">J57+J62+J67</f>
        <v>0</v>
      </c>
      <c r="K72" s="428" t="s">
        <v>62</v>
      </c>
      <c r="L72" s="428"/>
    </row>
    <row r="73" customFormat="false" ht="24" hidden="true" customHeight="true" outlineLevel="0" collapsed="false">
      <c r="A73" s="40" t="s">
        <v>58</v>
      </c>
      <c r="B73" s="40" t="s">
        <v>59</v>
      </c>
      <c r="C73" s="394" t="n">
        <v>41640</v>
      </c>
      <c r="D73" s="394" t="n">
        <v>42004</v>
      </c>
      <c r="E73" s="395" t="s">
        <v>444</v>
      </c>
      <c r="F73" s="395"/>
      <c r="G73" s="395"/>
      <c r="H73" s="429" t="n">
        <f aca="false">H74+H75+H76</f>
        <v>0</v>
      </c>
      <c r="I73" s="430" t="n">
        <f aca="false">I74+I75+I76</f>
        <v>17193.04</v>
      </c>
      <c r="J73" s="430" t="n">
        <f aca="false">J74+J75+J76</f>
        <v>0</v>
      </c>
      <c r="K73" s="403"/>
      <c r="L73" s="431" t="n">
        <f aca="false">L74+L75+L76</f>
        <v>1941.889</v>
      </c>
    </row>
    <row r="74" customFormat="false" ht="19.5" hidden="true" customHeight="true" outlineLevel="0" collapsed="false">
      <c r="A74" s="40"/>
      <c r="B74" s="40"/>
      <c r="C74" s="394"/>
      <c r="D74" s="394"/>
      <c r="E74" s="432" t="s">
        <v>95</v>
      </c>
      <c r="F74" s="432"/>
      <c r="G74" s="432"/>
      <c r="H74" s="433" t="n">
        <f aca="false">"#ссыл!+I74+J74+L74"</f>
        <v>0</v>
      </c>
      <c r="I74" s="434" t="n">
        <v>14079.15</v>
      </c>
      <c r="J74" s="435" t="n">
        <v>0</v>
      </c>
      <c r="K74" s="436" t="s">
        <v>95</v>
      </c>
      <c r="L74" s="437" t="n">
        <v>1408</v>
      </c>
    </row>
    <row r="75" customFormat="false" ht="19.5" hidden="true" customHeight="true" outlineLevel="0" collapsed="false">
      <c r="A75" s="40"/>
      <c r="B75" s="40"/>
      <c r="C75" s="394"/>
      <c r="D75" s="394"/>
      <c r="E75" s="432" t="s">
        <v>96</v>
      </c>
      <c r="F75" s="432"/>
      <c r="G75" s="432"/>
      <c r="H75" s="438" t="n">
        <f aca="false">"#ссыл!+I75+J75+L75"</f>
        <v>0</v>
      </c>
      <c r="I75" s="434" t="n">
        <v>0</v>
      </c>
      <c r="J75" s="435" t="n">
        <v>0</v>
      </c>
      <c r="K75" s="436" t="s">
        <v>96</v>
      </c>
      <c r="L75" s="437"/>
    </row>
    <row r="76" customFormat="false" ht="19.5" hidden="true" customHeight="true" outlineLevel="0" collapsed="false">
      <c r="A76" s="40"/>
      <c r="B76" s="40"/>
      <c r="C76" s="394"/>
      <c r="D76" s="394"/>
      <c r="E76" s="432" t="s">
        <v>97</v>
      </c>
      <c r="F76" s="432"/>
      <c r="G76" s="432"/>
      <c r="H76" s="438" t="n">
        <f aca="false">"#ссыл!+I76+J76+L76"</f>
        <v>0</v>
      </c>
      <c r="I76" s="434" t="n">
        <v>3113.89</v>
      </c>
      <c r="J76" s="435" t="n">
        <v>0</v>
      </c>
      <c r="K76" s="436" t="s">
        <v>97</v>
      </c>
      <c r="L76" s="437" t="n">
        <v>533.889</v>
      </c>
    </row>
    <row r="77" customFormat="false" ht="16.5" hidden="true" customHeight="true" outlineLevel="0" collapsed="false">
      <c r="A77" s="40"/>
      <c r="B77" s="40"/>
      <c r="C77" s="394" t="n">
        <v>42005</v>
      </c>
      <c r="D77" s="394" t="n">
        <v>42369</v>
      </c>
      <c r="E77" s="395" t="s">
        <v>444</v>
      </c>
      <c r="F77" s="395"/>
      <c r="G77" s="395"/>
      <c r="H77" s="429" t="n">
        <f aca="false">H78+H79+H80</f>
        <v>0</v>
      </c>
      <c r="I77" s="429" t="n">
        <f aca="false">I78+I79+I80</f>
        <v>4780.39</v>
      </c>
      <c r="J77" s="429" t="n">
        <f aca="false">J78+J79+J80</f>
        <v>0</v>
      </c>
      <c r="K77" s="403"/>
      <c r="L77" s="431" t="n">
        <f aca="false">L78+L79+L80</f>
        <v>52266.54</v>
      </c>
    </row>
    <row r="78" customFormat="false" ht="19.5" hidden="true" customHeight="true" outlineLevel="0" collapsed="false">
      <c r="A78" s="40"/>
      <c r="B78" s="40"/>
      <c r="C78" s="394"/>
      <c r="D78" s="394"/>
      <c r="E78" s="432" t="s">
        <v>95</v>
      </c>
      <c r="F78" s="432"/>
      <c r="G78" s="432"/>
      <c r="H78" s="438" t="n">
        <f aca="false">"#ссыл!+I78+L78+J78"</f>
        <v>0</v>
      </c>
      <c r="I78" s="434" t="n">
        <v>0</v>
      </c>
      <c r="J78" s="435" t="n">
        <v>0</v>
      </c>
      <c r="K78" s="436" t="s">
        <v>95</v>
      </c>
      <c r="L78" s="437" t="n">
        <v>18791</v>
      </c>
    </row>
    <row r="79" customFormat="false" ht="19.5" hidden="true" customHeight="true" outlineLevel="0" collapsed="false">
      <c r="A79" s="40"/>
      <c r="B79" s="40"/>
      <c r="C79" s="394"/>
      <c r="D79" s="394"/>
      <c r="E79" s="432" t="s">
        <v>96</v>
      </c>
      <c r="F79" s="432"/>
      <c r="G79" s="432"/>
      <c r="H79" s="438" t="n">
        <f aca="false">"#ссыл!+I79+L79+J79"</f>
        <v>0</v>
      </c>
      <c r="I79" s="434" t="n">
        <v>1156.4</v>
      </c>
      <c r="J79" s="435" t="n">
        <v>0</v>
      </c>
      <c r="K79" s="436" t="s">
        <v>96</v>
      </c>
      <c r="L79" s="437" t="n">
        <v>16821.14</v>
      </c>
    </row>
    <row r="80" customFormat="false" ht="19.5" hidden="true" customHeight="true" outlineLevel="0" collapsed="false">
      <c r="A80" s="40"/>
      <c r="B80" s="40"/>
      <c r="C80" s="394"/>
      <c r="D80" s="394"/>
      <c r="E80" s="432" t="s">
        <v>97</v>
      </c>
      <c r="F80" s="432"/>
      <c r="G80" s="432"/>
      <c r="H80" s="438" t="n">
        <f aca="false">"#ссыл!+I80+L80+J80"</f>
        <v>0</v>
      </c>
      <c r="I80" s="434" t="n">
        <v>3623.99</v>
      </c>
      <c r="J80" s="435" t="n">
        <v>0</v>
      </c>
      <c r="K80" s="436" t="s">
        <v>97</v>
      </c>
      <c r="L80" s="437" t="n">
        <v>16654.4</v>
      </c>
    </row>
    <row r="81" customFormat="false" ht="16.5" hidden="true" customHeight="true" outlineLevel="0" collapsed="false">
      <c r="A81" s="40"/>
      <c r="B81" s="40"/>
      <c r="C81" s="394" t="n">
        <v>42370</v>
      </c>
      <c r="D81" s="394" t="n">
        <v>42735</v>
      </c>
      <c r="E81" s="395" t="s">
        <v>444</v>
      </c>
      <c r="F81" s="395"/>
      <c r="G81" s="395"/>
      <c r="H81" s="429" t="n">
        <f aca="false">H82+H83+H84</f>
        <v>0</v>
      </c>
      <c r="I81" s="439" t="n">
        <f aca="false">I82+I83+I84</f>
        <v>0</v>
      </c>
      <c r="J81" s="439" t="n">
        <f aca="false">J82+J83+J84</f>
        <v>0</v>
      </c>
      <c r="K81" s="403"/>
      <c r="L81" s="440" t="n">
        <f aca="false">L82+L83+L84</f>
        <v>54641</v>
      </c>
    </row>
    <row r="82" customFormat="false" ht="19.5" hidden="true" customHeight="true" outlineLevel="0" collapsed="false">
      <c r="A82" s="40"/>
      <c r="B82" s="40"/>
      <c r="C82" s="394"/>
      <c r="D82" s="394"/>
      <c r="E82" s="432" t="s">
        <v>95</v>
      </c>
      <c r="F82" s="432"/>
      <c r="G82" s="432"/>
      <c r="H82" s="441" t="n">
        <f aca="false">"#ссыл!+I82+J82+L82"</f>
        <v>0</v>
      </c>
      <c r="I82" s="434" t="n">
        <v>0</v>
      </c>
      <c r="J82" s="435" t="n">
        <v>0</v>
      </c>
      <c r="K82" s="436" t="s">
        <v>95</v>
      </c>
      <c r="L82" s="437" t="n">
        <v>18488</v>
      </c>
    </row>
    <row r="83" customFormat="false" ht="19.5" hidden="true" customHeight="true" outlineLevel="0" collapsed="false">
      <c r="A83" s="40"/>
      <c r="B83" s="40"/>
      <c r="C83" s="394"/>
      <c r="D83" s="394"/>
      <c r="E83" s="432" t="s">
        <v>96</v>
      </c>
      <c r="F83" s="432"/>
      <c r="G83" s="432"/>
      <c r="H83" s="441" t="n">
        <f aca="false">"#ссыл!+I83+J83+L83"</f>
        <v>0</v>
      </c>
      <c r="I83" s="434" t="n">
        <v>0</v>
      </c>
      <c r="J83" s="435" t="n">
        <v>0</v>
      </c>
      <c r="K83" s="436" t="s">
        <v>96</v>
      </c>
      <c r="L83" s="437" t="n">
        <v>17648</v>
      </c>
    </row>
    <row r="84" customFormat="false" ht="19.5" hidden="true" customHeight="true" outlineLevel="0" collapsed="false">
      <c r="A84" s="40"/>
      <c r="B84" s="40"/>
      <c r="C84" s="394"/>
      <c r="D84" s="394"/>
      <c r="E84" s="432" t="s">
        <v>97</v>
      </c>
      <c r="F84" s="432"/>
      <c r="G84" s="432"/>
      <c r="H84" s="438" t="n">
        <f aca="false">"#ссыл!+I84+J84+L84"</f>
        <v>0</v>
      </c>
      <c r="I84" s="434" t="n">
        <v>0</v>
      </c>
      <c r="J84" s="435" t="n">
        <v>0</v>
      </c>
      <c r="K84" s="436" t="s">
        <v>97</v>
      </c>
      <c r="L84" s="437" t="n">
        <v>18505</v>
      </c>
    </row>
    <row r="85" customFormat="false" ht="18.75" hidden="true" customHeight="false" outlineLevel="0" collapsed="false">
      <c r="A85" s="44" t="s">
        <v>94</v>
      </c>
      <c r="B85" s="44"/>
      <c r="C85" s="442" t="n">
        <v>41640</v>
      </c>
      <c r="D85" s="442" t="n">
        <v>42735</v>
      </c>
      <c r="E85" s="443"/>
      <c r="F85" s="424"/>
      <c r="G85" s="424"/>
      <c r="H85" s="396" t="n">
        <f aca="false">H81+H77+H73</f>
        <v>0</v>
      </c>
      <c r="I85" s="396" t="n">
        <f aca="false">I81+I77+I73</f>
        <v>21973.43</v>
      </c>
      <c r="J85" s="396" t="n">
        <f aca="false">J81+J77+J73</f>
        <v>0</v>
      </c>
      <c r="K85" s="444"/>
      <c r="L85" s="445" t="n">
        <f aca="false">L81+L77+L73</f>
        <v>108849.429</v>
      </c>
    </row>
    <row r="86" customFormat="false" ht="249.75" hidden="true" customHeight="true" outlineLevel="0" collapsed="false">
      <c r="A86" s="40" t="s">
        <v>61</v>
      </c>
      <c r="B86" s="40" t="s">
        <v>235</v>
      </c>
      <c r="C86" s="394" t="n">
        <v>41640</v>
      </c>
      <c r="D86" s="394" t="n">
        <v>42004</v>
      </c>
      <c r="E86" s="441" t="n">
        <f aca="false">"#ссыл!+I86+J86+K86"</f>
        <v>0</v>
      </c>
      <c r="F86" s="441"/>
      <c r="G86" s="441"/>
      <c r="H86" s="441"/>
      <c r="I86" s="446" t="n">
        <v>0</v>
      </c>
      <c r="J86" s="446" t="n">
        <v>0</v>
      </c>
      <c r="K86" s="446" t="n">
        <v>113.4</v>
      </c>
      <c r="L86" s="446"/>
    </row>
    <row r="87" customFormat="false" ht="15" hidden="true" customHeight="false" outlineLevel="0" collapsed="false">
      <c r="A87" s="40"/>
      <c r="B87" s="40"/>
      <c r="C87" s="394"/>
      <c r="D87" s="394"/>
      <c r="E87" s="441"/>
      <c r="F87" s="441"/>
      <c r="G87" s="441"/>
      <c r="H87" s="441"/>
      <c r="I87" s="446"/>
      <c r="J87" s="446"/>
      <c r="K87" s="446"/>
      <c r="L87" s="446"/>
    </row>
    <row r="88" customFormat="false" ht="16.5" hidden="true" customHeight="true" outlineLevel="0" collapsed="false">
      <c r="A88" s="40"/>
      <c r="B88" s="40"/>
      <c r="C88" s="394" t="n">
        <v>42005</v>
      </c>
      <c r="D88" s="394" t="n">
        <v>42369</v>
      </c>
      <c r="E88" s="441" t="n">
        <f aca="false">"#ссыл!+I88+J88+K88"</f>
        <v>0</v>
      </c>
      <c r="F88" s="441"/>
      <c r="G88" s="441"/>
      <c r="H88" s="441"/>
      <c r="I88" s="446" t="n">
        <v>0</v>
      </c>
      <c r="J88" s="446" t="n">
        <v>0</v>
      </c>
      <c r="K88" s="446" t="n">
        <v>1096.49</v>
      </c>
      <c r="L88" s="446"/>
    </row>
    <row r="89" customFormat="false" ht="15" hidden="true" customHeight="false" outlineLevel="0" collapsed="false">
      <c r="A89" s="40"/>
      <c r="B89" s="40"/>
      <c r="C89" s="394"/>
      <c r="D89" s="394"/>
      <c r="E89" s="441"/>
      <c r="F89" s="441"/>
      <c r="G89" s="441"/>
      <c r="H89" s="441"/>
      <c r="I89" s="446"/>
      <c r="J89" s="446"/>
      <c r="K89" s="446"/>
      <c r="L89" s="446"/>
    </row>
    <row r="90" customFormat="false" ht="16.5" hidden="true" customHeight="true" outlineLevel="0" collapsed="false">
      <c r="A90" s="40"/>
      <c r="B90" s="40"/>
      <c r="C90" s="394" t="n">
        <v>42370</v>
      </c>
      <c r="D90" s="394" t="n">
        <v>42735</v>
      </c>
      <c r="E90" s="441" t="n">
        <f aca="false">"#ссыл!+I90+J90+K90"</f>
        <v>0</v>
      </c>
      <c r="F90" s="441"/>
      <c r="G90" s="441"/>
      <c r="H90" s="441"/>
      <c r="I90" s="446" t="n">
        <v>0</v>
      </c>
      <c r="J90" s="446" t="n">
        <v>0</v>
      </c>
      <c r="K90" s="446" t="n">
        <v>214</v>
      </c>
      <c r="L90" s="446"/>
    </row>
    <row r="91" customFormat="false" ht="15" hidden="true" customHeight="false" outlineLevel="0" collapsed="false">
      <c r="A91" s="40"/>
      <c r="B91" s="40"/>
      <c r="C91" s="394"/>
      <c r="D91" s="394"/>
      <c r="E91" s="441"/>
      <c r="F91" s="441"/>
      <c r="G91" s="441"/>
      <c r="H91" s="441"/>
      <c r="I91" s="446"/>
      <c r="J91" s="446"/>
      <c r="K91" s="446"/>
      <c r="L91" s="446"/>
    </row>
    <row r="92" customFormat="false" ht="23.85" hidden="true" customHeight="true" outlineLevel="0" collapsed="false">
      <c r="A92" s="44" t="s">
        <v>110</v>
      </c>
      <c r="B92" s="44"/>
      <c r="C92" s="442" t="n">
        <v>41640</v>
      </c>
      <c r="D92" s="442" t="n">
        <v>42735</v>
      </c>
      <c r="E92" s="429" t="n">
        <f aca="false">SUM(E86:E91)</f>
        <v>0</v>
      </c>
      <c r="F92" s="429"/>
      <c r="G92" s="429"/>
      <c r="H92" s="429"/>
      <c r="I92" s="430" t="n">
        <f aca="false">SUM(I86:I91)</f>
        <v>0</v>
      </c>
      <c r="J92" s="430" t="n">
        <f aca="false">SUM(J86:J91)</f>
        <v>0</v>
      </c>
      <c r="K92" s="429" t="n">
        <f aca="false">SUM(K86:K91)</f>
        <v>1423.89</v>
      </c>
      <c r="L92" s="429"/>
    </row>
    <row r="93" customFormat="false" ht="36" hidden="true" customHeight="true" outlineLevel="0" collapsed="false">
      <c r="A93" s="289" t="s">
        <v>64</v>
      </c>
      <c r="B93" s="40" t="s">
        <v>67</v>
      </c>
      <c r="C93" s="394" t="n">
        <v>41640</v>
      </c>
      <c r="D93" s="394" t="n">
        <v>42004</v>
      </c>
      <c r="E93" s="429" t="n">
        <f aca="false">"#ссыл!+I93+J93+K93"</f>
        <v>0</v>
      </c>
      <c r="F93" s="429"/>
      <c r="G93" s="429"/>
      <c r="H93" s="429"/>
      <c r="I93" s="429" t="n">
        <f aca="false">I106+I113</f>
        <v>0</v>
      </c>
      <c r="J93" s="429" t="n">
        <f aca="false">J106+J113</f>
        <v>0</v>
      </c>
      <c r="K93" s="429" t="n">
        <f aca="false">K106+K113</f>
        <v>141.8</v>
      </c>
      <c r="L93" s="429"/>
    </row>
    <row r="94" customFormat="false" ht="15.75" hidden="true" customHeight="true" outlineLevel="0" collapsed="false">
      <c r="A94" s="384" t="s">
        <v>271</v>
      </c>
      <c r="B94" s="40"/>
      <c r="C94" s="394"/>
      <c r="D94" s="394"/>
      <c r="E94" s="429"/>
      <c r="F94" s="429"/>
      <c r="G94" s="429"/>
      <c r="H94" s="429"/>
      <c r="I94" s="429"/>
      <c r="J94" s="429"/>
      <c r="K94" s="429"/>
      <c r="L94" s="429"/>
    </row>
    <row r="95" customFormat="false" ht="35.25" hidden="true" customHeight="true" outlineLevel="0" collapsed="false">
      <c r="A95" s="384"/>
      <c r="B95" s="40"/>
      <c r="C95" s="394" t="n">
        <v>41640</v>
      </c>
      <c r="D95" s="394" t="n">
        <v>42004</v>
      </c>
      <c r="E95" s="447" t="s">
        <v>444</v>
      </c>
      <c r="F95" s="447"/>
      <c r="G95" s="447"/>
      <c r="H95" s="429" t="n">
        <f aca="false">H96+H97+H98+H99</f>
        <v>0</v>
      </c>
      <c r="I95" s="448" t="n">
        <f aca="false">I96+I97+I98+I99</f>
        <v>0</v>
      </c>
      <c r="J95" s="448" t="n">
        <f aca="false">J96+J97+J98+J99</f>
        <v>0</v>
      </c>
      <c r="K95" s="449"/>
      <c r="L95" s="450"/>
    </row>
    <row r="96" customFormat="false" ht="26.25" hidden="true" customHeight="true" outlineLevel="0" collapsed="false">
      <c r="A96" s="384"/>
      <c r="B96" s="40"/>
      <c r="C96" s="394"/>
      <c r="D96" s="394"/>
      <c r="E96" s="413" t="s">
        <v>95</v>
      </c>
      <c r="F96" s="413"/>
      <c r="G96" s="413"/>
      <c r="H96" s="414" t="n">
        <f aca="false">"#ссыл!+I96+J96+#ссыл!"</f>
        <v>0</v>
      </c>
      <c r="I96" s="414" t="n">
        <f aca="false">I116</f>
        <v>0</v>
      </c>
      <c r="J96" s="414" t="n">
        <f aca="false">J116</f>
        <v>0</v>
      </c>
      <c r="K96" s="451"/>
      <c r="L96" s="452"/>
    </row>
    <row r="97" customFormat="false" ht="26.25" hidden="true" customHeight="true" outlineLevel="0" collapsed="false">
      <c r="A97" s="384"/>
      <c r="B97" s="40"/>
      <c r="C97" s="394"/>
      <c r="D97" s="394"/>
      <c r="E97" s="413" t="s">
        <v>96</v>
      </c>
      <c r="F97" s="413"/>
      <c r="G97" s="413"/>
      <c r="H97" s="414" t="n">
        <f aca="false">"#ссыл!+I97+J97+#ссыл!"</f>
        <v>0</v>
      </c>
      <c r="I97" s="414" t="n">
        <f aca="false">I117</f>
        <v>0</v>
      </c>
      <c r="J97" s="414" t="n">
        <f aca="false">J117</f>
        <v>0</v>
      </c>
      <c r="K97" s="453"/>
      <c r="L97" s="454"/>
    </row>
    <row r="98" customFormat="false" ht="21.75" hidden="true" customHeight="true" outlineLevel="0" collapsed="false">
      <c r="A98" s="384"/>
      <c r="B98" s="40"/>
      <c r="C98" s="394"/>
      <c r="D98" s="394"/>
      <c r="E98" s="413" t="s">
        <v>97</v>
      </c>
      <c r="F98" s="413"/>
      <c r="G98" s="413"/>
      <c r="H98" s="414" t="n">
        <f aca="false">"#ссыл!+I98+J98+#ссыл!"</f>
        <v>0</v>
      </c>
      <c r="I98" s="414" t="n">
        <f aca="false">I118</f>
        <v>0</v>
      </c>
      <c r="J98" s="414" t="n">
        <f aca="false">J118</f>
        <v>0</v>
      </c>
      <c r="K98" s="451"/>
      <c r="L98" s="452"/>
    </row>
    <row r="99" customFormat="false" ht="33" hidden="true" customHeight="true" outlineLevel="0" collapsed="false">
      <c r="A99" s="384"/>
      <c r="B99" s="40"/>
      <c r="C99" s="394"/>
      <c r="D99" s="394"/>
      <c r="E99" s="455" t="s">
        <v>62</v>
      </c>
      <c r="F99" s="455"/>
      <c r="G99" s="455"/>
      <c r="H99" s="414" t="n">
        <f aca="false">"#ссыл!+I99+J99+#ссыл!"</f>
        <v>0</v>
      </c>
      <c r="I99" s="414" t="n">
        <f aca="false">I119</f>
        <v>0</v>
      </c>
      <c r="J99" s="414" t="n">
        <f aca="false">J119</f>
        <v>0</v>
      </c>
      <c r="K99" s="456"/>
      <c r="L99" s="457"/>
    </row>
    <row r="100" customFormat="false" ht="33" hidden="true" customHeight="true" outlineLevel="0" collapsed="false">
      <c r="A100" s="384"/>
      <c r="B100" s="40"/>
      <c r="C100" s="458"/>
      <c r="D100" s="458"/>
      <c r="E100" s="449"/>
      <c r="F100" s="450" t="s">
        <v>444</v>
      </c>
      <c r="G100" s="450"/>
      <c r="H100" s="429" t="n">
        <f aca="false">H101+H102+H103+H104</f>
        <v>0</v>
      </c>
      <c r="I100" s="448" t="n">
        <f aca="false">I101+I102+I103+I104</f>
        <v>0</v>
      </c>
      <c r="J100" s="448" t="n">
        <f aca="false">J101+J102+J103+J104</f>
        <v>0</v>
      </c>
      <c r="K100" s="449"/>
      <c r="L100" s="450"/>
    </row>
    <row r="101" customFormat="false" ht="33" hidden="true" customHeight="true" outlineLevel="0" collapsed="false">
      <c r="A101" s="384"/>
      <c r="B101" s="40"/>
      <c r="C101" s="458"/>
      <c r="D101" s="458"/>
      <c r="E101" s="413" t="s">
        <v>95</v>
      </c>
      <c r="F101" s="413"/>
      <c r="G101" s="413"/>
      <c r="H101" s="414" t="n">
        <f aca="false">"#ссыл!+I101+J101+#ссыл!"</f>
        <v>0</v>
      </c>
      <c r="I101" s="414" t="n">
        <f aca="false">I121</f>
        <v>0</v>
      </c>
      <c r="J101" s="414" t="n">
        <f aca="false">J121</f>
        <v>0</v>
      </c>
      <c r="K101" s="451"/>
      <c r="L101" s="452"/>
    </row>
    <row r="102" customFormat="false" ht="33" hidden="true" customHeight="true" outlineLevel="0" collapsed="false">
      <c r="A102" s="384"/>
      <c r="B102" s="40"/>
      <c r="C102" s="458"/>
      <c r="D102" s="458"/>
      <c r="E102" s="413" t="s">
        <v>96</v>
      </c>
      <c r="F102" s="413"/>
      <c r="G102" s="413"/>
      <c r="H102" s="414" t="n">
        <f aca="false">"#ссыл!+I102+J102+#ссыл!"</f>
        <v>0</v>
      </c>
      <c r="I102" s="414" t="n">
        <f aca="false">I122</f>
        <v>0</v>
      </c>
      <c r="J102" s="414" t="n">
        <f aca="false">J122</f>
        <v>0</v>
      </c>
      <c r="K102" s="453"/>
      <c r="L102" s="454"/>
    </row>
    <row r="103" customFormat="false" ht="19.5" hidden="true" customHeight="true" outlineLevel="0" collapsed="false">
      <c r="A103" s="384"/>
      <c r="B103" s="40"/>
      <c r="C103" s="394" t="n">
        <v>41640</v>
      </c>
      <c r="D103" s="394" t="n">
        <v>42004</v>
      </c>
      <c r="E103" s="413" t="s">
        <v>97</v>
      </c>
      <c r="F103" s="413"/>
      <c r="G103" s="413"/>
      <c r="H103" s="414" t="n">
        <f aca="false">"#ссыл!+I103+J103+#ссыл!"</f>
        <v>0</v>
      </c>
      <c r="I103" s="414" t="n">
        <f aca="false">I123</f>
        <v>0</v>
      </c>
      <c r="J103" s="414" t="n">
        <f aca="false">J123</f>
        <v>0</v>
      </c>
      <c r="K103" s="451"/>
      <c r="L103" s="452"/>
    </row>
    <row r="104" customFormat="false" ht="19.5" hidden="true" customHeight="true" outlineLevel="0" collapsed="false">
      <c r="A104" s="384"/>
      <c r="B104" s="40"/>
      <c r="C104" s="394"/>
      <c r="D104" s="394"/>
      <c r="E104" s="455" t="s">
        <v>62</v>
      </c>
      <c r="F104" s="455"/>
      <c r="G104" s="455"/>
      <c r="H104" s="414" t="n">
        <f aca="false">"#ссыл!+I104+J104+#ссыл!"</f>
        <v>0</v>
      </c>
      <c r="I104" s="414" t="n">
        <f aca="false">I124</f>
        <v>0</v>
      </c>
      <c r="J104" s="414" t="n">
        <f aca="false">J124</f>
        <v>0</v>
      </c>
      <c r="K104" s="456"/>
      <c r="L104" s="457"/>
    </row>
    <row r="105" customFormat="false" ht="23.85" hidden="true" customHeight="true" outlineLevel="0" collapsed="false">
      <c r="A105" s="459" t="s">
        <v>110</v>
      </c>
      <c r="B105" s="459"/>
      <c r="C105" s="460" t="n">
        <v>41640</v>
      </c>
      <c r="D105" s="460" t="n">
        <v>42735</v>
      </c>
      <c r="E105" s="429" t="n">
        <f aca="false">H100+H95++++++E93</f>
        <v>0</v>
      </c>
      <c r="F105" s="429"/>
      <c r="G105" s="429"/>
      <c r="H105" s="429"/>
      <c r="I105" s="430" t="n">
        <f aca="false">I100+I95+I93</f>
        <v>0</v>
      </c>
      <c r="J105" s="430" t="n">
        <f aca="false">J100+J95+J93</f>
        <v>0</v>
      </c>
      <c r="K105" s="429" t="n">
        <f aca="false">"#ссыл!+#ссыл!+K93"</f>
        <v>0</v>
      </c>
      <c r="L105" s="429"/>
    </row>
    <row r="106" customFormat="false" ht="15.75" hidden="true" customHeight="true" outlineLevel="0" collapsed="false">
      <c r="A106" s="289" t="s">
        <v>269</v>
      </c>
      <c r="B106" s="40" t="s">
        <v>67</v>
      </c>
      <c r="C106" s="394" t="n">
        <v>41640</v>
      </c>
      <c r="D106" s="394" t="n">
        <v>42004</v>
      </c>
      <c r="E106" s="441" t="n">
        <f aca="false">"#ссыл!+I106+J106+K106"</f>
        <v>0</v>
      </c>
      <c r="F106" s="441"/>
      <c r="G106" s="441"/>
      <c r="H106" s="441"/>
      <c r="I106" s="446" t="n">
        <v>0</v>
      </c>
      <c r="J106" s="446" t="n">
        <v>0</v>
      </c>
      <c r="K106" s="446" t="n">
        <v>141.8</v>
      </c>
      <c r="L106" s="446"/>
    </row>
    <row r="107" customFormat="false" ht="330.75" hidden="true" customHeight="false" outlineLevel="0" collapsed="false">
      <c r="A107" s="289" t="s">
        <v>271</v>
      </c>
      <c r="B107" s="40"/>
      <c r="C107" s="394"/>
      <c r="D107" s="394"/>
      <c r="E107" s="441"/>
      <c r="F107" s="441"/>
      <c r="G107" s="441"/>
      <c r="H107" s="441"/>
      <c r="I107" s="446"/>
      <c r="J107" s="446"/>
      <c r="K107" s="446"/>
      <c r="L107" s="446"/>
    </row>
    <row r="108" customFormat="false" ht="16.5" hidden="true" customHeight="true" outlineLevel="0" collapsed="false">
      <c r="A108" s="461"/>
      <c r="B108" s="40"/>
      <c r="C108" s="394" t="n">
        <v>41640</v>
      </c>
      <c r="D108" s="394" t="n">
        <v>42004</v>
      </c>
      <c r="E108" s="441" t="n">
        <f aca="false">"#ссыл!+I108+J108+K108"</f>
        <v>0</v>
      </c>
      <c r="F108" s="441"/>
      <c r="G108" s="441"/>
      <c r="H108" s="441"/>
      <c r="I108" s="446" t="n">
        <v>0</v>
      </c>
      <c r="J108" s="446" t="n">
        <v>0</v>
      </c>
      <c r="K108" s="446" t="n">
        <v>360.5</v>
      </c>
      <c r="L108" s="446"/>
    </row>
    <row r="109" customFormat="false" ht="15" hidden="true" customHeight="false" outlineLevel="0" collapsed="false">
      <c r="A109" s="461"/>
      <c r="B109" s="40"/>
      <c r="C109" s="394"/>
      <c r="D109" s="394"/>
      <c r="E109" s="441"/>
      <c r="F109" s="441"/>
      <c r="G109" s="441"/>
      <c r="H109" s="441"/>
      <c r="I109" s="446"/>
      <c r="J109" s="446"/>
      <c r="K109" s="446"/>
      <c r="L109" s="446"/>
    </row>
    <row r="110" customFormat="false" ht="16.5" hidden="true" customHeight="true" outlineLevel="0" collapsed="false">
      <c r="A110" s="461"/>
      <c r="B110" s="40"/>
      <c r="C110" s="394" t="n">
        <v>41640</v>
      </c>
      <c r="D110" s="394" t="n">
        <v>42004</v>
      </c>
      <c r="E110" s="441" t="n">
        <f aca="false">"#ссыл!+I110+J110+K110"</f>
        <v>0</v>
      </c>
      <c r="F110" s="441"/>
      <c r="G110" s="441"/>
      <c r="H110" s="441"/>
      <c r="I110" s="446" t="n">
        <v>0</v>
      </c>
      <c r="J110" s="446" t="n">
        <v>0</v>
      </c>
      <c r="K110" s="446" t="n">
        <v>282.2</v>
      </c>
      <c r="L110" s="446"/>
    </row>
    <row r="111" customFormat="false" ht="15" hidden="true" customHeight="false" outlineLevel="0" collapsed="false">
      <c r="A111" s="215"/>
      <c r="B111" s="40"/>
      <c r="C111" s="394"/>
      <c r="D111" s="394"/>
      <c r="E111" s="441"/>
      <c r="F111" s="441"/>
      <c r="G111" s="441"/>
      <c r="H111" s="441"/>
      <c r="I111" s="446"/>
      <c r="J111" s="446"/>
      <c r="K111" s="446"/>
      <c r="L111" s="446"/>
    </row>
    <row r="112" customFormat="false" ht="23.85" hidden="true" customHeight="true" outlineLevel="0" collapsed="false">
      <c r="A112" s="44" t="s">
        <v>110</v>
      </c>
      <c r="B112" s="44"/>
      <c r="C112" s="442" t="n">
        <v>41640</v>
      </c>
      <c r="D112" s="442" t="n">
        <v>42735</v>
      </c>
      <c r="E112" s="429" t="n">
        <f aca="false">SUM(E106:E111)</f>
        <v>0</v>
      </c>
      <c r="F112" s="429"/>
      <c r="G112" s="429"/>
      <c r="H112" s="429"/>
      <c r="I112" s="430" t="n">
        <f aca="false">SUM(I106:I111)</f>
        <v>0</v>
      </c>
      <c r="J112" s="430" t="n">
        <f aca="false">SUM(J106:J111)</f>
        <v>0</v>
      </c>
      <c r="K112" s="429" t="n">
        <f aca="false">SUM(K106:K111)</f>
        <v>784.5</v>
      </c>
      <c r="L112" s="429"/>
    </row>
    <row r="113" customFormat="false" ht="47.25" hidden="true" customHeight="false" outlineLevel="0" collapsed="false">
      <c r="A113" s="289" t="s">
        <v>445</v>
      </c>
      <c r="B113" s="40"/>
      <c r="C113" s="394" t="n">
        <v>41640</v>
      </c>
      <c r="D113" s="394" t="n">
        <v>42004</v>
      </c>
      <c r="E113" s="441" t="n">
        <f aca="false">"#ссыл!+I113+J113+K113"</f>
        <v>0</v>
      </c>
      <c r="F113" s="441"/>
      <c r="G113" s="441"/>
      <c r="H113" s="441"/>
      <c r="I113" s="446" t="n">
        <v>0</v>
      </c>
      <c r="J113" s="446" t="n">
        <v>0</v>
      </c>
      <c r="K113" s="446" t="n">
        <v>0</v>
      </c>
      <c r="L113" s="446"/>
    </row>
    <row r="114" customFormat="false" ht="85.5" hidden="true" customHeight="true" outlineLevel="0" collapsed="false">
      <c r="A114" s="289" t="s">
        <v>446</v>
      </c>
      <c r="B114" s="40"/>
      <c r="C114" s="394"/>
      <c r="D114" s="394"/>
      <c r="E114" s="441"/>
      <c r="F114" s="441"/>
      <c r="G114" s="441"/>
      <c r="H114" s="441"/>
      <c r="I114" s="446"/>
      <c r="J114" s="446"/>
      <c r="K114" s="446"/>
      <c r="L114" s="446"/>
    </row>
    <row r="115" customFormat="false" ht="19.5" hidden="true" customHeight="true" outlineLevel="0" collapsed="false">
      <c r="A115" s="461"/>
      <c r="B115" s="40" t="s">
        <v>114</v>
      </c>
      <c r="C115" s="394" t="n">
        <v>41640</v>
      </c>
      <c r="D115" s="394" t="n">
        <v>42004</v>
      </c>
      <c r="E115" s="449"/>
      <c r="F115" s="450" t="s">
        <v>444</v>
      </c>
      <c r="G115" s="450"/>
      <c r="H115" s="429" t="n">
        <f aca="false">H116+H117+H118+H119</f>
        <v>0</v>
      </c>
      <c r="I115" s="448" t="n">
        <v>0</v>
      </c>
      <c r="J115" s="449" t="n">
        <v>0</v>
      </c>
      <c r="K115" s="462"/>
      <c r="L115" s="463"/>
    </row>
    <row r="116" customFormat="false" ht="19.5" hidden="true" customHeight="true" outlineLevel="0" collapsed="false">
      <c r="A116" s="461"/>
      <c r="B116" s="40"/>
      <c r="C116" s="394"/>
      <c r="D116" s="394"/>
      <c r="E116" s="432" t="s">
        <v>95</v>
      </c>
      <c r="F116" s="432"/>
      <c r="G116" s="432"/>
      <c r="H116" s="464" t="n">
        <f aca="false">"#ссыл!+I116++J116+#ссыл!"</f>
        <v>0</v>
      </c>
      <c r="I116" s="446" t="n">
        <v>0</v>
      </c>
      <c r="J116" s="446" t="n">
        <v>0</v>
      </c>
      <c r="K116" s="465" t="s">
        <v>95</v>
      </c>
      <c r="L116" s="466"/>
    </row>
    <row r="117" customFormat="false" ht="19.5" hidden="true" customHeight="true" outlineLevel="0" collapsed="false">
      <c r="A117" s="461"/>
      <c r="B117" s="40"/>
      <c r="C117" s="394"/>
      <c r="D117" s="394"/>
      <c r="E117" s="432" t="s">
        <v>96</v>
      </c>
      <c r="F117" s="432"/>
      <c r="G117" s="432"/>
      <c r="H117" s="441" t="n">
        <f aca="false">"#ссыл!+I117++J117+#ссыл!"</f>
        <v>0</v>
      </c>
      <c r="I117" s="446" t="n">
        <v>0</v>
      </c>
      <c r="J117" s="446" t="n">
        <v>0</v>
      </c>
      <c r="K117" s="467" t="s">
        <v>96</v>
      </c>
      <c r="L117" s="446"/>
    </row>
    <row r="118" customFormat="false" ht="19.5" hidden="true" customHeight="true" outlineLevel="0" collapsed="false">
      <c r="A118" s="461"/>
      <c r="B118" s="40"/>
      <c r="C118" s="394"/>
      <c r="D118" s="394"/>
      <c r="E118" s="432" t="s">
        <v>97</v>
      </c>
      <c r="F118" s="432"/>
      <c r="G118" s="432"/>
      <c r="H118" s="464" t="n">
        <f aca="false">"#ссыл!+I118++J118+#ссыл!"</f>
        <v>0</v>
      </c>
      <c r="I118" s="446" t="n">
        <v>0</v>
      </c>
      <c r="J118" s="446" t="n">
        <v>0</v>
      </c>
      <c r="K118" s="467" t="s">
        <v>97</v>
      </c>
      <c r="L118" s="446"/>
    </row>
    <row r="119" customFormat="false" ht="19.5" hidden="true" customHeight="true" outlineLevel="0" collapsed="false">
      <c r="A119" s="461"/>
      <c r="B119" s="40"/>
      <c r="C119" s="394"/>
      <c r="D119" s="394"/>
      <c r="E119" s="468" t="s">
        <v>62</v>
      </c>
      <c r="F119" s="468"/>
      <c r="G119" s="468"/>
      <c r="H119" s="441" t="n">
        <f aca="false">"#ссыл!+I119++J119+#ссыл!"</f>
        <v>0</v>
      </c>
      <c r="I119" s="469" t="n">
        <v>0</v>
      </c>
      <c r="J119" s="469" t="n">
        <v>0</v>
      </c>
      <c r="K119" s="470" t="s">
        <v>62</v>
      </c>
      <c r="L119" s="469"/>
    </row>
    <row r="120" customFormat="false" ht="19.5" hidden="true" customHeight="true" outlineLevel="0" collapsed="false">
      <c r="A120" s="461"/>
      <c r="B120" s="40"/>
      <c r="C120" s="458"/>
      <c r="D120" s="458"/>
      <c r="E120" s="471" t="s">
        <v>444</v>
      </c>
      <c r="F120" s="471"/>
      <c r="G120" s="471"/>
      <c r="H120" s="429" t="n">
        <f aca="false">H121+H122+H123+H124</f>
        <v>0</v>
      </c>
      <c r="I120" s="429" t="n">
        <f aca="false">I121+I122+I123</f>
        <v>0</v>
      </c>
      <c r="J120" s="429" t="n">
        <f aca="false">J121+J122+J123</f>
        <v>0</v>
      </c>
      <c r="K120" s="463"/>
      <c r="L120" s="463"/>
    </row>
    <row r="121" customFormat="false" ht="19.5" hidden="true" customHeight="true" outlineLevel="0" collapsed="false">
      <c r="A121" s="461"/>
      <c r="B121" s="40"/>
      <c r="C121" s="458"/>
      <c r="D121" s="458"/>
      <c r="E121" s="432" t="s">
        <v>95</v>
      </c>
      <c r="F121" s="432"/>
      <c r="G121" s="432"/>
      <c r="H121" s="472" t="n">
        <f aca="false">"#ссыл!+I121+J121++#ссыл!"</f>
        <v>0</v>
      </c>
      <c r="I121" s="469" t="n">
        <v>0</v>
      </c>
      <c r="J121" s="469" t="n">
        <v>0</v>
      </c>
      <c r="K121" s="467" t="s">
        <v>95</v>
      </c>
      <c r="L121" s="446"/>
    </row>
    <row r="122" customFormat="false" ht="19.5" hidden="true" customHeight="true" outlineLevel="0" collapsed="false">
      <c r="A122" s="461"/>
      <c r="B122" s="40"/>
      <c r="C122" s="458"/>
      <c r="D122" s="458"/>
      <c r="E122" s="432" t="s">
        <v>96</v>
      </c>
      <c r="F122" s="432"/>
      <c r="G122" s="432"/>
      <c r="H122" s="464" t="n">
        <f aca="false">"#ссыл!+I122+J122++#ссыл!"</f>
        <v>0</v>
      </c>
      <c r="I122" s="446" t="n">
        <v>0</v>
      </c>
      <c r="J122" s="446" t="n">
        <v>0</v>
      </c>
      <c r="K122" s="467" t="s">
        <v>96</v>
      </c>
      <c r="L122" s="446"/>
    </row>
    <row r="123" customFormat="false" ht="19.5" hidden="true" customHeight="true" outlineLevel="0" collapsed="false">
      <c r="A123" s="461"/>
      <c r="B123" s="40"/>
      <c r="C123" s="394" t="n">
        <v>41640</v>
      </c>
      <c r="D123" s="394" t="n">
        <v>42004</v>
      </c>
      <c r="E123" s="432" t="s">
        <v>97</v>
      </c>
      <c r="F123" s="432"/>
      <c r="G123" s="432"/>
      <c r="H123" s="472" t="n">
        <f aca="false">"#ссыл!+I123+J123++#ссыл!"</f>
        <v>0</v>
      </c>
      <c r="I123" s="446" t="n">
        <v>0</v>
      </c>
      <c r="J123" s="446" t="n">
        <v>0</v>
      </c>
      <c r="K123" s="467" t="s">
        <v>97</v>
      </c>
      <c r="L123" s="446"/>
    </row>
    <row r="124" customFormat="false" ht="19.5" hidden="true" customHeight="true" outlineLevel="0" collapsed="false">
      <c r="A124" s="461"/>
      <c r="B124" s="40"/>
      <c r="C124" s="394"/>
      <c r="D124" s="394"/>
      <c r="E124" s="468" t="s">
        <v>62</v>
      </c>
      <c r="F124" s="468"/>
      <c r="G124" s="468"/>
      <c r="H124" s="464" t="n">
        <f aca="false">"#ссыл!+I124+J124++#ссыл!"</f>
        <v>0</v>
      </c>
      <c r="I124" s="466" t="n">
        <v>0</v>
      </c>
      <c r="J124" s="466" t="n">
        <v>0</v>
      </c>
      <c r="K124" s="467" t="s">
        <v>62</v>
      </c>
      <c r="L124" s="446"/>
    </row>
    <row r="125" customFormat="false" ht="23.85" hidden="true" customHeight="true" outlineLevel="0" collapsed="false">
      <c r="A125" s="45" t="s">
        <v>110</v>
      </c>
      <c r="B125" s="44"/>
      <c r="C125" s="442" t="n">
        <v>41640</v>
      </c>
      <c r="D125" s="442" t="n">
        <v>42735</v>
      </c>
      <c r="E125" s="429" t="n">
        <f aca="false">H120+H115+E113</f>
        <v>0</v>
      </c>
      <c r="F125" s="429"/>
      <c r="G125" s="429"/>
      <c r="H125" s="429"/>
      <c r="I125" s="430" t="n">
        <f aca="false">I113+I115+I120</f>
        <v>0</v>
      </c>
      <c r="J125" s="430" t="n">
        <f aca="false">J113+J115+J120</f>
        <v>0</v>
      </c>
      <c r="K125" s="429" t="n">
        <f aca="false">"#ссыл!+#ссыл!+K113"</f>
        <v>0</v>
      </c>
      <c r="L125" s="429"/>
    </row>
    <row r="126" customFormat="false" ht="15.75" hidden="true" customHeight="true" outlineLevel="0" collapsed="false">
      <c r="A126" s="289" t="s">
        <v>69</v>
      </c>
      <c r="B126" s="40" t="s">
        <v>447</v>
      </c>
      <c r="C126" s="394" t="n">
        <v>41640</v>
      </c>
      <c r="D126" s="394" t="n">
        <v>42004</v>
      </c>
      <c r="E126" s="414" t="n">
        <f aca="false">E133</f>
        <v>0</v>
      </c>
      <c r="F126" s="414"/>
      <c r="G126" s="414"/>
      <c r="H126" s="414"/>
      <c r="I126" s="414" t="n">
        <f aca="false">I133</f>
        <v>0</v>
      </c>
      <c r="J126" s="414" t="n">
        <f aca="false">J133</f>
        <v>0</v>
      </c>
      <c r="K126" s="414" t="n">
        <f aca="false">K133</f>
        <v>832.375</v>
      </c>
      <c r="L126" s="414"/>
    </row>
    <row r="127" customFormat="false" ht="79.5" hidden="true" customHeight="true" outlineLevel="0" collapsed="false">
      <c r="A127" s="157" t="s">
        <v>71</v>
      </c>
      <c r="B127" s="40"/>
      <c r="C127" s="394"/>
      <c r="D127" s="394"/>
      <c r="E127" s="414"/>
      <c r="F127" s="414"/>
      <c r="G127" s="414"/>
      <c r="H127" s="414"/>
      <c r="I127" s="414"/>
      <c r="J127" s="414"/>
      <c r="K127" s="414"/>
      <c r="L127" s="414"/>
    </row>
    <row r="128" customFormat="false" ht="16.5" hidden="true" customHeight="true" outlineLevel="0" collapsed="false">
      <c r="A128" s="157"/>
      <c r="B128" s="40"/>
      <c r="C128" s="394" t="n">
        <v>41640</v>
      </c>
      <c r="D128" s="394" t="n">
        <v>42004</v>
      </c>
      <c r="E128" s="414" t="n">
        <f aca="false">E135</f>
        <v>0</v>
      </c>
      <c r="F128" s="414"/>
      <c r="G128" s="414"/>
      <c r="H128" s="414"/>
      <c r="I128" s="414" t="n">
        <f aca="false">I135</f>
        <v>0</v>
      </c>
      <c r="J128" s="414" t="n">
        <f aca="false">J135</f>
        <v>0</v>
      </c>
      <c r="K128" s="414" t="n">
        <f aca="false">K135</f>
        <v>1057.2</v>
      </c>
      <c r="L128" s="414"/>
    </row>
    <row r="129" customFormat="false" ht="15" hidden="true" customHeight="false" outlineLevel="0" collapsed="false">
      <c r="A129" s="157"/>
      <c r="B129" s="40"/>
      <c r="C129" s="394"/>
      <c r="D129" s="394"/>
      <c r="E129" s="414"/>
      <c r="F129" s="414"/>
      <c r="G129" s="414"/>
      <c r="H129" s="414"/>
      <c r="I129" s="414"/>
      <c r="J129" s="414"/>
      <c r="K129" s="414"/>
      <c r="L129" s="414"/>
    </row>
    <row r="130" customFormat="false" ht="16.5" hidden="true" customHeight="true" outlineLevel="0" collapsed="false">
      <c r="A130" s="157"/>
      <c r="B130" s="40"/>
      <c r="C130" s="394" t="n">
        <v>41640</v>
      </c>
      <c r="D130" s="394" t="n">
        <v>42004</v>
      </c>
      <c r="E130" s="414" t="n">
        <f aca="false">E137</f>
        <v>0</v>
      </c>
      <c r="F130" s="414"/>
      <c r="G130" s="414"/>
      <c r="H130" s="414"/>
      <c r="I130" s="414" t="n">
        <f aca="false">I137</f>
        <v>0</v>
      </c>
      <c r="J130" s="414" t="n">
        <f aca="false">J137</f>
        <v>0</v>
      </c>
      <c r="K130" s="414" t="n">
        <f aca="false">K137</f>
        <v>1013.1</v>
      </c>
      <c r="L130" s="414"/>
    </row>
    <row r="131" customFormat="false" ht="15" hidden="true" customHeight="false" outlineLevel="0" collapsed="false">
      <c r="A131" s="215"/>
      <c r="B131" s="40"/>
      <c r="C131" s="394"/>
      <c r="D131" s="394"/>
      <c r="E131" s="414"/>
      <c r="F131" s="414"/>
      <c r="G131" s="414"/>
      <c r="H131" s="414"/>
      <c r="I131" s="414"/>
      <c r="J131" s="414"/>
      <c r="K131" s="414"/>
      <c r="L131" s="414"/>
    </row>
    <row r="132" customFormat="false" ht="23.85" hidden="true" customHeight="true" outlineLevel="0" collapsed="false">
      <c r="A132" s="44" t="s">
        <v>94</v>
      </c>
      <c r="B132" s="44"/>
      <c r="C132" s="442" t="n">
        <v>41640</v>
      </c>
      <c r="D132" s="442" t="n">
        <v>42735</v>
      </c>
      <c r="E132" s="429" t="n">
        <f aca="false">SUM(E126:E131)</f>
        <v>0</v>
      </c>
      <c r="F132" s="429"/>
      <c r="G132" s="429"/>
      <c r="H132" s="429"/>
      <c r="I132" s="430" t="n">
        <f aca="false">SUM(I126:I131)</f>
        <v>0</v>
      </c>
      <c r="J132" s="430" t="n">
        <f aca="false">SUM(J126:J131)</f>
        <v>0</v>
      </c>
      <c r="K132" s="429" t="n">
        <f aca="false">SUM(K126:K131)</f>
        <v>2902.675</v>
      </c>
      <c r="L132" s="429"/>
    </row>
    <row r="133" customFormat="false" ht="31.5" hidden="true" customHeight="true" outlineLevel="0" collapsed="false">
      <c r="A133" s="289" t="s">
        <v>72</v>
      </c>
      <c r="B133" s="40" t="s">
        <v>447</v>
      </c>
      <c r="C133" s="394" t="n">
        <v>41640</v>
      </c>
      <c r="D133" s="394" t="n">
        <v>42004</v>
      </c>
      <c r="E133" s="441" t="n">
        <f aca="false">"#ссыл!+I133+J133+K133"</f>
        <v>0</v>
      </c>
      <c r="F133" s="441"/>
      <c r="G133" s="441"/>
      <c r="H133" s="441"/>
      <c r="I133" s="473" t="n">
        <v>0</v>
      </c>
      <c r="J133" s="473" t="n">
        <v>0</v>
      </c>
      <c r="K133" s="446" t="n">
        <v>832.375</v>
      </c>
      <c r="L133" s="446"/>
    </row>
    <row r="134" customFormat="false" ht="189" hidden="true" customHeight="false" outlineLevel="0" collapsed="false">
      <c r="A134" s="289" t="s">
        <v>448</v>
      </c>
      <c r="B134" s="40"/>
      <c r="C134" s="394"/>
      <c r="D134" s="394"/>
      <c r="E134" s="441"/>
      <c r="F134" s="441"/>
      <c r="G134" s="441"/>
      <c r="H134" s="441"/>
      <c r="I134" s="473"/>
      <c r="J134" s="473"/>
      <c r="K134" s="446"/>
      <c r="L134" s="446"/>
    </row>
    <row r="135" customFormat="false" ht="16.5" hidden="true" customHeight="true" outlineLevel="0" collapsed="false">
      <c r="A135" s="461"/>
      <c r="B135" s="40"/>
      <c r="C135" s="394" t="n">
        <v>41640</v>
      </c>
      <c r="D135" s="394" t="n">
        <v>42004</v>
      </c>
      <c r="E135" s="441" t="n">
        <f aca="false">"#ссыл!+I135+J135+K135"</f>
        <v>0</v>
      </c>
      <c r="F135" s="441"/>
      <c r="G135" s="441"/>
      <c r="H135" s="441"/>
      <c r="I135" s="473" t="n">
        <v>0</v>
      </c>
      <c r="J135" s="473" t="n">
        <v>0</v>
      </c>
      <c r="K135" s="446" t="n">
        <v>1057.2</v>
      </c>
      <c r="L135" s="446"/>
    </row>
    <row r="136" customFormat="false" ht="15" hidden="true" customHeight="false" outlineLevel="0" collapsed="false">
      <c r="A136" s="461"/>
      <c r="B136" s="40"/>
      <c r="C136" s="394"/>
      <c r="D136" s="394"/>
      <c r="E136" s="441"/>
      <c r="F136" s="441"/>
      <c r="G136" s="441"/>
      <c r="H136" s="441"/>
      <c r="I136" s="473"/>
      <c r="J136" s="473"/>
      <c r="K136" s="446"/>
      <c r="L136" s="446"/>
    </row>
    <row r="137" customFormat="false" ht="16.5" hidden="true" customHeight="true" outlineLevel="0" collapsed="false">
      <c r="A137" s="461"/>
      <c r="B137" s="40"/>
      <c r="C137" s="394" t="n">
        <v>41640</v>
      </c>
      <c r="D137" s="394" t="n">
        <v>42004</v>
      </c>
      <c r="E137" s="441" t="n">
        <f aca="false">"#ссыл!+I137+J137+K137"</f>
        <v>0</v>
      </c>
      <c r="F137" s="441"/>
      <c r="G137" s="441"/>
      <c r="H137" s="441"/>
      <c r="I137" s="473" t="n">
        <v>0</v>
      </c>
      <c r="J137" s="473" t="n">
        <v>0</v>
      </c>
      <c r="K137" s="446" t="n">
        <v>1013.1</v>
      </c>
      <c r="L137" s="446"/>
    </row>
    <row r="138" customFormat="false" ht="15" hidden="true" customHeight="false" outlineLevel="0" collapsed="false">
      <c r="A138" s="215"/>
      <c r="B138" s="40"/>
      <c r="C138" s="394"/>
      <c r="D138" s="394"/>
      <c r="E138" s="441"/>
      <c r="F138" s="441"/>
      <c r="G138" s="441"/>
      <c r="H138" s="441"/>
      <c r="I138" s="473"/>
      <c r="J138" s="473"/>
      <c r="K138" s="446"/>
      <c r="L138" s="446"/>
    </row>
    <row r="139" customFormat="false" ht="23.85" hidden="true" customHeight="true" outlineLevel="0" collapsed="false">
      <c r="A139" s="44" t="s">
        <v>94</v>
      </c>
      <c r="B139" s="44"/>
      <c r="C139" s="442" t="n">
        <v>41640</v>
      </c>
      <c r="D139" s="442" t="n">
        <v>42735</v>
      </c>
      <c r="E139" s="429" t="n">
        <f aca="false">SUM(E133:E138)</f>
        <v>0</v>
      </c>
      <c r="F139" s="429"/>
      <c r="G139" s="429"/>
      <c r="H139" s="429"/>
      <c r="I139" s="430"/>
      <c r="J139" s="430"/>
      <c r="K139" s="429" t="n">
        <f aca="false">SUM(K133:K138)</f>
        <v>2902.675</v>
      </c>
      <c r="L139" s="429"/>
    </row>
    <row r="140" customFormat="false" ht="15.75" hidden="true" customHeight="false" outlineLevel="0" collapsed="false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</row>
    <row r="141" customFormat="false" ht="15.75" hidden="true" customHeight="false" outlineLevel="0" collapsed="false">
      <c r="A141" s="383"/>
    </row>
    <row r="142" customFormat="false" ht="72.75" hidden="false" customHeight="true" outlineLevel="0" collapsed="false">
      <c r="A142" s="383"/>
      <c r="N142" s="58" t="s">
        <v>449</v>
      </c>
      <c r="O142" s="58"/>
      <c r="P142" s="58"/>
      <c r="Q142" s="58"/>
    </row>
    <row r="143" customFormat="false" ht="15.25" hidden="false" customHeight="false" outlineLevel="0" collapsed="false">
      <c r="A143" s="383"/>
      <c r="O143" s="474" t="s">
        <v>450</v>
      </c>
      <c r="P143" s="474"/>
      <c r="Q143" s="474"/>
    </row>
    <row r="144" customFormat="false" ht="15.25" hidden="false" customHeight="false" outlineLevel="0" collapsed="false">
      <c r="A144" s="383"/>
    </row>
    <row r="145" customFormat="false" ht="15.25" hidden="false" customHeight="false" outlineLevel="0" collapsed="false">
      <c r="A145" s="3" t="s">
        <v>119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customFormat="false" ht="15.75" hidden="false" customHeight="false" outlineLevel="0" collapsed="false">
      <c r="A146" s="3" t="s">
        <v>451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customFormat="false" ht="15.25" hidden="false" customHeight="false" outlineLevel="0" collapsed="false">
      <c r="A147" s="475" t="s">
        <v>121</v>
      </c>
      <c r="B147" s="475"/>
      <c r="C147" s="475"/>
      <c r="D147" s="475"/>
      <c r="E147" s="475"/>
      <c r="F147" s="475"/>
      <c r="G147" s="475"/>
      <c r="H147" s="475"/>
      <c r="I147" s="475"/>
      <c r="J147" s="475"/>
      <c r="K147" s="475"/>
      <c r="L147" s="475"/>
      <c r="M147" s="475"/>
      <c r="N147" s="475"/>
      <c r="O147" s="475"/>
      <c r="P147" s="475"/>
      <c r="Q147" s="475"/>
    </row>
    <row r="148" customFormat="false" ht="15.25" hidden="false" customHeight="false" outlineLevel="0" collapsed="false">
      <c r="A148" s="475" t="s">
        <v>122</v>
      </c>
      <c r="B148" s="475"/>
      <c r="C148" s="475"/>
      <c r="D148" s="475"/>
      <c r="E148" s="475"/>
      <c r="F148" s="475"/>
      <c r="G148" s="475"/>
      <c r="H148" s="475"/>
      <c r="I148" s="475"/>
      <c r="J148" s="475"/>
      <c r="K148" s="475"/>
      <c r="L148" s="475"/>
      <c r="M148" s="475"/>
      <c r="N148" s="475"/>
      <c r="O148" s="475"/>
      <c r="P148" s="475"/>
      <c r="Q148" s="475"/>
    </row>
    <row r="149" customFormat="false" ht="15" hidden="false" customHeight="true" outlineLevel="0" collapsed="false">
      <c r="A149" s="125" t="s">
        <v>452</v>
      </c>
      <c r="B149" s="125" t="s">
        <v>453</v>
      </c>
      <c r="C149" s="125" t="s">
        <v>124</v>
      </c>
      <c r="D149" s="125"/>
      <c r="E149" s="125"/>
      <c r="F149" s="125"/>
      <c r="G149" s="125"/>
      <c r="H149" s="125" t="s">
        <v>125</v>
      </c>
      <c r="I149" s="125"/>
      <c r="J149" s="125"/>
      <c r="K149" s="125"/>
      <c r="L149" s="125"/>
      <c r="M149" s="125" t="s">
        <v>129</v>
      </c>
      <c r="N149" s="125"/>
      <c r="O149" s="125"/>
      <c r="P149" s="125"/>
      <c r="Q149" s="125"/>
    </row>
    <row r="150" customFormat="false" ht="15" hidden="false" customHeight="true" outlineLevel="0" collapsed="false">
      <c r="A150" s="125"/>
      <c r="B150" s="125"/>
      <c r="C150" s="125" t="s">
        <v>454</v>
      </c>
      <c r="D150" s="125"/>
      <c r="E150" s="125"/>
      <c r="F150" s="125"/>
      <c r="G150" s="125"/>
      <c r="H150" s="125" t="s">
        <v>455</v>
      </c>
      <c r="I150" s="125"/>
      <c r="J150" s="125"/>
      <c r="K150" s="125"/>
      <c r="L150" s="125"/>
      <c r="M150" s="125" t="s">
        <v>456</v>
      </c>
      <c r="N150" s="125"/>
      <c r="O150" s="125"/>
      <c r="P150" s="125"/>
      <c r="Q150" s="125"/>
    </row>
    <row r="151" customFormat="false" ht="15" hidden="false" customHeight="true" outlineLevel="0" collapsed="false">
      <c r="A151" s="125"/>
      <c r="B151" s="125"/>
      <c r="C151" s="125" t="s">
        <v>132</v>
      </c>
      <c r="D151" s="125"/>
      <c r="E151" s="125"/>
      <c r="F151" s="125"/>
      <c r="G151" s="125"/>
      <c r="H151" s="125" t="s">
        <v>132</v>
      </c>
      <c r="I151" s="125"/>
      <c r="J151" s="125"/>
      <c r="K151" s="125"/>
      <c r="L151" s="125"/>
      <c r="M151" s="476"/>
      <c r="N151" s="476"/>
      <c r="O151" s="476"/>
      <c r="P151" s="476"/>
      <c r="Q151" s="476"/>
    </row>
    <row r="152" customFormat="false" ht="15.75" hidden="false" customHeight="true" outlineLevel="0" collapsed="false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477" t="s">
        <v>132</v>
      </c>
      <c r="N152" s="477"/>
      <c r="O152" s="477"/>
      <c r="P152" s="477"/>
      <c r="Q152" s="477"/>
    </row>
    <row r="153" customFormat="false" ht="15" hidden="false" customHeight="true" outlineLevel="0" collapsed="false">
      <c r="A153" s="125"/>
      <c r="B153" s="125"/>
      <c r="C153" s="125" t="s">
        <v>172</v>
      </c>
      <c r="D153" s="125" t="s">
        <v>173</v>
      </c>
      <c r="E153" s="125" t="s">
        <v>174</v>
      </c>
      <c r="F153" s="125" t="s">
        <v>457</v>
      </c>
      <c r="G153" s="125" t="s">
        <v>458</v>
      </c>
      <c r="H153" s="125" t="s">
        <v>172</v>
      </c>
      <c r="I153" s="125" t="s">
        <v>173</v>
      </c>
      <c r="J153" s="125" t="s">
        <v>174</v>
      </c>
      <c r="K153" s="125" t="s">
        <v>457</v>
      </c>
      <c r="L153" s="125" t="s">
        <v>458</v>
      </c>
      <c r="M153" s="125" t="s">
        <v>172</v>
      </c>
      <c r="N153" s="125" t="s">
        <v>173</v>
      </c>
      <c r="O153" s="125" t="s">
        <v>174</v>
      </c>
      <c r="P153" s="125" t="s">
        <v>457</v>
      </c>
      <c r="Q153" s="125" t="s">
        <v>458</v>
      </c>
    </row>
    <row r="154" customFormat="false" ht="12.85" hidden="false" customHeight="false" outlineLevel="0" collapsed="false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</row>
    <row r="155" customFormat="false" ht="75.95" hidden="false" customHeight="true" outlineLevel="0" collapsed="false">
      <c r="A155" s="125" t="n">
        <v>1</v>
      </c>
      <c r="B155" s="478" t="s">
        <v>459</v>
      </c>
      <c r="C155" s="479" t="n">
        <v>0</v>
      </c>
      <c r="D155" s="479" t="n">
        <v>0</v>
      </c>
      <c r="E155" s="479" t="n">
        <f aca="false">'2'!J40</f>
        <v>0</v>
      </c>
      <c r="F155" s="480" t="n">
        <f aca="false">'2'!K40</f>
        <v>914.7</v>
      </c>
      <c r="G155" s="479" t="n">
        <v>0</v>
      </c>
      <c r="H155" s="479" t="n">
        <v>0</v>
      </c>
      <c r="I155" s="479" t="n">
        <v>0</v>
      </c>
      <c r="J155" s="479" t="n">
        <v>0</v>
      </c>
      <c r="K155" s="480" t="n">
        <f aca="false">'2'!G45</f>
        <v>963.2</v>
      </c>
      <c r="L155" s="479" t="n">
        <v>0</v>
      </c>
      <c r="M155" s="479" t="n">
        <v>0</v>
      </c>
      <c r="N155" s="479" t="n">
        <v>0</v>
      </c>
      <c r="O155" s="479" t="n">
        <v>0</v>
      </c>
      <c r="P155" s="480" t="n">
        <f aca="false">'2'!G50</f>
        <v>1013.3</v>
      </c>
      <c r="Q155" s="479" t="n">
        <v>0</v>
      </c>
    </row>
    <row r="156" customFormat="false" ht="88.45" hidden="false" customHeight="true" outlineLevel="0" collapsed="false">
      <c r="A156" s="125" t="s">
        <v>33</v>
      </c>
      <c r="B156" s="478" t="s">
        <v>140</v>
      </c>
      <c r="C156" s="479" t="n">
        <v>0</v>
      </c>
      <c r="D156" s="480" t="n">
        <f aca="false">'2'!I37</f>
        <v>3151.978</v>
      </c>
      <c r="E156" s="479" t="n">
        <f aca="false">'2'!J37</f>
        <v>3151.978</v>
      </c>
      <c r="F156" s="481" t="n">
        <f aca="false">'2'!K37</f>
        <v>21035.17969</v>
      </c>
      <c r="G156" s="479" t="n">
        <v>0</v>
      </c>
      <c r="H156" s="479" t="n">
        <v>0</v>
      </c>
      <c r="I156" s="479" t="n">
        <f aca="false">'2'!I42</f>
        <v>9637.2</v>
      </c>
      <c r="J156" s="479" t="n">
        <v>0</v>
      </c>
      <c r="K156" s="480" t="n">
        <f aca="false">'2'!K42</f>
        <v>25408.9</v>
      </c>
      <c r="L156" s="479" t="n">
        <v>0</v>
      </c>
      <c r="M156" s="479" t="n">
        <v>0</v>
      </c>
      <c r="N156" s="479" t="n">
        <f aca="false">'2'!I47</f>
        <v>9637.2</v>
      </c>
      <c r="O156" s="479" t="n">
        <v>0</v>
      </c>
      <c r="P156" s="480" t="n">
        <f aca="false">'2'!K47</f>
        <v>26563.1</v>
      </c>
      <c r="Q156" s="479" t="n">
        <v>0</v>
      </c>
    </row>
    <row r="157" customFormat="false" ht="81" hidden="false" customHeight="false" outlineLevel="0" collapsed="false">
      <c r="A157" s="125" t="n">
        <v>3</v>
      </c>
      <c r="B157" s="478" t="s">
        <v>141</v>
      </c>
      <c r="C157" s="479" t="n">
        <v>0</v>
      </c>
      <c r="D157" s="479" t="n">
        <f aca="false">'2'!I38</f>
        <v>3221.522</v>
      </c>
      <c r="E157" s="479" t="n">
        <f aca="false">'2'!J38</f>
        <v>3336.522</v>
      </c>
      <c r="F157" s="481" t="n">
        <f aca="false">'2'!K38</f>
        <v>19375.56824</v>
      </c>
      <c r="G157" s="479" t="n">
        <v>0</v>
      </c>
      <c r="H157" s="479" t="n">
        <v>0</v>
      </c>
      <c r="I157" s="479" t="n">
        <v>0</v>
      </c>
      <c r="J157" s="479" t="n">
        <v>0</v>
      </c>
      <c r="K157" s="480" t="n">
        <f aca="false">'2'!G43</f>
        <v>21215.6</v>
      </c>
      <c r="L157" s="479" t="n">
        <v>0</v>
      </c>
      <c r="M157" s="479" t="n">
        <v>0</v>
      </c>
      <c r="N157" s="479" t="n">
        <v>0</v>
      </c>
      <c r="O157" s="479" t="n">
        <v>0</v>
      </c>
      <c r="P157" s="480" t="n">
        <f aca="false">'2'!G48</f>
        <v>22318.8</v>
      </c>
      <c r="Q157" s="479" t="n">
        <v>0</v>
      </c>
    </row>
    <row r="158" customFormat="false" ht="114.6" hidden="false" customHeight="false" outlineLevel="0" collapsed="false">
      <c r="A158" s="125" t="n">
        <v>4</v>
      </c>
      <c r="B158" s="478" t="s">
        <v>142</v>
      </c>
      <c r="C158" s="479" t="n">
        <f aca="false">'2'!H39</f>
        <v>12.2</v>
      </c>
      <c r="D158" s="479" t="n">
        <f aca="false">'2'!I39</f>
        <v>4145.1</v>
      </c>
      <c r="E158" s="479" t="n">
        <f aca="false">'2'!J39</f>
        <v>4036.5</v>
      </c>
      <c r="F158" s="479" t="n">
        <f aca="false">'2'!K39</f>
        <v>19140.74594</v>
      </c>
      <c r="G158" s="479" t="n">
        <v>0</v>
      </c>
      <c r="H158" s="479" t="n">
        <v>0</v>
      </c>
      <c r="I158" s="479" t="n">
        <f aca="false">'2'!I44</f>
        <v>607.07</v>
      </c>
      <c r="J158" s="479" t="n">
        <v>0</v>
      </c>
      <c r="K158" s="482" t="n">
        <f aca="false">'2'!G44</f>
        <v>21537.03</v>
      </c>
      <c r="L158" s="479" t="n">
        <v>0</v>
      </c>
      <c r="M158" s="479" t="n">
        <v>0</v>
      </c>
      <c r="N158" s="479" t="n">
        <v>0</v>
      </c>
      <c r="O158" s="479" t="n">
        <v>0</v>
      </c>
      <c r="P158" s="480" t="n">
        <f aca="false">'2'!G49</f>
        <v>21805.5</v>
      </c>
      <c r="Q158" s="479" t="n">
        <v>0</v>
      </c>
    </row>
    <row r="159" customFormat="false" ht="15.25" hidden="false" customHeight="false" outlineLevel="0" collapsed="false">
      <c r="A159" s="478"/>
      <c r="B159" s="483" t="s">
        <v>94</v>
      </c>
      <c r="C159" s="484" t="n">
        <f aca="false">SUM(C155:C158)</f>
        <v>12.2</v>
      </c>
      <c r="D159" s="485" t="n">
        <f aca="false">SUM(D155:D158)</f>
        <v>10518.6</v>
      </c>
      <c r="E159" s="485" t="n">
        <f aca="false">SUM(E155:E158)</f>
        <v>10525</v>
      </c>
      <c r="F159" s="486" t="n">
        <f aca="false">SUM(F155:F158)</f>
        <v>60466.19387</v>
      </c>
      <c r="G159" s="484" t="n">
        <f aca="false">SUM(G155:G158)</f>
        <v>0</v>
      </c>
      <c r="H159" s="484" t="n">
        <f aca="false">SUM(H155:H158)</f>
        <v>0</v>
      </c>
      <c r="I159" s="484" t="n">
        <f aca="false">SUM(I155:I158)</f>
        <v>10244.27</v>
      </c>
      <c r="J159" s="484" t="n">
        <f aca="false">SUM(J155:J158)</f>
        <v>0</v>
      </c>
      <c r="K159" s="487" t="n">
        <f aca="false">SUM(K155:K158)</f>
        <v>69124.73</v>
      </c>
      <c r="L159" s="484" t="n">
        <f aca="false">SUM(L155:L158)</f>
        <v>0</v>
      </c>
      <c r="M159" s="484" t="n">
        <f aca="false">SUM(M155:M158)</f>
        <v>0</v>
      </c>
      <c r="N159" s="484" t="n">
        <f aca="false">SUM(N155:N158)</f>
        <v>9637.2</v>
      </c>
      <c r="O159" s="484" t="n">
        <f aca="false">SUM(O155:O158)</f>
        <v>0</v>
      </c>
      <c r="P159" s="485" t="n">
        <f aca="false">SUM(P155:P158)</f>
        <v>71700.7</v>
      </c>
      <c r="Q159" s="484" t="n">
        <f aca="false">SUM(Q155:Q158)</f>
        <v>0</v>
      </c>
    </row>
    <row r="160" customFormat="false" ht="15.75" hidden="false" customHeight="false" outlineLevel="0" collapsed="false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</row>
    <row r="161" customFormat="false" ht="16.5" hidden="false" customHeight="true" outlineLevel="0" collapsed="false">
      <c r="A161" s="488"/>
      <c r="B161" s="488"/>
      <c r="C161" s="488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</row>
    <row r="162" customFormat="false" ht="15.75" hidden="false" customHeight="true" outlineLevel="0" collapsed="false">
      <c r="A162" s="189"/>
      <c r="B162" s="189"/>
      <c r="C162" s="189"/>
      <c r="D162" s="189"/>
      <c r="E162" s="489"/>
      <c r="F162" s="489"/>
      <c r="G162" s="189"/>
      <c r="H162" s="189"/>
      <c r="I162" s="489"/>
      <c r="J162" s="489"/>
      <c r="K162" s="189"/>
      <c r="L162" s="189"/>
      <c r="M162" s="489"/>
      <c r="N162" s="489"/>
      <c r="O162" s="489"/>
      <c r="P162" s="489"/>
      <c r="Q162" s="489"/>
    </row>
    <row r="163" customFormat="false" ht="15.75" hidden="false" customHeight="false" outlineLevel="0" collapsed="false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</row>
    <row r="164" customFormat="false" ht="15.75" hidden="true" customHeight="false" outlineLevel="0" collapsed="false">
      <c r="A164" s="490"/>
    </row>
    <row r="165" customFormat="false" ht="15.75" hidden="true" customHeight="false" outlineLevel="0" collapsed="false">
      <c r="A165" s="392" t="s">
        <v>147</v>
      </c>
      <c r="B165" s="392"/>
      <c r="C165" s="392"/>
      <c r="D165" s="392"/>
      <c r="E165" s="392"/>
      <c r="F165" s="392"/>
    </row>
    <row r="166" customFormat="false" ht="15.75" hidden="true" customHeight="false" outlineLevel="0" collapsed="false">
      <c r="A166" s="490"/>
    </row>
    <row r="167" customFormat="false" ht="15.75" hidden="true" customHeight="false" outlineLevel="0" collapsed="false">
      <c r="A167" s="391"/>
    </row>
    <row r="168" customFormat="false" ht="15.75" hidden="true" customHeight="false" outlineLevel="0" collapsed="false">
      <c r="A168" s="392" t="s">
        <v>1</v>
      </c>
      <c r="B168" s="392"/>
      <c r="C168" s="392"/>
      <c r="D168" s="392"/>
      <c r="E168" s="392"/>
      <c r="F168" s="392"/>
    </row>
    <row r="169" customFormat="false" ht="15.75" hidden="true" customHeight="false" outlineLevel="0" collapsed="false">
      <c r="A169" s="392" t="s">
        <v>148</v>
      </c>
      <c r="B169" s="392"/>
      <c r="C169" s="392"/>
      <c r="D169" s="392"/>
      <c r="E169" s="392"/>
      <c r="F169" s="392"/>
    </row>
    <row r="170" customFormat="false" ht="15.75" hidden="true" customHeight="false" outlineLevel="0" collapsed="false">
      <c r="A170" s="391"/>
    </row>
    <row r="171" customFormat="false" ht="31.5" hidden="true" customHeight="true" outlineLevel="0" collapsed="false">
      <c r="A171" s="491" t="s">
        <v>149</v>
      </c>
      <c r="B171" s="491"/>
      <c r="C171" s="491"/>
      <c r="D171" s="491"/>
      <c r="E171" s="491"/>
      <c r="F171" s="491"/>
      <c r="G171" s="491"/>
      <c r="H171" s="146"/>
    </row>
    <row r="172" customFormat="false" ht="15.75" hidden="true" customHeight="false" outlineLevel="0" collapsed="false">
      <c r="A172" s="192"/>
      <c r="B172" s="192"/>
      <c r="C172" s="192"/>
      <c r="D172" s="192"/>
      <c r="E172" s="192"/>
      <c r="F172" s="192"/>
      <c r="G172" s="192"/>
      <c r="H172" s="146"/>
    </row>
    <row r="173" customFormat="false" ht="16.5" hidden="true" customHeight="true" outlineLevel="0" collapsed="false">
      <c r="A173" s="492" t="s">
        <v>150</v>
      </c>
      <c r="B173" s="492"/>
      <c r="C173" s="492"/>
      <c r="D173" s="492"/>
      <c r="E173" s="492"/>
      <c r="F173" s="492"/>
      <c r="G173" s="492"/>
      <c r="H173" s="146"/>
    </row>
    <row r="174" customFormat="false" ht="119.25" hidden="true" customHeight="true" outlineLevel="0" collapsed="false">
      <c r="A174" s="29" t="s">
        <v>151</v>
      </c>
      <c r="B174" s="29" t="s">
        <v>152</v>
      </c>
      <c r="C174" s="29" t="s">
        <v>153</v>
      </c>
      <c r="D174" s="29" t="s">
        <v>154</v>
      </c>
      <c r="E174" s="29"/>
      <c r="F174" s="29" t="s">
        <v>460</v>
      </c>
      <c r="G174" s="29"/>
      <c r="H174" s="29"/>
    </row>
    <row r="175" customFormat="false" ht="45.75" hidden="true" customHeight="true" outlineLevel="0" collapsed="false">
      <c r="A175" s="29"/>
      <c r="B175" s="29"/>
      <c r="C175" s="29"/>
      <c r="D175" s="29"/>
      <c r="E175" s="209" t="s">
        <v>157</v>
      </c>
      <c r="F175" s="35" t="s">
        <v>156</v>
      </c>
      <c r="G175" s="29" t="s">
        <v>461</v>
      </c>
      <c r="H175" s="29"/>
    </row>
    <row r="176" customFormat="false" ht="14.85" hidden="true" customHeight="true" outlineLevel="0" collapsed="false">
      <c r="A176" s="199" t="n">
        <v>1</v>
      </c>
      <c r="B176" s="199" t="n">
        <v>2</v>
      </c>
      <c r="C176" s="199" t="n">
        <v>3</v>
      </c>
      <c r="D176" s="199" t="n">
        <v>4</v>
      </c>
      <c r="E176" s="200" t="n">
        <v>6</v>
      </c>
      <c r="F176" s="200" t="n">
        <v>7</v>
      </c>
      <c r="G176" s="385" t="n">
        <v>8</v>
      </c>
      <c r="H176" s="385"/>
    </row>
    <row r="177" customFormat="false" ht="150" hidden="true" customHeight="false" outlineLevel="0" collapsed="false">
      <c r="A177" s="32" t="s">
        <v>158</v>
      </c>
      <c r="B177" s="32" t="n">
        <v>2014</v>
      </c>
      <c r="C177" s="203" t="s">
        <v>159</v>
      </c>
      <c r="D177" s="32" t="s">
        <v>160</v>
      </c>
      <c r="E177" s="32" t="n">
        <v>28158.3</v>
      </c>
      <c r="F177" s="32" t="n">
        <v>28158.3</v>
      </c>
      <c r="G177" s="38" t="n">
        <v>28158.3</v>
      </c>
      <c r="H177" s="38"/>
    </row>
    <row r="178" customFormat="false" ht="224.25" hidden="true" customHeight="true" outlineLevel="0" collapsed="false">
      <c r="A178" s="38" t="s">
        <v>161</v>
      </c>
      <c r="B178" s="32" t="n">
        <v>2014</v>
      </c>
      <c r="C178" s="205" t="s">
        <v>162</v>
      </c>
      <c r="D178" s="38" t="s">
        <v>160</v>
      </c>
      <c r="E178" s="32" t="n">
        <v>6227.78</v>
      </c>
      <c r="F178" s="32" t="n">
        <v>6227.78</v>
      </c>
      <c r="G178" s="38" t="n">
        <v>6227.78</v>
      </c>
      <c r="H178" s="38"/>
    </row>
    <row r="179" customFormat="false" ht="15" hidden="true" customHeight="false" outlineLevel="0" collapsed="false">
      <c r="A179" s="38"/>
      <c r="B179" s="32" t="n">
        <v>2015</v>
      </c>
      <c r="C179" s="205"/>
      <c r="D179" s="38"/>
      <c r="E179" s="32" t="n">
        <v>775.54</v>
      </c>
      <c r="F179" s="32" t="n">
        <v>775.54</v>
      </c>
      <c r="G179" s="38" t="n">
        <v>775.54</v>
      </c>
      <c r="H179" s="38"/>
    </row>
    <row r="180" customFormat="false" ht="162.6" hidden="true" customHeight="true" outlineLevel="0" collapsed="false">
      <c r="A180" s="32" t="s">
        <v>163</v>
      </c>
      <c r="B180" s="32" t="n">
        <v>2015</v>
      </c>
      <c r="C180" s="32" t="s">
        <v>164</v>
      </c>
      <c r="D180" s="32" t="s">
        <v>160</v>
      </c>
      <c r="E180" s="32" t="n">
        <v>2312.8</v>
      </c>
      <c r="F180" s="32" t="n">
        <v>2312.8</v>
      </c>
      <c r="G180" s="38" t="n">
        <v>2312.8</v>
      </c>
      <c r="H180" s="38"/>
    </row>
    <row r="181" customFormat="false" ht="15.75" hidden="true" customHeight="false" outlineLevel="0" collapsed="false">
      <c r="A181" s="146"/>
      <c r="B181" s="146"/>
      <c r="C181" s="146"/>
      <c r="D181" s="146"/>
      <c r="E181" s="146"/>
      <c r="F181" s="146"/>
      <c r="G181" s="146"/>
      <c r="H181" s="146"/>
    </row>
    <row r="182" customFormat="false" ht="15.75" hidden="true" customHeight="false" outlineLevel="0" collapsed="false">
      <c r="A182" s="381"/>
    </row>
    <row r="183" customFormat="false" ht="15.75" hidden="true" customHeight="false" outlineLevel="0" collapsed="false">
      <c r="A183" s="392" t="s">
        <v>165</v>
      </c>
      <c r="B183" s="392"/>
      <c r="C183" s="392"/>
      <c r="D183" s="392"/>
      <c r="E183" s="392"/>
      <c r="F183" s="392"/>
    </row>
    <row r="184" customFormat="false" ht="15.75" hidden="true" customHeight="false" outlineLevel="0" collapsed="false">
      <c r="A184" s="490"/>
    </row>
    <row r="185" customFormat="false" ht="15.75" hidden="true" customHeight="false" outlineLevel="0" collapsed="false">
      <c r="A185" s="392" t="s">
        <v>166</v>
      </c>
      <c r="B185" s="392"/>
      <c r="C185" s="392"/>
      <c r="D185" s="392"/>
      <c r="E185" s="392"/>
      <c r="F185" s="392"/>
    </row>
    <row r="186" customFormat="false" ht="15.75" hidden="true" customHeight="false" outlineLevel="0" collapsed="false">
      <c r="A186" s="392" t="s">
        <v>167</v>
      </c>
      <c r="B186" s="392"/>
      <c r="C186" s="392"/>
      <c r="D186" s="392"/>
      <c r="E186" s="392"/>
      <c r="F186" s="392"/>
    </row>
    <row r="187" customFormat="false" ht="15.75" hidden="true" customHeight="false" outlineLevel="0" collapsed="false">
      <c r="A187" s="391"/>
    </row>
    <row r="188" customFormat="false" ht="31.5" hidden="true" customHeight="true" outlineLevel="0" collapsed="false">
      <c r="A188" s="491" t="s">
        <v>149</v>
      </c>
      <c r="B188" s="491"/>
      <c r="C188" s="491"/>
      <c r="D188" s="491"/>
      <c r="E188" s="491"/>
      <c r="F188" s="491"/>
      <c r="G188" s="491"/>
      <c r="H188" s="146"/>
    </row>
    <row r="189" customFormat="false" ht="15.2" hidden="true" customHeight="true" outlineLevel="0" collapsed="false">
      <c r="A189" s="192"/>
      <c r="B189" s="192"/>
      <c r="C189" s="192"/>
      <c r="D189" s="192"/>
      <c r="E189" s="192"/>
      <c r="F189" s="192"/>
      <c r="G189" s="192"/>
      <c r="H189" s="146"/>
    </row>
    <row r="190" customFormat="false" ht="15.75" hidden="true" customHeight="false" outlineLevel="0" collapsed="false">
      <c r="A190" s="190"/>
      <c r="B190" s="190"/>
      <c r="C190" s="190"/>
      <c r="D190" s="190"/>
      <c r="E190" s="190"/>
      <c r="F190" s="190"/>
      <c r="G190" s="190"/>
      <c r="H190" s="146"/>
    </row>
    <row r="191" customFormat="false" ht="88.5" hidden="true" customHeight="true" outlineLevel="0" collapsed="false">
      <c r="A191" s="29" t="s">
        <v>168</v>
      </c>
      <c r="B191" s="29" t="s">
        <v>169</v>
      </c>
      <c r="C191" s="207" t="s">
        <v>170</v>
      </c>
      <c r="D191" s="207"/>
      <c r="E191" s="207"/>
      <c r="F191" s="207"/>
      <c r="G191" s="29" t="s">
        <v>462</v>
      </c>
      <c r="H191" s="29"/>
    </row>
    <row r="192" customFormat="false" ht="30" hidden="true" customHeight="true" outlineLevel="0" collapsed="false">
      <c r="A192" s="29"/>
      <c r="B192" s="29"/>
      <c r="C192" s="208" t="s">
        <v>171</v>
      </c>
      <c r="D192" s="208"/>
      <c r="E192" s="208"/>
      <c r="F192" s="208"/>
      <c r="G192" s="29"/>
      <c r="H192" s="29"/>
    </row>
    <row r="193" customFormat="false" ht="30" hidden="true" customHeight="false" outlineLevel="0" collapsed="false">
      <c r="A193" s="29"/>
      <c r="B193" s="29"/>
      <c r="C193" s="35" t="s">
        <v>172</v>
      </c>
      <c r="D193" s="209" t="s">
        <v>173</v>
      </c>
      <c r="E193" s="209" t="s">
        <v>175</v>
      </c>
      <c r="F193" s="209" t="s">
        <v>458</v>
      </c>
      <c r="G193" s="29"/>
      <c r="H193" s="29"/>
    </row>
    <row r="194" customFormat="false" ht="15" hidden="true" customHeight="false" outlineLevel="0" collapsed="false">
      <c r="A194" s="209" t="n">
        <v>1</v>
      </c>
      <c r="B194" s="209" t="n">
        <v>2</v>
      </c>
      <c r="C194" s="35" t="n">
        <v>3</v>
      </c>
      <c r="D194" s="35"/>
      <c r="E194" s="35" t="n">
        <v>5</v>
      </c>
      <c r="F194" s="35" t="n">
        <v>6</v>
      </c>
      <c r="G194" s="29" t="n">
        <v>7</v>
      </c>
      <c r="H194" s="29"/>
    </row>
    <row r="195" customFormat="false" ht="45.75" hidden="true" customHeight="true" outlineLevel="0" collapsed="false">
      <c r="A195" s="32" t="s">
        <v>176</v>
      </c>
      <c r="B195" s="32" t="n">
        <v>2014</v>
      </c>
      <c r="C195" s="32" t="s">
        <v>177</v>
      </c>
      <c r="D195" s="211" t="n">
        <v>14079.15</v>
      </c>
      <c r="E195" s="211" t="n">
        <v>1408</v>
      </c>
      <c r="F195" s="32" t="s">
        <v>177</v>
      </c>
      <c r="G195" s="38" t="s">
        <v>463</v>
      </c>
      <c r="H195" s="38"/>
    </row>
    <row r="196" customFormat="false" ht="224.25" hidden="true" customHeight="true" outlineLevel="0" collapsed="false">
      <c r="A196" s="38" t="s">
        <v>161</v>
      </c>
      <c r="B196" s="32" t="n">
        <v>2014</v>
      </c>
      <c r="C196" s="32" t="s">
        <v>177</v>
      </c>
      <c r="D196" s="211" t="n">
        <v>3113.89</v>
      </c>
      <c r="E196" s="211" t="n">
        <v>311.389</v>
      </c>
      <c r="F196" s="32" t="s">
        <v>177</v>
      </c>
      <c r="G196" s="38" t="s">
        <v>463</v>
      </c>
      <c r="H196" s="38"/>
    </row>
    <row r="197" customFormat="false" ht="15" hidden="true" customHeight="false" outlineLevel="0" collapsed="false">
      <c r="A197" s="38"/>
      <c r="B197" s="32" t="n">
        <v>2015</v>
      </c>
      <c r="C197" s="32" t="s">
        <v>177</v>
      </c>
      <c r="D197" s="211" t="n">
        <v>3623.99</v>
      </c>
      <c r="E197" s="211" t="n">
        <v>362.4</v>
      </c>
      <c r="F197" s="32" t="s">
        <v>177</v>
      </c>
      <c r="G197" s="38"/>
      <c r="H197" s="38"/>
    </row>
    <row r="198" customFormat="false" ht="60.75" hidden="true" customHeight="true" outlineLevel="0" collapsed="false">
      <c r="A198" s="32" t="s">
        <v>163</v>
      </c>
      <c r="B198" s="32" t="n">
        <v>2015</v>
      </c>
      <c r="C198" s="32" t="s">
        <v>177</v>
      </c>
      <c r="D198" s="211" t="n">
        <v>1156.4</v>
      </c>
      <c r="E198" s="211" t="n">
        <v>115.64</v>
      </c>
      <c r="F198" s="32" t="s">
        <v>177</v>
      </c>
      <c r="G198" s="38" t="s">
        <v>463</v>
      </c>
      <c r="H198" s="38"/>
    </row>
    <row r="199" customFormat="false" ht="15.75" hidden="true" customHeight="false" outlineLevel="0" collapsed="false">
      <c r="A199" s="146"/>
      <c r="B199" s="146"/>
      <c r="C199" s="146"/>
      <c r="D199" s="146"/>
      <c r="E199" s="146"/>
      <c r="F199" s="146"/>
      <c r="G199" s="146"/>
      <c r="H199" s="146"/>
    </row>
    <row r="200" customFormat="false" ht="15.75" hidden="true" customHeight="false" outlineLevel="0" collapsed="false">
      <c r="A200" s="490"/>
    </row>
    <row r="201" customFormat="false" ht="15.75" hidden="true" customHeight="false" outlineLevel="0" collapsed="false">
      <c r="A201" s="381"/>
    </row>
    <row r="202" customFormat="false" ht="15.75" hidden="true" customHeight="false" outlineLevel="0" collapsed="false">
      <c r="A202" s="392" t="s">
        <v>178</v>
      </c>
      <c r="B202" s="392"/>
      <c r="C202" s="392"/>
      <c r="D202" s="392"/>
      <c r="E202" s="392"/>
    </row>
    <row r="203" customFormat="false" ht="15.75" hidden="true" customHeight="false" outlineLevel="0" collapsed="false">
      <c r="A203" s="490"/>
    </row>
    <row r="204" customFormat="false" ht="15.75" hidden="true" customHeight="false" outlineLevel="0" collapsed="false">
      <c r="A204" s="392" t="s">
        <v>180</v>
      </c>
      <c r="B204" s="392"/>
      <c r="C204" s="392"/>
      <c r="D204" s="392"/>
      <c r="E204" s="392"/>
    </row>
    <row r="205" customFormat="false" ht="15.75" hidden="true" customHeight="false" outlineLevel="0" collapsed="false">
      <c r="A205" s="392" t="s">
        <v>181</v>
      </c>
      <c r="B205" s="392"/>
      <c r="C205" s="392"/>
      <c r="D205" s="392"/>
      <c r="E205" s="392"/>
    </row>
    <row r="206" customFormat="false" ht="15.75" hidden="true" customHeight="false" outlineLevel="0" collapsed="false">
      <c r="A206" s="392" t="s">
        <v>182</v>
      </c>
      <c r="B206" s="392"/>
      <c r="C206" s="392"/>
      <c r="D206" s="392"/>
      <c r="E206" s="392"/>
    </row>
    <row r="207" customFormat="false" ht="15.75" hidden="true" customHeight="false" outlineLevel="0" collapsed="false">
      <c r="A207" s="383"/>
    </row>
    <row r="208" customFormat="false" ht="18" hidden="true" customHeight="true" outlineLevel="0" collapsed="false">
      <c r="A208" s="377" t="s">
        <v>183</v>
      </c>
      <c r="B208" s="29" t="s">
        <v>184</v>
      </c>
      <c r="C208" s="29" t="s">
        <v>185</v>
      </c>
      <c r="D208" s="29" t="s">
        <v>186</v>
      </c>
      <c r="E208" s="29"/>
      <c r="F208" s="29"/>
    </row>
    <row r="209" customFormat="false" ht="30" hidden="true" customHeight="false" outlineLevel="0" collapsed="false">
      <c r="A209" s="213" t="s">
        <v>9</v>
      </c>
      <c r="B209" s="29"/>
      <c r="C209" s="29"/>
      <c r="D209" s="213" t="s">
        <v>187</v>
      </c>
      <c r="E209" s="213" t="s">
        <v>189</v>
      </c>
      <c r="F209" s="493"/>
    </row>
    <row r="210" customFormat="false" ht="45" hidden="true" customHeight="false" outlineLevel="0" collapsed="false">
      <c r="A210" s="461"/>
      <c r="B210" s="29"/>
      <c r="C210" s="29"/>
      <c r="D210" s="213" t="s">
        <v>190</v>
      </c>
      <c r="E210" s="213" t="s">
        <v>191</v>
      </c>
      <c r="F210" s="493" t="s">
        <v>464</v>
      </c>
    </row>
    <row r="211" customFormat="false" ht="15" hidden="true" customHeight="false" outlineLevel="0" collapsed="false">
      <c r="A211" s="215"/>
      <c r="B211" s="29"/>
      <c r="C211" s="29"/>
      <c r="D211" s="215"/>
      <c r="E211" s="215"/>
      <c r="F211" s="208" t="s">
        <v>465</v>
      </c>
    </row>
    <row r="212" customFormat="false" ht="42.75" hidden="true" customHeight="true" outlineLevel="0" collapsed="false">
      <c r="A212" s="494" t="s">
        <v>192</v>
      </c>
      <c r="B212" s="494"/>
      <c r="C212" s="494"/>
      <c r="D212" s="494"/>
      <c r="E212" s="494"/>
      <c r="F212" s="494"/>
    </row>
    <row r="213" customFormat="false" ht="30" hidden="true" customHeight="true" outlineLevel="0" collapsed="false">
      <c r="A213" s="495" t="s">
        <v>193</v>
      </c>
      <c r="B213" s="495"/>
      <c r="C213" s="495"/>
      <c r="D213" s="495"/>
      <c r="E213" s="495"/>
      <c r="F213" s="495"/>
    </row>
    <row r="214" customFormat="false" ht="30" hidden="true" customHeight="true" outlineLevel="0" collapsed="false">
      <c r="A214" s="495" t="s">
        <v>194</v>
      </c>
      <c r="B214" s="495"/>
      <c r="C214" s="495"/>
      <c r="D214" s="495"/>
      <c r="E214" s="495"/>
      <c r="F214" s="495"/>
    </row>
    <row r="215" customFormat="false" ht="105" hidden="true" customHeight="false" outlineLevel="0" collapsed="false">
      <c r="A215" s="35" t="n">
        <v>1</v>
      </c>
      <c r="B215" s="218" t="s">
        <v>195</v>
      </c>
      <c r="C215" s="218" t="s">
        <v>196</v>
      </c>
      <c r="D215" s="218" t="n">
        <v>73.5</v>
      </c>
      <c r="E215" s="218" t="n">
        <v>73.7</v>
      </c>
      <c r="F215" s="300" t="n">
        <v>73.8</v>
      </c>
    </row>
    <row r="216" customFormat="false" ht="150" hidden="true" customHeight="false" outlineLevel="0" collapsed="false">
      <c r="A216" s="35" t="n">
        <v>2</v>
      </c>
      <c r="B216" s="218" t="s">
        <v>197</v>
      </c>
      <c r="C216" s="218" t="s">
        <v>198</v>
      </c>
      <c r="D216" s="218" t="n">
        <v>1.7</v>
      </c>
      <c r="E216" s="218" t="n">
        <v>1.7</v>
      </c>
      <c r="F216" s="300" t="n">
        <v>1.7</v>
      </c>
    </row>
    <row r="217" customFormat="false" ht="195" hidden="true" customHeight="false" outlineLevel="0" collapsed="false">
      <c r="A217" s="35" t="n">
        <v>3</v>
      </c>
      <c r="B217" s="218" t="s">
        <v>199</v>
      </c>
      <c r="C217" s="218" t="s">
        <v>198</v>
      </c>
      <c r="D217" s="218" t="n">
        <v>10</v>
      </c>
      <c r="E217" s="218" t="n">
        <v>10</v>
      </c>
      <c r="F217" s="300" t="n">
        <v>10</v>
      </c>
    </row>
    <row r="218" customFormat="false" ht="75" hidden="true" customHeight="false" outlineLevel="0" collapsed="false">
      <c r="A218" s="35" t="n">
        <v>4</v>
      </c>
      <c r="B218" s="218" t="s">
        <v>200</v>
      </c>
      <c r="C218" s="218" t="s">
        <v>196</v>
      </c>
      <c r="D218" s="218" t="n">
        <v>91</v>
      </c>
      <c r="E218" s="218" t="n">
        <v>91.2</v>
      </c>
      <c r="F218" s="300" t="n">
        <v>91.3</v>
      </c>
    </row>
    <row r="219" customFormat="false" ht="135" hidden="true" customHeight="false" outlineLevel="0" collapsed="false">
      <c r="A219" s="35" t="n">
        <v>5</v>
      </c>
      <c r="B219" s="218" t="s">
        <v>201</v>
      </c>
      <c r="C219" s="218" t="s">
        <v>202</v>
      </c>
      <c r="D219" s="218" t="n">
        <v>13.4</v>
      </c>
      <c r="E219" s="218" t="n">
        <v>15.7</v>
      </c>
      <c r="F219" s="300" t="n">
        <v>17.1</v>
      </c>
    </row>
    <row r="220" customFormat="false" ht="180" hidden="true" customHeight="false" outlineLevel="0" collapsed="false">
      <c r="A220" s="35" t="n">
        <v>6</v>
      </c>
      <c r="B220" s="218" t="s">
        <v>203</v>
      </c>
      <c r="C220" s="218" t="s">
        <v>198</v>
      </c>
      <c r="D220" s="218" t="n">
        <v>100</v>
      </c>
      <c r="E220" s="218" t="n">
        <v>100</v>
      </c>
      <c r="F220" s="300" t="n">
        <v>100</v>
      </c>
    </row>
    <row r="221" customFormat="false" ht="180" hidden="true" customHeight="false" outlineLevel="0" collapsed="false">
      <c r="A221" s="35" t="n">
        <v>7</v>
      </c>
      <c r="B221" s="218" t="s">
        <v>204</v>
      </c>
      <c r="C221" s="218" t="s">
        <v>198</v>
      </c>
      <c r="D221" s="218" t="n">
        <v>100</v>
      </c>
      <c r="E221" s="218" t="n">
        <v>100</v>
      </c>
      <c r="F221" s="300" t="n">
        <v>100</v>
      </c>
    </row>
    <row r="222" customFormat="false" ht="90" hidden="true" customHeight="false" outlineLevel="0" collapsed="false">
      <c r="A222" s="35" t="n">
        <v>8</v>
      </c>
      <c r="B222" s="218" t="s">
        <v>205</v>
      </c>
      <c r="C222" s="218" t="s">
        <v>206</v>
      </c>
      <c r="D222" s="218" t="n">
        <v>17</v>
      </c>
      <c r="E222" s="218" t="n">
        <v>18</v>
      </c>
      <c r="F222" s="300" t="n">
        <v>19</v>
      </c>
    </row>
    <row r="223" customFormat="false" ht="150" hidden="true" customHeight="false" outlineLevel="0" collapsed="false">
      <c r="A223" s="35" t="n">
        <v>9</v>
      </c>
      <c r="B223" s="218" t="s">
        <v>207</v>
      </c>
      <c r="C223" s="218" t="s">
        <v>206</v>
      </c>
      <c r="D223" s="218" t="n">
        <v>1</v>
      </c>
      <c r="E223" s="218" t="n">
        <v>3</v>
      </c>
      <c r="F223" s="300" t="n">
        <v>1</v>
      </c>
    </row>
    <row r="224" customFormat="false" ht="180" hidden="true" customHeight="false" outlineLevel="0" collapsed="false">
      <c r="A224" s="35" t="n">
        <v>10</v>
      </c>
      <c r="B224" s="218" t="s">
        <v>208</v>
      </c>
      <c r="C224" s="218" t="s">
        <v>198</v>
      </c>
      <c r="D224" s="218" t="n">
        <v>55.7</v>
      </c>
      <c r="E224" s="218" t="n">
        <v>84</v>
      </c>
      <c r="F224" s="300" t="n">
        <v>90</v>
      </c>
    </row>
    <row r="225" customFormat="false" ht="60" hidden="true" customHeight="false" outlineLevel="0" collapsed="false">
      <c r="A225" s="35" t="n">
        <v>11</v>
      </c>
      <c r="B225" s="218" t="s">
        <v>209</v>
      </c>
      <c r="C225" s="218" t="s">
        <v>198</v>
      </c>
      <c r="D225" s="218" t="n">
        <v>29.6</v>
      </c>
      <c r="E225" s="218" t="n">
        <v>25</v>
      </c>
      <c r="F225" s="300" t="n">
        <v>20</v>
      </c>
    </row>
    <row r="226" customFormat="false" ht="30" hidden="true" customHeight="true" outlineLevel="0" collapsed="false">
      <c r="A226" s="495" t="s">
        <v>210</v>
      </c>
      <c r="B226" s="495"/>
      <c r="C226" s="495"/>
      <c r="D226" s="495"/>
      <c r="E226" s="495"/>
      <c r="F226" s="495"/>
    </row>
    <row r="227" customFormat="false" ht="105" hidden="true" customHeight="false" outlineLevel="0" collapsed="false">
      <c r="A227" s="35" t="n">
        <v>12</v>
      </c>
      <c r="B227" s="218" t="s">
        <v>211</v>
      </c>
      <c r="C227" s="218" t="s">
        <v>212</v>
      </c>
      <c r="D227" s="218" t="n">
        <v>165</v>
      </c>
      <c r="E227" s="218" t="n">
        <v>202</v>
      </c>
      <c r="F227" s="300" t="n">
        <v>214</v>
      </c>
    </row>
    <row r="228" customFormat="false" ht="30" hidden="true" customHeight="true" outlineLevel="0" collapsed="false">
      <c r="A228" s="495" t="s">
        <v>213</v>
      </c>
      <c r="B228" s="495"/>
      <c r="C228" s="495"/>
      <c r="D228" s="495"/>
      <c r="E228" s="495"/>
      <c r="F228" s="495"/>
    </row>
    <row r="229" customFormat="false" ht="45" hidden="true" customHeight="true" outlineLevel="0" collapsed="false">
      <c r="A229" s="495" t="s">
        <v>214</v>
      </c>
      <c r="B229" s="495"/>
      <c r="C229" s="495"/>
      <c r="D229" s="495"/>
      <c r="E229" s="495"/>
      <c r="F229" s="495"/>
    </row>
    <row r="230" customFormat="false" ht="195" hidden="true" customHeight="false" outlineLevel="0" collapsed="false">
      <c r="A230" s="35" t="n">
        <v>13</v>
      </c>
      <c r="B230" s="32" t="s">
        <v>215</v>
      </c>
      <c r="C230" s="32" t="s">
        <v>198</v>
      </c>
      <c r="D230" s="32" t="n">
        <v>12.4</v>
      </c>
      <c r="E230" s="32" t="n">
        <v>13</v>
      </c>
      <c r="F230" s="300" t="n">
        <v>14</v>
      </c>
    </row>
    <row r="231" customFormat="false" ht="90" hidden="true" customHeight="false" outlineLevel="0" collapsed="false">
      <c r="A231" s="35" t="n">
        <v>14</v>
      </c>
      <c r="B231" s="32" t="s">
        <v>216</v>
      </c>
      <c r="C231" s="32" t="s">
        <v>217</v>
      </c>
      <c r="D231" s="32" t="n">
        <v>800</v>
      </c>
      <c r="E231" s="32" t="n">
        <v>1050</v>
      </c>
      <c r="F231" s="277" t="n">
        <v>1200</v>
      </c>
    </row>
    <row r="232" customFormat="false" ht="45" hidden="true" customHeight="true" outlineLevel="0" collapsed="false">
      <c r="A232" s="495" t="s">
        <v>218</v>
      </c>
      <c r="B232" s="495"/>
      <c r="C232" s="495"/>
      <c r="D232" s="495"/>
      <c r="E232" s="495"/>
      <c r="F232" s="495"/>
    </row>
    <row r="233" customFormat="false" ht="120" hidden="true" customHeight="false" outlineLevel="0" collapsed="false">
      <c r="A233" s="209" t="n">
        <v>15</v>
      </c>
      <c r="B233" s="496" t="s">
        <v>219</v>
      </c>
      <c r="C233" s="38" t="s">
        <v>217</v>
      </c>
      <c r="D233" s="219" t="s">
        <v>220</v>
      </c>
      <c r="E233" s="220" t="s">
        <v>220</v>
      </c>
      <c r="F233" s="229" t="s">
        <v>220</v>
      </c>
    </row>
    <row r="234" customFormat="false" ht="30" hidden="true" customHeight="true" outlineLevel="0" collapsed="false">
      <c r="A234" s="495" t="s">
        <v>221</v>
      </c>
      <c r="B234" s="495"/>
      <c r="C234" s="495"/>
      <c r="D234" s="495"/>
      <c r="E234" s="495"/>
      <c r="F234" s="495"/>
    </row>
    <row r="235" customFormat="false" ht="30" hidden="true" customHeight="true" outlineLevel="0" collapsed="false">
      <c r="A235" s="495" t="s">
        <v>222</v>
      </c>
      <c r="B235" s="495"/>
      <c r="C235" s="495"/>
      <c r="D235" s="495"/>
      <c r="E235" s="495"/>
      <c r="F235" s="495"/>
    </row>
    <row r="236" customFormat="false" ht="90" hidden="true" customHeight="false" outlineLevel="0" collapsed="false">
      <c r="A236" s="218" t="n">
        <v>16</v>
      </c>
      <c r="B236" s="218" t="s">
        <v>223</v>
      </c>
      <c r="C236" s="218" t="s">
        <v>217</v>
      </c>
      <c r="D236" s="218" t="n">
        <v>3890</v>
      </c>
      <c r="E236" s="218" t="n">
        <v>4000</v>
      </c>
      <c r="F236" s="300" t="n">
        <v>4050</v>
      </c>
    </row>
    <row r="237" customFormat="false" ht="120" hidden="true" customHeight="false" outlineLevel="0" collapsed="false">
      <c r="A237" s="218" t="n">
        <v>17</v>
      </c>
      <c r="B237" s="218" t="s">
        <v>224</v>
      </c>
      <c r="C237" s="218" t="s">
        <v>198</v>
      </c>
      <c r="D237" s="218" t="n">
        <v>7.7</v>
      </c>
      <c r="E237" s="218" t="n">
        <v>7.7</v>
      </c>
      <c r="F237" s="300" t="n">
        <v>7.7</v>
      </c>
    </row>
    <row r="238" customFormat="false" ht="15.75" hidden="true" customHeight="false" outlineLevel="0" collapsed="false">
      <c r="A238" s="391"/>
    </row>
    <row r="239" customFormat="false" ht="47.25" hidden="true" customHeight="false" outlineLevel="0" collapsed="false">
      <c r="A239" s="383" t="s">
        <v>74</v>
      </c>
    </row>
    <row r="240" customFormat="false" ht="15.75" hidden="true" customHeight="false" outlineLevel="0" collapsed="false">
      <c r="A240" s="55" t="s">
        <v>225</v>
      </c>
      <c r="B240" s="55"/>
      <c r="C240" s="55"/>
      <c r="D240" s="55"/>
      <c r="E240" s="55"/>
      <c r="F240" s="55"/>
    </row>
    <row r="241" customFormat="false" ht="15.75" hidden="true" customHeight="false" outlineLevel="0" collapsed="false">
      <c r="A241" s="55" t="s">
        <v>226</v>
      </c>
      <c r="B241" s="55"/>
      <c r="C241" s="55"/>
      <c r="D241" s="55"/>
      <c r="E241" s="55"/>
      <c r="F241" s="55"/>
    </row>
    <row r="242" customFormat="false" ht="15.75" hidden="true" customHeight="false" outlineLevel="0" collapsed="false">
      <c r="A242" s="392" t="s">
        <v>227</v>
      </c>
      <c r="B242" s="392"/>
      <c r="C242" s="392"/>
      <c r="D242" s="392"/>
      <c r="E242" s="392"/>
      <c r="F242" s="392"/>
      <c r="G242" s="392"/>
      <c r="H242" s="392"/>
    </row>
    <row r="243" customFormat="false" ht="15.75" hidden="true" customHeight="false" outlineLevel="0" collapsed="false">
      <c r="A243" s="392" t="s">
        <v>78</v>
      </c>
      <c r="B243" s="392"/>
      <c r="C243" s="392"/>
      <c r="D243" s="392"/>
      <c r="E243" s="392"/>
      <c r="F243" s="392"/>
      <c r="G243" s="392"/>
    </row>
    <row r="244" customFormat="false" ht="15.75" hidden="true" customHeight="false" outlineLevel="0" collapsed="false">
      <c r="A244" s="392" t="s">
        <v>228</v>
      </c>
      <c r="B244" s="392"/>
      <c r="C244" s="392"/>
      <c r="D244" s="392"/>
      <c r="E244" s="392"/>
      <c r="F244" s="392"/>
      <c r="G244" s="392"/>
    </row>
    <row r="245" customFormat="false" ht="15.75" hidden="true" customHeight="false" outlineLevel="0" collapsed="false">
      <c r="A245" s="392" t="s">
        <v>99</v>
      </c>
      <c r="B245" s="392"/>
      <c r="C245" s="392"/>
      <c r="D245" s="392"/>
      <c r="E245" s="392"/>
      <c r="F245" s="392"/>
    </row>
    <row r="246" customFormat="false" ht="15.75" hidden="true" customHeight="false" outlineLevel="0" collapsed="false">
      <c r="A246" s="497"/>
    </row>
    <row r="247" customFormat="false" ht="164.25" hidden="true" customHeight="true" outlineLevel="0" collapsed="false">
      <c r="A247" s="29" t="s">
        <v>183</v>
      </c>
      <c r="B247" s="29" t="s">
        <v>229</v>
      </c>
      <c r="C247" s="29" t="s">
        <v>81</v>
      </c>
      <c r="D247" s="29" t="s">
        <v>230</v>
      </c>
      <c r="E247" s="29" t="s">
        <v>231</v>
      </c>
      <c r="F247" s="29"/>
      <c r="G247" s="29"/>
      <c r="H247" s="29"/>
      <c r="I247" s="29"/>
      <c r="J247" s="29"/>
      <c r="K247" s="29"/>
      <c r="L247" s="29"/>
      <c r="M247" s="29"/>
      <c r="N247" s="29"/>
    </row>
    <row r="248" customFormat="false" ht="45.75" hidden="true" customHeight="true" outlineLevel="0" collapsed="false">
      <c r="A248" s="29"/>
      <c r="B248" s="29"/>
      <c r="C248" s="29"/>
      <c r="D248" s="29"/>
      <c r="E248" s="29" t="s">
        <v>87</v>
      </c>
      <c r="F248" s="29"/>
      <c r="G248" s="29"/>
      <c r="H248" s="498" t="s">
        <v>232</v>
      </c>
      <c r="I248" s="29"/>
      <c r="J248" s="29" t="s">
        <v>233</v>
      </c>
      <c r="K248" s="29"/>
      <c r="L248" s="29"/>
      <c r="M248" s="29"/>
      <c r="N248" s="29"/>
    </row>
    <row r="249" customFormat="false" ht="15" hidden="true" customHeight="false" outlineLevel="0" collapsed="false">
      <c r="A249" s="200" t="n">
        <v>1</v>
      </c>
      <c r="B249" s="200" t="n">
        <v>2</v>
      </c>
      <c r="C249" s="200" t="n">
        <v>3</v>
      </c>
      <c r="D249" s="200" t="n">
        <v>4</v>
      </c>
      <c r="E249" s="385" t="n">
        <v>6</v>
      </c>
      <c r="F249" s="385"/>
      <c r="G249" s="385"/>
      <c r="H249" s="200" t="n">
        <v>7</v>
      </c>
      <c r="I249" s="385"/>
      <c r="J249" s="385" t="n">
        <v>9</v>
      </c>
      <c r="K249" s="385"/>
      <c r="L249" s="385"/>
      <c r="M249" s="385"/>
      <c r="N249" s="385"/>
    </row>
    <row r="250" customFormat="false" ht="74.25" hidden="true" customHeight="true" outlineLevel="0" collapsed="false">
      <c r="A250" s="38" t="n">
        <v>1</v>
      </c>
      <c r="B250" s="38" t="s">
        <v>99</v>
      </c>
      <c r="C250" s="229" t="s">
        <v>235</v>
      </c>
      <c r="D250" s="229" t="s">
        <v>236</v>
      </c>
      <c r="E250" s="496"/>
      <c r="F250" s="334"/>
      <c r="G250" s="499" t="e">
        <f aca="false">G251+++G252+G253+G254</f>
        <v>#VALUE!</v>
      </c>
      <c r="H250" s="234" t="n">
        <f aca="false">H251+H252+H253+H254</f>
        <v>0</v>
      </c>
      <c r="I250" s="169"/>
      <c r="J250" s="496"/>
      <c r="K250" s="334"/>
      <c r="L250" s="334"/>
      <c r="M250" s="233" t="n">
        <f aca="false">M251+M252+M253+M254</f>
        <v>2055.289</v>
      </c>
      <c r="N250" s="233"/>
    </row>
    <row r="251" customFormat="false" ht="16.5" hidden="true" customHeight="true" outlineLevel="0" collapsed="false">
      <c r="A251" s="38"/>
      <c r="B251" s="38"/>
      <c r="C251" s="229"/>
      <c r="D251" s="229"/>
      <c r="E251" s="218" t="s">
        <v>95</v>
      </c>
      <c r="F251" s="496"/>
      <c r="G251" s="499" t="e">
        <f aca="false">H251+"#ссыл!++M249+#ссыл!"</f>
        <v>#VALUE!</v>
      </c>
      <c r="H251" s="237" t="n">
        <f aca="false">H271</f>
        <v>0</v>
      </c>
      <c r="I251" s="166"/>
      <c r="J251" s="229" t="s">
        <v>95</v>
      </c>
      <c r="K251" s="229"/>
      <c r="L251" s="229"/>
      <c r="M251" s="236" t="n">
        <f aca="false">M271</f>
        <v>1408</v>
      </c>
      <c r="N251" s="236"/>
    </row>
    <row r="252" customFormat="false" ht="16.5" hidden="true" customHeight="true" outlineLevel="0" collapsed="false">
      <c r="A252" s="38"/>
      <c r="B252" s="38"/>
      <c r="C252" s="229"/>
      <c r="D252" s="229"/>
      <c r="E252" s="218" t="s">
        <v>96</v>
      </c>
      <c r="F252" s="496"/>
      <c r="G252" s="500" t="e">
        <f aca="false">H252+"#ссыл!++M250+#ссыл!"</f>
        <v>#VALUE!</v>
      </c>
      <c r="H252" s="237" t="n">
        <f aca="false">H272</f>
        <v>0</v>
      </c>
      <c r="I252" s="166"/>
      <c r="J252" s="229" t="s">
        <v>96</v>
      </c>
      <c r="K252" s="229"/>
      <c r="L252" s="229"/>
      <c r="M252" s="236" t="n">
        <f aca="false">M272</f>
        <v>0</v>
      </c>
      <c r="N252" s="236"/>
    </row>
    <row r="253" customFormat="false" ht="16.5" hidden="true" customHeight="true" outlineLevel="0" collapsed="false">
      <c r="A253" s="38"/>
      <c r="B253" s="38"/>
      <c r="C253" s="229"/>
      <c r="D253" s="229"/>
      <c r="E253" s="218" t="s">
        <v>97</v>
      </c>
      <c r="F253" s="496"/>
      <c r="G253" s="499" t="e">
        <f aca="false">H253+"#ссыл!++M251+#ссыл!"</f>
        <v>#VALUE!</v>
      </c>
      <c r="H253" s="237" t="n">
        <f aca="false">H273</f>
        <v>0</v>
      </c>
      <c r="I253" s="166"/>
      <c r="J253" s="229" t="s">
        <v>97</v>
      </c>
      <c r="K253" s="229"/>
      <c r="L253" s="229"/>
      <c r="M253" s="236" t="n">
        <f aca="false">M273</f>
        <v>533.889</v>
      </c>
      <c r="N253" s="236"/>
    </row>
    <row r="254" customFormat="false" ht="16.5" hidden="true" customHeight="true" outlineLevel="0" collapsed="false">
      <c r="A254" s="38"/>
      <c r="B254" s="38"/>
      <c r="C254" s="229"/>
      <c r="D254" s="229"/>
      <c r="E254" s="218" t="s">
        <v>62</v>
      </c>
      <c r="F254" s="496"/>
      <c r="G254" s="500" t="e">
        <f aca="false">H254+"#ссыл!++M252+#ссыл!"</f>
        <v>#VALUE!</v>
      </c>
      <c r="H254" s="242" t="n">
        <f aca="false">H329</f>
        <v>0</v>
      </c>
      <c r="I254" s="169"/>
      <c r="J254" s="229" t="s">
        <v>62</v>
      </c>
      <c r="K254" s="229"/>
      <c r="L254" s="229"/>
      <c r="M254" s="241" t="n">
        <f aca="false">J329</f>
        <v>113.4</v>
      </c>
      <c r="N254" s="241"/>
    </row>
    <row r="255" customFormat="false" ht="16.5" hidden="true" customHeight="true" outlineLevel="0" collapsed="false">
      <c r="A255" s="38"/>
      <c r="B255" s="38"/>
      <c r="C255" s="229"/>
      <c r="D255" s="229"/>
      <c r="E255" s="496"/>
      <c r="F255" s="334"/>
      <c r="G255" s="499" t="e">
        <f aca="false">G256+G257+G258+G259</f>
        <v>#VALUE!</v>
      </c>
      <c r="H255" s="234" t="n">
        <f aca="false">H256+H257++H258+H259</f>
        <v>0</v>
      </c>
      <c r="I255" s="166"/>
      <c r="J255" s="209"/>
      <c r="K255" s="209"/>
      <c r="L255" s="209"/>
      <c r="M255" s="243" t="n">
        <f aca="false">M256+M257+M258+M259</f>
        <v>53363.03</v>
      </c>
      <c r="N255" s="243"/>
    </row>
    <row r="256" customFormat="false" ht="16.5" hidden="true" customHeight="true" outlineLevel="0" collapsed="false">
      <c r="A256" s="38"/>
      <c r="B256" s="38"/>
      <c r="C256" s="229"/>
      <c r="D256" s="229"/>
      <c r="E256" s="218" t="s">
        <v>95</v>
      </c>
      <c r="F256" s="496"/>
      <c r="G256" s="500" t="e">
        <f aca="false">H256+"#ссыл!+M254+#ссыл!"</f>
        <v>#VALUE!</v>
      </c>
      <c r="H256" s="237" t="n">
        <f aca="false">H275</f>
        <v>0</v>
      </c>
      <c r="I256" s="169"/>
      <c r="J256" s="229" t="s">
        <v>95</v>
      </c>
      <c r="K256" s="229"/>
      <c r="L256" s="229"/>
      <c r="M256" s="241" t="n">
        <f aca="false">M275</f>
        <v>18791</v>
      </c>
      <c r="N256" s="241"/>
    </row>
    <row r="257" customFormat="false" ht="16.5" hidden="true" customHeight="true" outlineLevel="0" collapsed="false">
      <c r="A257" s="38"/>
      <c r="B257" s="38"/>
      <c r="C257" s="229"/>
      <c r="D257" s="229"/>
      <c r="E257" s="218" t="s">
        <v>96</v>
      </c>
      <c r="F257" s="496"/>
      <c r="G257" s="499" t="e">
        <f aca="false">H257+"#ссыл!+M255+#ссыл!"</f>
        <v>#VALUE!</v>
      </c>
      <c r="H257" s="237" t="n">
        <f aca="false">H276</f>
        <v>0</v>
      </c>
      <c r="I257" s="166"/>
      <c r="J257" s="229" t="s">
        <v>96</v>
      </c>
      <c r="K257" s="229"/>
      <c r="L257" s="229"/>
      <c r="M257" s="241" t="n">
        <f aca="false">M276</f>
        <v>16821.14</v>
      </c>
      <c r="N257" s="241"/>
    </row>
    <row r="258" customFormat="false" ht="16.5" hidden="true" customHeight="true" outlineLevel="0" collapsed="false">
      <c r="A258" s="38"/>
      <c r="B258" s="38"/>
      <c r="C258" s="229"/>
      <c r="D258" s="229"/>
      <c r="E258" s="218" t="s">
        <v>97</v>
      </c>
      <c r="F258" s="496"/>
      <c r="G258" s="500" t="e">
        <f aca="false">H258+"#ссыл!+M256+#ссыл!"</f>
        <v>#VALUE!</v>
      </c>
      <c r="H258" s="237" t="n">
        <f aca="false">H277</f>
        <v>0</v>
      </c>
      <c r="I258" s="166"/>
      <c r="J258" s="229" t="s">
        <v>97</v>
      </c>
      <c r="K258" s="229"/>
      <c r="L258" s="229"/>
      <c r="M258" s="241" t="n">
        <f aca="false">M277</f>
        <v>16654.4</v>
      </c>
      <c r="N258" s="241"/>
    </row>
    <row r="259" customFormat="false" ht="16.5" hidden="true" customHeight="true" outlineLevel="0" collapsed="false">
      <c r="A259" s="38"/>
      <c r="B259" s="38"/>
      <c r="C259" s="229"/>
      <c r="D259" s="229"/>
      <c r="E259" s="218" t="s">
        <v>62</v>
      </c>
      <c r="F259" s="496"/>
      <c r="G259" s="500" t="e">
        <f aca="false">H259+"#ссыл!+M257+#ссыл!"</f>
        <v>#VALUE!</v>
      </c>
      <c r="H259" s="242" t="n">
        <f aca="false">H331</f>
        <v>0</v>
      </c>
      <c r="I259" s="169"/>
      <c r="J259" s="229" t="s">
        <v>62</v>
      </c>
      <c r="K259" s="229"/>
      <c r="L259" s="229"/>
      <c r="M259" s="241" t="n">
        <f aca="false">J331</f>
        <v>1096.49</v>
      </c>
      <c r="N259" s="241"/>
    </row>
    <row r="260" customFormat="false" ht="15.75" hidden="true" customHeight="true" outlineLevel="0" collapsed="false">
      <c r="A260" s="38"/>
      <c r="B260" s="38"/>
      <c r="C260" s="229"/>
      <c r="D260" s="229"/>
      <c r="E260" s="209"/>
      <c r="F260" s="209"/>
      <c r="G260" s="500" t="e">
        <f aca="false">G261+G262+G263+G264</f>
        <v>#VALUE!</v>
      </c>
      <c r="H260" s="234" t="n">
        <f aca="false">H261+H262+H263+H264</f>
        <v>0</v>
      </c>
      <c r="I260" s="245" t="n">
        <f aca="false">I261+I262+I263+I264</f>
        <v>0</v>
      </c>
      <c r="J260" s="209"/>
      <c r="K260" s="209"/>
      <c r="L260" s="209"/>
      <c r="M260" s="243" t="n">
        <f aca="false">M261+M262+M263+M264</f>
        <v>54855</v>
      </c>
      <c r="N260" s="243"/>
    </row>
    <row r="261" customFormat="false" ht="15.75" hidden="true" customHeight="true" outlineLevel="0" collapsed="false">
      <c r="A261" s="38"/>
      <c r="B261" s="38"/>
      <c r="C261" s="229"/>
      <c r="D261" s="229"/>
      <c r="E261" s="218" t="s">
        <v>95</v>
      </c>
      <c r="F261" s="496"/>
      <c r="G261" s="500" t="e">
        <f aca="false">H261+I261+M261+++"#ссыл!"</f>
        <v>#VALUE!</v>
      </c>
      <c r="H261" s="237" t="n">
        <f aca="false">H279</f>
        <v>0</v>
      </c>
      <c r="I261" s="247" t="n">
        <f aca="false">I279</f>
        <v>0</v>
      </c>
      <c r="J261" s="229" t="s">
        <v>95</v>
      </c>
      <c r="K261" s="229"/>
      <c r="L261" s="229"/>
      <c r="M261" s="241" t="n">
        <f aca="false">M279</f>
        <v>18488</v>
      </c>
      <c r="N261" s="241"/>
    </row>
    <row r="262" customFormat="false" ht="15.75" hidden="true" customHeight="true" outlineLevel="0" collapsed="false">
      <c r="A262" s="38"/>
      <c r="B262" s="38"/>
      <c r="C262" s="229"/>
      <c r="D262" s="229"/>
      <c r="E262" s="218" t="s">
        <v>96</v>
      </c>
      <c r="F262" s="496"/>
      <c r="G262" s="500" t="inlineStr">
        <f aca="false">H262+I262+M262+++"#ссыл!"</f>
        <is>
          <t/>
        </is>
      </c>
      <c r="H262" s="237" t="n">
        <f aca="false">H280</f>
        <v>0</v>
      </c>
      <c r="I262" s="247" t="n">
        <f aca="false">I280</f>
        <v>0</v>
      </c>
      <c r="J262" s="229" t="s">
        <v>96</v>
      </c>
      <c r="K262" s="229"/>
      <c r="L262" s="229"/>
      <c r="M262" s="241" t="n">
        <f aca="false">M280</f>
        <v>17648</v>
      </c>
      <c r="N262" s="241"/>
    </row>
    <row r="263" customFormat="false" ht="15.75" hidden="true" customHeight="true" outlineLevel="0" collapsed="false">
      <c r="A263" s="38"/>
      <c r="B263" s="38"/>
      <c r="C263" s="229"/>
      <c r="D263" s="229"/>
      <c r="E263" s="218" t="s">
        <v>97</v>
      </c>
      <c r="F263" s="496"/>
      <c r="G263" s="500" t="inlineStr">
        <f aca="false">H263+I263+M263+++"#ссыл!"</f>
        <is>
          <t/>
        </is>
      </c>
      <c r="H263" s="237" t="n">
        <f aca="false">H281</f>
        <v>0</v>
      </c>
      <c r="I263" s="247" t="n">
        <f aca="false">I281</f>
        <v>0</v>
      </c>
      <c r="J263" s="229" t="s">
        <v>97</v>
      </c>
      <c r="K263" s="229"/>
      <c r="L263" s="229"/>
      <c r="M263" s="241" t="n">
        <f aca="false">M281</f>
        <v>18505</v>
      </c>
      <c r="N263" s="241"/>
    </row>
    <row r="264" customFormat="false" ht="30" hidden="true" customHeight="true" outlineLevel="0" collapsed="false">
      <c r="A264" s="38"/>
      <c r="B264" s="38"/>
      <c r="C264" s="229"/>
      <c r="D264" s="229"/>
      <c r="E264" s="218" t="s">
        <v>62</v>
      </c>
      <c r="F264" s="496"/>
      <c r="G264" s="500" t="inlineStr">
        <f aca="false">H264+I264+M264+++"#ссыл!"</f>
        <is>
          <t/>
        </is>
      </c>
      <c r="H264" s="242" t="n">
        <f aca="false">H333</f>
        <v>0</v>
      </c>
      <c r="I264" s="249" t="n">
        <f aca="false">"#ссыл!"</f>
        <v>0</v>
      </c>
      <c r="J264" s="229" t="s">
        <v>62</v>
      </c>
      <c r="K264" s="229"/>
      <c r="L264" s="229"/>
      <c r="M264" s="241" t="n">
        <f aca="false">J333</f>
        <v>214</v>
      </c>
      <c r="N264" s="241"/>
    </row>
    <row r="265" customFormat="false" ht="16.5" hidden="true" customHeight="true" outlineLevel="0" collapsed="false">
      <c r="A265" s="38"/>
      <c r="B265" s="501" t="s">
        <v>94</v>
      </c>
      <c r="C265" s="241"/>
      <c r="D265" s="241"/>
      <c r="E265" s="502"/>
      <c r="F265" s="503"/>
      <c r="G265" s="504" t="e">
        <f aca="false">G266+G267+G268+G269</f>
        <v>#VALUE!</v>
      </c>
      <c r="H265" s="256" t="n">
        <f aca="false">H266+H267+H268+H269</f>
        <v>0</v>
      </c>
      <c r="I265" s="253"/>
      <c r="J265" s="505"/>
      <c r="K265" s="505"/>
      <c r="L265" s="505"/>
      <c r="M265" s="255" t="n">
        <f aca="false">M266+M267+M268+M269</f>
        <v>110273.319</v>
      </c>
      <c r="N265" s="255"/>
    </row>
    <row r="266" customFormat="false" ht="16.5" hidden="true" customHeight="true" outlineLevel="0" collapsed="false">
      <c r="A266" s="38"/>
      <c r="B266" s="501"/>
      <c r="C266" s="241"/>
      <c r="D266" s="241"/>
      <c r="E266" s="506" t="s">
        <v>95</v>
      </c>
      <c r="F266" s="502"/>
      <c r="G266" s="504" t="e">
        <f aca="false">H266++++"#ссыл!+M264+#ссыл!"</f>
        <v>#VALUE!</v>
      </c>
      <c r="H266" s="261" t="n">
        <f aca="false">H251+H256+H261</f>
        <v>0</v>
      </c>
      <c r="I266" s="253"/>
      <c r="J266" s="241" t="s">
        <v>95</v>
      </c>
      <c r="K266" s="241"/>
      <c r="L266" s="241"/>
      <c r="M266" s="260" t="n">
        <f aca="false">M251+M256+M261</f>
        <v>38687</v>
      </c>
      <c r="N266" s="260"/>
    </row>
    <row r="267" customFormat="false" ht="16.5" hidden="true" customHeight="true" outlineLevel="0" collapsed="false">
      <c r="A267" s="38"/>
      <c r="B267" s="501"/>
      <c r="C267" s="241"/>
      <c r="D267" s="241"/>
      <c r="E267" s="506" t="s">
        <v>96</v>
      </c>
      <c r="F267" s="502"/>
      <c r="G267" s="504" t="e">
        <f aca="false">H267++++"#ссыл!+M265+#ссыл!"</f>
        <v>#VALUE!</v>
      </c>
      <c r="H267" s="261" t="n">
        <f aca="false">H252+H257+H262</f>
        <v>0</v>
      </c>
      <c r="I267" s="253"/>
      <c r="J267" s="241" t="s">
        <v>96</v>
      </c>
      <c r="K267" s="241"/>
      <c r="L267" s="241"/>
      <c r="M267" s="260" t="n">
        <f aca="false">M252+M257+M262</f>
        <v>34469.14</v>
      </c>
      <c r="N267" s="260"/>
    </row>
    <row r="268" customFormat="false" ht="16.5" hidden="true" customHeight="true" outlineLevel="0" collapsed="false">
      <c r="A268" s="38"/>
      <c r="B268" s="501"/>
      <c r="C268" s="241"/>
      <c r="D268" s="241"/>
      <c r="E268" s="506" t="s">
        <v>97</v>
      </c>
      <c r="F268" s="502"/>
      <c r="G268" s="504" t="e">
        <f aca="false">H268++++"#ссыл!+M266+#ссыл!"</f>
        <v>#VALUE!</v>
      </c>
      <c r="H268" s="261" t="n">
        <f aca="false">H253+H258+H263</f>
        <v>0</v>
      </c>
      <c r="I268" s="253"/>
      <c r="J268" s="241" t="s">
        <v>97</v>
      </c>
      <c r="K268" s="241"/>
      <c r="L268" s="241"/>
      <c r="M268" s="260" t="n">
        <f aca="false">M253+M258+M263</f>
        <v>35693.289</v>
      </c>
      <c r="N268" s="260"/>
    </row>
    <row r="269" customFormat="false" ht="16.5" hidden="true" customHeight="true" outlineLevel="0" collapsed="false">
      <c r="A269" s="38"/>
      <c r="B269" s="501"/>
      <c r="C269" s="241"/>
      <c r="D269" s="241"/>
      <c r="E269" s="506" t="s">
        <v>62</v>
      </c>
      <c r="F269" s="502"/>
      <c r="G269" s="504" t="e">
        <f aca="false">H269++++"#ссыл!+M267+#ссыл!"</f>
        <v>#VALUE!</v>
      </c>
      <c r="H269" s="261" t="n">
        <f aca="false">H254+H259+H264</f>
        <v>0</v>
      </c>
      <c r="I269" s="253"/>
      <c r="J269" s="241" t="s">
        <v>62</v>
      </c>
      <c r="K269" s="241"/>
      <c r="L269" s="241"/>
      <c r="M269" s="260" t="n">
        <f aca="false">M254+M259+M264</f>
        <v>1423.89</v>
      </c>
      <c r="N269" s="260"/>
    </row>
    <row r="270" customFormat="false" ht="16.5" hidden="true" customHeight="true" outlineLevel="0" collapsed="false">
      <c r="A270" s="507" t="s">
        <v>15</v>
      </c>
      <c r="B270" s="38" t="s">
        <v>58</v>
      </c>
      <c r="C270" s="229" t="s">
        <v>59</v>
      </c>
      <c r="D270" s="220" t="s">
        <v>241</v>
      </c>
      <c r="E270" s="508"/>
      <c r="F270" s="509"/>
      <c r="G270" s="510" t="e">
        <f aca="false">G271+G272+G273</f>
        <v>#VALUE!</v>
      </c>
      <c r="H270" s="268"/>
      <c r="I270" s="265"/>
      <c r="J270" s="511"/>
      <c r="K270" s="511"/>
      <c r="L270" s="511"/>
      <c r="M270" s="267" t="n">
        <f aca="false">M271+M272+M273</f>
        <v>1941.889</v>
      </c>
      <c r="N270" s="267"/>
    </row>
    <row r="271" customFormat="false" ht="16.5" hidden="true" customHeight="true" outlineLevel="0" collapsed="false">
      <c r="A271" s="507"/>
      <c r="B271" s="38"/>
      <c r="C271" s="229"/>
      <c r="D271" s="220"/>
      <c r="E271" s="512" t="s">
        <v>95</v>
      </c>
      <c r="F271" s="513"/>
      <c r="G271" s="514" t="e">
        <f aca="false">H271+"#ссыл!++M269+#ссыл!"</f>
        <v>#VALUE!</v>
      </c>
      <c r="H271" s="274"/>
      <c r="I271" s="271"/>
      <c r="J271" s="281" t="s">
        <v>95</v>
      </c>
      <c r="K271" s="281"/>
      <c r="L271" s="281"/>
      <c r="M271" s="273" t="n">
        <f aca="false">L307</f>
        <v>1408</v>
      </c>
      <c r="N271" s="273"/>
    </row>
    <row r="272" customFormat="false" ht="16.5" hidden="true" customHeight="true" outlineLevel="0" collapsed="false">
      <c r="A272" s="507"/>
      <c r="B272" s="38"/>
      <c r="C272" s="229"/>
      <c r="D272" s="220"/>
      <c r="E272" s="512" t="s">
        <v>96</v>
      </c>
      <c r="F272" s="513"/>
      <c r="G272" s="514" t="e">
        <f aca="false">H272+"#ссыл!++M270+#ссыл!"</f>
        <v>#VALUE!</v>
      </c>
      <c r="H272" s="274"/>
      <c r="I272" s="275"/>
      <c r="J272" s="281" t="s">
        <v>96</v>
      </c>
      <c r="K272" s="281"/>
      <c r="L272" s="281"/>
      <c r="M272" s="276"/>
      <c r="N272" s="276"/>
    </row>
    <row r="273" customFormat="false" ht="16.5" hidden="true" customHeight="true" outlineLevel="0" collapsed="false">
      <c r="A273" s="507"/>
      <c r="B273" s="38"/>
      <c r="C273" s="229"/>
      <c r="D273" s="220"/>
      <c r="E273" s="512" t="s">
        <v>97</v>
      </c>
      <c r="F273" s="513"/>
      <c r="G273" s="514" t="e">
        <f aca="false">H273+"#ссыл!++M271+#ссыл!"</f>
        <v>#VALUE!</v>
      </c>
      <c r="H273" s="277"/>
      <c r="I273" s="271"/>
      <c r="J273" s="515" t="s">
        <v>97</v>
      </c>
      <c r="K273" s="515"/>
      <c r="L273" s="515"/>
      <c r="M273" s="273" t="n">
        <f aca="false">L295+L308</f>
        <v>533.889</v>
      </c>
      <c r="N273" s="273"/>
    </row>
    <row r="274" customFormat="false" ht="27.75" hidden="true" customHeight="true" outlineLevel="0" collapsed="false">
      <c r="A274" s="507"/>
      <c r="B274" s="38"/>
      <c r="C274" s="229"/>
      <c r="D274" s="229"/>
      <c r="E274" s="508"/>
      <c r="F274" s="509"/>
      <c r="G274" s="510" t="e">
        <f aca="false">G275+G276+G277</f>
        <v>#VALUE!</v>
      </c>
      <c r="H274" s="510" t="n">
        <f aca="false">H275+H276+H277</f>
        <v>0</v>
      </c>
      <c r="I274" s="265"/>
      <c r="J274" s="511"/>
      <c r="K274" s="511"/>
      <c r="L274" s="511"/>
      <c r="M274" s="267" t="n">
        <f aca="false">M275+M276+M277</f>
        <v>52266.54</v>
      </c>
      <c r="N274" s="267"/>
    </row>
    <row r="275" customFormat="false" ht="16.5" hidden="true" customHeight="true" outlineLevel="0" collapsed="false">
      <c r="A275" s="507"/>
      <c r="B275" s="38"/>
      <c r="C275" s="229"/>
      <c r="D275" s="229"/>
      <c r="E275" s="516" t="s">
        <v>95</v>
      </c>
      <c r="F275" s="513"/>
      <c r="G275" s="517" t="e">
        <f aca="false">H275+"#ссыл!+M273+#ссыл!"</f>
        <v>#VALUE!</v>
      </c>
      <c r="H275" s="282" t="n">
        <f aca="false">H286+H297+H318</f>
        <v>0</v>
      </c>
      <c r="I275" s="275"/>
      <c r="J275" s="281" t="s">
        <v>95</v>
      </c>
      <c r="K275" s="281"/>
      <c r="L275" s="281"/>
      <c r="M275" s="281" t="n">
        <f aca="false">L286+L297+N318</f>
        <v>18791</v>
      </c>
      <c r="N275" s="281"/>
    </row>
    <row r="276" customFormat="false" ht="16.5" hidden="true" customHeight="true" outlineLevel="0" collapsed="false">
      <c r="A276" s="507"/>
      <c r="B276" s="38"/>
      <c r="C276" s="229"/>
      <c r="D276" s="229"/>
      <c r="E276" s="516" t="s">
        <v>96</v>
      </c>
      <c r="F276" s="513"/>
      <c r="G276" s="517" t="e">
        <f aca="false">H276+"#ссыл!+M274+#ссыл!"</f>
        <v>#VALUE!</v>
      </c>
      <c r="H276" s="282" t="n">
        <f aca="false">H287+H298+H319+H310</f>
        <v>0</v>
      </c>
      <c r="I276" s="271"/>
      <c r="J276" s="281" t="s">
        <v>96</v>
      </c>
      <c r="K276" s="281"/>
      <c r="L276" s="281"/>
      <c r="M276" s="283" t="n">
        <f aca="false">L287+L298+K310+N319</f>
        <v>16821.14</v>
      </c>
      <c r="N276" s="283"/>
    </row>
    <row r="277" customFormat="false" ht="16.5" hidden="true" customHeight="true" outlineLevel="0" collapsed="false">
      <c r="A277" s="507"/>
      <c r="B277" s="38"/>
      <c r="C277" s="229"/>
      <c r="D277" s="229"/>
      <c r="E277" s="516" t="s">
        <v>97</v>
      </c>
      <c r="F277" s="513"/>
      <c r="G277" s="517" t="e">
        <f aca="false">H277+"#ссыл!+M275+#ссыл!"</f>
        <v>#VALUE!</v>
      </c>
      <c r="H277" s="282" t="n">
        <f aca="false">H288+H299+H320+H311</f>
        <v>0</v>
      </c>
      <c r="I277" s="271"/>
      <c r="J277" s="281" t="s">
        <v>97</v>
      </c>
      <c r="K277" s="281"/>
      <c r="L277" s="281"/>
      <c r="M277" s="284" t="n">
        <f aca="false">L288+L299+K311+N320</f>
        <v>16654.4</v>
      </c>
      <c r="N277" s="284"/>
    </row>
    <row r="278" customFormat="false" ht="15.75" hidden="true" customHeight="true" outlineLevel="0" collapsed="false">
      <c r="A278" s="507"/>
      <c r="B278" s="38"/>
      <c r="C278" s="229"/>
      <c r="D278" s="229"/>
      <c r="E278" s="508"/>
      <c r="F278" s="509"/>
      <c r="G278" s="518" t="e">
        <f aca="false">G279+G280+G281</f>
        <v>#VALUE!</v>
      </c>
      <c r="H278" s="519" t="n">
        <f aca="false">H279+H280+H281</f>
        <v>0</v>
      </c>
      <c r="I278" s="287" t="n">
        <f aca="false">I279+I280+I281</f>
        <v>0</v>
      </c>
      <c r="J278" s="511"/>
      <c r="K278" s="511"/>
      <c r="L278" s="511"/>
      <c r="M278" s="288" t="n">
        <f aca="false">M279+M280+M281</f>
        <v>54641</v>
      </c>
      <c r="N278" s="288"/>
    </row>
    <row r="279" customFormat="false" ht="15.75" hidden="true" customHeight="true" outlineLevel="0" collapsed="false">
      <c r="A279" s="507"/>
      <c r="B279" s="38"/>
      <c r="C279" s="229"/>
      <c r="D279" s="229"/>
      <c r="E279" s="516" t="s">
        <v>95</v>
      </c>
      <c r="F279" s="513"/>
      <c r="G279" s="517" t="e">
        <f aca="false">H279+I279+M279+"#ссыл!"</f>
        <v>#VALUE!</v>
      </c>
      <c r="H279" s="282" t="n">
        <f aca="false">H290+H301+H322</f>
        <v>0</v>
      </c>
      <c r="I279" s="290" t="n">
        <f aca="false">"#ссыл!+I299+I320"</f>
        <v>0</v>
      </c>
      <c r="J279" s="281" t="s">
        <v>95</v>
      </c>
      <c r="K279" s="281"/>
      <c r="L279" s="281"/>
      <c r="M279" s="281" t="n">
        <f aca="false">L290+L301+N322</f>
        <v>18488</v>
      </c>
      <c r="N279" s="281"/>
    </row>
    <row r="280" customFormat="false" ht="15.75" hidden="true" customHeight="true" outlineLevel="0" collapsed="false">
      <c r="A280" s="507"/>
      <c r="B280" s="38"/>
      <c r="C280" s="229"/>
      <c r="D280" s="229"/>
      <c r="E280" s="516" t="s">
        <v>96</v>
      </c>
      <c r="F280" s="513"/>
      <c r="G280" s="517" t="inlineStr">
        <f aca="false">H280+I280+M280+"#ссыл!"</f>
        <is>
          <t/>
        </is>
      </c>
      <c r="H280" s="282" t="n">
        <f aca="false">H291+H302+H323</f>
        <v>0</v>
      </c>
      <c r="I280" s="290" t="n">
        <f aca="false">"#ссыл!+I300+I321"</f>
        <v>0</v>
      </c>
      <c r="J280" s="281" t="s">
        <v>96</v>
      </c>
      <c r="K280" s="281"/>
      <c r="L280" s="281"/>
      <c r="M280" s="281" t="n">
        <f aca="false">L291+L302+N323</f>
        <v>17648</v>
      </c>
      <c r="N280" s="281"/>
    </row>
    <row r="281" customFormat="false" ht="15.75" hidden="true" customHeight="true" outlineLevel="0" collapsed="false">
      <c r="A281" s="507"/>
      <c r="B281" s="38"/>
      <c r="C281" s="229"/>
      <c r="D281" s="229"/>
      <c r="E281" s="516" t="s">
        <v>97</v>
      </c>
      <c r="F281" s="513"/>
      <c r="G281" s="517" t="inlineStr">
        <f aca="false">H281+I281+M281+"#ссыл!"</f>
        <is>
          <t/>
        </is>
      </c>
      <c r="H281" s="282" t="n">
        <f aca="false">H292+H303+H324</f>
        <v>0</v>
      </c>
      <c r="I281" s="290" t="n">
        <f aca="false">"#ссыл!+I301+I322"</f>
        <v>0</v>
      </c>
      <c r="J281" s="515" t="s">
        <v>97</v>
      </c>
      <c r="K281" s="515"/>
      <c r="L281" s="515"/>
      <c r="M281" s="281" t="n">
        <f aca="false">L292+L303+N324</f>
        <v>18505</v>
      </c>
      <c r="N281" s="281"/>
    </row>
    <row r="282" customFormat="false" ht="15.75" hidden="true" customHeight="false" outlineLevel="0" collapsed="false">
      <c r="A282" s="32"/>
      <c r="B282" s="355" t="s">
        <v>94</v>
      </c>
      <c r="C282" s="292"/>
      <c r="D282" s="292"/>
      <c r="E282" s="520"/>
      <c r="F282" s="347"/>
      <c r="G282" s="521" t="e">
        <f aca="false">G278+G274+G270</f>
        <v>#VALUE!</v>
      </c>
      <c r="H282" s="522" t="n">
        <f aca="false">H270+H274+H278</f>
        <v>0</v>
      </c>
      <c r="I282" s="523"/>
      <c r="J282" s="524"/>
      <c r="K282" s="524"/>
      <c r="L282" s="524"/>
      <c r="M282" s="525" t="n">
        <f aca="false">M278+M274+M270</f>
        <v>108849.429</v>
      </c>
      <c r="N282" s="525"/>
    </row>
    <row r="283" customFormat="false" ht="15" hidden="true" customHeight="true" outlineLevel="0" collapsed="false">
      <c r="A283" s="507" t="s">
        <v>242</v>
      </c>
      <c r="B283" s="526" t="s">
        <v>243</v>
      </c>
      <c r="C283" s="229" t="s">
        <v>59</v>
      </c>
      <c r="D283" s="229" t="s">
        <v>241</v>
      </c>
      <c r="E283" s="527"/>
      <c r="F283" s="527"/>
      <c r="G283" s="527"/>
      <c r="H283" s="229"/>
      <c r="I283" s="229"/>
      <c r="J283" s="312"/>
      <c r="K283" s="312"/>
      <c r="L283" s="312"/>
      <c r="M283" s="312"/>
      <c r="N283" s="312"/>
    </row>
    <row r="284" customFormat="false" ht="90" hidden="true" customHeight="false" outlineLevel="0" collapsed="false">
      <c r="A284" s="507"/>
      <c r="B284" s="526" t="s">
        <v>244</v>
      </c>
      <c r="C284" s="229"/>
      <c r="D284" s="229"/>
      <c r="E284" s="527"/>
      <c r="F284" s="527"/>
      <c r="G284" s="527"/>
      <c r="H284" s="229"/>
      <c r="I284" s="229"/>
      <c r="J284" s="312"/>
      <c r="K284" s="312"/>
      <c r="L284" s="312"/>
      <c r="M284" s="312"/>
      <c r="N284" s="312"/>
    </row>
    <row r="285" customFormat="false" ht="15" hidden="true" customHeight="false" outlineLevel="0" collapsed="false">
      <c r="A285" s="507"/>
      <c r="B285" s="461"/>
      <c r="C285" s="229"/>
      <c r="D285" s="229"/>
      <c r="E285" s="528"/>
      <c r="F285" s="528"/>
      <c r="G285" s="517" t="e">
        <f aca="false">G286+G287+G288</f>
        <v>#VALUE!</v>
      </c>
      <c r="H285" s="516" t="n">
        <f aca="false">H286+H287+H288</f>
        <v>0</v>
      </c>
      <c r="I285" s="529"/>
      <c r="J285" s="528"/>
      <c r="K285" s="528"/>
      <c r="L285" s="530" t="n">
        <f aca="false">L286+L287+L288</f>
        <v>13331</v>
      </c>
      <c r="M285" s="530"/>
      <c r="N285" s="530"/>
    </row>
    <row r="286" customFormat="false" ht="15.75" hidden="true" customHeight="true" outlineLevel="0" collapsed="false">
      <c r="A286" s="507"/>
      <c r="B286" s="461"/>
      <c r="C286" s="229"/>
      <c r="D286" s="229"/>
      <c r="E286" s="299" t="s">
        <v>95</v>
      </c>
      <c r="F286" s="299"/>
      <c r="G286" s="516" t="e">
        <f aca="false">H286+"#ссыл!+L284+#ссыл!"</f>
        <v>#VALUE!</v>
      </c>
      <c r="H286" s="218"/>
      <c r="I286" s="229"/>
      <c r="J286" s="300" t="s">
        <v>95</v>
      </c>
      <c r="K286" s="300"/>
      <c r="L286" s="229" t="n">
        <v>5005</v>
      </c>
      <c r="M286" s="229"/>
      <c r="N286" s="229"/>
    </row>
    <row r="287" customFormat="false" ht="15.75" hidden="true" customHeight="true" outlineLevel="0" collapsed="false">
      <c r="A287" s="507"/>
      <c r="B287" s="461"/>
      <c r="C287" s="229"/>
      <c r="D287" s="229"/>
      <c r="E287" s="281" t="s">
        <v>96</v>
      </c>
      <c r="F287" s="281"/>
      <c r="G287" s="516" t="e">
        <f aca="false">H287+"#ссыл!+L285+#ссыл!"</f>
        <v>#VALUE!</v>
      </c>
      <c r="H287" s="218"/>
      <c r="I287" s="229"/>
      <c r="J287" s="229" t="s">
        <v>96</v>
      </c>
      <c r="K287" s="229"/>
      <c r="L287" s="229" t="n">
        <v>4747</v>
      </c>
      <c r="M287" s="229"/>
      <c r="N287" s="229"/>
    </row>
    <row r="288" customFormat="false" ht="15.75" hidden="true" customHeight="true" outlineLevel="0" collapsed="false">
      <c r="A288" s="507"/>
      <c r="B288" s="461"/>
      <c r="C288" s="229"/>
      <c r="D288" s="229"/>
      <c r="E288" s="281" t="s">
        <v>97</v>
      </c>
      <c r="F288" s="281"/>
      <c r="G288" s="516" t="e">
        <f aca="false">H288+"#ссыл!+L286+#ссыл!"</f>
        <v>#VALUE!</v>
      </c>
      <c r="H288" s="218"/>
      <c r="I288" s="229"/>
      <c r="J288" s="229" t="s">
        <v>97</v>
      </c>
      <c r="K288" s="229"/>
      <c r="L288" s="229" t="n">
        <v>3579</v>
      </c>
      <c r="M288" s="229"/>
      <c r="N288" s="229"/>
    </row>
    <row r="289" customFormat="false" ht="15" hidden="true" customHeight="false" outlineLevel="0" collapsed="false">
      <c r="A289" s="507"/>
      <c r="B289" s="461"/>
      <c r="C289" s="229"/>
      <c r="D289" s="229"/>
      <c r="E289" s="513"/>
      <c r="F289" s="531"/>
      <c r="G289" s="517" t="e">
        <f aca="false">G290+G291+G292</f>
        <v>#VALUE!</v>
      </c>
      <c r="H289" s="516" t="n">
        <f aca="false">H290+H291+H292</f>
        <v>0</v>
      </c>
      <c r="I289" s="281"/>
      <c r="J289" s="281" t="n">
        <f aca="false">L290+L291+L292</f>
        <v>14134.7</v>
      </c>
      <c r="K289" s="281"/>
      <c r="L289" s="281"/>
      <c r="M289" s="281"/>
      <c r="N289" s="281"/>
    </row>
    <row r="290" customFormat="false" ht="15.75" hidden="true" customHeight="true" outlineLevel="0" collapsed="false">
      <c r="A290" s="507"/>
      <c r="B290" s="461"/>
      <c r="C290" s="229"/>
      <c r="D290" s="229"/>
      <c r="E290" s="281" t="s">
        <v>95</v>
      </c>
      <c r="F290" s="281"/>
      <c r="G290" s="516" t="e">
        <f aca="false">H290+"#ссыл!+L288+#ссыл!"</f>
        <v>#VALUE!</v>
      </c>
      <c r="H290" s="218"/>
      <c r="I290" s="229"/>
      <c r="J290" s="229" t="s">
        <v>95</v>
      </c>
      <c r="K290" s="229"/>
      <c r="L290" s="229" t="n">
        <v>5305</v>
      </c>
      <c r="M290" s="229"/>
      <c r="N290" s="229"/>
    </row>
    <row r="291" customFormat="false" ht="15.75" hidden="true" customHeight="true" outlineLevel="0" collapsed="false">
      <c r="A291" s="507"/>
      <c r="B291" s="461"/>
      <c r="C291" s="229"/>
      <c r="D291" s="229"/>
      <c r="E291" s="281" t="s">
        <v>96</v>
      </c>
      <c r="F291" s="281"/>
      <c r="G291" s="516" t="e">
        <f aca="false">H291+"#ссыл!+L289+#ссыл!"</f>
        <v>#VALUE!</v>
      </c>
      <c r="H291" s="218"/>
      <c r="I291" s="229"/>
      <c r="J291" s="229" t="s">
        <v>96</v>
      </c>
      <c r="K291" s="229"/>
      <c r="L291" s="229" t="n">
        <v>5032</v>
      </c>
      <c r="M291" s="229"/>
      <c r="N291" s="229"/>
    </row>
    <row r="292" customFormat="false" ht="15.75" hidden="true" customHeight="true" outlineLevel="0" collapsed="false">
      <c r="A292" s="507"/>
      <c r="B292" s="215"/>
      <c r="C292" s="229"/>
      <c r="D292" s="229"/>
      <c r="E292" s="281" t="s">
        <v>97</v>
      </c>
      <c r="F292" s="281"/>
      <c r="G292" s="516" t="e">
        <f aca="false">H292+"#ссыл!+L290+#ссыл!"</f>
        <v>#VALUE!</v>
      </c>
      <c r="H292" s="218"/>
      <c r="I292" s="229"/>
      <c r="J292" s="229" t="s">
        <v>97</v>
      </c>
      <c r="K292" s="229"/>
      <c r="L292" s="229" t="n">
        <v>3797.7</v>
      </c>
      <c r="M292" s="229"/>
      <c r="N292" s="229"/>
    </row>
    <row r="293" customFormat="false" ht="15" hidden="true" customHeight="false" outlineLevel="0" collapsed="false">
      <c r="A293" s="32"/>
      <c r="B293" s="355" t="s">
        <v>94</v>
      </c>
      <c r="C293" s="292"/>
      <c r="D293" s="292"/>
      <c r="E293" s="532" t="e">
        <f aca="false">H293+"#ссыл!+J291+#ссыл!"</f>
        <v>#VALUE!</v>
      </c>
      <c r="F293" s="532"/>
      <c r="G293" s="532"/>
      <c r="H293" s="341" t="n">
        <f aca="false">H285+H289+H283</f>
        <v>0</v>
      </c>
      <c r="I293" s="533"/>
      <c r="J293" s="533" t="n">
        <f aca="false">L285+J289+J283</f>
        <v>27465.7</v>
      </c>
      <c r="K293" s="533"/>
      <c r="L293" s="533"/>
      <c r="M293" s="533"/>
      <c r="N293" s="533"/>
    </row>
    <row r="294" customFormat="false" ht="15.75" hidden="true" customHeight="true" outlineLevel="0" collapsed="false">
      <c r="A294" s="534" t="s">
        <v>245</v>
      </c>
      <c r="B294" s="230" t="s">
        <v>246</v>
      </c>
      <c r="C294" s="229" t="s">
        <v>59</v>
      </c>
      <c r="D294" s="229" t="s">
        <v>247</v>
      </c>
      <c r="E294" s="306"/>
      <c r="F294" s="535"/>
      <c r="G294" s="536" t="e">
        <f aca="false">G295</f>
        <v>#VALUE!</v>
      </c>
      <c r="H294" s="516" t="n">
        <f aca="false">H295</f>
        <v>0</v>
      </c>
      <c r="I294" s="281"/>
      <c r="J294" s="529" t="n">
        <f aca="false">L295</f>
        <v>222.5</v>
      </c>
      <c r="K294" s="529"/>
      <c r="L294" s="529"/>
      <c r="M294" s="529"/>
      <c r="N294" s="529"/>
    </row>
    <row r="295" customFormat="false" ht="45.75" hidden="true" customHeight="true" outlineLevel="0" collapsed="false">
      <c r="A295" s="534"/>
      <c r="B295" s="230" t="s">
        <v>248</v>
      </c>
      <c r="C295" s="229"/>
      <c r="D295" s="229"/>
      <c r="E295" s="516" t="s">
        <v>97</v>
      </c>
      <c r="F295" s="306"/>
      <c r="G295" s="517" t="e">
        <f aca="false">H295+"#ссыл!+L293+#ссыл!"</f>
        <v>#VALUE!</v>
      </c>
      <c r="H295" s="44"/>
      <c r="I295" s="40"/>
      <c r="J295" s="229" t="s">
        <v>97</v>
      </c>
      <c r="K295" s="229"/>
      <c r="L295" s="229" t="n">
        <v>222.5</v>
      </c>
      <c r="M295" s="229"/>
      <c r="N295" s="229"/>
    </row>
    <row r="296" customFormat="false" ht="147.75" hidden="true" customHeight="true" outlineLevel="0" collapsed="false">
      <c r="A296" s="534"/>
      <c r="B296" s="461"/>
      <c r="C296" s="229"/>
      <c r="D296" s="229" t="s">
        <v>249</v>
      </c>
      <c r="E296" s="513"/>
      <c r="F296" s="537"/>
      <c r="G296" s="517" t="e">
        <f aca="false">H296+"#ссыл!+L294+#ссыл!"</f>
        <v>#VALUE!</v>
      </c>
      <c r="H296" s="516" t="n">
        <f aca="false">H297+H298+H299</f>
        <v>0</v>
      </c>
      <c r="I296" s="515"/>
      <c r="J296" s="538"/>
      <c r="K296" s="538"/>
      <c r="L296" s="530" t="n">
        <f aca="false">L297+L298+L299</f>
        <v>3793</v>
      </c>
      <c r="M296" s="530"/>
      <c r="N296" s="530"/>
    </row>
    <row r="297" customFormat="false" ht="15.75" hidden="true" customHeight="true" outlineLevel="0" collapsed="false">
      <c r="A297" s="534"/>
      <c r="B297" s="461"/>
      <c r="C297" s="229"/>
      <c r="D297" s="229"/>
      <c r="E297" s="516" t="s">
        <v>95</v>
      </c>
      <c r="F297" s="513"/>
      <c r="G297" s="517" t="e">
        <f aca="false">H297+I297+L297+"#ссыл!"</f>
        <v>#VALUE!</v>
      </c>
      <c r="H297" s="218"/>
      <c r="I297" s="539"/>
      <c r="J297" s="229" t="s">
        <v>95</v>
      </c>
      <c r="K297" s="229"/>
      <c r="L297" s="229" t="n">
        <v>2293</v>
      </c>
      <c r="M297" s="229"/>
      <c r="N297" s="229"/>
    </row>
    <row r="298" customFormat="false" ht="15.75" hidden="true" customHeight="true" outlineLevel="0" collapsed="false">
      <c r="A298" s="534"/>
      <c r="B298" s="461"/>
      <c r="C298" s="229"/>
      <c r="D298" s="229"/>
      <c r="E298" s="516" t="s">
        <v>96</v>
      </c>
      <c r="F298" s="513"/>
      <c r="G298" s="517" t="inlineStr">
        <f aca="false">H298+I298+L298+"#ссыл!"</f>
        <is>
          <t/>
        </is>
      </c>
      <c r="H298" s="218"/>
      <c r="I298" s="539"/>
      <c r="J298" s="229" t="s">
        <v>96</v>
      </c>
      <c r="K298" s="229"/>
      <c r="L298" s="229" t="n">
        <v>1000</v>
      </c>
      <c r="M298" s="229"/>
      <c r="N298" s="229"/>
    </row>
    <row r="299" customFormat="false" ht="15.75" hidden="true" customHeight="true" outlineLevel="0" collapsed="false">
      <c r="A299" s="534"/>
      <c r="B299" s="461"/>
      <c r="C299" s="229"/>
      <c r="D299" s="229"/>
      <c r="E299" s="540" t="s">
        <v>97</v>
      </c>
      <c r="F299" s="541"/>
      <c r="G299" s="517" t="inlineStr">
        <f aca="false">H299+I299+L299+"#ссыл!"</f>
        <is>
          <t/>
        </is>
      </c>
      <c r="H299" s="218"/>
      <c r="I299" s="330"/>
      <c r="J299" s="527" t="s">
        <v>97</v>
      </c>
      <c r="K299" s="527"/>
      <c r="L299" s="527" t="n">
        <v>500</v>
      </c>
      <c r="M299" s="527"/>
      <c r="N299" s="527"/>
    </row>
    <row r="300" customFormat="false" ht="192.75" hidden="true" customHeight="true" outlineLevel="0" collapsed="false">
      <c r="A300" s="534"/>
      <c r="B300" s="461"/>
      <c r="C300" s="229"/>
      <c r="D300" s="229" t="s">
        <v>250</v>
      </c>
      <c r="E300" s="528"/>
      <c r="F300" s="528"/>
      <c r="G300" s="517" t="inlineStr">
        <f aca="false">H300+I300+L300+"#ссыл!"</f>
        <is>
          <t/>
        </is>
      </c>
      <c r="H300" s="519" t="n">
        <f aca="false">H301+H302+H303</f>
        <v>0</v>
      </c>
      <c r="I300" s="306" t="n">
        <f aca="false">I301+I302+I303</f>
        <v>0</v>
      </c>
      <c r="J300" s="538"/>
      <c r="K300" s="538"/>
      <c r="L300" s="528" t="n">
        <f aca="false">L301+L302+L303</f>
        <v>3761.5</v>
      </c>
      <c r="M300" s="528"/>
      <c r="N300" s="528"/>
    </row>
    <row r="301" customFormat="false" ht="15.75" hidden="true" customHeight="true" outlineLevel="0" collapsed="false">
      <c r="A301" s="534"/>
      <c r="B301" s="461"/>
      <c r="C301" s="229"/>
      <c r="D301" s="229"/>
      <c r="E301" s="516" t="s">
        <v>95</v>
      </c>
      <c r="F301" s="542"/>
      <c r="G301" s="531" t="e">
        <f aca="false">H301+I301+L301++++"#ссыл!"</f>
        <v>#VALUE!</v>
      </c>
      <c r="H301" s="38"/>
      <c r="I301" s="38"/>
      <c r="J301" s="543" t="s">
        <v>95</v>
      </c>
      <c r="K301" s="543"/>
      <c r="L301" s="300" t="n">
        <v>1000</v>
      </c>
      <c r="M301" s="300"/>
      <c r="N301" s="300"/>
    </row>
    <row r="302" customFormat="false" ht="15.75" hidden="true" customHeight="true" outlineLevel="0" collapsed="false">
      <c r="A302" s="534"/>
      <c r="B302" s="461"/>
      <c r="C302" s="229"/>
      <c r="D302" s="229"/>
      <c r="E302" s="516" t="s">
        <v>96</v>
      </c>
      <c r="F302" s="306"/>
      <c r="G302" s="531" t="inlineStr">
        <f aca="false">H302+I302+L302++++"#ссыл!"</f>
        <is>
          <t/>
        </is>
      </c>
      <c r="H302" s="274"/>
      <c r="I302" s="38"/>
      <c r="J302" s="544" t="s">
        <v>96</v>
      </c>
      <c r="K302" s="544"/>
      <c r="L302" s="220" t="n">
        <v>1000</v>
      </c>
      <c r="M302" s="220"/>
      <c r="N302" s="220"/>
    </row>
    <row r="303" customFormat="false" ht="15.75" hidden="true" customHeight="true" outlineLevel="0" collapsed="false">
      <c r="A303" s="534"/>
      <c r="B303" s="215"/>
      <c r="C303" s="229"/>
      <c r="D303" s="229"/>
      <c r="E303" s="516" t="s">
        <v>97</v>
      </c>
      <c r="F303" s="306"/>
      <c r="G303" s="531" t="inlineStr">
        <f aca="false">H303+I303+L303++++"#ссыл!"</f>
        <is>
          <t/>
        </is>
      </c>
      <c r="H303" s="38"/>
      <c r="I303" s="38"/>
      <c r="J303" s="544" t="s">
        <v>97</v>
      </c>
      <c r="K303" s="544"/>
      <c r="L303" s="229" t="n">
        <v>1761.5</v>
      </c>
      <c r="M303" s="229"/>
      <c r="N303" s="229"/>
    </row>
    <row r="304" customFormat="false" ht="15" hidden="true" customHeight="true" outlineLevel="0" collapsed="false">
      <c r="A304" s="38"/>
      <c r="B304" s="545" t="s">
        <v>94</v>
      </c>
      <c r="C304" s="315"/>
      <c r="D304" s="315"/>
      <c r="E304" s="546" t="n">
        <f aca="false">"#ссыл!+J302+#ссыл!+H302"</f>
        <v>0</v>
      </c>
      <c r="F304" s="546"/>
      <c r="G304" s="546"/>
      <c r="H304" s="297" t="n">
        <f aca="false">H300+H296+H294</f>
        <v>0</v>
      </c>
      <c r="I304" s="533"/>
      <c r="J304" s="533" t="n">
        <f aca="false">J294+L296+L300</f>
        <v>7777</v>
      </c>
      <c r="K304" s="533"/>
      <c r="L304" s="533"/>
      <c r="M304" s="533"/>
      <c r="N304" s="533"/>
    </row>
    <row r="305" customFormat="false" ht="15" hidden="true" customHeight="false" outlineLevel="0" collapsed="false">
      <c r="A305" s="38"/>
      <c r="B305" s="545"/>
      <c r="C305" s="315"/>
      <c r="D305" s="315"/>
      <c r="E305" s="546"/>
      <c r="F305" s="546"/>
      <c r="G305" s="546"/>
      <c r="H305" s="297"/>
      <c r="I305" s="533"/>
      <c r="J305" s="533"/>
      <c r="K305" s="533"/>
      <c r="L305" s="533"/>
      <c r="M305" s="533"/>
      <c r="N305" s="533"/>
    </row>
    <row r="306" customFormat="false" ht="58.5" hidden="true" customHeight="true" outlineLevel="0" collapsed="false">
      <c r="A306" s="507" t="s">
        <v>251</v>
      </c>
      <c r="B306" s="526" t="s">
        <v>252</v>
      </c>
      <c r="C306" s="229" t="s">
        <v>59</v>
      </c>
      <c r="D306" s="229" t="s">
        <v>253</v>
      </c>
      <c r="E306" s="528"/>
      <c r="F306" s="528"/>
      <c r="G306" s="547" t="n">
        <f aca="false">"#ссыл!+J304"</f>
        <v>0</v>
      </c>
      <c r="H306" s="516" t="n">
        <f aca="false">H307+H308</f>
        <v>0</v>
      </c>
      <c r="I306" s="283"/>
      <c r="J306" s="283" t="n">
        <f aca="false">L307+L308</f>
        <v>1719.389</v>
      </c>
      <c r="K306" s="283"/>
      <c r="L306" s="283"/>
      <c r="M306" s="283"/>
      <c r="N306" s="283"/>
    </row>
    <row r="307" customFormat="false" ht="45.75" hidden="true" customHeight="true" outlineLevel="0" collapsed="false">
      <c r="A307" s="507"/>
      <c r="B307" s="526" t="s">
        <v>254</v>
      </c>
      <c r="C307" s="229"/>
      <c r="D307" s="229"/>
      <c r="E307" s="528" t="s">
        <v>95</v>
      </c>
      <c r="F307" s="528"/>
      <c r="G307" s="548" t="e">
        <f aca="false">I307+L307+H307+"#ссыл!"</f>
        <v>#VALUE!</v>
      </c>
      <c r="H307" s="549"/>
      <c r="I307" s="550" t="n">
        <v>14079.15</v>
      </c>
      <c r="J307" s="229" t="s">
        <v>95</v>
      </c>
      <c r="K307" s="229"/>
      <c r="L307" s="551" t="n">
        <v>1408</v>
      </c>
      <c r="M307" s="551"/>
      <c r="N307" s="551"/>
    </row>
    <row r="308" customFormat="false" ht="15.75" hidden="true" customHeight="true" outlineLevel="0" collapsed="false">
      <c r="A308" s="507"/>
      <c r="B308" s="461"/>
      <c r="C308" s="229"/>
      <c r="D308" s="229"/>
      <c r="E308" s="528" t="s">
        <v>97</v>
      </c>
      <c r="F308" s="528"/>
      <c r="G308" s="548" t="e">
        <f aca="false">H308+I308+L308+++"#ссыл!"</f>
        <v>#VALUE!</v>
      </c>
      <c r="H308" s="549"/>
      <c r="I308" s="550" t="n">
        <v>3113.89</v>
      </c>
      <c r="J308" s="229" t="s">
        <v>97</v>
      </c>
      <c r="K308" s="229"/>
      <c r="L308" s="551" t="n">
        <v>311.389</v>
      </c>
      <c r="M308" s="551"/>
      <c r="N308" s="551"/>
    </row>
    <row r="309" customFormat="false" ht="87.75" hidden="true" customHeight="true" outlineLevel="0" collapsed="false">
      <c r="A309" s="507"/>
      <c r="B309" s="461"/>
      <c r="C309" s="229"/>
      <c r="D309" s="229" t="s">
        <v>255</v>
      </c>
      <c r="E309" s="538"/>
      <c r="F309" s="538"/>
      <c r="G309" s="552" t="n">
        <f aca="false">I309+K309</f>
        <v>5258.43</v>
      </c>
      <c r="H309" s="516" t="n">
        <f aca="false">H310+H311</f>
        <v>0</v>
      </c>
      <c r="I309" s="514" t="n">
        <f aca="false">I310+I311</f>
        <v>4780.39</v>
      </c>
      <c r="J309" s="496"/>
      <c r="K309" s="553" t="n">
        <f aca="false">K310+K311</f>
        <v>478.04</v>
      </c>
      <c r="L309" s="553"/>
      <c r="M309" s="553"/>
      <c r="N309" s="553"/>
    </row>
    <row r="310" customFormat="false" ht="16.5" hidden="true" customHeight="true" outlineLevel="0" collapsed="false">
      <c r="A310" s="507"/>
      <c r="B310" s="461"/>
      <c r="C310" s="229"/>
      <c r="D310" s="229"/>
      <c r="E310" s="538" t="s">
        <v>96</v>
      </c>
      <c r="F310" s="538"/>
      <c r="G310" s="514" t="n">
        <f aca="false">I310+K310</f>
        <v>1272.04</v>
      </c>
      <c r="H310" s="218"/>
      <c r="I310" s="554" t="n">
        <v>1156.4</v>
      </c>
      <c r="J310" s="51" t="s">
        <v>96</v>
      </c>
      <c r="K310" s="551" t="n">
        <v>115.64</v>
      </c>
      <c r="L310" s="551"/>
      <c r="M310" s="551"/>
      <c r="N310" s="551"/>
    </row>
    <row r="311" customFormat="false" ht="16.5" hidden="true" customHeight="true" outlineLevel="0" collapsed="false">
      <c r="A311" s="507"/>
      <c r="B311" s="461"/>
      <c r="C311" s="229"/>
      <c r="D311" s="229"/>
      <c r="E311" s="538" t="s">
        <v>97</v>
      </c>
      <c r="F311" s="538"/>
      <c r="G311" s="514" t="n">
        <f aca="false">I311+K311</f>
        <v>3986.39</v>
      </c>
      <c r="H311" s="218"/>
      <c r="I311" s="554" t="n">
        <v>3623.99</v>
      </c>
      <c r="J311" s="51" t="s">
        <v>97</v>
      </c>
      <c r="K311" s="551" t="n">
        <v>362.4</v>
      </c>
      <c r="L311" s="551"/>
      <c r="M311" s="551"/>
      <c r="N311" s="551"/>
    </row>
    <row r="312" customFormat="false" ht="15" hidden="true" customHeight="true" outlineLevel="0" collapsed="false">
      <c r="A312" s="507"/>
      <c r="B312" s="461"/>
      <c r="C312" s="229"/>
      <c r="D312" s="229"/>
      <c r="E312" s="229" t="s">
        <v>177</v>
      </c>
      <c r="F312" s="229"/>
      <c r="G312" s="229"/>
      <c r="H312" s="229" t="n">
        <v>0</v>
      </c>
      <c r="I312" s="229"/>
      <c r="J312" s="229"/>
      <c r="K312" s="229"/>
      <c r="L312" s="229"/>
      <c r="M312" s="229"/>
      <c r="N312" s="229"/>
    </row>
    <row r="313" customFormat="false" ht="15" hidden="true" customHeight="false" outlineLevel="0" collapsed="false">
      <c r="A313" s="507"/>
      <c r="B313" s="215"/>
      <c r="C313" s="229"/>
      <c r="D313" s="229"/>
      <c r="E313" s="229"/>
      <c r="F313" s="229"/>
      <c r="G313" s="229"/>
      <c r="H313" s="229"/>
      <c r="I313" s="229"/>
      <c r="J313" s="229"/>
      <c r="K313" s="229"/>
      <c r="L313" s="229"/>
      <c r="M313" s="229"/>
      <c r="N313" s="229"/>
    </row>
    <row r="314" customFormat="false" ht="14.85" hidden="true" customHeight="true" outlineLevel="0" collapsed="false">
      <c r="A314" s="555"/>
      <c r="B314" s="355" t="s">
        <v>94</v>
      </c>
      <c r="C314" s="292"/>
      <c r="D314" s="292"/>
      <c r="E314" s="556" t="n">
        <f aca="false">G306+G309</f>
        <v>5258.43</v>
      </c>
      <c r="F314" s="556"/>
      <c r="G314" s="556"/>
      <c r="H314" s="341" t="n">
        <f aca="false">H312+H309+H306</f>
        <v>0</v>
      </c>
      <c r="I314" s="556"/>
      <c r="J314" s="556" t="n">
        <f aca="false">K309+J306</f>
        <v>2197.429</v>
      </c>
      <c r="K314" s="556"/>
      <c r="L314" s="556"/>
      <c r="M314" s="556"/>
      <c r="N314" s="556"/>
    </row>
    <row r="315" customFormat="false" ht="15" hidden="true" customHeight="true" outlineLevel="0" collapsed="false">
      <c r="A315" s="557" t="s">
        <v>256</v>
      </c>
      <c r="B315" s="526" t="s">
        <v>257</v>
      </c>
      <c r="C315" s="229" t="s">
        <v>59</v>
      </c>
      <c r="D315" s="229"/>
      <c r="E315" s="527"/>
      <c r="F315" s="527"/>
      <c r="G315" s="527"/>
      <c r="H315" s="229"/>
      <c r="I315" s="229"/>
      <c r="J315" s="229"/>
      <c r="K315" s="229"/>
      <c r="L315" s="229"/>
      <c r="M315" s="229"/>
      <c r="N315" s="229"/>
    </row>
    <row r="316" customFormat="false" ht="120" hidden="true" customHeight="false" outlineLevel="0" collapsed="false">
      <c r="A316" s="557"/>
      <c r="B316" s="526" t="s">
        <v>258</v>
      </c>
      <c r="C316" s="229"/>
      <c r="D316" s="229"/>
      <c r="E316" s="527"/>
      <c r="F316" s="527"/>
      <c r="G316" s="527"/>
      <c r="H316" s="229"/>
      <c r="I316" s="229"/>
      <c r="J316" s="229"/>
      <c r="K316" s="229"/>
      <c r="L316" s="229"/>
      <c r="M316" s="229"/>
      <c r="N316" s="229"/>
    </row>
    <row r="317" customFormat="false" ht="42.75" hidden="true" customHeight="true" outlineLevel="0" collapsed="false">
      <c r="A317" s="557"/>
      <c r="B317" s="461"/>
      <c r="C317" s="229"/>
      <c r="D317" s="229" t="s">
        <v>259</v>
      </c>
      <c r="E317" s="558"/>
      <c r="F317" s="558"/>
      <c r="G317" s="559" t="e">
        <f aca="false">G318+G319+G320</f>
        <v>#VALUE!</v>
      </c>
      <c r="H317" s="332" t="n">
        <f aca="false">H318+H319+H320</f>
        <v>0</v>
      </c>
      <c r="I317" s="38" t="n">
        <f aca="false">I318+I319+I320</f>
        <v>0</v>
      </c>
      <c r="J317" s="560"/>
      <c r="K317" s="560"/>
      <c r="L317" s="560"/>
      <c r="M317" s="560"/>
      <c r="N317" s="38" t="n">
        <f aca="false">N318+N319+N320</f>
        <v>34664.5</v>
      </c>
    </row>
    <row r="318" customFormat="false" ht="15.75" hidden="true" customHeight="true" outlineLevel="0" collapsed="false">
      <c r="A318" s="557"/>
      <c r="B318" s="461"/>
      <c r="C318" s="229"/>
      <c r="D318" s="229"/>
      <c r="E318" s="558" t="s">
        <v>95</v>
      </c>
      <c r="F318" s="558"/>
      <c r="G318" s="561" t="e">
        <f aca="false">H318+I318+N318+"#ссыл!"</f>
        <v>#VALUE!</v>
      </c>
      <c r="H318" s="38"/>
      <c r="I318" s="332"/>
      <c r="J318" s="29" t="s">
        <v>95</v>
      </c>
      <c r="K318" s="29"/>
      <c r="L318" s="29"/>
      <c r="M318" s="29"/>
      <c r="N318" s="188" t="n">
        <v>11493</v>
      </c>
    </row>
    <row r="319" customFormat="false" ht="15.75" hidden="true" customHeight="true" outlineLevel="0" collapsed="false">
      <c r="A319" s="557"/>
      <c r="B319" s="461"/>
      <c r="C319" s="229"/>
      <c r="D319" s="229"/>
      <c r="E319" s="558" t="s">
        <v>96</v>
      </c>
      <c r="F319" s="558"/>
      <c r="G319" s="561" t="inlineStr">
        <f aca="false">H319+I319+N319+"#ссыл!"</f>
        <is>
          <t/>
        </is>
      </c>
      <c r="H319" s="38"/>
      <c r="I319" s="38"/>
      <c r="J319" s="29" t="s">
        <v>96</v>
      </c>
      <c r="K319" s="29"/>
      <c r="L319" s="29"/>
      <c r="M319" s="29"/>
      <c r="N319" s="334" t="n">
        <v>10958.5</v>
      </c>
    </row>
    <row r="320" customFormat="false" ht="15.75" hidden="true" customHeight="true" outlineLevel="0" collapsed="false">
      <c r="A320" s="557"/>
      <c r="B320" s="461"/>
      <c r="C320" s="229"/>
      <c r="D320" s="229"/>
      <c r="E320" s="558" t="s">
        <v>97</v>
      </c>
      <c r="F320" s="558"/>
      <c r="G320" s="559" t="inlineStr">
        <f aca="false">H320+I320+N320+"#ссыл!"</f>
        <is>
          <t/>
        </is>
      </c>
      <c r="H320" s="277"/>
      <c r="I320" s="277"/>
      <c r="J320" s="29" t="s">
        <v>97</v>
      </c>
      <c r="K320" s="29"/>
      <c r="L320" s="29"/>
      <c r="M320" s="29"/>
      <c r="N320" s="334" t="n">
        <v>12213</v>
      </c>
    </row>
    <row r="321" customFormat="false" ht="42.75" hidden="true" customHeight="true" outlineLevel="0" collapsed="false">
      <c r="A321" s="557"/>
      <c r="B321" s="461"/>
      <c r="C321" s="229"/>
      <c r="D321" s="229" t="s">
        <v>259</v>
      </c>
      <c r="E321" s="562"/>
      <c r="F321" s="563"/>
      <c r="G321" s="559" t="e">
        <f aca="false">H321+I321+++"#ссыл!+N319"</f>
        <v>#VALUE!</v>
      </c>
      <c r="H321" s="332" t="n">
        <f aca="false">H322+H323+H324</f>
        <v>0</v>
      </c>
      <c r="I321" s="564" t="n">
        <f aca="false">I322+I323+I324</f>
        <v>0</v>
      </c>
      <c r="J321" s="29"/>
      <c r="K321" s="29"/>
      <c r="L321" s="29"/>
      <c r="M321" s="29"/>
      <c r="N321" s="334" t="n">
        <f aca="false">N322+N323+N324</f>
        <v>36744.8</v>
      </c>
    </row>
    <row r="322" customFormat="false" ht="15.75" hidden="true" customHeight="true" outlineLevel="0" collapsed="false">
      <c r="A322" s="557"/>
      <c r="B322" s="461"/>
      <c r="C322" s="229"/>
      <c r="D322" s="229"/>
      <c r="E322" s="558" t="s">
        <v>95</v>
      </c>
      <c r="F322" s="558"/>
      <c r="G322" s="561" t="e">
        <f aca="false">H322+I322++"#ссыл!+N320"</f>
        <v>#VALUE!</v>
      </c>
      <c r="H322" s="38" t="n">
        <v>0</v>
      </c>
      <c r="I322" s="332" t="n">
        <v>0</v>
      </c>
      <c r="J322" s="565" t="s">
        <v>95</v>
      </c>
      <c r="K322" s="565"/>
      <c r="L322" s="565"/>
      <c r="M322" s="565"/>
      <c r="N322" s="334" t="n">
        <v>12183</v>
      </c>
    </row>
    <row r="323" customFormat="false" ht="15.75" hidden="true" customHeight="true" outlineLevel="0" collapsed="false">
      <c r="A323" s="557"/>
      <c r="B323" s="461"/>
      <c r="C323" s="229"/>
      <c r="D323" s="229"/>
      <c r="E323" s="558" t="s">
        <v>96</v>
      </c>
      <c r="F323" s="558"/>
      <c r="G323" s="561" t="e">
        <f aca="false">H323+I323++"#ссыл!+N321"</f>
        <v>#VALUE!</v>
      </c>
      <c r="H323" s="38" t="n">
        <v>0</v>
      </c>
      <c r="I323" s="38" t="n">
        <v>0</v>
      </c>
      <c r="J323" s="565" t="s">
        <v>96</v>
      </c>
      <c r="K323" s="565"/>
      <c r="L323" s="565"/>
      <c r="M323" s="565"/>
      <c r="N323" s="334" t="n">
        <v>11616</v>
      </c>
    </row>
    <row r="324" customFormat="false" ht="15.75" hidden="true" customHeight="true" outlineLevel="0" collapsed="false">
      <c r="A324" s="557"/>
      <c r="B324" s="215"/>
      <c r="C324" s="229"/>
      <c r="D324" s="229"/>
      <c r="E324" s="558" t="s">
        <v>97</v>
      </c>
      <c r="F324" s="558"/>
      <c r="G324" s="559" t="e">
        <f aca="false">H324+I324++"#ссыл!+N322"</f>
        <v>#VALUE!</v>
      </c>
      <c r="H324" s="277" t="n">
        <v>0</v>
      </c>
      <c r="I324" s="277" t="n">
        <v>0</v>
      </c>
      <c r="J324" s="565" t="s">
        <v>97</v>
      </c>
      <c r="K324" s="565"/>
      <c r="L324" s="565"/>
      <c r="M324" s="565"/>
      <c r="N324" s="334" t="n">
        <v>12945.8</v>
      </c>
    </row>
    <row r="325" customFormat="false" ht="24" hidden="true" customHeight="true" outlineLevel="0" collapsed="false">
      <c r="A325" s="38"/>
      <c r="B325" s="545" t="s">
        <v>94</v>
      </c>
      <c r="C325" s="315"/>
      <c r="D325" s="315"/>
      <c r="E325" s="566"/>
      <c r="F325" s="567"/>
      <c r="G325" s="347" t="e">
        <f aca="false">N325+H325+I325+"#ссыл!"</f>
        <v>#VALUE!</v>
      </c>
      <c r="H325" s="568" t="n">
        <f aca="false">H326+H327+H328</f>
        <v>0</v>
      </c>
      <c r="I325" s="568" t="n">
        <f aca="false">I326+I327+I328</f>
        <v>0</v>
      </c>
      <c r="J325" s="569"/>
      <c r="K325" s="569"/>
      <c r="L325" s="569"/>
      <c r="M325" s="569"/>
      <c r="N325" s="338" t="n">
        <f aca="false">N326+N327+N328</f>
        <v>71409.3</v>
      </c>
    </row>
    <row r="326" customFormat="false" ht="15.75" hidden="true" customHeight="true" outlineLevel="0" collapsed="false">
      <c r="A326" s="38"/>
      <c r="B326" s="545"/>
      <c r="C326" s="315"/>
      <c r="D326" s="315"/>
      <c r="E326" s="570" t="s">
        <v>95</v>
      </c>
      <c r="F326" s="570"/>
      <c r="G326" s="347" t="inlineStr">
        <f aca="false">N326+H326+I326+"#ссыл!"</f>
        <is>
          <t/>
        </is>
      </c>
      <c r="H326" s="568" t="n">
        <f aca="false">H318+H322</f>
        <v>0</v>
      </c>
      <c r="I326" s="568" t="n">
        <f aca="false">I322+I318</f>
        <v>0</v>
      </c>
      <c r="J326" s="571" t="s">
        <v>95</v>
      </c>
      <c r="K326" s="571"/>
      <c r="L326" s="571"/>
      <c r="M326" s="571"/>
      <c r="N326" s="341" t="n">
        <f aca="false">N318+N322</f>
        <v>23676</v>
      </c>
    </row>
    <row r="327" customFormat="false" ht="15.75" hidden="true" customHeight="true" outlineLevel="0" collapsed="false">
      <c r="A327" s="38"/>
      <c r="B327" s="545"/>
      <c r="C327" s="315"/>
      <c r="D327" s="315"/>
      <c r="E327" s="570" t="s">
        <v>96</v>
      </c>
      <c r="F327" s="570"/>
      <c r="G327" s="347" t="inlineStr">
        <f aca="false">N327+H327+I327+"#ссыл!"</f>
        <is>
          <t/>
        </is>
      </c>
      <c r="H327" s="568" t="n">
        <f aca="false">H319+H323</f>
        <v>0</v>
      </c>
      <c r="I327" s="568" t="n">
        <f aca="false">I323+I319</f>
        <v>0</v>
      </c>
      <c r="J327" s="572" t="s">
        <v>96</v>
      </c>
      <c r="K327" s="572"/>
      <c r="L327" s="572"/>
      <c r="M327" s="572"/>
      <c r="N327" s="341" t="n">
        <f aca="false">N319+N323</f>
        <v>22574.5</v>
      </c>
    </row>
    <row r="328" customFormat="false" ht="15.75" hidden="true" customHeight="true" outlineLevel="0" collapsed="false">
      <c r="A328" s="38"/>
      <c r="B328" s="545"/>
      <c r="C328" s="315"/>
      <c r="D328" s="315"/>
      <c r="E328" s="570" t="s">
        <v>97</v>
      </c>
      <c r="F328" s="570"/>
      <c r="G328" s="347" t="inlineStr">
        <f aca="false">N328+H328+I328+"#ссыл!"</f>
        <is>
          <t/>
        </is>
      </c>
      <c r="H328" s="568" t="n">
        <f aca="false">H320+H324</f>
        <v>0</v>
      </c>
      <c r="I328" s="568" t="n">
        <f aca="false">I324+I320</f>
        <v>0</v>
      </c>
      <c r="J328" s="572" t="s">
        <v>97</v>
      </c>
      <c r="K328" s="572"/>
      <c r="L328" s="572"/>
      <c r="M328" s="572"/>
      <c r="N328" s="341" t="n">
        <f aca="false">N324+N320</f>
        <v>25158.8</v>
      </c>
    </row>
    <row r="329" customFormat="false" ht="42" hidden="true" customHeight="true" outlineLevel="0" collapsed="false">
      <c r="A329" s="507" t="s">
        <v>20</v>
      </c>
      <c r="B329" s="38" t="s">
        <v>61</v>
      </c>
      <c r="C329" s="229" t="s">
        <v>235</v>
      </c>
      <c r="D329" s="229" t="s">
        <v>261</v>
      </c>
      <c r="E329" s="562"/>
      <c r="F329" s="563"/>
      <c r="G329" s="573" t="e">
        <f aca="false">H329+"#ссыл!+J327+#ссыл!"</f>
        <v>#VALUE!</v>
      </c>
      <c r="H329" s="300"/>
      <c r="I329" s="300"/>
      <c r="J329" s="29" t="n">
        <v>113.4</v>
      </c>
      <c r="K329" s="29"/>
      <c r="L329" s="29"/>
      <c r="M329" s="29"/>
      <c r="N329" s="29"/>
    </row>
    <row r="330" customFormat="false" ht="15" hidden="true" customHeight="false" outlineLevel="0" collapsed="false">
      <c r="A330" s="507"/>
      <c r="B330" s="38"/>
      <c r="C330" s="229"/>
      <c r="D330" s="229"/>
      <c r="E330" s="574"/>
      <c r="F330" s="575"/>
      <c r="G330" s="576"/>
      <c r="H330" s="300"/>
      <c r="I330" s="300"/>
      <c r="J330" s="29"/>
      <c r="K330" s="29"/>
      <c r="L330" s="29"/>
      <c r="M330" s="29"/>
      <c r="N330" s="29"/>
    </row>
    <row r="331" customFormat="false" ht="29.25" hidden="true" customHeight="true" outlineLevel="0" collapsed="false">
      <c r="A331" s="507"/>
      <c r="B331" s="38"/>
      <c r="C331" s="229"/>
      <c r="D331" s="229" t="s">
        <v>261</v>
      </c>
      <c r="E331" s="577"/>
      <c r="F331" s="578"/>
      <c r="G331" s="573" t="e">
        <f aca="false">H331+"#ссыл!+J329+#ссыл!"</f>
        <v>#VALUE!</v>
      </c>
      <c r="H331" s="229"/>
      <c r="I331" s="229"/>
      <c r="J331" s="29" t="n">
        <v>1096.49</v>
      </c>
      <c r="K331" s="29"/>
      <c r="L331" s="29"/>
      <c r="M331" s="29"/>
      <c r="N331" s="29"/>
    </row>
    <row r="332" customFormat="false" ht="15" hidden="true" customHeight="false" outlineLevel="0" collapsed="false">
      <c r="A332" s="507"/>
      <c r="B332" s="38"/>
      <c r="C332" s="229"/>
      <c r="D332" s="229"/>
      <c r="E332" s="574"/>
      <c r="F332" s="575"/>
      <c r="G332" s="576"/>
      <c r="H332" s="229"/>
      <c r="I332" s="229"/>
      <c r="J332" s="29"/>
      <c r="K332" s="29"/>
      <c r="L332" s="29"/>
      <c r="M332" s="29"/>
      <c r="N332" s="29"/>
    </row>
    <row r="333" customFormat="false" ht="15" hidden="true" customHeight="true" outlineLevel="0" collapsed="false">
      <c r="A333" s="507"/>
      <c r="B333" s="38"/>
      <c r="C333" s="229"/>
      <c r="D333" s="229" t="s">
        <v>261</v>
      </c>
      <c r="E333" s="577"/>
      <c r="F333" s="578"/>
      <c r="G333" s="573" t="e">
        <f aca="false">H333+"#ссыл!+J331+#ссыл!"</f>
        <v>#VALUE!</v>
      </c>
      <c r="H333" s="229"/>
      <c r="I333" s="229"/>
      <c r="J333" s="29" t="n">
        <v>214</v>
      </c>
      <c r="K333" s="29"/>
      <c r="L333" s="29"/>
      <c r="M333" s="29"/>
      <c r="N333" s="29"/>
    </row>
    <row r="334" customFormat="false" ht="15" hidden="true" customHeight="false" outlineLevel="0" collapsed="false">
      <c r="A334" s="507"/>
      <c r="B334" s="38"/>
      <c r="C334" s="229"/>
      <c r="D334" s="229"/>
      <c r="E334" s="562"/>
      <c r="F334" s="563"/>
      <c r="G334" s="579"/>
      <c r="H334" s="229"/>
      <c r="I334" s="229"/>
      <c r="J334" s="29"/>
      <c r="K334" s="29"/>
      <c r="L334" s="29"/>
      <c r="M334" s="29"/>
      <c r="N334" s="29"/>
    </row>
    <row r="335" customFormat="false" ht="15" hidden="true" customHeight="false" outlineLevel="0" collapsed="false">
      <c r="A335" s="507"/>
      <c r="B335" s="38"/>
      <c r="C335" s="229"/>
      <c r="D335" s="229"/>
      <c r="E335" s="562"/>
      <c r="F335" s="563"/>
      <c r="G335" s="579"/>
      <c r="H335" s="229"/>
      <c r="I335" s="229"/>
      <c r="J335" s="29"/>
      <c r="K335" s="29"/>
      <c r="L335" s="29"/>
      <c r="M335" s="29"/>
      <c r="N335" s="29"/>
    </row>
    <row r="336" customFormat="false" ht="15" hidden="true" customHeight="false" outlineLevel="0" collapsed="false">
      <c r="A336" s="507"/>
      <c r="B336" s="38"/>
      <c r="C336" s="229"/>
      <c r="D336" s="229"/>
      <c r="E336" s="562"/>
      <c r="F336" s="563"/>
      <c r="G336" s="579"/>
      <c r="H336" s="229"/>
      <c r="I336" s="229"/>
      <c r="J336" s="29"/>
      <c r="K336" s="29"/>
      <c r="L336" s="29"/>
      <c r="M336" s="29"/>
      <c r="N336" s="29"/>
    </row>
    <row r="337" customFormat="false" ht="15" hidden="true" customHeight="false" outlineLevel="0" collapsed="false">
      <c r="A337" s="507"/>
      <c r="B337" s="38"/>
      <c r="C337" s="229"/>
      <c r="D337" s="229"/>
      <c r="E337" s="562"/>
      <c r="F337" s="563"/>
      <c r="G337" s="579"/>
      <c r="H337" s="229"/>
      <c r="I337" s="229"/>
      <c r="J337" s="29"/>
      <c r="K337" s="29"/>
      <c r="L337" s="29"/>
      <c r="M337" s="29"/>
      <c r="N337" s="29"/>
    </row>
    <row r="338" customFormat="false" ht="15" hidden="true" customHeight="false" outlineLevel="0" collapsed="false">
      <c r="A338" s="507"/>
      <c r="B338" s="38"/>
      <c r="C338" s="229"/>
      <c r="D338" s="229"/>
      <c r="E338" s="562"/>
      <c r="F338" s="563"/>
      <c r="G338" s="579"/>
      <c r="H338" s="229"/>
      <c r="I338" s="229"/>
      <c r="J338" s="29"/>
      <c r="K338" s="29"/>
      <c r="L338" s="29"/>
      <c r="M338" s="29"/>
      <c r="N338" s="29"/>
    </row>
    <row r="339" customFormat="false" ht="15" hidden="true" customHeight="false" outlineLevel="0" collapsed="false">
      <c r="A339" s="507"/>
      <c r="B339" s="38"/>
      <c r="C339" s="229"/>
      <c r="D339" s="229"/>
      <c r="E339" s="562"/>
      <c r="F339" s="563"/>
      <c r="G339" s="579"/>
      <c r="H339" s="229"/>
      <c r="I339" s="229"/>
      <c r="J339" s="29"/>
      <c r="K339" s="29"/>
      <c r="L339" s="29"/>
      <c r="M339" s="29"/>
      <c r="N339" s="29"/>
    </row>
    <row r="340" customFormat="false" ht="15" hidden="true" customHeight="false" outlineLevel="0" collapsed="false">
      <c r="A340" s="507"/>
      <c r="B340" s="38"/>
      <c r="C340" s="229"/>
      <c r="D340" s="229"/>
      <c r="E340" s="562"/>
      <c r="F340" s="563"/>
      <c r="G340" s="579"/>
      <c r="H340" s="229"/>
      <c r="I340" s="229"/>
      <c r="J340" s="29"/>
      <c r="K340" s="29"/>
      <c r="L340" s="29"/>
      <c r="M340" s="29"/>
      <c r="N340" s="29"/>
    </row>
    <row r="341" customFormat="false" ht="15" hidden="true" customHeight="false" outlineLevel="0" collapsed="false">
      <c r="A341" s="507"/>
      <c r="B341" s="38"/>
      <c r="C341" s="229"/>
      <c r="D341" s="229"/>
      <c r="E341" s="562"/>
      <c r="F341" s="563"/>
      <c r="G341" s="579"/>
      <c r="H341" s="229"/>
      <c r="I341" s="229"/>
      <c r="J341" s="29"/>
      <c r="K341" s="29"/>
      <c r="L341" s="29"/>
      <c r="M341" s="29"/>
      <c r="N341" s="29"/>
    </row>
    <row r="342" customFormat="false" ht="8.25" hidden="true" customHeight="true" outlineLevel="0" collapsed="false">
      <c r="A342" s="507"/>
      <c r="B342" s="38"/>
      <c r="C342" s="229"/>
      <c r="D342" s="229"/>
      <c r="E342" s="32"/>
      <c r="F342" s="188"/>
      <c r="G342" s="364"/>
      <c r="H342" s="229"/>
      <c r="I342" s="229"/>
      <c r="J342" s="29"/>
      <c r="K342" s="29"/>
      <c r="L342" s="29"/>
      <c r="M342" s="29"/>
      <c r="N342" s="29"/>
    </row>
    <row r="343" s="349" customFormat="true" ht="15" hidden="true" customHeight="false" outlineLevel="0" collapsed="false">
      <c r="A343" s="355"/>
      <c r="B343" s="355" t="s">
        <v>94</v>
      </c>
      <c r="C343" s="292"/>
      <c r="D343" s="292"/>
      <c r="E343" s="520"/>
      <c r="F343" s="347"/>
      <c r="G343" s="348" t="e">
        <f aca="false">G333+G331+G329</f>
        <v>#VALUE!</v>
      </c>
      <c r="H343" s="341"/>
      <c r="I343" s="533"/>
      <c r="J343" s="520" t="n">
        <v>599.2</v>
      </c>
      <c r="K343" s="347"/>
      <c r="L343" s="347"/>
      <c r="M343" s="347"/>
      <c r="N343" s="348" t="n">
        <f aca="false">J333+J331+J329</f>
        <v>1423.89</v>
      </c>
    </row>
    <row r="344" customFormat="false" ht="15.75" hidden="true" customHeight="false" outlineLevel="0" collapsed="false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</row>
    <row r="345" customFormat="false" ht="15.75" hidden="true" customHeight="false" outlineLevel="0" collapsed="false">
      <c r="A345" s="391"/>
    </row>
    <row r="346" customFormat="false" ht="15.75" hidden="true" customHeight="false" outlineLevel="0" collapsed="false">
      <c r="A346" s="382"/>
    </row>
    <row r="347" customFormat="false" ht="15.75" hidden="true" customHeight="false" outlineLevel="0" collapsed="false">
      <c r="A347" s="381" t="s">
        <v>262</v>
      </c>
    </row>
    <row r="348" customFormat="false" ht="15.75" hidden="true" customHeight="false" outlineLevel="0" collapsed="false">
      <c r="A348" s="392" t="s">
        <v>263</v>
      </c>
      <c r="B348" s="392"/>
      <c r="C348" s="392"/>
      <c r="D348" s="392"/>
      <c r="E348" s="392"/>
      <c r="F348" s="392"/>
    </row>
    <row r="349" customFormat="false" ht="15.75" hidden="true" customHeight="false" outlineLevel="0" collapsed="false">
      <c r="A349" s="382"/>
    </row>
    <row r="350" customFormat="false" ht="164.25" hidden="true" customHeight="true" outlineLevel="0" collapsed="false">
      <c r="A350" s="29" t="s">
        <v>183</v>
      </c>
      <c r="B350" s="29" t="s">
        <v>229</v>
      </c>
      <c r="C350" s="29" t="s">
        <v>81</v>
      </c>
      <c r="D350" s="29" t="s">
        <v>230</v>
      </c>
      <c r="E350" s="29" t="s">
        <v>231</v>
      </c>
      <c r="F350" s="29"/>
      <c r="G350" s="29"/>
      <c r="H350" s="29"/>
    </row>
    <row r="351" customFormat="false" ht="30" hidden="true" customHeight="false" outlineLevel="0" collapsed="false">
      <c r="A351" s="29"/>
      <c r="B351" s="29"/>
      <c r="C351" s="29"/>
      <c r="D351" s="29"/>
      <c r="E351" s="35" t="s">
        <v>87</v>
      </c>
      <c r="F351" s="35" t="s">
        <v>88</v>
      </c>
      <c r="G351" s="35" t="s">
        <v>89</v>
      </c>
      <c r="H351" s="35" t="s">
        <v>233</v>
      </c>
    </row>
    <row r="352" customFormat="false" ht="15" hidden="true" customHeight="false" outlineLevel="0" collapsed="false">
      <c r="A352" s="200" t="n">
        <v>1</v>
      </c>
      <c r="B352" s="200" t="n">
        <v>2</v>
      </c>
      <c r="C352" s="200" t="n">
        <v>3</v>
      </c>
      <c r="D352" s="200" t="n">
        <v>4</v>
      </c>
      <c r="E352" s="200" t="n">
        <v>6</v>
      </c>
      <c r="F352" s="200" t="n">
        <v>7</v>
      </c>
      <c r="G352" s="200" t="n">
        <v>8</v>
      </c>
      <c r="H352" s="200" t="n">
        <v>9</v>
      </c>
    </row>
    <row r="353" customFormat="false" ht="15" hidden="true" customHeight="true" outlineLevel="0" collapsed="false">
      <c r="A353" s="38" t="n">
        <v>2</v>
      </c>
      <c r="B353" s="526" t="s">
        <v>264</v>
      </c>
      <c r="C353" s="229" t="s">
        <v>265</v>
      </c>
      <c r="D353" s="38" t="s">
        <v>266</v>
      </c>
      <c r="E353" s="315" t="e">
        <f aca="false">F353++G353+H353+"#ссыл!"</f>
        <v>#VALUE!</v>
      </c>
      <c r="F353" s="315" t="n">
        <f aca="false">F366+F374</f>
        <v>0</v>
      </c>
      <c r="G353" s="315" t="n">
        <f aca="false">G366+G374</f>
        <v>0</v>
      </c>
      <c r="H353" s="315" t="n">
        <f aca="false">H366+H374</f>
        <v>141.8</v>
      </c>
    </row>
    <row r="354" customFormat="false" ht="60.75" hidden="true" customHeight="true" outlineLevel="0" collapsed="false">
      <c r="A354" s="38"/>
      <c r="B354" s="493" t="s">
        <v>65</v>
      </c>
      <c r="C354" s="229"/>
      <c r="D354" s="38"/>
      <c r="E354" s="315"/>
      <c r="F354" s="315"/>
      <c r="G354" s="315"/>
      <c r="H354" s="315"/>
    </row>
    <row r="355" customFormat="false" ht="58.5" hidden="true" customHeight="true" outlineLevel="0" collapsed="false">
      <c r="A355" s="38"/>
      <c r="B355" s="493"/>
      <c r="C355" s="352" t="s">
        <v>95</v>
      </c>
      <c r="D355" s="38"/>
      <c r="E355" s="234" t="e">
        <f aca="false">F355++G355+H355+"#ссыл!"</f>
        <v>#VALUE!</v>
      </c>
      <c r="F355" s="234" t="n">
        <f aca="false">F377</f>
        <v>0</v>
      </c>
      <c r="G355" s="234" t="n">
        <f aca="false">G377</f>
        <v>0</v>
      </c>
      <c r="H355" s="234" t="n">
        <f aca="false">H377</f>
        <v>278.2</v>
      </c>
    </row>
    <row r="356" customFormat="false" ht="58.5" hidden="true" customHeight="true" outlineLevel="0" collapsed="false">
      <c r="A356" s="38"/>
      <c r="B356" s="493"/>
      <c r="C356" s="352" t="s">
        <v>96</v>
      </c>
      <c r="D356" s="38"/>
      <c r="E356" s="234" t="inlineStr">
        <f aca="false">F356++G356+H356+"#ссыл!"</f>
        <is>
          <t/>
        </is>
      </c>
      <c r="F356" s="234" t="n">
        <f aca="false">F378</f>
        <v>0</v>
      </c>
      <c r="G356" s="234" t="n">
        <f aca="false">G378</f>
        <v>0</v>
      </c>
      <c r="H356" s="234" t="n">
        <f aca="false">H378</f>
        <v>993.7</v>
      </c>
    </row>
    <row r="357" customFormat="false" ht="58.5" hidden="true" customHeight="true" outlineLevel="0" collapsed="false">
      <c r="A357" s="38"/>
      <c r="B357" s="493"/>
      <c r="C357" s="352" t="s">
        <v>97</v>
      </c>
      <c r="D357" s="38"/>
      <c r="E357" s="234" t="inlineStr">
        <f aca="false">F357++G357+H357+"#ссыл!"</f>
        <is>
          <t/>
        </is>
      </c>
      <c r="F357" s="234" t="n">
        <f aca="false">F379</f>
        <v>0</v>
      </c>
      <c r="G357" s="234" t="n">
        <f aca="false">G379</f>
        <v>0</v>
      </c>
      <c r="H357" s="234" t="n">
        <f aca="false">H379</f>
        <v>200.9</v>
      </c>
    </row>
    <row r="358" customFormat="false" ht="58.5" hidden="true" customHeight="true" outlineLevel="0" collapsed="false">
      <c r="A358" s="38"/>
      <c r="B358" s="213"/>
      <c r="C358" s="352" t="s">
        <v>267</v>
      </c>
      <c r="D358" s="38"/>
      <c r="E358" s="234" t="inlineStr">
        <f aca="false">F358++G358+H358+"#ссыл!"</f>
        <is>
          <t/>
        </is>
      </c>
      <c r="F358" s="237" t="n">
        <f aca="false">F368</f>
        <v>0</v>
      </c>
      <c r="G358" s="237" t="n">
        <f aca="false">G368</f>
        <v>0</v>
      </c>
      <c r="H358" s="237" t="n">
        <f aca="false">H368</f>
        <v>360.5</v>
      </c>
    </row>
    <row r="359" customFormat="false" ht="15" hidden="true" customHeight="false" outlineLevel="0" collapsed="false">
      <c r="A359" s="38"/>
      <c r="B359" s="461"/>
      <c r="C359" s="274"/>
      <c r="D359" s="38"/>
      <c r="E359" s="580" t="e">
        <f aca="false">E357+E356+E355+E358</f>
        <v>#VALUE!</v>
      </c>
      <c r="F359" s="580" t="n">
        <f aca="false">F357+F356+F355+F358</f>
        <v>0</v>
      </c>
      <c r="G359" s="580" t="n">
        <f aca="false">G357+G356+G355+G358</f>
        <v>0</v>
      </c>
      <c r="H359" s="580" t="n">
        <f aca="false">H357+H356+H355+H358</f>
        <v>1833.3</v>
      </c>
    </row>
    <row r="360" customFormat="false" ht="15" hidden="true" customHeight="false" outlineLevel="0" collapsed="false">
      <c r="A360" s="38"/>
      <c r="B360" s="461"/>
      <c r="C360" s="352" t="s">
        <v>95</v>
      </c>
      <c r="D360" s="38"/>
      <c r="E360" s="234" t="e">
        <f aca="false">F360++G360+H360+"#ссыл!"</f>
        <v>#VALUE!</v>
      </c>
      <c r="F360" s="234" t="n">
        <f aca="false">F382</f>
        <v>0</v>
      </c>
      <c r="G360" s="234" t="n">
        <f aca="false">G382</f>
        <v>0</v>
      </c>
      <c r="H360" s="234" t="n">
        <f aca="false">H382</f>
        <v>226</v>
      </c>
    </row>
    <row r="361" customFormat="false" ht="15" hidden="true" customHeight="false" outlineLevel="0" collapsed="false">
      <c r="A361" s="38"/>
      <c r="B361" s="461"/>
      <c r="C361" s="352" t="s">
        <v>96</v>
      </c>
      <c r="D361" s="38"/>
      <c r="E361" s="234" t="inlineStr">
        <f aca="false">F361++G361+H361+"#ссыл!"</f>
        <is>
          <t/>
        </is>
      </c>
      <c r="F361" s="234" t="n">
        <f aca="false">F383</f>
        <v>0</v>
      </c>
      <c r="G361" s="234" t="n">
        <f aca="false">G383</f>
        <v>0</v>
      </c>
      <c r="H361" s="234" t="n">
        <f aca="false">H383</f>
        <v>818</v>
      </c>
    </row>
    <row r="362" customFormat="false" ht="15" hidden="true" customHeight="false" outlineLevel="0" collapsed="false">
      <c r="A362" s="38"/>
      <c r="B362" s="461"/>
      <c r="C362" s="352" t="s">
        <v>97</v>
      </c>
      <c r="D362" s="38"/>
      <c r="E362" s="234" t="inlineStr">
        <f aca="false">F362++G362+H362+"#ссыл!"</f>
        <is>
          <t/>
        </is>
      </c>
      <c r="F362" s="234" t="n">
        <f aca="false">F384</f>
        <v>0</v>
      </c>
      <c r="G362" s="234" t="n">
        <f aca="false">G384</f>
        <v>0</v>
      </c>
      <c r="H362" s="234" t="n">
        <f aca="false">H384</f>
        <v>213.1</v>
      </c>
    </row>
    <row r="363" customFormat="false" ht="15" hidden="true" customHeight="false" outlineLevel="0" collapsed="false">
      <c r="A363" s="38"/>
      <c r="B363" s="461"/>
      <c r="C363" s="352" t="s">
        <v>267</v>
      </c>
      <c r="D363" s="38"/>
      <c r="E363" s="234" t="inlineStr">
        <f aca="false">F363++G363+H363+"#ссыл!"</f>
        <is>
          <t/>
        </is>
      </c>
      <c r="F363" s="581" t="n">
        <f aca="false">F370</f>
        <v>0</v>
      </c>
      <c r="G363" s="234" t="n">
        <f aca="false">G370</f>
        <v>0</v>
      </c>
      <c r="H363" s="234" t="n">
        <f aca="false">H370</f>
        <v>282.2</v>
      </c>
    </row>
    <row r="364" customFormat="false" ht="15" hidden="true" customHeight="false" outlineLevel="0" collapsed="false">
      <c r="A364" s="38"/>
      <c r="B364" s="215"/>
      <c r="C364" s="277"/>
      <c r="D364" s="38"/>
      <c r="E364" s="582" t="e">
        <f aca="false">E362+E361+E360+E363</f>
        <v>#VALUE!</v>
      </c>
      <c r="F364" s="268" t="n">
        <f aca="false">F362+F361+F360+F363</f>
        <v>0</v>
      </c>
      <c r="G364" s="268" t="n">
        <f aca="false">G362+G361+G360+G363</f>
        <v>0</v>
      </c>
      <c r="H364" s="268" t="n">
        <f aca="false">H362+H361+H360+H363</f>
        <v>1539.3</v>
      </c>
    </row>
    <row r="365" customFormat="false" ht="15" hidden="true" customHeight="false" outlineLevel="0" collapsed="false">
      <c r="A365" s="355"/>
      <c r="B365" s="355" t="s">
        <v>94</v>
      </c>
      <c r="C365" s="355"/>
      <c r="D365" s="292"/>
      <c r="E365" s="583" t="e">
        <f aca="false">E364+E359+E353</f>
        <v>#VALUE!</v>
      </c>
      <c r="F365" s="583" t="n">
        <f aca="false">F364+F359+F353</f>
        <v>0</v>
      </c>
      <c r="G365" s="583" t="n">
        <f aca="false">G364+G359+G353</f>
        <v>0</v>
      </c>
      <c r="H365" s="583" t="n">
        <f aca="false">H364+H359+H353</f>
        <v>3514.4</v>
      </c>
    </row>
    <row r="366" customFormat="false" ht="15.75" hidden="true" customHeight="true" outlineLevel="0" collapsed="false">
      <c r="A366" s="584" t="s">
        <v>268</v>
      </c>
      <c r="B366" s="214" t="s">
        <v>269</v>
      </c>
      <c r="C366" s="229" t="s">
        <v>265</v>
      </c>
      <c r="D366" s="38" t="s">
        <v>270</v>
      </c>
      <c r="E366" s="299" t="e">
        <f aca="false">F366+G366+H366+"#ссыл!"</f>
        <v>#VALUE!</v>
      </c>
      <c r="F366" s="384" t="n">
        <v>0</v>
      </c>
      <c r="G366" s="384" t="n">
        <v>0</v>
      </c>
      <c r="H366" s="300" t="n">
        <v>141.8</v>
      </c>
    </row>
    <row r="367" customFormat="false" ht="120" hidden="true" customHeight="false" outlineLevel="0" collapsed="false">
      <c r="A367" s="584"/>
      <c r="B367" s="213" t="s">
        <v>271</v>
      </c>
      <c r="C367" s="229"/>
      <c r="D367" s="38"/>
      <c r="E367" s="299"/>
      <c r="F367" s="384"/>
      <c r="G367" s="384"/>
      <c r="H367" s="300"/>
    </row>
    <row r="368" customFormat="false" ht="15" hidden="true" customHeight="false" outlineLevel="0" collapsed="false">
      <c r="A368" s="584"/>
      <c r="B368" s="461"/>
      <c r="C368" s="229"/>
      <c r="D368" s="38"/>
      <c r="E368" s="281" t="e">
        <f aca="false">F368+G368+H368+"#ссыл!"</f>
        <v>#VALUE!</v>
      </c>
      <c r="F368" s="30" t="n">
        <v>0</v>
      </c>
      <c r="G368" s="30" t="n">
        <v>0</v>
      </c>
      <c r="H368" s="229" t="n">
        <v>360.5</v>
      </c>
    </row>
    <row r="369" customFormat="false" ht="15" hidden="true" customHeight="false" outlineLevel="0" collapsed="false">
      <c r="A369" s="584"/>
      <c r="B369" s="461"/>
      <c r="C369" s="229"/>
      <c r="D369" s="38"/>
      <c r="E369" s="281"/>
      <c r="F369" s="30"/>
      <c r="G369" s="30"/>
      <c r="H369" s="229"/>
    </row>
    <row r="370" customFormat="false" ht="15" hidden="true" customHeight="false" outlineLevel="0" collapsed="false">
      <c r="A370" s="584"/>
      <c r="B370" s="461"/>
      <c r="C370" s="229"/>
      <c r="D370" s="38"/>
      <c r="E370" s="281" t="e">
        <f aca="false">F370+G370+H370+"#ссыл!"</f>
        <v>#VALUE!</v>
      </c>
      <c r="F370" s="30" t="n">
        <v>0</v>
      </c>
      <c r="G370" s="30" t="n">
        <v>0</v>
      </c>
      <c r="H370" s="229" t="n">
        <v>282.2</v>
      </c>
    </row>
    <row r="371" customFormat="false" ht="15" hidden="true" customHeight="false" outlineLevel="0" collapsed="false">
      <c r="A371" s="584"/>
      <c r="B371" s="215"/>
      <c r="C371" s="229"/>
      <c r="D371" s="38"/>
      <c r="E371" s="281"/>
      <c r="F371" s="30"/>
      <c r="G371" s="30"/>
      <c r="H371" s="229"/>
    </row>
    <row r="372" customFormat="false" ht="15.75" hidden="true" customHeight="false" outlineLevel="0" collapsed="false">
      <c r="A372" s="355"/>
      <c r="B372" s="355" t="s">
        <v>94</v>
      </c>
      <c r="C372" s="355"/>
      <c r="D372" s="358"/>
      <c r="E372" s="360" t="e">
        <f aca="false">E370+E368+E366</f>
        <v>#VALUE!</v>
      </c>
      <c r="F372" s="360" t="n">
        <f aca="false">F370+F368+F366</f>
        <v>0</v>
      </c>
      <c r="G372" s="360" t="n">
        <f aca="false">G370+G368+G366</f>
        <v>0</v>
      </c>
      <c r="H372" s="360" t="n">
        <f aca="false">H370+H368+H366</f>
        <v>784.5</v>
      </c>
    </row>
    <row r="373" customFormat="false" ht="15.75" hidden="true" customHeight="false" outlineLevel="0" collapsed="false">
      <c r="A373" s="391"/>
    </row>
    <row r="374" customFormat="false" ht="15.75" hidden="true" customHeight="true" outlineLevel="0" collapsed="false">
      <c r="A374" s="585" t="s">
        <v>39</v>
      </c>
      <c r="B374" s="30" t="s">
        <v>272</v>
      </c>
      <c r="C374" s="38"/>
      <c r="D374" s="38"/>
      <c r="E374" s="29" t="n">
        <v>0</v>
      </c>
      <c r="F374" s="30" t="n">
        <v>0</v>
      </c>
      <c r="G374" s="30" t="n">
        <v>0</v>
      </c>
      <c r="H374" s="29" t="n">
        <v>0</v>
      </c>
    </row>
    <row r="375" customFormat="false" ht="60.75" hidden="true" customHeight="true" outlineLevel="0" collapsed="false">
      <c r="A375" s="585"/>
      <c r="B375" s="30"/>
      <c r="C375" s="38"/>
      <c r="D375" s="38"/>
      <c r="E375" s="29"/>
      <c r="F375" s="30"/>
      <c r="G375" s="30"/>
      <c r="H375" s="29"/>
    </row>
    <row r="376" customFormat="false" ht="47.25" hidden="true" customHeight="true" outlineLevel="0" collapsed="false">
      <c r="A376" s="585"/>
      <c r="B376" s="30"/>
      <c r="C376" s="332"/>
      <c r="D376" s="207" t="s">
        <v>273</v>
      </c>
      <c r="E376" s="268" t="e">
        <f aca="false">E377+E378+E379</f>
        <v>#VALUE!</v>
      </c>
      <c r="F376" s="264" t="n">
        <f aca="false">F377+F378+F379</f>
        <v>0</v>
      </c>
      <c r="G376" s="264" t="n">
        <f aca="false">G377+G378+G379</f>
        <v>0</v>
      </c>
      <c r="H376" s="264" t="n">
        <f aca="false">H377+H378+H379</f>
        <v>1472.8</v>
      </c>
    </row>
    <row r="377" customFormat="false" ht="30" hidden="true" customHeight="true" outlineLevel="0" collapsed="false">
      <c r="A377" s="585"/>
      <c r="B377" s="30"/>
      <c r="C377" s="352" t="s">
        <v>95</v>
      </c>
      <c r="D377" s="207"/>
      <c r="E377" s="282" t="e">
        <f aca="false">F377+G377+H377+"#ссыл!"</f>
        <v>#VALUE!</v>
      </c>
      <c r="F377" s="270" t="n">
        <v>0</v>
      </c>
      <c r="G377" s="270" t="n">
        <v>0</v>
      </c>
      <c r="H377" s="274" t="n">
        <v>278.2</v>
      </c>
    </row>
    <row r="378" customFormat="false" ht="30" hidden="true" customHeight="true" outlineLevel="0" collapsed="false">
      <c r="A378" s="585"/>
      <c r="B378" s="30"/>
      <c r="C378" s="352" t="s">
        <v>96</v>
      </c>
      <c r="D378" s="207"/>
      <c r="E378" s="282" t="inlineStr">
        <f aca="false">F378+G378+H378+"#ссыл!"</f>
        <is>
          <t/>
        </is>
      </c>
      <c r="F378" s="270" t="n">
        <v>0</v>
      </c>
      <c r="G378" s="270" t="n">
        <v>0</v>
      </c>
      <c r="H378" s="274" t="n">
        <v>993.7</v>
      </c>
    </row>
    <row r="379" customFormat="false" ht="25.5" hidden="true" customHeight="true" outlineLevel="0" collapsed="false">
      <c r="A379" s="585"/>
      <c r="B379" s="30"/>
      <c r="C379" s="352" t="s">
        <v>97</v>
      </c>
      <c r="D379" s="207"/>
      <c r="E379" s="282" t="inlineStr">
        <f aca="false">F379+G379+H379+"#ссыл!"</f>
        <is>
          <t/>
        </is>
      </c>
      <c r="F379" s="270" t="n">
        <v>0</v>
      </c>
      <c r="G379" s="270" t="n">
        <v>0</v>
      </c>
      <c r="H379" s="274" t="n">
        <v>200.9</v>
      </c>
    </row>
    <row r="380" customFormat="false" ht="15.75" hidden="true" customHeight="true" outlineLevel="0" collapsed="false">
      <c r="A380" s="585"/>
      <c r="B380" s="30"/>
      <c r="C380" s="274"/>
      <c r="D380" s="207"/>
      <c r="E380" s="277"/>
      <c r="F380" s="160"/>
      <c r="G380" s="160"/>
      <c r="H380" s="277"/>
    </row>
    <row r="381" customFormat="false" ht="15" hidden="true" customHeight="true" outlineLevel="0" collapsed="false">
      <c r="A381" s="585"/>
      <c r="B381" s="30"/>
      <c r="C381" s="332"/>
      <c r="D381" s="362"/>
      <c r="E381" s="268" t="e">
        <f aca="false">F381+G381+H381+"#ссыл!"</f>
        <v>#VALUE!</v>
      </c>
      <c r="F381" s="264" t="n">
        <f aca="false">F382+F383+F384</f>
        <v>0</v>
      </c>
      <c r="G381" s="264" t="n">
        <f aca="false">G382+G383+G384</f>
        <v>0</v>
      </c>
      <c r="H381" s="264" t="n">
        <f aca="false">H382+H383+H384</f>
        <v>1257.1</v>
      </c>
    </row>
    <row r="382" customFormat="false" ht="15" hidden="true" customHeight="true" outlineLevel="0" collapsed="false">
      <c r="A382" s="585"/>
      <c r="B382" s="30"/>
      <c r="C382" s="352" t="s">
        <v>95</v>
      </c>
      <c r="D382" s="362"/>
      <c r="E382" s="282" t="inlineStr">
        <f aca="false">F382+G382+H382+"#ссыл!"</f>
        <is>
          <t/>
        </is>
      </c>
      <c r="F382" s="270" t="n">
        <v>0</v>
      </c>
      <c r="G382" s="270" t="n">
        <v>0</v>
      </c>
      <c r="H382" s="274" t="n">
        <v>226</v>
      </c>
    </row>
    <row r="383" customFormat="false" ht="15" hidden="true" customHeight="true" outlineLevel="0" collapsed="false">
      <c r="A383" s="585"/>
      <c r="B383" s="30"/>
      <c r="C383" s="352" t="s">
        <v>96</v>
      </c>
      <c r="D383" s="362"/>
      <c r="E383" s="282" t="inlineStr">
        <f aca="false">F383+G383+H383+"#ссыл!"</f>
        <is>
          <t/>
        </is>
      </c>
      <c r="F383" s="270" t="n">
        <v>0</v>
      </c>
      <c r="G383" s="270" t="n">
        <v>0</v>
      </c>
      <c r="H383" s="274" t="n">
        <v>818</v>
      </c>
    </row>
    <row r="384" customFormat="false" ht="15.75" hidden="true" customHeight="true" outlineLevel="0" collapsed="false">
      <c r="A384" s="585"/>
      <c r="B384" s="30"/>
      <c r="C384" s="363" t="s">
        <v>97</v>
      </c>
      <c r="D384" s="364"/>
      <c r="E384" s="282" t="inlineStr">
        <f aca="false">F384+G384+H384+"#ссыл!"</f>
        <is>
          <t/>
        </is>
      </c>
      <c r="F384" s="160" t="n">
        <v>0</v>
      </c>
      <c r="G384" s="160" t="n">
        <v>0</v>
      </c>
      <c r="H384" s="277" t="n">
        <v>213.1</v>
      </c>
    </row>
    <row r="385" customFormat="false" ht="15.75" hidden="true" customHeight="false" outlineLevel="0" collapsed="false">
      <c r="A385" s="358"/>
      <c r="B385" s="358" t="s">
        <v>110</v>
      </c>
      <c r="C385" s="358"/>
      <c r="D385" s="358"/>
      <c r="E385" s="295" t="e">
        <f aca="false">E381+E376+E374</f>
        <v>#VALUE!</v>
      </c>
      <c r="F385" s="586" t="n">
        <f aca="false">F381+F376+F374</f>
        <v>0</v>
      </c>
      <c r="G385" s="360" t="n">
        <f aca="false">G381+G376+G374</f>
        <v>0</v>
      </c>
      <c r="H385" s="360" t="n">
        <f aca="false">H381+H376+H374</f>
        <v>2729.9</v>
      </c>
    </row>
    <row r="386" customFormat="false" ht="15.75" hidden="true" customHeight="false" outlineLevel="0" collapsed="false">
      <c r="A386" s="381"/>
    </row>
    <row r="387" customFormat="false" ht="15.75" hidden="true" customHeight="false" outlineLevel="0" collapsed="false">
      <c r="A387" s="381"/>
    </row>
    <row r="388" customFormat="false" ht="15.75" hidden="true" customHeight="false" outlineLevel="0" collapsed="false">
      <c r="A388" s="381"/>
    </row>
    <row r="389" customFormat="false" ht="15.75" hidden="true" customHeight="false" outlineLevel="0" collapsed="false">
      <c r="A389" s="381"/>
    </row>
    <row r="390" customFormat="false" ht="15.75" hidden="true" customHeight="false" outlineLevel="0" collapsed="false">
      <c r="A390" s="381"/>
    </row>
    <row r="391" customFormat="false" ht="15.75" hidden="true" customHeight="false" outlineLevel="0" collapsed="false">
      <c r="A391" s="381" t="s">
        <v>274</v>
      </c>
    </row>
    <row r="392" customFormat="false" ht="15.75" hidden="true" customHeight="false" outlineLevel="0" collapsed="false">
      <c r="A392" s="382"/>
    </row>
    <row r="393" customFormat="false" ht="15.75" hidden="true" customHeight="false" outlineLevel="0" collapsed="false">
      <c r="A393" s="392" t="s">
        <v>275</v>
      </c>
      <c r="B393" s="392"/>
      <c r="C393" s="392"/>
      <c r="D393" s="392"/>
      <c r="E393" s="392"/>
      <c r="F393" s="392"/>
    </row>
    <row r="394" customFormat="false" ht="15.75" hidden="true" customHeight="false" outlineLevel="0" collapsed="false">
      <c r="A394" s="382"/>
    </row>
    <row r="395" customFormat="false" ht="164.25" hidden="true" customHeight="true" outlineLevel="0" collapsed="false">
      <c r="A395" s="29" t="s">
        <v>183</v>
      </c>
      <c r="B395" s="29" t="s">
        <v>229</v>
      </c>
      <c r="C395" s="29" t="s">
        <v>81</v>
      </c>
      <c r="D395" s="29" t="s">
        <v>230</v>
      </c>
      <c r="E395" s="29" t="s">
        <v>231</v>
      </c>
      <c r="F395" s="29"/>
      <c r="G395" s="29"/>
      <c r="H395" s="29"/>
    </row>
    <row r="396" customFormat="false" ht="30" hidden="true" customHeight="false" outlineLevel="0" collapsed="false">
      <c r="A396" s="29"/>
      <c r="B396" s="29"/>
      <c r="C396" s="29"/>
      <c r="D396" s="29"/>
      <c r="E396" s="35" t="s">
        <v>87</v>
      </c>
      <c r="F396" s="35" t="s">
        <v>88</v>
      </c>
      <c r="G396" s="35" t="s">
        <v>89</v>
      </c>
      <c r="H396" s="35" t="s">
        <v>233</v>
      </c>
    </row>
    <row r="397" customFormat="false" ht="15" hidden="true" customHeight="false" outlineLevel="0" collapsed="false">
      <c r="A397" s="200" t="n">
        <v>1</v>
      </c>
      <c r="B397" s="200" t="n">
        <v>2</v>
      </c>
      <c r="C397" s="200" t="n">
        <v>3</v>
      </c>
      <c r="D397" s="200" t="n">
        <v>4</v>
      </c>
      <c r="E397" s="200" t="n">
        <v>6</v>
      </c>
      <c r="F397" s="200" t="n">
        <v>7</v>
      </c>
      <c r="G397" s="200" t="n">
        <v>8</v>
      </c>
      <c r="H397" s="200" t="n">
        <v>9</v>
      </c>
    </row>
    <row r="398" customFormat="false" ht="15" hidden="true" customHeight="true" outlineLevel="0" collapsed="false">
      <c r="A398" s="38" t="n">
        <v>3</v>
      </c>
      <c r="B398" s="526" t="s">
        <v>69</v>
      </c>
      <c r="C398" s="229" t="s">
        <v>276</v>
      </c>
      <c r="D398" s="229" t="s">
        <v>277</v>
      </c>
      <c r="E398" s="236" t="e">
        <f aca="false">F398+G398+H398+"#ссыл!"</f>
        <v>#VALUE!</v>
      </c>
      <c r="F398" s="236" t="n">
        <f aca="false">F405</f>
        <v>0</v>
      </c>
      <c r="G398" s="367"/>
      <c r="H398" s="236" t="n">
        <f aca="false">H405</f>
        <v>832.375</v>
      </c>
    </row>
    <row r="399" customFormat="false" ht="105" hidden="true" customHeight="false" outlineLevel="0" collapsed="false">
      <c r="A399" s="38"/>
      <c r="B399" s="526" t="s">
        <v>71</v>
      </c>
      <c r="C399" s="229"/>
      <c r="D399" s="229"/>
      <c r="E399" s="236"/>
      <c r="F399" s="236"/>
      <c r="G399" s="367"/>
      <c r="H399" s="236"/>
    </row>
    <row r="400" customFormat="false" ht="15" hidden="true" customHeight="false" outlineLevel="0" collapsed="false">
      <c r="A400" s="38"/>
      <c r="B400" s="461"/>
      <c r="C400" s="229"/>
      <c r="D400" s="229"/>
      <c r="E400" s="236" t="e">
        <f aca="false">F400+G400+H400+"#ссыл!"</f>
        <v>#VALUE!</v>
      </c>
      <c r="F400" s="236" t="n">
        <f aca="false">F408</f>
        <v>0</v>
      </c>
      <c r="G400" s="367"/>
      <c r="H400" s="236" t="n">
        <f aca="false">H408</f>
        <v>1057.2</v>
      </c>
    </row>
    <row r="401" customFormat="false" ht="15" hidden="true" customHeight="false" outlineLevel="0" collapsed="false">
      <c r="A401" s="38"/>
      <c r="B401" s="461"/>
      <c r="C401" s="229"/>
      <c r="D401" s="229"/>
      <c r="E401" s="236"/>
      <c r="F401" s="236"/>
      <c r="G401" s="367"/>
      <c r="H401" s="236"/>
    </row>
    <row r="402" customFormat="false" ht="15" hidden="true" customHeight="false" outlineLevel="0" collapsed="false">
      <c r="A402" s="38"/>
      <c r="B402" s="461"/>
      <c r="C402" s="229"/>
      <c r="D402" s="229"/>
      <c r="E402" s="236" t="e">
        <f aca="false">F402+G402+H402+"#ссыл!"</f>
        <v>#VALUE!</v>
      </c>
      <c r="F402" s="236" t="n">
        <f aca="false">F410</f>
        <v>0</v>
      </c>
      <c r="G402" s="367"/>
      <c r="H402" s="236" t="n">
        <f aca="false">H410</f>
        <v>1013.1</v>
      </c>
    </row>
    <row r="403" customFormat="false" ht="15" hidden="true" customHeight="false" outlineLevel="0" collapsed="false">
      <c r="A403" s="38"/>
      <c r="B403" s="215"/>
      <c r="C403" s="229"/>
      <c r="D403" s="229"/>
      <c r="E403" s="236"/>
      <c r="F403" s="236"/>
      <c r="G403" s="367"/>
      <c r="H403" s="236"/>
    </row>
    <row r="404" customFormat="false" ht="15" hidden="true" customHeight="false" outlineLevel="0" collapsed="false">
      <c r="A404" s="32"/>
      <c r="B404" s="32" t="s">
        <v>94</v>
      </c>
      <c r="C404" s="32"/>
      <c r="D404" s="218"/>
      <c r="E404" s="587" t="e">
        <f aca="false">E402+E400+E398</f>
        <v>#VALUE!</v>
      </c>
      <c r="F404" s="587" t="n">
        <f aca="false">F402+F400+F398</f>
        <v>0</v>
      </c>
      <c r="G404" s="587" t="n">
        <f aca="false">G402+G400+G398</f>
        <v>0</v>
      </c>
      <c r="H404" s="587" t="n">
        <f aca="false">H402+H400+H398</f>
        <v>2902.675</v>
      </c>
    </row>
    <row r="405" customFormat="false" ht="15" hidden="true" customHeight="true" outlineLevel="0" collapsed="false">
      <c r="A405" s="588" t="n">
        <v>41642</v>
      </c>
      <c r="B405" s="526" t="s">
        <v>278</v>
      </c>
      <c r="C405" s="229" t="s">
        <v>276</v>
      </c>
      <c r="D405" s="229" t="s">
        <v>279</v>
      </c>
      <c r="E405" s="283" t="e">
        <f aca="false">F405+G405+H405+"#ссыл!"</f>
        <v>#VALUE!</v>
      </c>
      <c r="F405" s="589" t="n">
        <v>0</v>
      </c>
      <c r="G405" s="589" t="n">
        <v>0</v>
      </c>
      <c r="H405" s="551" t="n">
        <v>832.375</v>
      </c>
    </row>
    <row r="406" customFormat="false" ht="75" hidden="true" customHeight="false" outlineLevel="0" collapsed="false">
      <c r="A406" s="588"/>
      <c r="B406" s="526" t="s">
        <v>73</v>
      </c>
      <c r="C406" s="229"/>
      <c r="D406" s="229"/>
      <c r="E406" s="283"/>
      <c r="F406" s="589"/>
      <c r="G406" s="589"/>
      <c r="H406" s="551"/>
    </row>
    <row r="407" customFormat="false" ht="15" hidden="true" customHeight="false" outlineLevel="0" collapsed="false">
      <c r="A407" s="588"/>
      <c r="B407" s="461"/>
      <c r="C407" s="229"/>
      <c r="D407" s="229"/>
      <c r="E407" s="283"/>
      <c r="F407" s="589"/>
      <c r="G407" s="589"/>
      <c r="H407" s="551"/>
    </row>
    <row r="408" customFormat="false" ht="15" hidden="true" customHeight="false" outlineLevel="0" collapsed="false">
      <c r="A408" s="588"/>
      <c r="B408" s="461"/>
      <c r="C408" s="229"/>
      <c r="D408" s="229"/>
      <c r="E408" s="283" t="e">
        <f aca="false">F408+G408+H408+"#ссыл!"</f>
        <v>#VALUE!</v>
      </c>
      <c r="F408" s="590" t="n">
        <v>0</v>
      </c>
      <c r="G408" s="371" t="n">
        <v>0</v>
      </c>
      <c r="H408" s="551" t="n">
        <v>1057.2</v>
      </c>
    </row>
    <row r="409" customFormat="false" ht="15" hidden="true" customHeight="false" outlineLevel="0" collapsed="false">
      <c r="A409" s="588"/>
      <c r="B409" s="461"/>
      <c r="C409" s="229"/>
      <c r="D409" s="229"/>
      <c r="E409" s="283"/>
      <c r="F409" s="590"/>
      <c r="G409" s="371"/>
      <c r="H409" s="551"/>
    </row>
    <row r="410" customFormat="false" ht="15" hidden="true" customHeight="false" outlineLevel="0" collapsed="false">
      <c r="A410" s="588"/>
      <c r="B410" s="461"/>
      <c r="C410" s="229"/>
      <c r="D410" s="229"/>
      <c r="E410" s="283" t="e">
        <f aca="false">F410+G410+H410+"#ссыл!"</f>
        <v>#VALUE!</v>
      </c>
      <c r="F410" s="589" t="n">
        <v>0</v>
      </c>
      <c r="G410" s="589" t="n">
        <v>0</v>
      </c>
      <c r="H410" s="551" t="n">
        <v>1013.1</v>
      </c>
    </row>
    <row r="411" customFormat="false" ht="15" hidden="true" customHeight="false" outlineLevel="0" collapsed="false">
      <c r="A411" s="588"/>
      <c r="B411" s="215"/>
      <c r="C411" s="229"/>
      <c r="D411" s="229"/>
      <c r="E411" s="283"/>
      <c r="F411" s="589"/>
      <c r="G411" s="589"/>
      <c r="H411" s="551"/>
    </row>
    <row r="412" customFormat="false" ht="15" hidden="true" customHeight="false" outlineLevel="0" collapsed="false">
      <c r="A412" s="591"/>
      <c r="B412" s="32" t="s">
        <v>94</v>
      </c>
      <c r="C412" s="32"/>
      <c r="D412" s="218"/>
      <c r="E412" s="522" t="e">
        <f aca="false">E410+E408+E405</f>
        <v>#VALUE!</v>
      </c>
      <c r="F412" s="522" t="n">
        <f aca="false">F410+F408+F405</f>
        <v>0</v>
      </c>
      <c r="G412" s="522" t="n">
        <f aca="false">G410+G408+G405</f>
        <v>0</v>
      </c>
      <c r="H412" s="522" t="n">
        <f aca="false">H410+H408+H405</f>
        <v>2902.675</v>
      </c>
    </row>
    <row r="413" customFormat="false" ht="15.75" hidden="true" customHeight="false" outlineLevel="0" collapsed="false">
      <c r="A413" s="381"/>
    </row>
    <row r="414" customFormat="false" ht="15.75" hidden="true" customHeight="false" outlineLevel="0" collapsed="false">
      <c r="A414" s="381" t="s">
        <v>280</v>
      </c>
    </row>
    <row r="415" customFormat="false" ht="15.75" hidden="true" customHeight="false" outlineLevel="0" collapsed="false">
      <c r="A415" s="392" t="s">
        <v>180</v>
      </c>
      <c r="B415" s="392"/>
      <c r="C415" s="392"/>
      <c r="D415" s="392"/>
      <c r="E415" s="392"/>
      <c r="F415" s="392"/>
      <c r="G415" s="392"/>
      <c r="H415" s="392"/>
      <c r="I415" s="392"/>
    </row>
    <row r="416" customFormat="false" ht="15.75" hidden="true" customHeight="false" outlineLevel="0" collapsed="false">
      <c r="A416" s="392" t="s">
        <v>281</v>
      </c>
      <c r="B416" s="392"/>
      <c r="C416" s="392"/>
      <c r="D416" s="392"/>
      <c r="E416" s="392"/>
      <c r="F416" s="392"/>
    </row>
    <row r="417" customFormat="false" ht="15.75" hidden="true" customHeight="false" outlineLevel="0" collapsed="false">
      <c r="A417" s="392" t="s">
        <v>282</v>
      </c>
      <c r="B417" s="392"/>
      <c r="C417" s="392"/>
      <c r="D417" s="392"/>
      <c r="E417" s="392"/>
      <c r="F417" s="392"/>
      <c r="G417" s="392"/>
      <c r="H417" s="392"/>
      <c r="I417" s="392"/>
    </row>
    <row r="418" customFormat="false" ht="15.75" hidden="true" customHeight="false" outlineLevel="0" collapsed="false">
      <c r="A418" s="383"/>
    </row>
    <row r="419" customFormat="false" ht="131.25" hidden="true" customHeight="true" outlineLevel="0" collapsed="false">
      <c r="A419" s="151" t="s">
        <v>183</v>
      </c>
      <c r="B419" s="28" t="s">
        <v>283</v>
      </c>
      <c r="C419" s="28" t="s">
        <v>284</v>
      </c>
      <c r="D419" s="28" t="s">
        <v>285</v>
      </c>
      <c r="E419" s="28" t="s">
        <v>287</v>
      </c>
      <c r="F419" s="28" t="s">
        <v>466</v>
      </c>
      <c r="G419" s="28" t="s">
        <v>467</v>
      </c>
      <c r="H419" s="28"/>
      <c r="I419" s="28" t="s">
        <v>289</v>
      </c>
    </row>
    <row r="420" customFormat="false" ht="15" hidden="true" customHeight="false" outlineLevel="0" collapsed="false">
      <c r="A420" s="33" t="s">
        <v>9</v>
      </c>
      <c r="B420" s="28"/>
      <c r="C420" s="28"/>
      <c r="D420" s="28"/>
      <c r="E420" s="28"/>
      <c r="F420" s="28"/>
      <c r="G420" s="28"/>
      <c r="H420" s="28"/>
      <c r="I420" s="28"/>
    </row>
    <row r="421" customFormat="false" ht="15" hidden="true" customHeight="false" outlineLevel="0" collapsed="false">
      <c r="A421" s="227" t="n">
        <v>1</v>
      </c>
      <c r="B421" s="227" t="n">
        <v>2</v>
      </c>
      <c r="C421" s="227" t="n">
        <v>3</v>
      </c>
      <c r="D421" s="227" t="n">
        <v>4</v>
      </c>
      <c r="E421" s="227" t="n">
        <v>6</v>
      </c>
      <c r="F421" s="227" t="n">
        <v>7</v>
      </c>
      <c r="G421" s="592" t="n">
        <v>8</v>
      </c>
      <c r="H421" s="592"/>
      <c r="I421" s="374" t="n">
        <v>10</v>
      </c>
    </row>
    <row r="422" customFormat="false" ht="120.75" hidden="true" customHeight="true" outlineLevel="0" collapsed="false">
      <c r="A422" s="35" t="n">
        <v>1</v>
      </c>
      <c r="B422" s="218" t="s">
        <v>290</v>
      </c>
      <c r="C422" s="32" t="s">
        <v>196</v>
      </c>
      <c r="D422" s="32" t="s">
        <v>291</v>
      </c>
      <c r="E422" s="35" t="s">
        <v>177</v>
      </c>
      <c r="F422" s="218" t="n">
        <v>73.5</v>
      </c>
      <c r="G422" s="38" t="s">
        <v>468</v>
      </c>
      <c r="H422" s="38"/>
      <c r="I422" s="277" t="s">
        <v>294</v>
      </c>
    </row>
    <row r="423" customFormat="false" ht="15" hidden="true" customHeight="true" outlineLevel="0" collapsed="false">
      <c r="A423" s="29" t="n">
        <v>2</v>
      </c>
      <c r="B423" s="229" t="s">
        <v>295</v>
      </c>
      <c r="C423" s="38" t="s">
        <v>198</v>
      </c>
      <c r="D423" s="38" t="s">
        <v>296</v>
      </c>
      <c r="E423" s="213" t="s">
        <v>297</v>
      </c>
      <c r="F423" s="229" t="n">
        <v>1.2</v>
      </c>
      <c r="G423" s="38" t="s">
        <v>468</v>
      </c>
      <c r="H423" s="38"/>
      <c r="I423" s="38" t="s">
        <v>294</v>
      </c>
    </row>
    <row r="424" customFormat="false" ht="210" hidden="true" customHeight="false" outlineLevel="0" collapsed="false">
      <c r="A424" s="29"/>
      <c r="B424" s="229"/>
      <c r="C424" s="38"/>
      <c r="D424" s="38"/>
      <c r="E424" s="35" t="s">
        <v>298</v>
      </c>
      <c r="F424" s="229"/>
      <c r="G424" s="38"/>
      <c r="H424" s="38"/>
      <c r="I424" s="38"/>
    </row>
    <row r="425" customFormat="false" ht="135.75" hidden="true" customHeight="true" outlineLevel="0" collapsed="false">
      <c r="A425" s="35" t="n">
        <v>3</v>
      </c>
      <c r="B425" s="218" t="s">
        <v>299</v>
      </c>
      <c r="C425" s="32" t="s">
        <v>198</v>
      </c>
      <c r="D425" s="32" t="s">
        <v>300</v>
      </c>
      <c r="E425" s="35" t="s">
        <v>301</v>
      </c>
      <c r="F425" s="218" t="n">
        <v>10</v>
      </c>
      <c r="G425" s="38" t="s">
        <v>468</v>
      </c>
      <c r="H425" s="38"/>
      <c r="I425" s="277" t="s">
        <v>294</v>
      </c>
    </row>
    <row r="426" customFormat="false" ht="120.75" hidden="true" customHeight="true" outlineLevel="0" collapsed="false">
      <c r="A426" s="35" t="n">
        <v>4</v>
      </c>
      <c r="B426" s="218" t="s">
        <v>302</v>
      </c>
      <c r="C426" s="32" t="s">
        <v>196</v>
      </c>
      <c r="D426" s="32" t="s">
        <v>303</v>
      </c>
      <c r="E426" s="32" t="s">
        <v>177</v>
      </c>
      <c r="F426" s="218" t="n">
        <v>91</v>
      </c>
      <c r="G426" s="38" t="s">
        <v>468</v>
      </c>
      <c r="H426" s="38"/>
      <c r="I426" s="277" t="s">
        <v>294</v>
      </c>
    </row>
    <row r="427" customFormat="false" ht="150.75" hidden="true" customHeight="true" outlineLevel="0" collapsed="false">
      <c r="A427" s="35" t="n">
        <v>5</v>
      </c>
      <c r="B427" s="218" t="s">
        <v>305</v>
      </c>
      <c r="C427" s="32" t="s">
        <v>306</v>
      </c>
      <c r="D427" s="218" t="s">
        <v>307</v>
      </c>
      <c r="E427" s="32" t="s">
        <v>177</v>
      </c>
      <c r="F427" s="218" t="n">
        <v>165</v>
      </c>
      <c r="G427" s="38" t="s">
        <v>469</v>
      </c>
      <c r="H427" s="38"/>
      <c r="I427" s="277" t="s">
        <v>294</v>
      </c>
    </row>
    <row r="428" customFormat="false" ht="150.75" hidden="true" customHeight="true" outlineLevel="0" collapsed="false">
      <c r="A428" s="35" t="n">
        <v>6</v>
      </c>
      <c r="B428" s="218" t="s">
        <v>308</v>
      </c>
      <c r="C428" s="32" t="s">
        <v>202</v>
      </c>
      <c r="D428" s="32" t="s">
        <v>309</v>
      </c>
      <c r="E428" s="32" t="s">
        <v>177</v>
      </c>
      <c r="F428" s="218" t="n">
        <v>13.4</v>
      </c>
      <c r="G428" s="38" t="s">
        <v>468</v>
      </c>
      <c r="H428" s="38"/>
      <c r="I428" s="277" t="s">
        <v>294</v>
      </c>
    </row>
    <row r="429" customFormat="false" ht="15" hidden="true" customHeight="true" outlineLevel="0" collapsed="false">
      <c r="A429" s="29" t="n">
        <v>7</v>
      </c>
      <c r="B429" s="229" t="s">
        <v>310</v>
      </c>
      <c r="C429" s="38" t="s">
        <v>198</v>
      </c>
      <c r="D429" s="38" t="s">
        <v>311</v>
      </c>
      <c r="E429" s="213" t="s">
        <v>312</v>
      </c>
      <c r="F429" s="229" t="n">
        <v>100</v>
      </c>
      <c r="G429" s="38" t="s">
        <v>468</v>
      </c>
      <c r="H429" s="38"/>
      <c r="I429" s="38" t="s">
        <v>294</v>
      </c>
    </row>
    <row r="430" customFormat="false" ht="15" hidden="true" customHeight="false" outlineLevel="0" collapsed="false">
      <c r="A430" s="29"/>
      <c r="B430" s="229"/>
      <c r="C430" s="38"/>
      <c r="D430" s="38"/>
      <c r="E430" s="213"/>
      <c r="F430" s="229"/>
      <c r="G430" s="38"/>
      <c r="H430" s="38"/>
      <c r="I430" s="38"/>
    </row>
    <row r="431" customFormat="false" ht="195" hidden="true" customHeight="false" outlineLevel="0" collapsed="false">
      <c r="A431" s="29"/>
      <c r="B431" s="229"/>
      <c r="C431" s="38"/>
      <c r="D431" s="38"/>
      <c r="E431" s="35" t="s">
        <v>313</v>
      </c>
      <c r="F431" s="229"/>
      <c r="G431" s="38"/>
      <c r="H431" s="38"/>
      <c r="I431" s="38"/>
    </row>
    <row r="432" customFormat="false" ht="15" hidden="true" customHeight="true" outlineLevel="0" collapsed="false">
      <c r="A432" s="29" t="n">
        <v>8</v>
      </c>
      <c r="B432" s="38" t="s">
        <v>314</v>
      </c>
      <c r="C432" s="38" t="s">
        <v>198</v>
      </c>
      <c r="D432" s="38" t="s">
        <v>315</v>
      </c>
      <c r="E432" s="213" t="s">
        <v>316</v>
      </c>
      <c r="F432" s="229" t="n">
        <v>100</v>
      </c>
      <c r="G432" s="38" t="s">
        <v>468</v>
      </c>
      <c r="H432" s="38"/>
      <c r="I432" s="38" t="s">
        <v>294</v>
      </c>
    </row>
    <row r="433" customFormat="false" ht="15" hidden="true" customHeight="false" outlineLevel="0" collapsed="false">
      <c r="A433" s="29"/>
      <c r="B433" s="38"/>
      <c r="C433" s="38"/>
      <c r="D433" s="38"/>
      <c r="E433" s="213"/>
      <c r="F433" s="229"/>
      <c r="G433" s="38"/>
      <c r="H433" s="38"/>
      <c r="I433" s="38"/>
    </row>
    <row r="434" customFormat="false" ht="195" hidden="true" customHeight="false" outlineLevel="0" collapsed="false">
      <c r="A434" s="29"/>
      <c r="B434" s="38"/>
      <c r="C434" s="38"/>
      <c r="D434" s="38"/>
      <c r="E434" s="35" t="s">
        <v>317</v>
      </c>
      <c r="F434" s="229"/>
      <c r="G434" s="38"/>
      <c r="H434" s="38"/>
      <c r="I434" s="38"/>
    </row>
    <row r="435" customFormat="false" ht="105.75" hidden="true" customHeight="true" outlineLevel="0" collapsed="false">
      <c r="A435" s="35" t="n">
        <v>9</v>
      </c>
      <c r="B435" s="32" t="s">
        <v>318</v>
      </c>
      <c r="C435" s="32" t="s">
        <v>206</v>
      </c>
      <c r="D435" s="32" t="s">
        <v>319</v>
      </c>
      <c r="E435" s="32" t="s">
        <v>177</v>
      </c>
      <c r="F435" s="218" t="n">
        <v>17</v>
      </c>
      <c r="G435" s="38" t="s">
        <v>468</v>
      </c>
      <c r="H435" s="38"/>
      <c r="I435" s="277" t="s">
        <v>294</v>
      </c>
    </row>
    <row r="436" customFormat="false" ht="135.75" hidden="true" customHeight="true" outlineLevel="0" collapsed="false">
      <c r="A436" s="35" t="n">
        <v>10</v>
      </c>
      <c r="B436" s="218" t="s">
        <v>321</v>
      </c>
      <c r="C436" s="32" t="s">
        <v>206</v>
      </c>
      <c r="D436" s="218" t="s">
        <v>322</v>
      </c>
      <c r="E436" s="32" t="s">
        <v>177</v>
      </c>
      <c r="F436" s="32" t="n">
        <v>1</v>
      </c>
      <c r="G436" s="38" t="s">
        <v>468</v>
      </c>
      <c r="H436" s="38"/>
      <c r="I436" s="277" t="s">
        <v>294</v>
      </c>
    </row>
    <row r="437" customFormat="false" ht="150.75" hidden="true" customHeight="true" outlineLevel="0" collapsed="false">
      <c r="A437" s="35" t="n">
        <v>11</v>
      </c>
      <c r="B437" s="218" t="s">
        <v>323</v>
      </c>
      <c r="C437" s="32" t="s">
        <v>198</v>
      </c>
      <c r="D437" s="32" t="s">
        <v>324</v>
      </c>
      <c r="E437" s="35" t="s">
        <v>326</v>
      </c>
      <c r="F437" s="32" t="s">
        <v>177</v>
      </c>
      <c r="G437" s="38" t="s">
        <v>468</v>
      </c>
      <c r="H437" s="38"/>
      <c r="I437" s="277" t="s">
        <v>294</v>
      </c>
    </row>
    <row r="438" customFormat="false" ht="15" hidden="true" customHeight="true" outlineLevel="0" collapsed="false">
      <c r="A438" s="29" t="n">
        <v>12</v>
      </c>
      <c r="B438" s="229" t="s">
        <v>327</v>
      </c>
      <c r="C438" s="38" t="s">
        <v>198</v>
      </c>
      <c r="D438" s="38" t="s">
        <v>328</v>
      </c>
      <c r="E438" s="213" t="s">
        <v>329</v>
      </c>
      <c r="F438" s="38" t="s">
        <v>177</v>
      </c>
      <c r="G438" s="38" t="s">
        <v>468</v>
      </c>
      <c r="H438" s="38"/>
      <c r="I438" s="38" t="s">
        <v>294</v>
      </c>
    </row>
    <row r="439" customFormat="false" ht="255" hidden="true" customHeight="false" outlineLevel="0" collapsed="false">
      <c r="A439" s="29"/>
      <c r="B439" s="229"/>
      <c r="C439" s="38"/>
      <c r="D439" s="38"/>
      <c r="E439" s="35" t="s">
        <v>330</v>
      </c>
      <c r="F439" s="38"/>
      <c r="G439" s="38"/>
      <c r="H439" s="38"/>
      <c r="I439" s="38"/>
    </row>
    <row r="440" customFormat="false" ht="15" hidden="true" customHeight="true" outlineLevel="0" collapsed="false">
      <c r="A440" s="29" t="n">
        <v>13</v>
      </c>
      <c r="B440" s="38" t="s">
        <v>331</v>
      </c>
      <c r="C440" s="38" t="s">
        <v>198</v>
      </c>
      <c r="D440" s="38" t="s">
        <v>332</v>
      </c>
      <c r="E440" s="213" t="s">
        <v>334</v>
      </c>
      <c r="F440" s="38" t="n">
        <v>13</v>
      </c>
      <c r="G440" s="38" t="s">
        <v>468</v>
      </c>
      <c r="H440" s="38" t="s">
        <v>335</v>
      </c>
      <c r="I440" s="38" t="s">
        <v>294</v>
      </c>
    </row>
    <row r="441" customFormat="false" ht="270" hidden="true" customHeight="false" outlineLevel="0" collapsed="false">
      <c r="A441" s="29"/>
      <c r="B441" s="38"/>
      <c r="C441" s="38"/>
      <c r="D441" s="38"/>
      <c r="E441" s="35" t="s">
        <v>336</v>
      </c>
      <c r="F441" s="38"/>
      <c r="G441" s="38"/>
      <c r="H441" s="38"/>
      <c r="I441" s="38"/>
    </row>
    <row r="442" customFormat="false" ht="120.75" hidden="true" customHeight="true" outlineLevel="0" collapsed="false">
      <c r="A442" s="35" t="n">
        <v>14</v>
      </c>
      <c r="B442" s="32" t="s">
        <v>337</v>
      </c>
      <c r="C442" s="32" t="s">
        <v>217</v>
      </c>
      <c r="D442" s="32" t="s">
        <v>338</v>
      </c>
      <c r="E442" s="32" t="s">
        <v>177</v>
      </c>
      <c r="F442" s="32" t="n">
        <v>950</v>
      </c>
      <c r="G442" s="32" t="s">
        <v>468</v>
      </c>
      <c r="H442" s="38" t="s">
        <v>339</v>
      </c>
      <c r="I442" s="277" t="s">
        <v>294</v>
      </c>
    </row>
    <row r="443" customFormat="false" ht="120.75" hidden="true" customHeight="true" outlineLevel="0" collapsed="false">
      <c r="A443" s="35" t="n">
        <v>15</v>
      </c>
      <c r="B443" s="32" t="s">
        <v>340</v>
      </c>
      <c r="C443" s="32" t="s">
        <v>217</v>
      </c>
      <c r="D443" s="32" t="s">
        <v>341</v>
      </c>
      <c r="E443" s="32" t="s">
        <v>177</v>
      </c>
      <c r="F443" s="32" t="n">
        <v>95</v>
      </c>
      <c r="G443" s="32" t="s">
        <v>468</v>
      </c>
      <c r="H443" s="38" t="s">
        <v>342</v>
      </c>
      <c r="I443" s="277" t="s">
        <v>294</v>
      </c>
    </row>
    <row r="444" customFormat="false" ht="15" hidden="true" customHeight="true" outlineLevel="0" collapsed="false">
      <c r="A444" s="29" t="n">
        <v>16</v>
      </c>
      <c r="B444" s="229" t="s">
        <v>343</v>
      </c>
      <c r="C444" s="38" t="s">
        <v>198</v>
      </c>
      <c r="D444" s="229" t="s">
        <v>344</v>
      </c>
      <c r="E444" s="213" t="s">
        <v>297</v>
      </c>
      <c r="F444" s="38" t="n">
        <v>7.7</v>
      </c>
      <c r="G444" s="38" t="s">
        <v>468</v>
      </c>
      <c r="H444" s="38" t="s">
        <v>62</v>
      </c>
      <c r="I444" s="38" t="s">
        <v>294</v>
      </c>
    </row>
    <row r="445" customFormat="false" ht="210" hidden="true" customHeight="false" outlineLevel="0" collapsed="false">
      <c r="A445" s="29"/>
      <c r="B445" s="229"/>
      <c r="C445" s="38"/>
      <c r="D445" s="229"/>
      <c r="E445" s="35" t="s">
        <v>345</v>
      </c>
      <c r="F445" s="38"/>
      <c r="G445" s="38"/>
      <c r="H445" s="38"/>
      <c r="I445" s="38"/>
    </row>
    <row r="446" customFormat="false" ht="105.75" hidden="true" customHeight="true" outlineLevel="0" collapsed="false">
      <c r="A446" s="35" t="n">
        <v>17</v>
      </c>
      <c r="B446" s="218" t="s">
        <v>346</v>
      </c>
      <c r="C446" s="32" t="s">
        <v>217</v>
      </c>
      <c r="D446" s="32" t="s">
        <v>347</v>
      </c>
      <c r="E446" s="32" t="s">
        <v>177</v>
      </c>
      <c r="F446" s="218" t="n">
        <v>3890</v>
      </c>
      <c r="G446" s="32" t="s">
        <v>468</v>
      </c>
      <c r="H446" s="38" t="s">
        <v>62</v>
      </c>
      <c r="I446" s="277" t="s">
        <v>294</v>
      </c>
    </row>
    <row r="447" customFormat="false" ht="15.75" hidden="true" customHeight="false" outlineLevel="0" collapsed="false">
      <c r="A447" s="146"/>
      <c r="B447" s="146"/>
      <c r="C447" s="146"/>
      <c r="D447" s="146"/>
      <c r="E447" s="146"/>
      <c r="F447" s="146"/>
      <c r="G447" s="146"/>
      <c r="H447" s="146"/>
      <c r="I447" s="146"/>
    </row>
    <row r="448" customFormat="false" ht="15.75" hidden="true" customHeight="false" outlineLevel="0" collapsed="false">
      <c r="A448" s="383"/>
    </row>
    <row r="449" customFormat="false" ht="45" hidden="true" customHeight="false" outlineLevel="0" collapsed="false">
      <c r="A449" s="593" t="s">
        <v>74</v>
      </c>
    </row>
    <row r="450" customFormat="false" ht="15" hidden="true" customHeight="false" outlineLevel="0" collapsed="false">
      <c r="A450" s="594" t="s">
        <v>348</v>
      </c>
    </row>
    <row r="451" customFormat="false" ht="15" hidden="true" customHeight="false" outlineLevel="0" collapsed="false">
      <c r="A451" s="594" t="s">
        <v>349</v>
      </c>
    </row>
    <row r="452" customFormat="false" ht="15" hidden="true" customHeight="false" outlineLevel="0" collapsed="false">
      <c r="A452" s="594" t="s">
        <v>350</v>
      </c>
    </row>
    <row r="453" customFormat="false" ht="15" hidden="true" customHeight="false" outlineLevel="0" collapsed="false">
      <c r="A453" s="594" t="s">
        <v>351</v>
      </c>
    </row>
    <row r="454" customFormat="false" ht="15" hidden="true" customHeight="false" outlineLevel="0" collapsed="false">
      <c r="A454" s="594" t="s">
        <v>352</v>
      </c>
    </row>
    <row r="455" customFormat="false" ht="15" hidden="true" customHeight="false" outlineLevel="0" collapsed="false">
      <c r="A455" s="594" t="s">
        <v>353</v>
      </c>
    </row>
    <row r="456" customFormat="false" ht="15.75" hidden="true" customHeight="false" outlineLevel="0" collapsed="false">
      <c r="A456" s="381"/>
    </row>
    <row r="457" customFormat="false" ht="15.75" hidden="true" customHeight="false" outlineLevel="0" collapsed="false">
      <c r="A457" s="381" t="s">
        <v>354</v>
      </c>
    </row>
    <row r="458" customFormat="false" ht="15.75" hidden="true" customHeight="false" outlineLevel="0" collapsed="false">
      <c r="A458" s="490"/>
    </row>
    <row r="459" customFormat="false" ht="15.75" hidden="true" customHeight="false" outlineLevel="0" collapsed="false">
      <c r="A459" s="393"/>
    </row>
    <row r="460" customFormat="false" ht="15.75" hidden="true" customHeight="false" outlineLevel="0" collapsed="false">
      <c r="A460" s="392" t="s">
        <v>355</v>
      </c>
      <c r="B460" s="392"/>
      <c r="C460" s="392"/>
      <c r="D460" s="392"/>
      <c r="E460" s="392"/>
    </row>
    <row r="461" customFormat="false" ht="22.5" hidden="true" customHeight="false" outlineLevel="0" collapsed="false">
      <c r="A461" s="392" t="s">
        <v>356</v>
      </c>
      <c r="B461" s="392"/>
      <c r="C461" s="392"/>
      <c r="D461" s="392"/>
      <c r="E461" s="392"/>
      <c r="F461" s="392"/>
      <c r="G461" s="392"/>
    </row>
    <row r="462" customFormat="false" ht="15.75" hidden="true" customHeight="false" outlineLevel="0" collapsed="false">
      <c r="A462" s="383"/>
    </row>
    <row r="463" customFormat="false" ht="15.75" hidden="true" customHeight="false" outlineLevel="0" collapsed="false">
      <c r="A463" s="391" t="s">
        <v>357</v>
      </c>
    </row>
    <row r="464" customFormat="false" ht="15.75" hidden="true" customHeight="false" outlineLevel="0" collapsed="false">
      <c r="A464" s="391" t="s">
        <v>358</v>
      </c>
    </row>
    <row r="465" customFormat="false" ht="15.75" hidden="true" customHeight="false" outlineLevel="0" collapsed="false">
      <c r="A465" s="391"/>
    </row>
    <row r="466" customFormat="false" ht="177.75" hidden="true" customHeight="true" outlineLevel="0" collapsed="false">
      <c r="A466" s="28" t="s">
        <v>359</v>
      </c>
      <c r="B466" s="28" t="s">
        <v>360</v>
      </c>
      <c r="C466" s="28" t="s">
        <v>361</v>
      </c>
      <c r="D466" s="28" t="s">
        <v>362</v>
      </c>
      <c r="E466" s="28" t="s">
        <v>364</v>
      </c>
      <c r="F466" s="28"/>
      <c r="G466" s="28"/>
      <c r="H466" s="28"/>
      <c r="I466" s="28"/>
      <c r="J466" s="28"/>
      <c r="K466" s="28"/>
      <c r="L466" s="28" t="s">
        <v>470</v>
      </c>
      <c r="M466" s="28"/>
      <c r="N466" s="28"/>
    </row>
    <row r="467" customFormat="false" ht="38.25" hidden="true" customHeight="false" outlineLevel="0" collapsed="false">
      <c r="A467" s="28"/>
      <c r="B467" s="28"/>
      <c r="C467" s="28"/>
      <c r="D467" s="28"/>
      <c r="E467" s="33" t="s">
        <v>88</v>
      </c>
      <c r="F467" s="33" t="s">
        <v>89</v>
      </c>
      <c r="G467" s="33" t="s">
        <v>367</v>
      </c>
      <c r="H467" s="33" t="s">
        <v>366</v>
      </c>
      <c r="I467" s="33" t="s">
        <v>89</v>
      </c>
      <c r="J467" s="33" t="s">
        <v>367</v>
      </c>
      <c r="K467" s="33" t="s">
        <v>366</v>
      </c>
      <c r="L467" s="33" t="s">
        <v>88</v>
      </c>
      <c r="M467" s="33" t="s">
        <v>367</v>
      </c>
      <c r="N467" s="161" t="s">
        <v>366</v>
      </c>
    </row>
    <row r="468" customFormat="false" ht="15" hidden="true" customHeight="false" outlineLevel="0" collapsed="false">
      <c r="A468" s="227" t="n">
        <v>1</v>
      </c>
      <c r="B468" s="227" t="n">
        <v>2</v>
      </c>
      <c r="C468" s="227" t="n">
        <v>3</v>
      </c>
      <c r="D468" s="227" t="n">
        <v>4</v>
      </c>
      <c r="E468" s="227" t="n">
        <v>6</v>
      </c>
      <c r="F468" s="227" t="n">
        <v>7</v>
      </c>
      <c r="G468" s="227" t="n">
        <v>8</v>
      </c>
      <c r="H468" s="227" t="n">
        <v>9</v>
      </c>
      <c r="I468" s="227" t="n">
        <v>11</v>
      </c>
      <c r="J468" s="227" t="n">
        <v>12</v>
      </c>
      <c r="K468" s="227" t="n">
        <v>13</v>
      </c>
      <c r="L468" s="227" t="n">
        <v>14</v>
      </c>
      <c r="M468" s="227" t="n">
        <v>16</v>
      </c>
      <c r="N468" s="374" t="n">
        <v>17</v>
      </c>
    </row>
    <row r="469" customFormat="false" ht="15.75" hidden="true" customHeight="true" outlineLevel="0" collapsed="false">
      <c r="A469" s="35" t="n">
        <v>1</v>
      </c>
      <c r="B469" s="495" t="s">
        <v>368</v>
      </c>
      <c r="C469" s="495"/>
      <c r="D469" s="495"/>
      <c r="E469" s="495"/>
      <c r="F469" s="495"/>
      <c r="G469" s="495"/>
      <c r="H469" s="495"/>
      <c r="I469" s="495"/>
      <c r="J469" s="495"/>
      <c r="K469" s="495"/>
      <c r="L469" s="495"/>
      <c r="M469" s="495"/>
      <c r="N469" s="495"/>
    </row>
    <row r="470" customFormat="false" ht="105" hidden="true" customHeight="false" outlineLevel="0" collapsed="false">
      <c r="A470" s="595" t="s">
        <v>15</v>
      </c>
      <c r="B470" s="32" t="s">
        <v>58</v>
      </c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376"/>
    </row>
    <row r="471" customFormat="false" ht="90" hidden="true" customHeight="false" outlineLevel="0" collapsed="false">
      <c r="A471" s="595" t="s">
        <v>20</v>
      </c>
      <c r="B471" s="32" t="s">
        <v>61</v>
      </c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376"/>
    </row>
    <row r="472" customFormat="false" ht="15.75" hidden="true" customHeight="true" outlineLevel="0" collapsed="false">
      <c r="A472" s="35" t="n">
        <v>2</v>
      </c>
      <c r="B472" s="495" t="s">
        <v>108</v>
      </c>
      <c r="C472" s="495"/>
      <c r="D472" s="495"/>
      <c r="E472" s="495"/>
      <c r="F472" s="495"/>
      <c r="G472" s="495"/>
      <c r="H472" s="495"/>
      <c r="I472" s="495"/>
      <c r="J472" s="495"/>
      <c r="K472" s="495"/>
      <c r="L472" s="495"/>
      <c r="M472" s="495"/>
      <c r="N472" s="495"/>
    </row>
    <row r="473" customFormat="false" ht="150" hidden="true" customHeight="false" outlineLevel="0" collapsed="false">
      <c r="A473" s="595" t="s">
        <v>268</v>
      </c>
      <c r="B473" s="32" t="s">
        <v>214</v>
      </c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376"/>
    </row>
    <row r="474" customFormat="false" ht="135" hidden="true" customHeight="false" outlineLevel="0" collapsed="false">
      <c r="A474" s="595" t="s">
        <v>39</v>
      </c>
      <c r="B474" s="32" t="s">
        <v>218</v>
      </c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376"/>
    </row>
    <row r="475" customFormat="false" ht="15.75" hidden="true" customHeight="true" outlineLevel="0" collapsed="false">
      <c r="A475" s="595" t="n">
        <v>3</v>
      </c>
      <c r="B475" s="375" t="s">
        <v>369</v>
      </c>
      <c r="C475" s="375"/>
      <c r="D475" s="375"/>
      <c r="E475" s="375"/>
      <c r="F475" s="375"/>
      <c r="G475" s="375"/>
      <c r="H475" s="375"/>
      <c r="I475" s="375"/>
      <c r="J475" s="375"/>
      <c r="K475" s="375"/>
      <c r="L475" s="375"/>
      <c r="M475" s="375"/>
      <c r="N475" s="375"/>
    </row>
    <row r="476" customFormat="false" ht="100.5" hidden="true" customHeight="false" outlineLevel="0" collapsed="false">
      <c r="A476" s="595" t="s">
        <v>45</v>
      </c>
      <c r="B476" s="41" t="s">
        <v>370</v>
      </c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376"/>
    </row>
    <row r="477" customFormat="false" ht="15.75" hidden="true" customHeight="false" outlineLevel="0" collapsed="false">
      <c r="A477" s="391"/>
    </row>
    <row r="478" customFormat="false" ht="47.25" hidden="true" customHeight="false" outlineLevel="0" collapsed="false">
      <c r="A478" s="383" t="s">
        <v>74</v>
      </c>
    </row>
    <row r="479" customFormat="false" ht="15.75" hidden="true" customHeight="false" outlineLevel="0" collapsed="false">
      <c r="A479" s="55" t="s">
        <v>371</v>
      </c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</row>
    <row r="480" customFormat="false" ht="15.75" hidden="true" customHeight="false" outlineLevel="0" collapsed="false">
      <c r="A480" s="383"/>
    </row>
    <row r="481" customFormat="false" ht="15.75" hidden="true" customHeight="false" outlineLevel="0" collapsed="false">
      <c r="A481" s="490"/>
    </row>
    <row r="482" customFormat="false" ht="15.75" hidden="true" customHeight="false" outlineLevel="0" collapsed="false">
      <c r="A482" s="381" t="s">
        <v>372</v>
      </c>
    </row>
    <row r="483" customFormat="false" ht="15.75" hidden="true" customHeight="false" outlineLevel="0" collapsed="false">
      <c r="A483" s="490"/>
    </row>
    <row r="484" customFormat="false" ht="15.75" hidden="true" customHeight="false" outlineLevel="0" collapsed="false">
      <c r="A484" s="392" t="s">
        <v>180</v>
      </c>
      <c r="B484" s="392"/>
      <c r="C484" s="392"/>
      <c r="D484" s="392"/>
      <c r="E484" s="392"/>
    </row>
    <row r="485" customFormat="false" ht="15.75" hidden="true" customHeight="false" outlineLevel="0" collapsed="false">
      <c r="A485" s="392" t="s">
        <v>373</v>
      </c>
      <c r="B485" s="392"/>
      <c r="C485" s="392"/>
      <c r="D485" s="392"/>
      <c r="E485" s="392"/>
    </row>
    <row r="486" customFormat="false" ht="15.75" hidden="true" customHeight="false" outlineLevel="0" collapsed="false">
      <c r="A486" s="24" t="s">
        <v>374</v>
      </c>
      <c r="B486" s="24"/>
      <c r="C486" s="24"/>
      <c r="D486" s="24"/>
      <c r="E486" s="24"/>
    </row>
    <row r="487" customFormat="false" ht="15.75" hidden="true" customHeight="false" outlineLevel="0" collapsed="false">
      <c r="A487" s="382"/>
    </row>
    <row r="488" customFormat="false" ht="90" hidden="true" customHeight="true" outlineLevel="0" collapsed="false">
      <c r="A488" s="29" t="s">
        <v>359</v>
      </c>
      <c r="B488" s="29" t="s">
        <v>123</v>
      </c>
      <c r="C488" s="377" t="s">
        <v>375</v>
      </c>
      <c r="D488" s="29" t="s">
        <v>376</v>
      </c>
      <c r="E488" s="29"/>
      <c r="F488" s="207" t="s">
        <v>471</v>
      </c>
    </row>
    <row r="489" customFormat="false" ht="15.75" hidden="true" customHeight="true" outlineLevel="0" collapsed="false">
      <c r="A489" s="29"/>
      <c r="B489" s="29"/>
      <c r="C489" s="213" t="s">
        <v>377</v>
      </c>
      <c r="D489" s="29" t="s">
        <v>378</v>
      </c>
      <c r="E489" s="29"/>
      <c r="F489" s="493" t="s">
        <v>472</v>
      </c>
    </row>
    <row r="490" customFormat="false" ht="15" hidden="true" customHeight="false" outlineLevel="0" collapsed="false">
      <c r="A490" s="29"/>
      <c r="B490" s="29"/>
      <c r="C490" s="215"/>
      <c r="D490" s="29"/>
      <c r="E490" s="35" t="s">
        <v>380</v>
      </c>
      <c r="F490" s="159"/>
    </row>
    <row r="491" customFormat="false" ht="15" hidden="true" customHeight="false" outlineLevel="0" collapsed="false">
      <c r="A491" s="200" t="n">
        <v>1</v>
      </c>
      <c r="B491" s="200" t="n">
        <v>2</v>
      </c>
      <c r="C491" s="200" t="n">
        <v>3</v>
      </c>
      <c r="D491" s="200" t="n">
        <v>4</v>
      </c>
      <c r="E491" s="200" t="n">
        <v>6</v>
      </c>
      <c r="F491" s="225" t="n">
        <v>7</v>
      </c>
    </row>
    <row r="492" customFormat="false" ht="31.5" hidden="true" customHeight="true" outlineLevel="0" collapsed="false">
      <c r="A492" s="35" t="n">
        <v>1</v>
      </c>
      <c r="B492" s="29" t="s">
        <v>381</v>
      </c>
      <c r="C492" s="29"/>
      <c r="D492" s="29"/>
      <c r="E492" s="29"/>
      <c r="F492" s="29"/>
    </row>
    <row r="493" customFormat="false" ht="105" hidden="true" customHeight="false" outlineLevel="0" collapsed="false">
      <c r="A493" s="387" t="s">
        <v>15</v>
      </c>
      <c r="B493" s="32" t="s">
        <v>382</v>
      </c>
      <c r="C493" s="32" t="s">
        <v>196</v>
      </c>
      <c r="D493" s="32" t="n">
        <v>73.5</v>
      </c>
      <c r="E493" s="32"/>
      <c r="F493" s="277"/>
    </row>
    <row r="494" customFormat="false" ht="150" hidden="true" customHeight="false" outlineLevel="0" collapsed="false">
      <c r="A494" s="387" t="s">
        <v>20</v>
      </c>
      <c r="B494" s="32" t="s">
        <v>383</v>
      </c>
      <c r="C494" s="32" t="s">
        <v>198</v>
      </c>
      <c r="D494" s="32" t="n">
        <v>1.7</v>
      </c>
      <c r="E494" s="32"/>
      <c r="F494" s="277"/>
    </row>
    <row r="495" customFormat="false" ht="195" hidden="true" customHeight="false" outlineLevel="0" collapsed="false">
      <c r="A495" s="387" t="s">
        <v>23</v>
      </c>
      <c r="B495" s="218" t="s">
        <v>384</v>
      </c>
      <c r="C495" s="32" t="s">
        <v>198</v>
      </c>
      <c r="D495" s="32" t="n">
        <v>10</v>
      </c>
      <c r="E495" s="32"/>
      <c r="F495" s="277"/>
    </row>
    <row r="496" customFormat="false" ht="75" hidden="true" customHeight="false" outlineLevel="0" collapsed="false">
      <c r="A496" s="387" t="s">
        <v>385</v>
      </c>
      <c r="B496" s="32" t="s">
        <v>386</v>
      </c>
      <c r="C496" s="32" t="s">
        <v>196</v>
      </c>
      <c r="D496" s="32" t="n">
        <v>91</v>
      </c>
      <c r="E496" s="32"/>
      <c r="F496" s="277"/>
    </row>
    <row r="497" customFormat="false" ht="105" hidden="true" customHeight="false" outlineLevel="0" collapsed="false">
      <c r="A497" s="387" t="s">
        <v>29</v>
      </c>
      <c r="B497" s="32" t="s">
        <v>387</v>
      </c>
      <c r="C497" s="32" t="s">
        <v>306</v>
      </c>
      <c r="D497" s="32" t="n">
        <v>165</v>
      </c>
      <c r="E497" s="32"/>
      <c r="F497" s="277"/>
    </row>
    <row r="498" customFormat="false" ht="135" hidden="true" customHeight="false" outlineLevel="0" collapsed="false">
      <c r="A498" s="387" t="s">
        <v>388</v>
      </c>
      <c r="B498" s="32" t="s">
        <v>389</v>
      </c>
      <c r="C498" s="32" t="s">
        <v>202</v>
      </c>
      <c r="D498" s="32" t="n">
        <v>13.4</v>
      </c>
      <c r="E498" s="32"/>
      <c r="F498" s="277"/>
    </row>
    <row r="499" customFormat="false" ht="180" hidden="true" customHeight="false" outlineLevel="0" collapsed="false">
      <c r="A499" s="387" t="s">
        <v>390</v>
      </c>
      <c r="B499" s="32" t="s">
        <v>391</v>
      </c>
      <c r="C499" s="32" t="s">
        <v>198</v>
      </c>
      <c r="D499" s="32" t="n">
        <v>100</v>
      </c>
      <c r="E499" s="32"/>
      <c r="F499" s="277"/>
    </row>
    <row r="500" customFormat="false" ht="180" hidden="true" customHeight="false" outlineLevel="0" collapsed="false">
      <c r="A500" s="387" t="s">
        <v>392</v>
      </c>
      <c r="B500" s="32" t="s">
        <v>393</v>
      </c>
      <c r="C500" s="32" t="s">
        <v>198</v>
      </c>
      <c r="D500" s="32" t="n">
        <v>100</v>
      </c>
      <c r="E500" s="32"/>
      <c r="F500" s="277"/>
    </row>
    <row r="501" customFormat="false" ht="90" hidden="true" customHeight="false" outlineLevel="0" collapsed="false">
      <c r="A501" s="387" t="s">
        <v>394</v>
      </c>
      <c r="B501" s="32" t="s">
        <v>395</v>
      </c>
      <c r="C501" s="32" t="s">
        <v>206</v>
      </c>
      <c r="D501" s="32" t="n">
        <v>17</v>
      </c>
      <c r="E501" s="32"/>
      <c r="F501" s="277"/>
    </row>
    <row r="502" customFormat="false" ht="150" hidden="true" customHeight="false" outlineLevel="0" collapsed="false">
      <c r="A502" s="387" t="s">
        <v>396</v>
      </c>
      <c r="B502" s="32" t="s">
        <v>397</v>
      </c>
      <c r="C502" s="32" t="s">
        <v>206</v>
      </c>
      <c r="D502" s="32" t="n">
        <v>1</v>
      </c>
      <c r="E502" s="32"/>
      <c r="F502" s="277"/>
    </row>
    <row r="503" customFormat="false" ht="240" hidden="true" customHeight="false" outlineLevel="0" collapsed="false">
      <c r="A503" s="387" t="s">
        <v>398</v>
      </c>
      <c r="B503" s="32" t="s">
        <v>399</v>
      </c>
      <c r="C503" s="32" t="s">
        <v>198</v>
      </c>
      <c r="D503" s="32" t="n">
        <v>55.7</v>
      </c>
      <c r="E503" s="32"/>
      <c r="F503" s="277"/>
    </row>
    <row r="504" customFormat="false" ht="60" hidden="true" customHeight="false" outlineLevel="0" collapsed="false">
      <c r="A504" s="387" t="s">
        <v>400</v>
      </c>
      <c r="B504" s="32" t="s">
        <v>401</v>
      </c>
      <c r="C504" s="32" t="s">
        <v>198</v>
      </c>
      <c r="D504" s="32" t="n">
        <v>29.6</v>
      </c>
      <c r="E504" s="32"/>
      <c r="F504" s="277"/>
    </row>
    <row r="505" customFormat="false" ht="30" hidden="true" customHeight="true" outlineLevel="0" collapsed="false">
      <c r="A505" s="35" t="n">
        <v>2</v>
      </c>
      <c r="B505" s="495" t="s">
        <v>108</v>
      </c>
      <c r="C505" s="495"/>
      <c r="D505" s="495"/>
      <c r="E505" s="495"/>
      <c r="F505" s="495"/>
    </row>
    <row r="506" customFormat="false" ht="195" hidden="true" customHeight="false" outlineLevel="0" collapsed="false">
      <c r="A506" s="387" t="s">
        <v>268</v>
      </c>
      <c r="B506" s="32" t="s">
        <v>402</v>
      </c>
      <c r="C506" s="32" t="s">
        <v>198</v>
      </c>
      <c r="D506" s="32" t="n">
        <v>12.4</v>
      </c>
      <c r="E506" s="32"/>
      <c r="F506" s="277"/>
    </row>
    <row r="507" customFormat="false" ht="90" hidden="true" customHeight="false" outlineLevel="0" collapsed="false">
      <c r="A507" s="387" t="s">
        <v>39</v>
      </c>
      <c r="B507" s="32" t="s">
        <v>403</v>
      </c>
      <c r="C507" s="32" t="s">
        <v>217</v>
      </c>
      <c r="D507" s="32" t="n">
        <v>850</v>
      </c>
      <c r="E507" s="32"/>
      <c r="F507" s="277"/>
    </row>
    <row r="508" customFormat="false" ht="120" hidden="true" customHeight="false" outlineLevel="0" collapsed="false">
      <c r="A508" s="387" t="s">
        <v>404</v>
      </c>
      <c r="B508" s="32" t="s">
        <v>405</v>
      </c>
      <c r="C508" s="32" t="s">
        <v>217</v>
      </c>
      <c r="D508" s="32" t="n">
        <v>95</v>
      </c>
      <c r="E508" s="32"/>
      <c r="F508" s="277"/>
    </row>
    <row r="509" customFormat="false" ht="45" hidden="true" customHeight="true" outlineLevel="0" collapsed="false">
      <c r="A509" s="35" t="n">
        <v>3</v>
      </c>
      <c r="B509" s="495" t="s">
        <v>43</v>
      </c>
      <c r="C509" s="495"/>
      <c r="D509" s="495"/>
      <c r="E509" s="495"/>
      <c r="F509" s="495"/>
    </row>
    <row r="510" customFormat="false" ht="31.5" hidden="true" customHeight="true" outlineLevel="0" collapsed="false">
      <c r="A510" s="584" t="s">
        <v>45</v>
      </c>
      <c r="B510" s="596" t="s">
        <v>406</v>
      </c>
      <c r="C510" s="38" t="s">
        <v>198</v>
      </c>
      <c r="D510" s="38" t="n">
        <v>7.7</v>
      </c>
      <c r="E510" s="38"/>
      <c r="F510" s="38"/>
    </row>
    <row r="511" customFormat="false" ht="94.5" hidden="true" customHeight="false" outlineLevel="0" collapsed="false">
      <c r="A511" s="584"/>
      <c r="B511" s="48" t="s">
        <v>407</v>
      </c>
      <c r="C511" s="38"/>
      <c r="D511" s="38"/>
      <c r="E511" s="38"/>
      <c r="F511" s="38"/>
    </row>
    <row r="512" customFormat="false" ht="31.5" hidden="true" customHeight="true" outlineLevel="0" collapsed="false">
      <c r="A512" s="584" t="s">
        <v>408</v>
      </c>
      <c r="B512" s="596" t="s">
        <v>409</v>
      </c>
      <c r="C512" s="38" t="s">
        <v>217</v>
      </c>
      <c r="D512" s="38" t="n">
        <v>3890</v>
      </c>
      <c r="E512" s="38"/>
      <c r="F512" s="38"/>
    </row>
    <row r="513" customFormat="false" ht="63" hidden="true" customHeight="false" outlineLevel="0" collapsed="false">
      <c r="A513" s="584"/>
      <c r="B513" s="48" t="s">
        <v>346</v>
      </c>
      <c r="C513" s="38"/>
      <c r="D513" s="38"/>
      <c r="E513" s="38"/>
      <c r="F513" s="38"/>
    </row>
    <row r="514" customFormat="false" ht="15.75" hidden="true" customHeight="false" outlineLevel="0" collapsed="false">
      <c r="A514" s="391"/>
    </row>
    <row r="515" customFormat="false" ht="45" hidden="true" customHeight="false" outlineLevel="0" collapsed="false">
      <c r="A515" s="593" t="s">
        <v>74</v>
      </c>
    </row>
    <row r="516" customFormat="false" ht="15.75" hidden="true" customHeight="false" outlineLevel="0" collapsed="false">
      <c r="A516" s="55" t="s">
        <v>410</v>
      </c>
      <c r="B516" s="55"/>
      <c r="C516" s="55"/>
      <c r="D516" s="55"/>
      <c r="E516" s="55"/>
      <c r="F516" s="55"/>
    </row>
    <row r="518" customFormat="false" ht="15.75" hidden="true" customHeight="false" outlineLevel="0" collapsed="false">
      <c r="A518" s="381" t="s">
        <v>411</v>
      </c>
    </row>
    <row r="519" customFormat="false" ht="15.75" hidden="true" customHeight="false" outlineLevel="0" collapsed="false">
      <c r="A519" s="392" t="s">
        <v>355</v>
      </c>
      <c r="B519" s="392"/>
      <c r="C519" s="392"/>
      <c r="D519" s="392"/>
      <c r="E519" s="392"/>
      <c r="F519" s="392"/>
    </row>
    <row r="520" customFormat="false" ht="15.75" hidden="true" customHeight="false" outlineLevel="0" collapsed="false">
      <c r="A520" s="392" t="s">
        <v>412</v>
      </c>
      <c r="B520" s="392"/>
      <c r="C520" s="392"/>
      <c r="D520" s="392"/>
      <c r="E520" s="392"/>
      <c r="F520" s="392"/>
    </row>
    <row r="521" customFormat="false" ht="15.75" hidden="true" customHeight="false" outlineLevel="0" collapsed="false">
      <c r="A521" s="392" t="s">
        <v>413</v>
      </c>
      <c r="B521" s="392"/>
      <c r="C521" s="392"/>
      <c r="D521" s="392"/>
      <c r="E521" s="392"/>
      <c r="F521" s="392"/>
    </row>
    <row r="522" customFormat="false" ht="15.75" hidden="true" customHeight="false" outlineLevel="0" collapsed="false">
      <c r="A522" s="490"/>
    </row>
    <row r="523" customFormat="false" ht="15.75" hidden="true" customHeight="false" outlineLevel="0" collapsed="false">
      <c r="A523" s="490"/>
    </row>
    <row r="524" customFormat="false" ht="16.5" hidden="true" customHeight="true" outlineLevel="0" collapsed="false">
      <c r="A524" s="30" t="s">
        <v>414</v>
      </c>
      <c r="B524" s="30"/>
      <c r="C524" s="30"/>
      <c r="D524" s="30" t="s">
        <v>415</v>
      </c>
      <c r="E524" s="30"/>
      <c r="F524" s="196" t="s">
        <v>473</v>
      </c>
      <c r="G524" s="30" t="s">
        <v>474</v>
      </c>
      <c r="H524" s="30"/>
      <c r="I524" s="30" t="s">
        <v>416</v>
      </c>
      <c r="J524" s="30"/>
    </row>
    <row r="525" customFormat="false" ht="15.6" hidden="true" customHeight="true" outlineLevel="0" collapsed="false">
      <c r="A525" s="202" t="n">
        <v>1</v>
      </c>
      <c r="B525" s="202"/>
      <c r="C525" s="202"/>
      <c r="D525" s="202" t="n">
        <v>2</v>
      </c>
      <c r="E525" s="202"/>
      <c r="F525" s="201" t="n">
        <v>3</v>
      </c>
      <c r="G525" s="202" t="n">
        <v>4</v>
      </c>
      <c r="H525" s="202"/>
      <c r="I525" s="202" t="n">
        <v>5</v>
      </c>
      <c r="J525" s="202"/>
    </row>
    <row r="526" customFormat="false" ht="60" hidden="true" customHeight="true" outlineLevel="0" collapsed="false">
      <c r="A526" s="38" t="s">
        <v>417</v>
      </c>
      <c r="B526" s="38"/>
      <c r="C526" s="38"/>
      <c r="D526" s="40"/>
      <c r="E526" s="40"/>
      <c r="F526" s="44"/>
      <c r="G526" s="40"/>
      <c r="H526" s="40"/>
      <c r="I526" s="40"/>
      <c r="J526" s="40"/>
    </row>
    <row r="527" customFormat="false" ht="90" hidden="true" customHeight="true" outlineLevel="0" collapsed="false">
      <c r="A527" s="38" t="s">
        <v>418</v>
      </c>
      <c r="B527" s="38"/>
      <c r="C527" s="38"/>
      <c r="D527" s="40"/>
      <c r="E527" s="40"/>
      <c r="F527" s="44"/>
      <c r="G527" s="40"/>
      <c r="H527" s="40"/>
      <c r="I527" s="40"/>
      <c r="J527" s="40"/>
    </row>
    <row r="528" customFormat="false" ht="105" hidden="true" customHeight="true" outlineLevel="0" collapsed="false">
      <c r="A528" s="229" t="s">
        <v>419</v>
      </c>
      <c r="B528" s="229"/>
      <c r="C528" s="229"/>
      <c r="D528" s="40"/>
      <c r="E528" s="40"/>
      <c r="F528" s="44"/>
      <c r="G528" s="40"/>
      <c r="H528" s="40"/>
      <c r="I528" s="40"/>
      <c r="J528" s="40"/>
    </row>
    <row r="529" customFormat="false" ht="45" hidden="true" customHeight="true" outlineLevel="0" collapsed="false">
      <c r="A529" s="38" t="s">
        <v>420</v>
      </c>
      <c r="B529" s="38"/>
      <c r="C529" s="38"/>
      <c r="D529" s="40"/>
      <c r="E529" s="40"/>
      <c r="F529" s="44"/>
      <c r="G529" s="40"/>
      <c r="H529" s="40"/>
      <c r="I529" s="40"/>
      <c r="J529" s="40"/>
    </row>
    <row r="530" customFormat="false" ht="60" hidden="true" customHeight="true" outlineLevel="0" collapsed="false">
      <c r="A530" s="38" t="s">
        <v>421</v>
      </c>
      <c r="B530" s="38"/>
      <c r="C530" s="38"/>
      <c r="D530" s="40"/>
      <c r="E530" s="40"/>
      <c r="F530" s="44"/>
      <c r="G530" s="40"/>
      <c r="H530" s="40"/>
      <c r="I530" s="40"/>
      <c r="J530" s="40"/>
    </row>
    <row r="531" customFormat="false" ht="75" hidden="true" customHeight="true" outlineLevel="0" collapsed="false">
      <c r="A531" s="38" t="s">
        <v>422</v>
      </c>
      <c r="B531" s="38"/>
      <c r="C531" s="38"/>
      <c r="D531" s="40"/>
      <c r="E531" s="40"/>
      <c r="F531" s="44"/>
      <c r="G531" s="40"/>
      <c r="H531" s="40"/>
      <c r="I531" s="40"/>
      <c r="J531" s="40"/>
    </row>
    <row r="532" customFormat="false" ht="105" hidden="true" customHeight="true" outlineLevel="0" collapsed="false">
      <c r="A532" s="38" t="s">
        <v>423</v>
      </c>
      <c r="B532" s="38"/>
      <c r="C532" s="38"/>
      <c r="D532" s="40"/>
      <c r="E532" s="40"/>
      <c r="F532" s="44"/>
      <c r="G532" s="40"/>
      <c r="H532" s="40"/>
      <c r="I532" s="40"/>
      <c r="J532" s="40"/>
    </row>
    <row r="533" customFormat="false" ht="105" hidden="true" customHeight="true" outlineLevel="0" collapsed="false">
      <c r="A533" s="38" t="s">
        <v>424</v>
      </c>
      <c r="B533" s="38"/>
      <c r="C533" s="38"/>
      <c r="D533" s="40"/>
      <c r="E533" s="40"/>
      <c r="F533" s="44"/>
      <c r="G533" s="40"/>
      <c r="H533" s="40"/>
      <c r="I533" s="40"/>
      <c r="J533" s="40"/>
    </row>
    <row r="534" customFormat="false" ht="60" hidden="true" customHeight="true" outlineLevel="0" collapsed="false">
      <c r="A534" s="38" t="s">
        <v>425</v>
      </c>
      <c r="B534" s="38"/>
      <c r="C534" s="38"/>
      <c r="D534" s="40"/>
      <c r="E534" s="40"/>
      <c r="F534" s="44"/>
      <c r="G534" s="40"/>
      <c r="H534" s="40"/>
      <c r="I534" s="40"/>
      <c r="J534" s="40"/>
    </row>
    <row r="535" customFormat="false" ht="75" hidden="true" customHeight="true" outlineLevel="0" collapsed="false">
      <c r="A535" s="38" t="s">
        <v>426</v>
      </c>
      <c r="B535" s="38"/>
      <c r="C535" s="38"/>
      <c r="D535" s="40"/>
      <c r="E535" s="40"/>
      <c r="F535" s="44"/>
      <c r="G535" s="40"/>
      <c r="H535" s="40"/>
      <c r="I535" s="40"/>
      <c r="J535" s="40"/>
    </row>
    <row r="536" customFormat="false" ht="120" hidden="true" customHeight="true" outlineLevel="0" collapsed="false">
      <c r="A536" s="38" t="s">
        <v>427</v>
      </c>
      <c r="B536" s="38"/>
      <c r="C536" s="38"/>
      <c r="D536" s="40"/>
      <c r="E536" s="40"/>
      <c r="F536" s="44"/>
      <c r="G536" s="40"/>
      <c r="H536" s="40"/>
      <c r="I536" s="40"/>
      <c r="J536" s="40"/>
    </row>
    <row r="537" customFormat="false" ht="30" hidden="true" customHeight="true" outlineLevel="0" collapsed="false">
      <c r="A537" s="38" t="s">
        <v>428</v>
      </c>
      <c r="B537" s="38"/>
      <c r="C537" s="38"/>
      <c r="D537" s="40"/>
      <c r="E537" s="40"/>
      <c r="F537" s="44"/>
      <c r="G537" s="40"/>
      <c r="H537" s="40"/>
      <c r="I537" s="40"/>
      <c r="J537" s="40"/>
    </row>
    <row r="538" customFormat="false" ht="135" hidden="true" customHeight="true" outlineLevel="0" collapsed="false">
      <c r="A538" s="38" t="s">
        <v>429</v>
      </c>
      <c r="B538" s="38"/>
      <c r="C538" s="38"/>
      <c r="D538" s="40"/>
      <c r="E538" s="40"/>
      <c r="F538" s="44"/>
      <c r="G538" s="40"/>
      <c r="H538" s="40"/>
      <c r="I538" s="40"/>
      <c r="J538" s="40"/>
    </row>
    <row r="539" customFormat="false" ht="45" hidden="true" customHeight="true" outlineLevel="0" collapsed="false">
      <c r="A539" s="38" t="s">
        <v>430</v>
      </c>
      <c r="B539" s="38"/>
      <c r="C539" s="38"/>
      <c r="D539" s="40"/>
      <c r="E539" s="40"/>
      <c r="F539" s="44"/>
      <c r="G539" s="40"/>
      <c r="H539" s="40"/>
      <c r="I539" s="40"/>
      <c r="J539" s="40"/>
    </row>
    <row r="540" customFormat="false" ht="75" hidden="true" customHeight="true" outlineLevel="0" collapsed="false">
      <c r="A540" s="38" t="s">
        <v>431</v>
      </c>
      <c r="B540" s="38"/>
      <c r="C540" s="38"/>
      <c r="D540" s="40"/>
      <c r="E540" s="40"/>
      <c r="F540" s="44"/>
      <c r="G540" s="40"/>
      <c r="H540" s="40"/>
      <c r="I540" s="40"/>
      <c r="J540" s="40"/>
    </row>
    <row r="541" customFormat="false" ht="75" hidden="true" customHeight="true" outlineLevel="0" collapsed="false">
      <c r="A541" s="229" t="s">
        <v>432</v>
      </c>
      <c r="B541" s="229"/>
      <c r="C541" s="229"/>
      <c r="D541" s="40"/>
      <c r="E541" s="40"/>
      <c r="F541" s="44"/>
      <c r="G541" s="40"/>
      <c r="H541" s="40"/>
      <c r="I541" s="40"/>
      <c r="J541" s="40"/>
    </row>
    <row r="542" customFormat="false" ht="45" hidden="true" customHeight="true" outlineLevel="0" collapsed="false">
      <c r="A542" s="229" t="s">
        <v>433</v>
      </c>
      <c r="B542" s="229"/>
      <c r="C542" s="229"/>
      <c r="D542" s="40"/>
      <c r="E542" s="40"/>
      <c r="F542" s="44"/>
      <c r="G542" s="40"/>
      <c r="H542" s="40"/>
      <c r="I542" s="40"/>
      <c r="J542" s="40"/>
    </row>
    <row r="543" customFormat="false" ht="15.75" hidden="true" customHeight="false" outlineLevel="0" collapsed="false">
      <c r="A543" s="146"/>
      <c r="B543" s="186"/>
      <c r="C543" s="232"/>
      <c r="D543" s="232"/>
      <c r="E543" s="232"/>
      <c r="F543" s="232"/>
      <c r="G543" s="232"/>
      <c r="H543" s="186"/>
      <c r="I543" s="232"/>
      <c r="J543" s="186"/>
    </row>
    <row r="544" customFormat="false" ht="15.75" hidden="true" customHeight="false" outlineLevel="0" collapsed="false">
      <c r="A544" s="146"/>
      <c r="B544" s="186"/>
      <c r="C544" s="186"/>
      <c r="D544" s="232"/>
      <c r="E544" s="232"/>
      <c r="F544" s="232"/>
      <c r="G544" s="232"/>
      <c r="H544" s="186"/>
      <c r="I544" s="232"/>
      <c r="J544" s="186"/>
    </row>
    <row r="545" customFormat="false" ht="63" hidden="true" customHeight="false" outlineLevel="0" collapsed="false">
      <c r="A545" s="146" t="s">
        <v>143</v>
      </c>
      <c r="B545" s="186"/>
      <c r="C545" s="232"/>
      <c r="D545" s="232"/>
      <c r="E545" s="232"/>
      <c r="F545" s="232"/>
      <c r="G545" s="232"/>
      <c r="H545" s="186"/>
      <c r="I545" s="232"/>
      <c r="J545" s="186"/>
    </row>
    <row r="546" customFormat="false" ht="31.5" hidden="true" customHeight="true" outlineLevel="0" collapsed="false">
      <c r="A546" s="146"/>
      <c r="B546" s="146"/>
      <c r="C546" s="192" t="s">
        <v>434</v>
      </c>
      <c r="D546" s="192"/>
      <c r="E546" s="192" t="s">
        <v>145</v>
      </c>
      <c r="F546" s="192"/>
      <c r="G546" s="192"/>
      <c r="H546" s="146"/>
      <c r="I546" s="192"/>
      <c r="J546" s="146"/>
    </row>
    <row r="548" customFormat="false" ht="12.85" hidden="false" customHeight="false" outlineLevel="0" collapsed="false"/>
    <row r="1048574" customFormat="false" ht="12.85" hidden="false" customHeight="false" outlineLevel="0" collapsed="false"/>
    <row r="1048575" customFormat="false" ht="12.85" hidden="false" customHeight="false" outlineLevel="0" collapsed="false"/>
    <row r="1048576" customFormat="false" ht="12.85" hidden="false" customHeight="false" outlineLevel="0" collapsed="false"/>
  </sheetData>
  <mergeCells count="862">
    <mergeCell ref="B5:B6"/>
    <mergeCell ref="C5:C6"/>
    <mergeCell ref="E5:E6"/>
    <mergeCell ref="F5:F6"/>
    <mergeCell ref="A8:A9"/>
    <mergeCell ref="C8:C9"/>
    <mergeCell ref="D8:D9"/>
    <mergeCell ref="E8:E9"/>
    <mergeCell ref="F8:F9"/>
    <mergeCell ref="B12:F12"/>
    <mergeCell ref="A13:A14"/>
    <mergeCell ref="C13:C14"/>
    <mergeCell ref="D13:D14"/>
    <mergeCell ref="E13:E14"/>
    <mergeCell ref="F13:F1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6:F26"/>
    <mergeCell ref="A27:F27"/>
    <mergeCell ref="A29:A31"/>
    <mergeCell ref="B29:B31"/>
    <mergeCell ref="C29:D29"/>
    <mergeCell ref="E29:L29"/>
    <mergeCell ref="C30:C31"/>
    <mergeCell ref="D30:D31"/>
    <mergeCell ref="E30:G31"/>
    <mergeCell ref="H30:H31"/>
    <mergeCell ref="I30:I31"/>
    <mergeCell ref="K30:L31"/>
    <mergeCell ref="E32:H32"/>
    <mergeCell ref="K32:L32"/>
    <mergeCell ref="A33:A47"/>
    <mergeCell ref="B33:B47"/>
    <mergeCell ref="C33:C37"/>
    <mergeCell ref="D33:D37"/>
    <mergeCell ref="E33:G33"/>
    <mergeCell ref="K33:L33"/>
    <mergeCell ref="E34:G34"/>
    <mergeCell ref="K34:L34"/>
    <mergeCell ref="E35:G35"/>
    <mergeCell ref="K35:L35"/>
    <mergeCell ref="E36:G36"/>
    <mergeCell ref="K36:L36"/>
    <mergeCell ref="E37:G37"/>
    <mergeCell ref="K37:L37"/>
    <mergeCell ref="C38:C42"/>
    <mergeCell ref="D38:D42"/>
    <mergeCell ref="K38:L38"/>
    <mergeCell ref="E39:G39"/>
    <mergeCell ref="K39:L39"/>
    <mergeCell ref="E40:G40"/>
    <mergeCell ref="K40:L40"/>
    <mergeCell ref="E41:G41"/>
    <mergeCell ref="K41:L41"/>
    <mergeCell ref="E42:G42"/>
    <mergeCell ref="K42:L42"/>
    <mergeCell ref="C43:C47"/>
    <mergeCell ref="D43:D47"/>
    <mergeCell ref="E43:H43"/>
    <mergeCell ref="K43:L43"/>
    <mergeCell ref="E44:G44"/>
    <mergeCell ref="K44:L44"/>
    <mergeCell ref="E45:G45"/>
    <mergeCell ref="K45:L45"/>
    <mergeCell ref="E46:G46"/>
    <mergeCell ref="K46:L46"/>
    <mergeCell ref="E47:G47"/>
    <mergeCell ref="K47:L47"/>
    <mergeCell ref="A48:A52"/>
    <mergeCell ref="B48:B52"/>
    <mergeCell ref="C48:C52"/>
    <mergeCell ref="D48:D52"/>
    <mergeCell ref="E48:H48"/>
    <mergeCell ref="K48:L48"/>
    <mergeCell ref="E49:G49"/>
    <mergeCell ref="K49:L49"/>
    <mergeCell ref="E50:G50"/>
    <mergeCell ref="K50:L50"/>
    <mergeCell ref="E51:G51"/>
    <mergeCell ref="K51:L51"/>
    <mergeCell ref="E52:G52"/>
    <mergeCell ref="K52:L52"/>
    <mergeCell ref="A53:A67"/>
    <mergeCell ref="B53:B67"/>
    <mergeCell ref="C53:C57"/>
    <mergeCell ref="D53:D57"/>
    <mergeCell ref="E53:G53"/>
    <mergeCell ref="K53:L53"/>
    <mergeCell ref="E54:G54"/>
    <mergeCell ref="K54:L54"/>
    <mergeCell ref="E55:G55"/>
    <mergeCell ref="K55:L55"/>
    <mergeCell ref="E56:G56"/>
    <mergeCell ref="K56:L56"/>
    <mergeCell ref="E57:G57"/>
    <mergeCell ref="K57:L57"/>
    <mergeCell ref="C58:C62"/>
    <mergeCell ref="D58:D62"/>
    <mergeCell ref="E59:G59"/>
    <mergeCell ref="K59:L59"/>
    <mergeCell ref="E60:G60"/>
    <mergeCell ref="K60:L60"/>
    <mergeCell ref="E61:G61"/>
    <mergeCell ref="K61:L61"/>
    <mergeCell ref="E62:G62"/>
    <mergeCell ref="K62:L62"/>
    <mergeCell ref="C63:C67"/>
    <mergeCell ref="D63:D67"/>
    <mergeCell ref="E64:G64"/>
    <mergeCell ref="K64:L64"/>
    <mergeCell ref="E65:G65"/>
    <mergeCell ref="K65:L65"/>
    <mergeCell ref="E66:G66"/>
    <mergeCell ref="K66:L66"/>
    <mergeCell ref="E67:G67"/>
    <mergeCell ref="K67:L67"/>
    <mergeCell ref="A68:A72"/>
    <mergeCell ref="B68:B72"/>
    <mergeCell ref="C68:C72"/>
    <mergeCell ref="D68:D72"/>
    <mergeCell ref="E69:G69"/>
    <mergeCell ref="K69:L69"/>
    <mergeCell ref="E70:G70"/>
    <mergeCell ref="K70:L70"/>
    <mergeCell ref="E71:G71"/>
    <mergeCell ref="K71:L71"/>
    <mergeCell ref="E72:G72"/>
    <mergeCell ref="K72:L72"/>
    <mergeCell ref="A73:A84"/>
    <mergeCell ref="B73:B84"/>
    <mergeCell ref="C73:C76"/>
    <mergeCell ref="D73:D76"/>
    <mergeCell ref="E73:G73"/>
    <mergeCell ref="E74:G74"/>
    <mergeCell ref="E75:G75"/>
    <mergeCell ref="E76:G76"/>
    <mergeCell ref="C77:C80"/>
    <mergeCell ref="D77:D80"/>
    <mergeCell ref="E77:G77"/>
    <mergeCell ref="E78:G78"/>
    <mergeCell ref="E79:G79"/>
    <mergeCell ref="E80:G80"/>
    <mergeCell ref="C81:C84"/>
    <mergeCell ref="D81:D84"/>
    <mergeCell ref="E81:G81"/>
    <mergeCell ref="E82:G82"/>
    <mergeCell ref="E83:G83"/>
    <mergeCell ref="E84:G84"/>
    <mergeCell ref="A86:A91"/>
    <mergeCell ref="B86:B91"/>
    <mergeCell ref="C86:C87"/>
    <mergeCell ref="D86:D87"/>
    <mergeCell ref="E86:H87"/>
    <mergeCell ref="I86:I87"/>
    <mergeCell ref="J86:J87"/>
    <mergeCell ref="K86:L87"/>
    <mergeCell ref="C88:C89"/>
    <mergeCell ref="D88:D89"/>
    <mergeCell ref="E88:H89"/>
    <mergeCell ref="I88:I89"/>
    <mergeCell ref="J88:J89"/>
    <mergeCell ref="K88:L89"/>
    <mergeCell ref="C90:C91"/>
    <mergeCell ref="D90:D91"/>
    <mergeCell ref="E90:H91"/>
    <mergeCell ref="I90:I91"/>
    <mergeCell ref="J90:J91"/>
    <mergeCell ref="K90:L91"/>
    <mergeCell ref="E92:H92"/>
    <mergeCell ref="K92:L92"/>
    <mergeCell ref="B93:B94"/>
    <mergeCell ref="C93:C94"/>
    <mergeCell ref="D93:D94"/>
    <mergeCell ref="E93:H94"/>
    <mergeCell ref="I93:I94"/>
    <mergeCell ref="J93:J94"/>
    <mergeCell ref="K93:L94"/>
    <mergeCell ref="A94:A104"/>
    <mergeCell ref="B95:B104"/>
    <mergeCell ref="C95:C99"/>
    <mergeCell ref="D95:D99"/>
    <mergeCell ref="E95:G95"/>
    <mergeCell ref="E96:G96"/>
    <mergeCell ref="E97:G97"/>
    <mergeCell ref="E98:G98"/>
    <mergeCell ref="E99:G99"/>
    <mergeCell ref="E101:G101"/>
    <mergeCell ref="E102:G102"/>
    <mergeCell ref="C103:C104"/>
    <mergeCell ref="D103:D104"/>
    <mergeCell ref="E103:G103"/>
    <mergeCell ref="E104:G104"/>
    <mergeCell ref="E105:H105"/>
    <mergeCell ref="K105:L105"/>
    <mergeCell ref="B106:B111"/>
    <mergeCell ref="C106:C107"/>
    <mergeCell ref="D106:D107"/>
    <mergeCell ref="E106:H107"/>
    <mergeCell ref="I106:I107"/>
    <mergeCell ref="J106:J107"/>
    <mergeCell ref="K106:L107"/>
    <mergeCell ref="C108:C109"/>
    <mergeCell ref="D108:D109"/>
    <mergeCell ref="E108:H109"/>
    <mergeCell ref="I108:I109"/>
    <mergeCell ref="J108:J109"/>
    <mergeCell ref="K108:L109"/>
    <mergeCell ref="C110:C111"/>
    <mergeCell ref="D110:D111"/>
    <mergeCell ref="E110:H111"/>
    <mergeCell ref="I110:I111"/>
    <mergeCell ref="J110:J111"/>
    <mergeCell ref="K110:L111"/>
    <mergeCell ref="E112:H112"/>
    <mergeCell ref="K112:L112"/>
    <mergeCell ref="B113:B114"/>
    <mergeCell ref="C113:C114"/>
    <mergeCell ref="D113:D114"/>
    <mergeCell ref="E113:H114"/>
    <mergeCell ref="I113:I114"/>
    <mergeCell ref="J113:J114"/>
    <mergeCell ref="K113:L114"/>
    <mergeCell ref="B115:B124"/>
    <mergeCell ref="C115:C119"/>
    <mergeCell ref="D115:D119"/>
    <mergeCell ref="E116:G116"/>
    <mergeCell ref="E117:G117"/>
    <mergeCell ref="E118:G118"/>
    <mergeCell ref="E119:G119"/>
    <mergeCell ref="E120:G120"/>
    <mergeCell ref="E121:G121"/>
    <mergeCell ref="E122:G122"/>
    <mergeCell ref="C123:C124"/>
    <mergeCell ref="D123:D124"/>
    <mergeCell ref="E123:G123"/>
    <mergeCell ref="E124:G124"/>
    <mergeCell ref="E125:H125"/>
    <mergeCell ref="K125:L125"/>
    <mergeCell ref="B126:B131"/>
    <mergeCell ref="C126:C127"/>
    <mergeCell ref="D126:D127"/>
    <mergeCell ref="E126:H127"/>
    <mergeCell ref="I126:I127"/>
    <mergeCell ref="J126:J127"/>
    <mergeCell ref="K126:L127"/>
    <mergeCell ref="A127:A130"/>
    <mergeCell ref="C128:C129"/>
    <mergeCell ref="D128:D129"/>
    <mergeCell ref="E128:H129"/>
    <mergeCell ref="I128:I129"/>
    <mergeCell ref="J128:J129"/>
    <mergeCell ref="K128:L129"/>
    <mergeCell ref="C130:C131"/>
    <mergeCell ref="D130:D131"/>
    <mergeCell ref="E130:H131"/>
    <mergeCell ref="I130:I131"/>
    <mergeCell ref="J130:J131"/>
    <mergeCell ref="K130:L131"/>
    <mergeCell ref="E132:H132"/>
    <mergeCell ref="K132:L132"/>
    <mergeCell ref="B133:B138"/>
    <mergeCell ref="C133:C134"/>
    <mergeCell ref="D133:D134"/>
    <mergeCell ref="E133:H134"/>
    <mergeCell ref="I133:I134"/>
    <mergeCell ref="J133:J134"/>
    <mergeCell ref="K133:L134"/>
    <mergeCell ref="C135:C136"/>
    <mergeCell ref="D135:D136"/>
    <mergeCell ref="E135:H136"/>
    <mergeCell ref="I135:I136"/>
    <mergeCell ref="J135:J136"/>
    <mergeCell ref="K135:L136"/>
    <mergeCell ref="C137:C138"/>
    <mergeCell ref="D137:D138"/>
    <mergeCell ref="E137:H138"/>
    <mergeCell ref="I137:I138"/>
    <mergeCell ref="J137:J138"/>
    <mergeCell ref="K137:L138"/>
    <mergeCell ref="E139:H139"/>
    <mergeCell ref="K139:L139"/>
    <mergeCell ref="N142:Q142"/>
    <mergeCell ref="O143:Q143"/>
    <mergeCell ref="A145:Q145"/>
    <mergeCell ref="A146:Q146"/>
    <mergeCell ref="A147:Q147"/>
    <mergeCell ref="A148:Q148"/>
    <mergeCell ref="A149:A154"/>
    <mergeCell ref="B149:B154"/>
    <mergeCell ref="C149:G149"/>
    <mergeCell ref="H149:L149"/>
    <mergeCell ref="M149:Q149"/>
    <mergeCell ref="C150:G150"/>
    <mergeCell ref="H150:L150"/>
    <mergeCell ref="M150:Q150"/>
    <mergeCell ref="C151:G152"/>
    <mergeCell ref="H151:L152"/>
    <mergeCell ref="M151:Q151"/>
    <mergeCell ref="M152:Q152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A160:D160"/>
    <mergeCell ref="E160:Q160"/>
    <mergeCell ref="A161:C161"/>
    <mergeCell ref="G161:H161"/>
    <mergeCell ref="K161:L161"/>
    <mergeCell ref="A162:C162"/>
    <mergeCell ref="G162:H162"/>
    <mergeCell ref="K162:L162"/>
    <mergeCell ref="A165:F165"/>
    <mergeCell ref="A168:F168"/>
    <mergeCell ref="A169:F169"/>
    <mergeCell ref="A171:G171"/>
    <mergeCell ref="A172:G172"/>
    <mergeCell ref="A173:G173"/>
    <mergeCell ref="A174:A175"/>
    <mergeCell ref="B174:B175"/>
    <mergeCell ref="C174:C175"/>
    <mergeCell ref="D174:D175"/>
    <mergeCell ref="F174:H174"/>
    <mergeCell ref="G175:H175"/>
    <mergeCell ref="G176:H176"/>
    <mergeCell ref="G177:H177"/>
    <mergeCell ref="A178:A179"/>
    <mergeCell ref="C178:C179"/>
    <mergeCell ref="D178:D179"/>
    <mergeCell ref="G178:H178"/>
    <mergeCell ref="G179:H179"/>
    <mergeCell ref="G180:H180"/>
    <mergeCell ref="A183:F183"/>
    <mergeCell ref="A185:F185"/>
    <mergeCell ref="A186:F186"/>
    <mergeCell ref="A188:G188"/>
    <mergeCell ref="A189:G189"/>
    <mergeCell ref="A190:G190"/>
    <mergeCell ref="A191:A193"/>
    <mergeCell ref="B191:B193"/>
    <mergeCell ref="C191:F191"/>
    <mergeCell ref="G191:H193"/>
    <mergeCell ref="C192:F192"/>
    <mergeCell ref="G194:H194"/>
    <mergeCell ref="G195:H195"/>
    <mergeCell ref="A196:A197"/>
    <mergeCell ref="G196:H197"/>
    <mergeCell ref="G198:H198"/>
    <mergeCell ref="A202:E202"/>
    <mergeCell ref="A204:E204"/>
    <mergeCell ref="A205:E205"/>
    <mergeCell ref="A206:E206"/>
    <mergeCell ref="B208:B211"/>
    <mergeCell ref="C208:C211"/>
    <mergeCell ref="D208:F208"/>
    <mergeCell ref="A212:F212"/>
    <mergeCell ref="A213:F213"/>
    <mergeCell ref="A214:F214"/>
    <mergeCell ref="A226:F226"/>
    <mergeCell ref="A228:F228"/>
    <mergeCell ref="A229:F229"/>
    <mergeCell ref="A232:F232"/>
    <mergeCell ref="A234:F234"/>
    <mergeCell ref="A235:F235"/>
    <mergeCell ref="A240:F240"/>
    <mergeCell ref="A241:F241"/>
    <mergeCell ref="A242:H242"/>
    <mergeCell ref="A243:G243"/>
    <mergeCell ref="A244:G244"/>
    <mergeCell ref="A245:F245"/>
    <mergeCell ref="A247:A248"/>
    <mergeCell ref="B247:B248"/>
    <mergeCell ref="C247:C248"/>
    <mergeCell ref="D247:D248"/>
    <mergeCell ref="E247:N247"/>
    <mergeCell ref="E248:G248"/>
    <mergeCell ref="J248:N248"/>
    <mergeCell ref="E249:G249"/>
    <mergeCell ref="J249:N249"/>
    <mergeCell ref="A250:A264"/>
    <mergeCell ref="B250:B264"/>
    <mergeCell ref="C250:C264"/>
    <mergeCell ref="D250:D264"/>
    <mergeCell ref="M250:N250"/>
    <mergeCell ref="J251:L251"/>
    <mergeCell ref="M251:N251"/>
    <mergeCell ref="J252:L252"/>
    <mergeCell ref="M252:N252"/>
    <mergeCell ref="J253:L253"/>
    <mergeCell ref="M253:N253"/>
    <mergeCell ref="J254:L254"/>
    <mergeCell ref="M254:N254"/>
    <mergeCell ref="J255:L255"/>
    <mergeCell ref="M255:N255"/>
    <mergeCell ref="J256:L256"/>
    <mergeCell ref="M256:N256"/>
    <mergeCell ref="J257:L257"/>
    <mergeCell ref="M257:N257"/>
    <mergeCell ref="J258:L258"/>
    <mergeCell ref="M258:N258"/>
    <mergeCell ref="J259:L259"/>
    <mergeCell ref="M259:N259"/>
    <mergeCell ref="E260:F260"/>
    <mergeCell ref="J260:L260"/>
    <mergeCell ref="M260:N260"/>
    <mergeCell ref="J261:L261"/>
    <mergeCell ref="M261:N261"/>
    <mergeCell ref="J262:L262"/>
    <mergeCell ref="M262:N262"/>
    <mergeCell ref="J263:L263"/>
    <mergeCell ref="M263:N263"/>
    <mergeCell ref="J264:L264"/>
    <mergeCell ref="M264:N264"/>
    <mergeCell ref="A265:A269"/>
    <mergeCell ref="B265:B269"/>
    <mergeCell ref="C265:C269"/>
    <mergeCell ref="D265:D269"/>
    <mergeCell ref="J265:L265"/>
    <mergeCell ref="M265:N265"/>
    <mergeCell ref="J266:L266"/>
    <mergeCell ref="M266:N266"/>
    <mergeCell ref="J267:L267"/>
    <mergeCell ref="M267:N267"/>
    <mergeCell ref="J268:L268"/>
    <mergeCell ref="M268:N268"/>
    <mergeCell ref="J269:L269"/>
    <mergeCell ref="M269:N269"/>
    <mergeCell ref="A270:A281"/>
    <mergeCell ref="B270:B281"/>
    <mergeCell ref="C270:C281"/>
    <mergeCell ref="D270:D281"/>
    <mergeCell ref="J270:L270"/>
    <mergeCell ref="M270:N270"/>
    <mergeCell ref="J271:L271"/>
    <mergeCell ref="M271:N271"/>
    <mergeCell ref="J272:L272"/>
    <mergeCell ref="M272:N272"/>
    <mergeCell ref="J273:L273"/>
    <mergeCell ref="M273:N273"/>
    <mergeCell ref="J274:L274"/>
    <mergeCell ref="M274:N274"/>
    <mergeCell ref="J275:L275"/>
    <mergeCell ref="M275:N275"/>
    <mergeCell ref="J276:L276"/>
    <mergeCell ref="M276:N276"/>
    <mergeCell ref="J277:L277"/>
    <mergeCell ref="M277:N277"/>
    <mergeCell ref="J278:L278"/>
    <mergeCell ref="M278:N278"/>
    <mergeCell ref="J279:L279"/>
    <mergeCell ref="M279:N279"/>
    <mergeCell ref="J280:L280"/>
    <mergeCell ref="M280:N280"/>
    <mergeCell ref="J281:L281"/>
    <mergeCell ref="M281:N281"/>
    <mergeCell ref="J282:L282"/>
    <mergeCell ref="M282:N282"/>
    <mergeCell ref="A283:A292"/>
    <mergeCell ref="C283:C292"/>
    <mergeCell ref="D283:D292"/>
    <mergeCell ref="E283:G284"/>
    <mergeCell ref="H283:H284"/>
    <mergeCell ref="J283:N284"/>
    <mergeCell ref="E285:F285"/>
    <mergeCell ref="J285:K285"/>
    <mergeCell ref="L285:N285"/>
    <mergeCell ref="E286:F286"/>
    <mergeCell ref="J286:K286"/>
    <mergeCell ref="L286:N286"/>
    <mergeCell ref="E287:F287"/>
    <mergeCell ref="J287:K287"/>
    <mergeCell ref="L287:N287"/>
    <mergeCell ref="E288:F288"/>
    <mergeCell ref="J288:K288"/>
    <mergeCell ref="L288:N288"/>
    <mergeCell ref="J289:N289"/>
    <mergeCell ref="E290:F290"/>
    <mergeCell ref="J290:K290"/>
    <mergeCell ref="L290:N290"/>
    <mergeCell ref="E291:F291"/>
    <mergeCell ref="J291:K291"/>
    <mergeCell ref="L291:N291"/>
    <mergeCell ref="E292:F292"/>
    <mergeCell ref="J292:K292"/>
    <mergeCell ref="L292:N292"/>
    <mergeCell ref="E293:G293"/>
    <mergeCell ref="J293:N293"/>
    <mergeCell ref="A294:A303"/>
    <mergeCell ref="C294:C303"/>
    <mergeCell ref="D294:D295"/>
    <mergeCell ref="J294:N294"/>
    <mergeCell ref="J295:K295"/>
    <mergeCell ref="L295:N295"/>
    <mergeCell ref="D296:D299"/>
    <mergeCell ref="J296:K296"/>
    <mergeCell ref="L296:N296"/>
    <mergeCell ref="J297:K297"/>
    <mergeCell ref="L297:N297"/>
    <mergeCell ref="J298:K298"/>
    <mergeCell ref="L298:N298"/>
    <mergeCell ref="J299:K299"/>
    <mergeCell ref="L299:N299"/>
    <mergeCell ref="D300:D303"/>
    <mergeCell ref="E300:F300"/>
    <mergeCell ref="J300:K300"/>
    <mergeCell ref="L300:N300"/>
    <mergeCell ref="J301:K301"/>
    <mergeCell ref="L301:N301"/>
    <mergeCell ref="J302:K302"/>
    <mergeCell ref="L302:N302"/>
    <mergeCell ref="J303:K303"/>
    <mergeCell ref="L303:N303"/>
    <mergeCell ref="A304:A305"/>
    <mergeCell ref="B304:B305"/>
    <mergeCell ref="C304:C305"/>
    <mergeCell ref="D304:D305"/>
    <mergeCell ref="E304:G305"/>
    <mergeCell ref="H304:H305"/>
    <mergeCell ref="J304:N305"/>
    <mergeCell ref="A306:A313"/>
    <mergeCell ref="C306:C313"/>
    <mergeCell ref="D306:D308"/>
    <mergeCell ref="E306:F306"/>
    <mergeCell ref="J306:N306"/>
    <mergeCell ref="E307:F307"/>
    <mergeCell ref="J307:K307"/>
    <mergeCell ref="L307:N307"/>
    <mergeCell ref="E308:F308"/>
    <mergeCell ref="J308:K308"/>
    <mergeCell ref="L308:N308"/>
    <mergeCell ref="D309:D311"/>
    <mergeCell ref="E309:F309"/>
    <mergeCell ref="K309:N309"/>
    <mergeCell ref="E310:F310"/>
    <mergeCell ref="K310:N310"/>
    <mergeCell ref="E311:F311"/>
    <mergeCell ref="K311:N311"/>
    <mergeCell ref="D312:D313"/>
    <mergeCell ref="E312:G313"/>
    <mergeCell ref="H312:H313"/>
    <mergeCell ref="J312:N313"/>
    <mergeCell ref="E314:G314"/>
    <mergeCell ref="J314:N314"/>
    <mergeCell ref="A315:A324"/>
    <mergeCell ref="C315:C324"/>
    <mergeCell ref="D315:D316"/>
    <mergeCell ref="E315:G316"/>
    <mergeCell ref="H315:H316"/>
    <mergeCell ref="J315:N316"/>
    <mergeCell ref="D317:D320"/>
    <mergeCell ref="E317:F317"/>
    <mergeCell ref="J317:M317"/>
    <mergeCell ref="E318:F318"/>
    <mergeCell ref="J318:M318"/>
    <mergeCell ref="E319:F319"/>
    <mergeCell ref="J319:M319"/>
    <mergeCell ref="E320:F320"/>
    <mergeCell ref="J320:M320"/>
    <mergeCell ref="D321:D324"/>
    <mergeCell ref="J321:M321"/>
    <mergeCell ref="E322:F322"/>
    <mergeCell ref="J322:M322"/>
    <mergeCell ref="E323:F323"/>
    <mergeCell ref="J323:M323"/>
    <mergeCell ref="E324:F324"/>
    <mergeCell ref="J324:M324"/>
    <mergeCell ref="A325:A328"/>
    <mergeCell ref="B325:B328"/>
    <mergeCell ref="C325:C328"/>
    <mergeCell ref="D325:D328"/>
    <mergeCell ref="J325:M325"/>
    <mergeCell ref="E326:F326"/>
    <mergeCell ref="J326:M326"/>
    <mergeCell ref="E327:F327"/>
    <mergeCell ref="J327:M327"/>
    <mergeCell ref="E328:F328"/>
    <mergeCell ref="J328:M328"/>
    <mergeCell ref="A329:A342"/>
    <mergeCell ref="B329:B342"/>
    <mergeCell ref="C329:C342"/>
    <mergeCell ref="D329:D330"/>
    <mergeCell ref="H329:H330"/>
    <mergeCell ref="J329:N330"/>
    <mergeCell ref="D331:D332"/>
    <mergeCell ref="H331:H332"/>
    <mergeCell ref="J331:N332"/>
    <mergeCell ref="D333:D342"/>
    <mergeCell ref="H333:H342"/>
    <mergeCell ref="J333:N342"/>
    <mergeCell ref="A348:F348"/>
    <mergeCell ref="A350:A351"/>
    <mergeCell ref="B350:B351"/>
    <mergeCell ref="C350:C351"/>
    <mergeCell ref="D350:D351"/>
    <mergeCell ref="E350:H350"/>
    <mergeCell ref="A353:A364"/>
    <mergeCell ref="C353:C354"/>
    <mergeCell ref="D353:D364"/>
    <mergeCell ref="E353:E354"/>
    <mergeCell ref="F353:F354"/>
    <mergeCell ref="G353:G354"/>
    <mergeCell ref="H353:H354"/>
    <mergeCell ref="B354:B357"/>
    <mergeCell ref="A366:A371"/>
    <mergeCell ref="C366:C371"/>
    <mergeCell ref="D366:D371"/>
    <mergeCell ref="E366:E367"/>
    <mergeCell ref="F366:F367"/>
    <mergeCell ref="G366:G367"/>
    <mergeCell ref="H366:H367"/>
    <mergeCell ref="E368:E369"/>
    <mergeCell ref="F368:F369"/>
    <mergeCell ref="G368:G369"/>
    <mergeCell ref="H368:H369"/>
    <mergeCell ref="E370:E371"/>
    <mergeCell ref="F370:F371"/>
    <mergeCell ref="G370:G371"/>
    <mergeCell ref="H370:H371"/>
    <mergeCell ref="A374:A384"/>
    <mergeCell ref="B374:B384"/>
    <mergeCell ref="C374:C375"/>
    <mergeCell ref="D374:D375"/>
    <mergeCell ref="E374:E375"/>
    <mergeCell ref="F374:F375"/>
    <mergeCell ref="G374:G375"/>
    <mergeCell ref="H374:H375"/>
    <mergeCell ref="D376:D380"/>
    <mergeCell ref="A393:F393"/>
    <mergeCell ref="A395:A396"/>
    <mergeCell ref="B395:B396"/>
    <mergeCell ref="C395:C396"/>
    <mergeCell ref="D395:D396"/>
    <mergeCell ref="E395:H395"/>
    <mergeCell ref="A398:A403"/>
    <mergeCell ref="C398:C403"/>
    <mergeCell ref="D398:D403"/>
    <mergeCell ref="E398:E399"/>
    <mergeCell ref="F398:F399"/>
    <mergeCell ref="G398:G399"/>
    <mergeCell ref="H398:H399"/>
    <mergeCell ref="E400:E401"/>
    <mergeCell ref="F400:F401"/>
    <mergeCell ref="G400:G401"/>
    <mergeCell ref="H400:H401"/>
    <mergeCell ref="E402:E403"/>
    <mergeCell ref="F402:F403"/>
    <mergeCell ref="G402:G403"/>
    <mergeCell ref="H402:H403"/>
    <mergeCell ref="A405:A411"/>
    <mergeCell ref="C405:C411"/>
    <mergeCell ref="D405:D411"/>
    <mergeCell ref="E405:E407"/>
    <mergeCell ref="F405:F407"/>
    <mergeCell ref="G405:G407"/>
    <mergeCell ref="H405:H407"/>
    <mergeCell ref="E408:E409"/>
    <mergeCell ref="F408:F409"/>
    <mergeCell ref="G408:G409"/>
    <mergeCell ref="H408:H409"/>
    <mergeCell ref="E410:E411"/>
    <mergeCell ref="F410:F411"/>
    <mergeCell ref="G410:G411"/>
    <mergeCell ref="H410:H411"/>
    <mergeCell ref="A415:I415"/>
    <mergeCell ref="A416:F416"/>
    <mergeCell ref="A417:I417"/>
    <mergeCell ref="B419:B420"/>
    <mergeCell ref="C419:C420"/>
    <mergeCell ref="D419:D420"/>
    <mergeCell ref="E419:E420"/>
    <mergeCell ref="F419:F420"/>
    <mergeCell ref="G419:H420"/>
    <mergeCell ref="I419:I420"/>
    <mergeCell ref="G421:H421"/>
    <mergeCell ref="G422:H422"/>
    <mergeCell ref="A423:A424"/>
    <mergeCell ref="B423:B424"/>
    <mergeCell ref="C423:C424"/>
    <mergeCell ref="D423:D424"/>
    <mergeCell ref="F423:F424"/>
    <mergeCell ref="G423:H424"/>
    <mergeCell ref="I423:I424"/>
    <mergeCell ref="G425:H425"/>
    <mergeCell ref="G426:H426"/>
    <mergeCell ref="G427:H427"/>
    <mergeCell ref="G428:H428"/>
    <mergeCell ref="A429:A431"/>
    <mergeCell ref="B429:B431"/>
    <mergeCell ref="C429:C431"/>
    <mergeCell ref="D429:D431"/>
    <mergeCell ref="F429:F431"/>
    <mergeCell ref="G429:H431"/>
    <mergeCell ref="I429:I431"/>
    <mergeCell ref="A432:A434"/>
    <mergeCell ref="B432:B434"/>
    <mergeCell ref="C432:C434"/>
    <mergeCell ref="D432:D434"/>
    <mergeCell ref="F432:F434"/>
    <mergeCell ref="G432:H434"/>
    <mergeCell ref="I432:I434"/>
    <mergeCell ref="G435:H435"/>
    <mergeCell ref="G436:H436"/>
    <mergeCell ref="G437:H437"/>
    <mergeCell ref="A438:A439"/>
    <mergeCell ref="B438:B439"/>
    <mergeCell ref="C438:C439"/>
    <mergeCell ref="D438:D439"/>
    <mergeCell ref="F438:F439"/>
    <mergeCell ref="G438:H439"/>
    <mergeCell ref="I438:I439"/>
    <mergeCell ref="A440:A441"/>
    <mergeCell ref="B440:B441"/>
    <mergeCell ref="C440:C441"/>
    <mergeCell ref="D440:D441"/>
    <mergeCell ref="F440:F441"/>
    <mergeCell ref="G440:G441"/>
    <mergeCell ref="H440:H441"/>
    <mergeCell ref="I440:I441"/>
    <mergeCell ref="A444:A445"/>
    <mergeCell ref="B444:B445"/>
    <mergeCell ref="C444:C445"/>
    <mergeCell ref="D444:D445"/>
    <mergeCell ref="F444:F445"/>
    <mergeCell ref="G444:G445"/>
    <mergeCell ref="H444:H445"/>
    <mergeCell ref="I444:I445"/>
    <mergeCell ref="A460:E460"/>
    <mergeCell ref="A461:G461"/>
    <mergeCell ref="A466:A467"/>
    <mergeCell ref="B466:B467"/>
    <mergeCell ref="C466:C467"/>
    <mergeCell ref="D466:D467"/>
    <mergeCell ref="E466:H466"/>
    <mergeCell ref="L466:N466"/>
    <mergeCell ref="B469:N469"/>
    <mergeCell ref="B472:N472"/>
    <mergeCell ref="B475:N475"/>
    <mergeCell ref="A479:N479"/>
    <mergeCell ref="A484:E484"/>
    <mergeCell ref="A485:E485"/>
    <mergeCell ref="A488:A490"/>
    <mergeCell ref="B488:B490"/>
    <mergeCell ref="D488:E488"/>
    <mergeCell ref="D489:D490"/>
    <mergeCell ref="B492:F492"/>
    <mergeCell ref="B505:F505"/>
    <mergeCell ref="B509:F509"/>
    <mergeCell ref="A510:A511"/>
    <mergeCell ref="C510:C511"/>
    <mergeCell ref="D510:D511"/>
    <mergeCell ref="E510:E511"/>
    <mergeCell ref="F510:F511"/>
    <mergeCell ref="A512:A513"/>
    <mergeCell ref="C512:C513"/>
    <mergeCell ref="D512:D513"/>
    <mergeCell ref="E512:E513"/>
    <mergeCell ref="F512:F513"/>
    <mergeCell ref="A516:F516"/>
    <mergeCell ref="A519:F519"/>
    <mergeCell ref="A520:F520"/>
    <mergeCell ref="A521:F521"/>
    <mergeCell ref="A524:C524"/>
    <mergeCell ref="D524:E524"/>
    <mergeCell ref="G524:H524"/>
    <mergeCell ref="I524:J524"/>
    <mergeCell ref="A525:C525"/>
    <mergeCell ref="D525:E525"/>
    <mergeCell ref="G525:H525"/>
    <mergeCell ref="I525:J525"/>
    <mergeCell ref="A526:C526"/>
    <mergeCell ref="D526:E526"/>
    <mergeCell ref="G526:H526"/>
    <mergeCell ref="I526:J526"/>
    <mergeCell ref="A527:C527"/>
    <mergeCell ref="D527:E527"/>
    <mergeCell ref="G527:H527"/>
    <mergeCell ref="I527:J527"/>
    <mergeCell ref="A528:C528"/>
    <mergeCell ref="D528:E528"/>
    <mergeCell ref="G528:H528"/>
    <mergeCell ref="I528:J528"/>
    <mergeCell ref="A529:C529"/>
    <mergeCell ref="D529:E529"/>
    <mergeCell ref="G529:H529"/>
    <mergeCell ref="I529:J529"/>
    <mergeCell ref="A530:C530"/>
    <mergeCell ref="D530:E530"/>
    <mergeCell ref="G530:H530"/>
    <mergeCell ref="I530:J530"/>
    <mergeCell ref="A531:C531"/>
    <mergeCell ref="D531:E531"/>
    <mergeCell ref="G531:H531"/>
    <mergeCell ref="I531:J531"/>
    <mergeCell ref="A532:C532"/>
    <mergeCell ref="D532:E532"/>
    <mergeCell ref="G532:H532"/>
    <mergeCell ref="I532:J532"/>
    <mergeCell ref="A533:C533"/>
    <mergeCell ref="D533:E533"/>
    <mergeCell ref="G533:H533"/>
    <mergeCell ref="I533:J533"/>
    <mergeCell ref="A534:C534"/>
    <mergeCell ref="D534:E534"/>
    <mergeCell ref="G534:H534"/>
    <mergeCell ref="I534:J534"/>
    <mergeCell ref="A535:C535"/>
    <mergeCell ref="D535:E535"/>
    <mergeCell ref="G535:H535"/>
    <mergeCell ref="I535:J535"/>
    <mergeCell ref="A536:C536"/>
    <mergeCell ref="D536:E536"/>
    <mergeCell ref="G536:H536"/>
    <mergeCell ref="I536:J536"/>
    <mergeCell ref="A537:C537"/>
    <mergeCell ref="D537:E537"/>
    <mergeCell ref="G537:H537"/>
    <mergeCell ref="I537:J537"/>
    <mergeCell ref="A538:C538"/>
    <mergeCell ref="D538:E538"/>
    <mergeCell ref="G538:H538"/>
    <mergeCell ref="I538:J538"/>
    <mergeCell ref="A539:C539"/>
    <mergeCell ref="D539:E539"/>
    <mergeCell ref="G539:H539"/>
    <mergeCell ref="I539:J539"/>
    <mergeCell ref="A540:C540"/>
    <mergeCell ref="D540:E540"/>
    <mergeCell ref="G540:H540"/>
    <mergeCell ref="I540:J540"/>
    <mergeCell ref="A541:C541"/>
    <mergeCell ref="D541:E541"/>
    <mergeCell ref="G541:H541"/>
    <mergeCell ref="I541:J541"/>
    <mergeCell ref="A542:C542"/>
    <mergeCell ref="D542:E542"/>
    <mergeCell ref="G542:H542"/>
    <mergeCell ref="I542:J542"/>
    <mergeCell ref="B543:B545"/>
    <mergeCell ref="C543:D545"/>
    <mergeCell ref="E543:G545"/>
    <mergeCell ref="H543:H545"/>
    <mergeCell ref="J543:J545"/>
    <mergeCell ref="C546:D546"/>
    <mergeCell ref="E546:G546"/>
  </mergeCells>
  <printOptions headings="false" gridLines="false" gridLinesSet="true" horizontalCentered="true" verticalCentered="false"/>
  <pageMargins left="0.590277777777778" right="0.590277777777778" top="0.984027777777778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4" man="true" max="16383" min="0"/>
    <brk id="181" man="true" max="16383" min="0"/>
    <brk id="201" man="true" max="16383" min="0"/>
    <brk id="225" man="true" max="16383" min="0"/>
    <brk id="241" man="true" max="16383" min="0"/>
    <brk id="345" man="true" max="16383" min="0"/>
    <brk id="385" man="true" max="16383" min="0"/>
    <brk id="413" man="true" max="16383" min="0"/>
    <brk id="456" man="true" max="16383" min="0"/>
    <brk id="480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72" colorId="64" zoomScale="100" zoomScaleNormal="100" zoomScalePageLayoutView="160" workbookViewId="0">
      <selection pane="topLeft" activeCell="A1" activeCellId="0" sqref="A1"/>
    </sheetView>
  </sheetViews>
  <sheetFormatPr defaultRowHeight="15"/>
  <cols>
    <col collapsed="false" hidden="false" max="1" min="1" style="0" width="15.1479591836735"/>
    <col collapsed="false" hidden="false" max="2" min="2" style="0" width="10"/>
    <col collapsed="false" hidden="false" max="3" min="3" style="0" width="16.1428571428571"/>
    <col collapsed="false" hidden="false" max="4" min="4" style="0" width="13.1377551020408"/>
    <col collapsed="false" hidden="false" max="5" min="5" style="0" width="11.9948979591837"/>
    <col collapsed="false" hidden="false" max="6" min="6" style="0" width="19.9948979591837"/>
    <col collapsed="false" hidden="false" max="7" min="7" style="0" width="15.4234693877551"/>
    <col collapsed="false" hidden="false" max="8" min="8" style="0" width="16.2908163265306"/>
    <col collapsed="false" hidden="false" max="13" min="9" style="0" width="8.70918367346939"/>
    <col collapsed="false" hidden="false" max="14" min="14" style="0" width="7"/>
    <col collapsed="false" hidden="false" max="15" min="15" style="0" width="9.70918367346939"/>
    <col collapsed="false" hidden="false" max="1025" min="16" style="0" width="8.70918367346939"/>
  </cols>
  <sheetData>
    <row r="1" customFormat="false" ht="15" hidden="true" customHeight="false" outlineLevel="0" collapsed="false">
      <c r="A1" s="381" t="s">
        <v>0</v>
      </c>
    </row>
    <row r="2" customFormat="false" ht="15.75" hidden="true" customHeight="false" outlineLevel="0" collapsed="false">
      <c r="A2" s="382" t="s">
        <v>1</v>
      </c>
    </row>
    <row r="3" customFormat="false" ht="15.75" hidden="true" customHeight="false" outlineLevel="0" collapsed="false">
      <c r="A3" s="24" t="s">
        <v>50</v>
      </c>
      <c r="B3" s="24"/>
      <c r="C3" s="24"/>
      <c r="D3" s="24"/>
      <c r="E3" s="24"/>
      <c r="F3" s="24"/>
      <c r="G3" s="24"/>
    </row>
    <row r="4" customFormat="false" ht="15.75" hidden="true" customHeight="false" outlineLevel="0" collapsed="false">
      <c r="A4" s="383"/>
    </row>
    <row r="5" customFormat="false" ht="164.25" hidden="true" customHeight="true" outlineLevel="0" collapsed="false">
      <c r="A5" s="377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435</v>
      </c>
    </row>
    <row r="6" customFormat="false" ht="45" hidden="true" customHeight="false" outlineLevel="0" collapsed="false">
      <c r="A6" s="35" t="s">
        <v>9</v>
      </c>
      <c r="B6" s="29"/>
      <c r="C6" s="29"/>
      <c r="D6" s="277" t="s">
        <v>54</v>
      </c>
      <c r="E6" s="32" t="s">
        <v>55</v>
      </c>
      <c r="F6" s="29"/>
      <c r="G6" s="29"/>
    </row>
    <row r="7" customFormat="false" ht="34.5" hidden="true" customHeight="true" outlineLevel="0" collapsed="false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84" t="n">
        <v>7</v>
      </c>
    </row>
    <row r="8" customFormat="false" ht="15" hidden="true" customHeight="true" outlineLevel="0" collapsed="false">
      <c r="A8" s="385" t="s">
        <v>12</v>
      </c>
      <c r="B8" s="386" t="s">
        <v>56</v>
      </c>
      <c r="C8" s="38"/>
      <c r="D8" s="39" t="n">
        <v>41640</v>
      </c>
      <c r="E8" s="39" t="n">
        <v>42735</v>
      </c>
      <c r="F8" s="38"/>
      <c r="G8" s="38"/>
    </row>
    <row r="9" customFormat="false" ht="165" hidden="true" customHeight="false" outlineLevel="0" collapsed="false">
      <c r="A9" s="385"/>
      <c r="B9" s="32" t="s">
        <v>57</v>
      </c>
      <c r="C9" s="38"/>
      <c r="D9" s="39"/>
      <c r="E9" s="39"/>
      <c r="F9" s="38"/>
      <c r="G9" s="38"/>
    </row>
    <row r="10" customFormat="false" ht="180" hidden="true" customHeight="false" outlineLevel="0" collapsed="false">
      <c r="A10" s="387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77" t="s">
        <v>436</v>
      </c>
    </row>
    <row r="11" customFormat="false" ht="210" hidden="true" customHeight="false" outlineLevel="0" collapsed="false">
      <c r="A11" s="387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r="12" customFormat="false" ht="14.1" hidden="true" customHeight="true" outlineLevel="0" collapsed="false">
      <c r="A12" s="35"/>
      <c r="B12" s="229"/>
      <c r="C12" s="229"/>
      <c r="D12" s="229"/>
      <c r="E12" s="229"/>
      <c r="F12" s="229"/>
      <c r="G12" s="229"/>
    </row>
    <row r="13" customFormat="false" ht="15" hidden="true" customHeight="true" outlineLevel="0" collapsed="false">
      <c r="A13" s="29" t="s">
        <v>33</v>
      </c>
      <c r="B13" s="386" t="s">
        <v>64</v>
      </c>
      <c r="C13" s="38"/>
      <c r="D13" s="39" t="n">
        <v>41640</v>
      </c>
      <c r="E13" s="39" t="n">
        <v>42735</v>
      </c>
      <c r="F13" s="38"/>
      <c r="G13" s="38"/>
    </row>
    <row r="14" customFormat="false" ht="195" hidden="true" customHeight="false" outlineLevel="0" collapsed="false">
      <c r="A14" s="29"/>
      <c r="B14" s="32" t="s">
        <v>65</v>
      </c>
      <c r="C14" s="38"/>
      <c r="D14" s="39"/>
      <c r="E14" s="39"/>
      <c r="F14" s="38"/>
      <c r="G14" s="38"/>
    </row>
    <row r="15" customFormat="false" ht="285" hidden="true" customHeight="false" outlineLevel="0" collapsed="false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300" t="s">
        <v>437</v>
      </c>
    </row>
    <row r="16" customFormat="false" ht="225" hidden="true" customHeight="false" outlineLevel="0" collapsed="false">
      <c r="A16" s="387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8" t="s">
        <v>41</v>
      </c>
      <c r="G16" s="229" t="s">
        <v>438</v>
      </c>
    </row>
    <row r="17" customFormat="false" ht="15" hidden="true" customHeight="true" outlineLevel="0" collapsed="false">
      <c r="A17" s="29" t="n">
        <v>3</v>
      </c>
      <c r="B17" s="388" t="s">
        <v>69</v>
      </c>
      <c r="C17" s="38" t="s">
        <v>70</v>
      </c>
      <c r="D17" s="39" t="n">
        <v>41640</v>
      </c>
      <c r="E17" s="39" t="n">
        <v>42735</v>
      </c>
      <c r="F17" s="229"/>
      <c r="G17" s="38"/>
    </row>
    <row r="18" customFormat="false" ht="133.5" hidden="true" customHeight="true" outlineLevel="0" collapsed="false">
      <c r="A18" s="29"/>
      <c r="B18" s="218" t="s">
        <v>71</v>
      </c>
      <c r="C18" s="38"/>
      <c r="D18" s="39"/>
      <c r="E18" s="39"/>
      <c r="F18" s="229"/>
      <c r="G18" s="38"/>
    </row>
    <row r="19" customFormat="false" ht="74.25" hidden="true" customHeight="true" outlineLevel="0" collapsed="false">
      <c r="A19" s="389" t="n">
        <v>41642</v>
      </c>
      <c r="B19" s="230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9" t="s">
        <v>439</v>
      </c>
    </row>
    <row r="20" customFormat="false" ht="102" hidden="true" customHeight="true" outlineLevel="0" collapsed="false">
      <c r="A20" s="389"/>
      <c r="B20" s="218" t="s">
        <v>73</v>
      </c>
      <c r="C20" s="38"/>
      <c r="D20" s="39"/>
      <c r="E20" s="39"/>
      <c r="F20" s="38"/>
      <c r="G20" s="229"/>
    </row>
    <row r="21" customFormat="false" ht="15" hidden="true" customHeight="false" outlineLevel="0" collapsed="false">
      <c r="A21" s="390"/>
    </row>
    <row r="22" customFormat="false" ht="15.75" hidden="true" customHeight="false" outlineLevel="0" collapsed="false">
      <c r="A22" s="391" t="s">
        <v>74</v>
      </c>
    </row>
    <row r="23" customFormat="false" ht="15.75" hidden="true" customHeight="false" outlineLevel="0" collapsed="false">
      <c r="A23" s="391" t="s">
        <v>49</v>
      </c>
    </row>
    <row r="24" customFormat="false" ht="15.75" hidden="true" customHeight="false" outlineLevel="0" collapsed="false">
      <c r="A24" s="381"/>
    </row>
    <row r="25" customFormat="false" ht="15.75" hidden="true" customHeight="false" outlineLevel="0" collapsed="false">
      <c r="A25" s="381" t="s">
        <v>75</v>
      </c>
    </row>
    <row r="26" customFormat="false" ht="15.75" hidden="true" customHeight="false" outlineLevel="0" collapsed="false">
      <c r="A26" s="392" t="s">
        <v>78</v>
      </c>
      <c r="B26" s="392"/>
      <c r="C26" s="392"/>
      <c r="D26" s="392"/>
      <c r="E26" s="392"/>
      <c r="F26" s="392"/>
      <c r="G26" s="392"/>
    </row>
    <row r="27" customFormat="false" ht="15.75" hidden="true" customHeight="false" outlineLevel="0" collapsed="false">
      <c r="A27" s="392" t="s">
        <v>440</v>
      </c>
      <c r="B27" s="392"/>
      <c r="C27" s="392"/>
      <c r="D27" s="392"/>
      <c r="E27" s="392"/>
      <c r="F27" s="392"/>
      <c r="G27" s="392"/>
    </row>
    <row r="28" customFormat="false" ht="15.75" hidden="true" customHeight="false" outlineLevel="0" collapsed="false">
      <c r="A28" s="393"/>
    </row>
    <row r="29" customFormat="false" ht="172.5" hidden="true" customHeight="true" outlineLevel="0" collapsed="false">
      <c r="A29" s="40" t="s">
        <v>80</v>
      </c>
      <c r="B29" s="40" t="s">
        <v>81</v>
      </c>
      <c r="C29" s="40" t="s">
        <v>82</v>
      </c>
      <c r="D29" s="40"/>
      <c r="E29" s="40" t="s">
        <v>83</v>
      </c>
      <c r="F29" s="328" t="s">
        <v>84</v>
      </c>
      <c r="G29" s="328"/>
      <c r="H29" s="328"/>
      <c r="I29" s="328"/>
      <c r="J29" s="328"/>
      <c r="K29" s="328"/>
      <c r="L29" s="328"/>
      <c r="M29" s="328"/>
    </row>
    <row r="30" customFormat="false" ht="30.75" hidden="true" customHeight="true" outlineLevel="0" collapsed="false">
      <c r="A30" s="40"/>
      <c r="B30" s="40"/>
      <c r="C30" s="40" t="s">
        <v>85</v>
      </c>
      <c r="D30" s="40" t="s">
        <v>86</v>
      </c>
      <c r="E30" s="40"/>
      <c r="F30" s="30"/>
      <c r="G30" s="30"/>
      <c r="H30" s="30"/>
      <c r="I30" s="40" t="s">
        <v>89</v>
      </c>
      <c r="J30" s="289" t="s">
        <v>441</v>
      </c>
      <c r="K30" s="40" t="s">
        <v>91</v>
      </c>
      <c r="L30" s="40"/>
      <c r="M30" s="40"/>
    </row>
    <row r="31" customFormat="false" ht="15.75" hidden="true" customHeight="false" outlineLevel="0" collapsed="false">
      <c r="A31" s="40"/>
      <c r="B31" s="40"/>
      <c r="C31" s="40"/>
      <c r="D31" s="40"/>
      <c r="E31" s="40"/>
      <c r="F31" s="30"/>
      <c r="G31" s="30"/>
      <c r="H31" s="30"/>
      <c r="I31" s="40"/>
      <c r="J31" s="44" t="s">
        <v>442</v>
      </c>
      <c r="K31" s="40"/>
      <c r="L31" s="40"/>
      <c r="M31" s="40"/>
    </row>
    <row r="32" customFormat="false" ht="15.75" hidden="true" customHeight="false" outlineLevel="0" collapsed="false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70" t="n">
        <v>6</v>
      </c>
      <c r="G32" s="270"/>
      <c r="H32" s="270"/>
      <c r="I32" s="44" t="n">
        <v>8</v>
      </c>
      <c r="J32" s="44" t="n">
        <v>9</v>
      </c>
      <c r="K32" s="40" t="n">
        <v>10</v>
      </c>
      <c r="L32" s="40"/>
      <c r="M32" s="40"/>
    </row>
    <row r="33" customFormat="false" ht="47.25" hidden="true" customHeight="true" outlineLevel="0" collapsed="false">
      <c r="A33" s="228" t="s">
        <v>192</v>
      </c>
      <c r="B33" s="40" t="s">
        <v>443</v>
      </c>
      <c r="C33" s="394" t="n">
        <v>41640</v>
      </c>
      <c r="D33" s="394" t="n">
        <v>42004</v>
      </c>
      <c r="E33" s="289" t="s">
        <v>237</v>
      </c>
      <c r="F33" s="395"/>
      <c r="G33" s="395"/>
      <c r="H33" s="395"/>
      <c r="I33" s="396" t="n">
        <f aca="false">I34+I36+I37</f>
        <v>17193.04</v>
      </c>
      <c r="J33" s="396" t="n">
        <f aca="false">J34+J36+J37</f>
        <v>0</v>
      </c>
      <c r="K33" s="397" t="n">
        <f aca="false">M34+M35+M36+M37</f>
        <v>3029.464</v>
      </c>
      <c r="L33" s="397"/>
      <c r="M33" s="397"/>
    </row>
    <row r="34" customFormat="false" ht="19.5" hidden="true" customHeight="true" outlineLevel="0" collapsed="false">
      <c r="A34" s="228"/>
      <c r="B34" s="40"/>
      <c r="C34" s="394"/>
      <c r="D34" s="394"/>
      <c r="E34" s="289" t="s">
        <v>238</v>
      </c>
      <c r="F34" s="597" t="s">
        <v>95</v>
      </c>
      <c r="G34" s="597"/>
      <c r="H34" s="597"/>
      <c r="I34" s="400" t="n">
        <f aca="false">I54</f>
        <v>14079.15</v>
      </c>
      <c r="J34" s="401" t="n">
        <f aca="false">J54</f>
        <v>0</v>
      </c>
      <c r="K34" s="398" t="s">
        <v>95</v>
      </c>
      <c r="L34" s="398"/>
      <c r="M34" s="598" t="n">
        <f aca="false">M54</f>
        <v>1408</v>
      </c>
    </row>
    <row r="35" customFormat="false" ht="19.5" hidden="true" customHeight="true" outlineLevel="0" collapsed="false">
      <c r="A35" s="228"/>
      <c r="B35" s="40"/>
      <c r="C35" s="394"/>
      <c r="D35" s="394"/>
      <c r="E35" s="599"/>
      <c r="F35" s="398" t="s">
        <v>96</v>
      </c>
      <c r="G35" s="398"/>
      <c r="H35" s="398"/>
      <c r="I35" s="400" t="n">
        <f aca="false">I55</f>
        <v>0</v>
      </c>
      <c r="J35" s="401" t="n">
        <f aca="false">J55</f>
        <v>0</v>
      </c>
      <c r="K35" s="398" t="s">
        <v>96</v>
      </c>
      <c r="L35" s="398"/>
      <c r="M35" s="600" t="n">
        <f aca="false">M55</f>
        <v>0</v>
      </c>
    </row>
    <row r="36" customFormat="false" ht="19.5" hidden="true" customHeight="true" outlineLevel="0" collapsed="false">
      <c r="A36" s="228"/>
      <c r="B36" s="40"/>
      <c r="C36" s="394"/>
      <c r="D36" s="394"/>
      <c r="E36" s="599"/>
      <c r="F36" s="398" t="s">
        <v>97</v>
      </c>
      <c r="G36" s="398"/>
      <c r="H36" s="398"/>
      <c r="I36" s="400" t="n">
        <f aca="false">I56</f>
        <v>3113.89</v>
      </c>
      <c r="J36" s="401" t="n">
        <f aca="false">J56</f>
        <v>0</v>
      </c>
      <c r="K36" s="398" t="s">
        <v>97</v>
      </c>
      <c r="L36" s="398"/>
      <c r="M36" s="600" t="n">
        <f aca="false">M56</f>
        <v>533.889</v>
      </c>
    </row>
    <row r="37" customFormat="false" ht="19.5" hidden="true" customHeight="true" outlineLevel="0" collapsed="false">
      <c r="A37" s="228"/>
      <c r="B37" s="40"/>
      <c r="C37" s="394"/>
      <c r="D37" s="394"/>
      <c r="E37" s="601"/>
      <c r="F37" s="398" t="s">
        <v>62</v>
      </c>
      <c r="G37" s="398"/>
      <c r="H37" s="398"/>
      <c r="I37" s="400" t="n">
        <f aca="false">I57+I93+I126</f>
        <v>0</v>
      </c>
      <c r="J37" s="402" t="n">
        <f aca="false">J57+J93+J126</f>
        <v>0</v>
      </c>
      <c r="K37" s="398" t="s">
        <v>62</v>
      </c>
      <c r="L37" s="398"/>
      <c r="M37" s="600" t="n">
        <f aca="false">M57+K93+K126</f>
        <v>1087.575</v>
      </c>
    </row>
    <row r="38" customFormat="false" ht="18.75" hidden="true" customHeight="false" outlineLevel="0" collapsed="false">
      <c r="A38" s="228"/>
      <c r="B38" s="40"/>
      <c r="C38" s="394" t="n">
        <v>42005</v>
      </c>
      <c r="D38" s="394" t="n">
        <v>42369</v>
      </c>
      <c r="E38" s="289" t="s">
        <v>239</v>
      </c>
      <c r="F38" s="403"/>
      <c r="G38" s="404"/>
      <c r="H38" s="404"/>
      <c r="I38" s="396" t="n">
        <f aca="false">I39+I40+I41+I42</f>
        <v>4780.39</v>
      </c>
      <c r="J38" s="396" t="n">
        <f aca="false">J39+J40+J41+J42</f>
        <v>0</v>
      </c>
      <c r="K38" s="397" t="n">
        <f aca="false">M39+M40+M41+M42</f>
        <v>56253.53</v>
      </c>
      <c r="L38" s="397"/>
      <c r="M38" s="397"/>
    </row>
    <row r="39" customFormat="false" ht="19.5" hidden="true" customHeight="true" outlineLevel="0" collapsed="false">
      <c r="A39" s="228"/>
      <c r="B39" s="40"/>
      <c r="C39" s="394"/>
      <c r="D39" s="394"/>
      <c r="E39" s="289" t="s">
        <v>238</v>
      </c>
      <c r="F39" s="398" t="s">
        <v>95</v>
      </c>
      <c r="G39" s="398"/>
      <c r="H39" s="398"/>
      <c r="I39" s="400" t="n">
        <f aca="false">I59+I96</f>
        <v>0</v>
      </c>
      <c r="J39" s="400" t="n">
        <f aca="false">J59+J96</f>
        <v>0</v>
      </c>
      <c r="K39" s="398" t="s">
        <v>95</v>
      </c>
      <c r="L39" s="398"/>
      <c r="M39" s="598" t="n">
        <f aca="false">M59+M96</f>
        <v>19069.2</v>
      </c>
    </row>
    <row r="40" customFormat="false" ht="19.5" hidden="true" customHeight="true" outlineLevel="0" collapsed="false">
      <c r="A40" s="228"/>
      <c r="B40" s="40"/>
      <c r="C40" s="394"/>
      <c r="D40" s="394"/>
      <c r="E40" s="599"/>
      <c r="F40" s="398" t="s">
        <v>96</v>
      </c>
      <c r="G40" s="398"/>
      <c r="H40" s="398"/>
      <c r="I40" s="400" t="n">
        <f aca="false">I60+I97</f>
        <v>1156.4</v>
      </c>
      <c r="J40" s="400" t="n">
        <f aca="false">J60+J97</f>
        <v>0</v>
      </c>
      <c r="K40" s="398" t="s">
        <v>96</v>
      </c>
      <c r="L40" s="398"/>
      <c r="M40" s="600" t="n">
        <f aca="false">M60+M97</f>
        <v>17814.84</v>
      </c>
    </row>
    <row r="41" customFormat="false" ht="19.5" hidden="true" customHeight="true" outlineLevel="0" collapsed="false">
      <c r="A41" s="228"/>
      <c r="B41" s="40"/>
      <c r="C41" s="394"/>
      <c r="D41" s="394"/>
      <c r="E41" s="599"/>
      <c r="F41" s="398" t="s">
        <v>97</v>
      </c>
      <c r="G41" s="398"/>
      <c r="H41" s="398"/>
      <c r="I41" s="400" t="n">
        <f aca="false">I61+I98</f>
        <v>3623.99</v>
      </c>
      <c r="J41" s="400" t="n">
        <f aca="false">J61+J98</f>
        <v>0</v>
      </c>
      <c r="K41" s="398" t="s">
        <v>97</v>
      </c>
      <c r="L41" s="398"/>
      <c r="M41" s="600" t="n">
        <f aca="false">M61+M98</f>
        <v>16855.3</v>
      </c>
    </row>
    <row r="42" customFormat="false" ht="19.5" hidden="true" customHeight="true" outlineLevel="0" collapsed="false">
      <c r="A42" s="228"/>
      <c r="B42" s="40"/>
      <c r="C42" s="394"/>
      <c r="D42" s="394"/>
      <c r="E42" s="601"/>
      <c r="F42" s="398" t="s">
        <v>62</v>
      </c>
      <c r="G42" s="398"/>
      <c r="H42" s="398"/>
      <c r="I42" s="400" t="n">
        <f aca="false">I62+I99+I128</f>
        <v>0</v>
      </c>
      <c r="J42" s="400" t="n">
        <f aca="false">J62+J99+J128</f>
        <v>0</v>
      </c>
      <c r="K42" s="398" t="s">
        <v>62</v>
      </c>
      <c r="L42" s="398"/>
      <c r="M42" s="600" t="n">
        <f aca="false">M62+M99+K128</f>
        <v>2514.19</v>
      </c>
    </row>
    <row r="43" customFormat="false" ht="18.75" hidden="true" customHeight="false" outlineLevel="0" collapsed="false">
      <c r="A43" s="228"/>
      <c r="B43" s="40"/>
      <c r="C43" s="394" t="n">
        <v>42370</v>
      </c>
      <c r="D43" s="394" t="n">
        <v>42735</v>
      </c>
      <c r="E43" s="289" t="s">
        <v>240</v>
      </c>
      <c r="F43" s="397" t="n">
        <f aca="false">"#ссыл!+#ссыл!+#ссыл!+#ссыл!"</f>
        <v>0</v>
      </c>
      <c r="G43" s="397"/>
      <c r="H43" s="397"/>
      <c r="I43" s="405" t="n">
        <f aca="false">I44+I45+I46+I47</f>
        <v>0</v>
      </c>
      <c r="J43" s="406" t="n">
        <f aca="false">J44+J45+J46+J47</f>
        <v>0</v>
      </c>
      <c r="K43" s="397" t="n">
        <f aca="false">M44+M45+M46+M47</f>
        <v>57407.4</v>
      </c>
      <c r="L43" s="397"/>
      <c r="M43" s="397"/>
    </row>
    <row r="44" customFormat="false" ht="19.5" hidden="true" customHeight="true" outlineLevel="0" collapsed="false">
      <c r="A44" s="228"/>
      <c r="B44" s="40"/>
      <c r="C44" s="394"/>
      <c r="D44" s="394"/>
      <c r="E44" s="289" t="s">
        <v>238</v>
      </c>
      <c r="F44" s="398" t="s">
        <v>95</v>
      </c>
      <c r="G44" s="398"/>
      <c r="H44" s="398"/>
      <c r="I44" s="401" t="n">
        <f aca="false">I64+I101</f>
        <v>0</v>
      </c>
      <c r="J44" s="401" t="n">
        <f aca="false">J64+J101</f>
        <v>0</v>
      </c>
      <c r="K44" s="398" t="s">
        <v>95</v>
      </c>
      <c r="L44" s="398"/>
      <c r="M44" s="598" t="n">
        <f aca="false">M64+M101</f>
        <v>18714</v>
      </c>
    </row>
    <row r="45" customFormat="false" ht="19.5" hidden="true" customHeight="true" outlineLevel="0" collapsed="false">
      <c r="A45" s="228"/>
      <c r="B45" s="40"/>
      <c r="C45" s="394"/>
      <c r="D45" s="394"/>
      <c r="E45" s="599"/>
      <c r="F45" s="398" t="s">
        <v>96</v>
      </c>
      <c r="G45" s="398"/>
      <c r="H45" s="398"/>
      <c r="I45" s="401" t="n">
        <f aca="false">I65+I102</f>
        <v>0</v>
      </c>
      <c r="J45" s="401" t="n">
        <f aca="false">J65+J102</f>
        <v>0</v>
      </c>
      <c r="K45" s="398" t="s">
        <v>96</v>
      </c>
      <c r="L45" s="398"/>
      <c r="M45" s="600" t="n">
        <f aca="false">M65+M102</f>
        <v>18466</v>
      </c>
    </row>
    <row r="46" customFormat="false" ht="19.5" hidden="true" customHeight="true" outlineLevel="0" collapsed="false">
      <c r="A46" s="228"/>
      <c r="B46" s="40"/>
      <c r="C46" s="394"/>
      <c r="D46" s="394"/>
      <c r="E46" s="599"/>
      <c r="F46" s="398" t="s">
        <v>97</v>
      </c>
      <c r="G46" s="398"/>
      <c r="H46" s="398"/>
      <c r="I46" s="401" t="n">
        <f aca="false">I66+I103</f>
        <v>0</v>
      </c>
      <c r="J46" s="401" t="n">
        <f aca="false">J66+J103</f>
        <v>0</v>
      </c>
      <c r="K46" s="398" t="s">
        <v>97</v>
      </c>
      <c r="L46" s="398"/>
      <c r="M46" s="600" t="n">
        <f aca="false">M66+M103</f>
        <v>18718.1</v>
      </c>
    </row>
    <row r="47" customFormat="false" ht="19.5" hidden="true" customHeight="true" outlineLevel="0" collapsed="false">
      <c r="A47" s="228"/>
      <c r="B47" s="40"/>
      <c r="C47" s="394"/>
      <c r="D47" s="394"/>
      <c r="E47" s="601"/>
      <c r="F47" s="398" t="s">
        <v>62</v>
      </c>
      <c r="G47" s="398"/>
      <c r="H47" s="398"/>
      <c r="I47" s="402" t="n">
        <f aca="false">I67+I104+I130</f>
        <v>0</v>
      </c>
      <c r="J47" s="402" t="n">
        <f aca="false">J67+J104+J130</f>
        <v>0</v>
      </c>
      <c r="K47" s="398" t="s">
        <v>62</v>
      </c>
      <c r="L47" s="398"/>
      <c r="M47" s="600" t="n">
        <f aca="false">M67+M104+K130</f>
        <v>1509.3</v>
      </c>
    </row>
    <row r="48" customFormat="false" ht="19.5" hidden="true" customHeight="true" outlineLevel="0" collapsed="false">
      <c r="A48" s="40" t="s">
        <v>94</v>
      </c>
      <c r="B48" s="40"/>
      <c r="C48" s="394" t="n">
        <v>41640</v>
      </c>
      <c r="D48" s="394" t="n">
        <v>42735</v>
      </c>
      <c r="E48" s="40"/>
      <c r="F48" s="397" t="n">
        <f aca="false">"#ссыл!+#ссыл!+#ссыл!+#ссыл!"</f>
        <v>0</v>
      </c>
      <c r="G48" s="397"/>
      <c r="H48" s="397"/>
      <c r="I48" s="407" t="n">
        <f aca="false">I49+I50+I51+I52</f>
        <v>21973.43</v>
      </c>
      <c r="J48" s="407" t="n">
        <f aca="false">J49+J50+J51+J52</f>
        <v>0</v>
      </c>
      <c r="K48" s="397" t="n">
        <f aca="false">M49+M50+M51+M52</f>
        <v>116690.394</v>
      </c>
      <c r="L48" s="397"/>
      <c r="M48" s="397"/>
    </row>
    <row r="49" customFormat="false" ht="19.5" hidden="true" customHeight="true" outlineLevel="0" collapsed="false">
      <c r="A49" s="40"/>
      <c r="B49" s="40"/>
      <c r="C49" s="394"/>
      <c r="D49" s="394"/>
      <c r="E49" s="40"/>
      <c r="F49" s="398" t="s">
        <v>95</v>
      </c>
      <c r="G49" s="398"/>
      <c r="H49" s="398"/>
      <c r="I49" s="409" t="n">
        <f aca="false">I34+I39+I44</f>
        <v>14079.15</v>
      </c>
      <c r="J49" s="409" t="n">
        <f aca="false">J34+J39+J44</f>
        <v>0</v>
      </c>
      <c r="K49" s="398" t="s">
        <v>95</v>
      </c>
      <c r="L49" s="398"/>
      <c r="M49" s="602" t="n">
        <f aca="false">M34+M39++M44</f>
        <v>39191.2</v>
      </c>
    </row>
    <row r="50" customFormat="false" ht="19.5" hidden="true" customHeight="true" outlineLevel="0" collapsed="false">
      <c r="A50" s="40"/>
      <c r="B50" s="40"/>
      <c r="C50" s="394"/>
      <c r="D50" s="394"/>
      <c r="E50" s="40"/>
      <c r="F50" s="398" t="s">
        <v>96</v>
      </c>
      <c r="G50" s="398"/>
      <c r="H50" s="398"/>
      <c r="I50" s="409" t="n">
        <f aca="false">I35+I40+I45</f>
        <v>1156.4</v>
      </c>
      <c r="J50" s="409" t="n">
        <f aca="false">J35+J40+J45</f>
        <v>0</v>
      </c>
      <c r="K50" s="398" t="s">
        <v>96</v>
      </c>
      <c r="L50" s="398"/>
      <c r="M50" s="603" t="n">
        <f aca="false">M35+M40++M45</f>
        <v>36280.84</v>
      </c>
    </row>
    <row r="51" customFormat="false" ht="19.5" hidden="true" customHeight="true" outlineLevel="0" collapsed="false">
      <c r="A51" s="40"/>
      <c r="B51" s="40"/>
      <c r="C51" s="394"/>
      <c r="D51" s="394"/>
      <c r="E51" s="40"/>
      <c r="F51" s="398" t="s">
        <v>97</v>
      </c>
      <c r="G51" s="398"/>
      <c r="H51" s="398"/>
      <c r="I51" s="409" t="n">
        <f aca="false">I46+I41+I36</f>
        <v>6737.88</v>
      </c>
      <c r="J51" s="409" t="n">
        <f aca="false">J36+J41+J46</f>
        <v>0</v>
      </c>
      <c r="K51" s="398" t="s">
        <v>97</v>
      </c>
      <c r="L51" s="398"/>
      <c r="M51" s="603" t="n">
        <f aca="false">M36+M41++M46</f>
        <v>36107.289</v>
      </c>
    </row>
    <row r="52" customFormat="false" ht="19.5" hidden="true" customHeight="true" outlineLevel="0" collapsed="false">
      <c r="A52" s="40"/>
      <c r="B52" s="40"/>
      <c r="C52" s="394"/>
      <c r="D52" s="394"/>
      <c r="E52" s="40"/>
      <c r="F52" s="398" t="s">
        <v>62</v>
      </c>
      <c r="G52" s="398"/>
      <c r="H52" s="398"/>
      <c r="I52" s="409" t="n">
        <f aca="false">I47+I42+I37</f>
        <v>0</v>
      </c>
      <c r="J52" s="409" t="n">
        <f aca="false">J37+J42+J47</f>
        <v>0</v>
      </c>
      <c r="K52" s="398" t="s">
        <v>62</v>
      </c>
      <c r="L52" s="398"/>
      <c r="M52" s="603" t="n">
        <f aca="false">M37+M42++M47</f>
        <v>5111.065</v>
      </c>
    </row>
    <row r="53" customFormat="false" ht="36.75" hidden="true" customHeight="true" outlineLevel="0" collapsed="false">
      <c r="A53" s="40" t="s">
        <v>99</v>
      </c>
      <c r="B53" s="40" t="s">
        <v>235</v>
      </c>
      <c r="C53" s="394" t="n">
        <v>41640</v>
      </c>
      <c r="D53" s="394" t="n">
        <v>42004</v>
      </c>
      <c r="E53" s="289" t="s">
        <v>237</v>
      </c>
      <c r="F53" s="410"/>
      <c r="G53" s="410"/>
      <c r="H53" s="410"/>
      <c r="I53" s="412" t="n">
        <f aca="false">I54+I55+I56+I57</f>
        <v>17193.04</v>
      </c>
      <c r="J53" s="412" t="n">
        <f aca="false">J54+J55+J56+J57</f>
        <v>0</v>
      </c>
      <c r="K53" s="397" t="n">
        <f aca="false">M54+M55+M56+M57</f>
        <v>2055.289</v>
      </c>
      <c r="L53" s="397"/>
      <c r="M53" s="397"/>
    </row>
    <row r="54" customFormat="false" ht="19.5" hidden="true" customHeight="true" outlineLevel="0" collapsed="false">
      <c r="A54" s="40"/>
      <c r="B54" s="40"/>
      <c r="C54" s="394"/>
      <c r="D54" s="394"/>
      <c r="E54" s="289" t="s">
        <v>238</v>
      </c>
      <c r="F54" s="413" t="s">
        <v>95</v>
      </c>
      <c r="G54" s="413"/>
      <c r="H54" s="413"/>
      <c r="I54" s="415" t="n">
        <f aca="false">I74</f>
        <v>14079.15</v>
      </c>
      <c r="J54" s="416" t="n">
        <f aca="false">J74</f>
        <v>0</v>
      </c>
      <c r="K54" s="417" t="s">
        <v>95</v>
      </c>
      <c r="L54" s="417"/>
      <c r="M54" s="604" t="n">
        <f aca="false">L74</f>
        <v>1408</v>
      </c>
    </row>
    <row r="55" customFormat="false" ht="19.5" hidden="true" customHeight="true" outlineLevel="0" collapsed="false">
      <c r="A55" s="40"/>
      <c r="B55" s="40"/>
      <c r="C55" s="394"/>
      <c r="D55" s="394"/>
      <c r="E55" s="599"/>
      <c r="F55" s="413" t="s">
        <v>96</v>
      </c>
      <c r="G55" s="413"/>
      <c r="H55" s="413"/>
      <c r="I55" s="415" t="n">
        <f aca="false">I75</f>
        <v>0</v>
      </c>
      <c r="J55" s="416" t="n">
        <f aca="false">J75</f>
        <v>0</v>
      </c>
      <c r="K55" s="417" t="s">
        <v>96</v>
      </c>
      <c r="L55" s="417"/>
      <c r="M55" s="428" t="n">
        <f aca="false">L75</f>
        <v>0</v>
      </c>
    </row>
    <row r="56" customFormat="false" ht="19.5" hidden="true" customHeight="true" outlineLevel="0" collapsed="false">
      <c r="A56" s="40"/>
      <c r="B56" s="40"/>
      <c r="C56" s="394"/>
      <c r="D56" s="394"/>
      <c r="E56" s="599"/>
      <c r="F56" s="413" t="s">
        <v>97</v>
      </c>
      <c r="G56" s="413"/>
      <c r="H56" s="413"/>
      <c r="I56" s="415" t="n">
        <f aca="false">I76</f>
        <v>3113.89</v>
      </c>
      <c r="J56" s="416" t="n">
        <f aca="false">J76</f>
        <v>0</v>
      </c>
      <c r="K56" s="417" t="s">
        <v>97</v>
      </c>
      <c r="L56" s="417"/>
      <c r="M56" s="428" t="n">
        <f aca="false">L76</f>
        <v>533.889</v>
      </c>
    </row>
    <row r="57" customFormat="false" ht="19.5" hidden="true" customHeight="true" outlineLevel="0" collapsed="false">
      <c r="A57" s="40"/>
      <c r="B57" s="40"/>
      <c r="C57" s="394"/>
      <c r="D57" s="394"/>
      <c r="E57" s="601"/>
      <c r="F57" s="413" t="s">
        <v>62</v>
      </c>
      <c r="G57" s="413"/>
      <c r="H57" s="413"/>
      <c r="I57" s="415" t="n">
        <f aca="false">I86</f>
        <v>0</v>
      </c>
      <c r="J57" s="416" t="n">
        <f aca="false">J86</f>
        <v>0</v>
      </c>
      <c r="K57" s="417" t="s">
        <v>62</v>
      </c>
      <c r="L57" s="417"/>
      <c r="M57" s="428" t="n">
        <f aca="false">K86</f>
        <v>113.4</v>
      </c>
    </row>
    <row r="58" customFormat="false" ht="18.75" hidden="true" customHeight="false" outlineLevel="0" collapsed="false">
      <c r="A58" s="40"/>
      <c r="B58" s="40"/>
      <c r="C58" s="394" t="n">
        <v>42005</v>
      </c>
      <c r="D58" s="394" t="n">
        <v>42369</v>
      </c>
      <c r="E58" s="289" t="s">
        <v>239</v>
      </c>
      <c r="F58" s="418"/>
      <c r="G58" s="419"/>
      <c r="H58" s="419"/>
      <c r="I58" s="421" t="n">
        <f aca="false">I59+I60+I61+I62</f>
        <v>4780.39</v>
      </c>
      <c r="J58" s="421" t="n">
        <f aca="false">J59+J60+J61+J62</f>
        <v>0</v>
      </c>
      <c r="K58" s="418"/>
      <c r="L58" s="419"/>
      <c r="M58" s="396" t="n">
        <f aca="false">M59+M60+M61+M62</f>
        <v>53363.03</v>
      </c>
    </row>
    <row r="59" customFormat="false" ht="19.5" hidden="true" customHeight="true" outlineLevel="0" collapsed="false">
      <c r="A59" s="40"/>
      <c r="B59" s="40"/>
      <c r="C59" s="394"/>
      <c r="D59" s="394"/>
      <c r="E59" s="289" t="s">
        <v>238</v>
      </c>
      <c r="F59" s="413" t="s">
        <v>95</v>
      </c>
      <c r="G59" s="413"/>
      <c r="H59" s="413"/>
      <c r="I59" s="415" t="n">
        <f aca="false">I78</f>
        <v>0</v>
      </c>
      <c r="J59" s="416" t="n">
        <f aca="false">J78</f>
        <v>0</v>
      </c>
      <c r="K59" s="417" t="s">
        <v>95</v>
      </c>
      <c r="L59" s="417"/>
      <c r="M59" s="604" t="n">
        <f aca="false">L78</f>
        <v>18791</v>
      </c>
    </row>
    <row r="60" customFormat="false" ht="19.5" hidden="true" customHeight="true" outlineLevel="0" collapsed="false">
      <c r="A60" s="40"/>
      <c r="B60" s="40"/>
      <c r="C60" s="394"/>
      <c r="D60" s="394"/>
      <c r="E60" s="599"/>
      <c r="F60" s="413" t="s">
        <v>96</v>
      </c>
      <c r="G60" s="413"/>
      <c r="H60" s="413"/>
      <c r="I60" s="415" t="n">
        <f aca="false">I79</f>
        <v>1156.4</v>
      </c>
      <c r="J60" s="416" t="n">
        <f aca="false">J79</f>
        <v>0</v>
      </c>
      <c r="K60" s="417" t="s">
        <v>96</v>
      </c>
      <c r="L60" s="417"/>
      <c r="M60" s="428" t="n">
        <f aca="false">L79</f>
        <v>16821.14</v>
      </c>
    </row>
    <row r="61" customFormat="false" ht="19.5" hidden="true" customHeight="true" outlineLevel="0" collapsed="false">
      <c r="A61" s="40"/>
      <c r="B61" s="40"/>
      <c r="C61" s="394"/>
      <c r="D61" s="394"/>
      <c r="E61" s="599"/>
      <c r="F61" s="413" t="s">
        <v>97</v>
      </c>
      <c r="G61" s="413"/>
      <c r="H61" s="413"/>
      <c r="I61" s="415" t="n">
        <f aca="false">I80</f>
        <v>3623.99</v>
      </c>
      <c r="J61" s="416" t="n">
        <f aca="false">J80</f>
        <v>0</v>
      </c>
      <c r="K61" s="417" t="s">
        <v>97</v>
      </c>
      <c r="L61" s="417"/>
      <c r="M61" s="428" t="n">
        <f aca="false">L80</f>
        <v>16654.4</v>
      </c>
    </row>
    <row r="62" customFormat="false" ht="19.5" hidden="true" customHeight="true" outlineLevel="0" collapsed="false">
      <c r="A62" s="40"/>
      <c r="B62" s="40"/>
      <c r="C62" s="394"/>
      <c r="D62" s="394"/>
      <c r="E62" s="601"/>
      <c r="F62" s="413" t="s">
        <v>62</v>
      </c>
      <c r="G62" s="413"/>
      <c r="H62" s="413"/>
      <c r="I62" s="415" t="n">
        <f aca="false">I88</f>
        <v>0</v>
      </c>
      <c r="J62" s="416" t="n">
        <f aca="false">J88</f>
        <v>0</v>
      </c>
      <c r="K62" s="417" t="s">
        <v>62</v>
      </c>
      <c r="L62" s="417"/>
      <c r="M62" s="428" t="n">
        <f aca="false">K88</f>
        <v>1096.49</v>
      </c>
    </row>
    <row r="63" customFormat="false" ht="18.75" hidden="true" customHeight="false" outlineLevel="0" collapsed="false">
      <c r="A63" s="40"/>
      <c r="B63" s="40"/>
      <c r="C63" s="394" t="n">
        <v>42370</v>
      </c>
      <c r="D63" s="394" t="n">
        <v>42735</v>
      </c>
      <c r="E63" s="289" t="s">
        <v>240</v>
      </c>
      <c r="F63" s="407"/>
      <c r="G63" s="422"/>
      <c r="H63" s="422"/>
      <c r="I63" s="421" t="n">
        <f aca="false">I64+I65+I66+I67</f>
        <v>0</v>
      </c>
      <c r="J63" s="421" t="n">
        <f aca="false">J64+J65+J66+J67</f>
        <v>0</v>
      </c>
      <c r="K63" s="418"/>
      <c r="L63" s="424"/>
      <c r="M63" s="396" t="n">
        <f aca="false">M64+M65+M66+M67</f>
        <v>54855</v>
      </c>
    </row>
    <row r="64" customFormat="false" ht="19.5" hidden="true" customHeight="true" outlineLevel="0" collapsed="false">
      <c r="A64" s="40"/>
      <c r="B64" s="40"/>
      <c r="C64" s="394"/>
      <c r="D64" s="394"/>
      <c r="E64" s="289" t="s">
        <v>238</v>
      </c>
      <c r="F64" s="413" t="s">
        <v>95</v>
      </c>
      <c r="G64" s="413"/>
      <c r="H64" s="413"/>
      <c r="I64" s="415" t="n">
        <f aca="false">I82</f>
        <v>0</v>
      </c>
      <c r="J64" s="416" t="n">
        <f aca="false">J82</f>
        <v>0</v>
      </c>
      <c r="K64" s="417" t="s">
        <v>95</v>
      </c>
      <c r="L64" s="417"/>
      <c r="M64" s="604" t="n">
        <f aca="false">L82</f>
        <v>18488</v>
      </c>
    </row>
    <row r="65" customFormat="false" ht="19.5" hidden="true" customHeight="true" outlineLevel="0" collapsed="false">
      <c r="A65" s="40"/>
      <c r="B65" s="40"/>
      <c r="C65" s="394"/>
      <c r="D65" s="394"/>
      <c r="E65" s="599"/>
      <c r="F65" s="413" t="s">
        <v>96</v>
      </c>
      <c r="G65" s="413"/>
      <c r="H65" s="413"/>
      <c r="I65" s="415" t="n">
        <f aca="false">I83</f>
        <v>0</v>
      </c>
      <c r="J65" s="416" t="n">
        <f aca="false">J83</f>
        <v>0</v>
      </c>
      <c r="K65" s="417" t="s">
        <v>96</v>
      </c>
      <c r="L65" s="417"/>
      <c r="M65" s="428" t="n">
        <f aca="false">L83</f>
        <v>17648</v>
      </c>
    </row>
    <row r="66" customFormat="false" ht="19.5" hidden="true" customHeight="true" outlineLevel="0" collapsed="false">
      <c r="A66" s="40"/>
      <c r="B66" s="40"/>
      <c r="C66" s="394"/>
      <c r="D66" s="394"/>
      <c r="E66" s="599"/>
      <c r="F66" s="413" t="s">
        <v>97</v>
      </c>
      <c r="G66" s="413"/>
      <c r="H66" s="413"/>
      <c r="I66" s="415" t="n">
        <f aca="false">I84</f>
        <v>0</v>
      </c>
      <c r="J66" s="416" t="n">
        <f aca="false">J84</f>
        <v>0</v>
      </c>
      <c r="K66" s="417" t="s">
        <v>97</v>
      </c>
      <c r="L66" s="417"/>
      <c r="M66" s="428" t="n">
        <f aca="false">L84</f>
        <v>18505</v>
      </c>
    </row>
    <row r="67" customFormat="false" ht="19.5" hidden="true" customHeight="true" outlineLevel="0" collapsed="false">
      <c r="A67" s="40"/>
      <c r="B67" s="40"/>
      <c r="C67" s="394"/>
      <c r="D67" s="394"/>
      <c r="E67" s="601"/>
      <c r="F67" s="413" t="s">
        <v>62</v>
      </c>
      <c r="G67" s="413"/>
      <c r="H67" s="413"/>
      <c r="I67" s="415" t="n">
        <f aca="false">I90</f>
        <v>0</v>
      </c>
      <c r="J67" s="416" t="n">
        <f aca="false">J90</f>
        <v>0</v>
      </c>
      <c r="K67" s="417" t="s">
        <v>62</v>
      </c>
      <c r="L67" s="417"/>
      <c r="M67" s="428" t="n">
        <f aca="false">K90</f>
        <v>214</v>
      </c>
    </row>
    <row r="68" customFormat="false" ht="19.5" hidden="true" customHeight="true" outlineLevel="0" collapsed="false">
      <c r="A68" s="40" t="s">
        <v>94</v>
      </c>
      <c r="B68" s="40"/>
      <c r="C68" s="394" t="n">
        <v>41640</v>
      </c>
      <c r="D68" s="394" t="n">
        <v>42735</v>
      </c>
      <c r="E68" s="40"/>
      <c r="F68" s="407"/>
      <c r="G68" s="422"/>
      <c r="H68" s="422"/>
      <c r="I68" s="425" t="n">
        <f aca="false">I69+I70+I71+I72</f>
        <v>21973.43</v>
      </c>
      <c r="J68" s="425" t="n">
        <f aca="false">J69+J70+J71+J72</f>
        <v>0</v>
      </c>
      <c r="K68" s="418"/>
      <c r="L68" s="419"/>
      <c r="M68" s="396" t="n">
        <f aca="false">M69+M70+M71+M72</f>
        <v>110273.319</v>
      </c>
    </row>
    <row r="69" customFormat="false" ht="19.5" hidden="true" customHeight="true" outlineLevel="0" collapsed="false">
      <c r="A69" s="40"/>
      <c r="B69" s="40"/>
      <c r="C69" s="394"/>
      <c r="D69" s="394"/>
      <c r="E69" s="40"/>
      <c r="F69" s="413" t="s">
        <v>95</v>
      </c>
      <c r="G69" s="413"/>
      <c r="H69" s="413"/>
      <c r="I69" s="427" t="n">
        <f aca="false">I54+I59+I64</f>
        <v>14079.15</v>
      </c>
      <c r="J69" s="416" t="n">
        <f aca="false">J54+J59+J64</f>
        <v>0</v>
      </c>
      <c r="K69" s="428" t="s">
        <v>95</v>
      </c>
      <c r="L69" s="428"/>
      <c r="M69" s="605" t="n">
        <f aca="false">M54+M59+M64</f>
        <v>38687</v>
      </c>
    </row>
    <row r="70" customFormat="false" ht="19.5" hidden="true" customHeight="true" outlineLevel="0" collapsed="false">
      <c r="A70" s="40"/>
      <c r="B70" s="40"/>
      <c r="C70" s="394"/>
      <c r="D70" s="394"/>
      <c r="E70" s="40"/>
      <c r="F70" s="413" t="s">
        <v>96</v>
      </c>
      <c r="G70" s="413"/>
      <c r="H70" s="413"/>
      <c r="I70" s="427" t="n">
        <f aca="false">I55+I60+I65</f>
        <v>1156.4</v>
      </c>
      <c r="J70" s="416" t="n">
        <f aca="false">J55+J60+J65</f>
        <v>0</v>
      </c>
      <c r="K70" s="428" t="s">
        <v>96</v>
      </c>
      <c r="L70" s="428"/>
      <c r="M70" s="606" t="n">
        <f aca="false">M55+M60+M65</f>
        <v>34469.14</v>
      </c>
    </row>
    <row r="71" customFormat="false" ht="19.5" hidden="true" customHeight="true" outlineLevel="0" collapsed="false">
      <c r="A71" s="40"/>
      <c r="B71" s="40"/>
      <c r="C71" s="394"/>
      <c r="D71" s="394"/>
      <c r="E71" s="40"/>
      <c r="F71" s="413" t="s">
        <v>97</v>
      </c>
      <c r="G71" s="413"/>
      <c r="H71" s="413"/>
      <c r="I71" s="427" t="n">
        <f aca="false">I56+I61+I66</f>
        <v>6737.88</v>
      </c>
      <c r="J71" s="416" t="n">
        <f aca="false">J56+J61+J66</f>
        <v>0</v>
      </c>
      <c r="K71" s="428" t="s">
        <v>97</v>
      </c>
      <c r="L71" s="428"/>
      <c r="M71" s="606" t="n">
        <f aca="false">M56+M61+M66</f>
        <v>35693.289</v>
      </c>
    </row>
    <row r="72" customFormat="false" ht="19.5" hidden="true" customHeight="true" outlineLevel="0" collapsed="false">
      <c r="A72" s="40"/>
      <c r="B72" s="40"/>
      <c r="C72" s="394"/>
      <c r="D72" s="394"/>
      <c r="E72" s="40"/>
      <c r="F72" s="413" t="s">
        <v>62</v>
      </c>
      <c r="G72" s="413"/>
      <c r="H72" s="413"/>
      <c r="I72" s="427" t="n">
        <f aca="false">I57+I62+I67</f>
        <v>0</v>
      </c>
      <c r="J72" s="416" t="n">
        <f aca="false">J57+J62+J67</f>
        <v>0</v>
      </c>
      <c r="K72" s="428" t="s">
        <v>62</v>
      </c>
      <c r="L72" s="428"/>
      <c r="M72" s="606" t="n">
        <f aca="false">M57+M62+M67</f>
        <v>1423.89</v>
      </c>
    </row>
    <row r="73" customFormat="false" ht="24" hidden="true" customHeight="true" outlineLevel="0" collapsed="false">
      <c r="A73" s="40" t="s">
        <v>58</v>
      </c>
      <c r="B73" s="40" t="s">
        <v>59</v>
      </c>
      <c r="C73" s="394" t="n">
        <v>41640</v>
      </c>
      <c r="D73" s="394" t="n">
        <v>42004</v>
      </c>
      <c r="E73" s="289" t="s">
        <v>237</v>
      </c>
      <c r="F73" s="607" t="s">
        <v>444</v>
      </c>
      <c r="G73" s="607"/>
      <c r="H73" s="607"/>
      <c r="I73" s="430" t="n">
        <f aca="false">I74+I75+I76</f>
        <v>17193.04</v>
      </c>
      <c r="J73" s="430" t="n">
        <f aca="false">J74+J75+J76</f>
        <v>0</v>
      </c>
      <c r="K73" s="403"/>
      <c r="L73" s="431" t="n">
        <f aca="false">L74+L75+L76</f>
        <v>1941.889</v>
      </c>
      <c r="M73" s="431"/>
    </row>
    <row r="74" customFormat="false" ht="19.5" hidden="true" customHeight="true" outlineLevel="0" collapsed="false">
      <c r="A74" s="40"/>
      <c r="B74" s="40"/>
      <c r="C74" s="394"/>
      <c r="D74" s="394"/>
      <c r="E74" s="289" t="s">
        <v>238</v>
      </c>
      <c r="F74" s="432" t="s">
        <v>95</v>
      </c>
      <c r="G74" s="432"/>
      <c r="H74" s="432"/>
      <c r="I74" s="434" t="n">
        <v>14079.15</v>
      </c>
      <c r="J74" s="435" t="n">
        <v>0</v>
      </c>
      <c r="K74" s="436" t="s">
        <v>95</v>
      </c>
      <c r="L74" s="608" t="n">
        <v>1408</v>
      </c>
      <c r="M74" s="608"/>
    </row>
    <row r="75" customFormat="false" ht="19.5" hidden="true" customHeight="true" outlineLevel="0" collapsed="false">
      <c r="A75" s="40"/>
      <c r="B75" s="40"/>
      <c r="C75" s="394"/>
      <c r="D75" s="394"/>
      <c r="E75" s="599"/>
      <c r="F75" s="432" t="s">
        <v>96</v>
      </c>
      <c r="G75" s="432"/>
      <c r="H75" s="432"/>
      <c r="I75" s="434" t="n">
        <v>0</v>
      </c>
      <c r="J75" s="435" t="n">
        <v>0</v>
      </c>
      <c r="K75" s="436" t="s">
        <v>96</v>
      </c>
      <c r="L75" s="437"/>
      <c r="M75" s="437"/>
    </row>
    <row r="76" customFormat="false" ht="19.5" hidden="true" customHeight="true" outlineLevel="0" collapsed="false">
      <c r="A76" s="40"/>
      <c r="B76" s="40"/>
      <c r="C76" s="394"/>
      <c r="D76" s="394"/>
      <c r="E76" s="601"/>
      <c r="F76" s="432" t="s">
        <v>97</v>
      </c>
      <c r="G76" s="432"/>
      <c r="H76" s="432"/>
      <c r="I76" s="434" t="n">
        <v>3113.89</v>
      </c>
      <c r="J76" s="435" t="n">
        <v>0</v>
      </c>
      <c r="K76" s="436" t="s">
        <v>97</v>
      </c>
      <c r="L76" s="609" t="n">
        <v>533.889</v>
      </c>
      <c r="M76" s="609"/>
    </row>
    <row r="77" customFormat="false" ht="16.5" hidden="true" customHeight="true" outlineLevel="0" collapsed="false">
      <c r="A77" s="40"/>
      <c r="B77" s="40"/>
      <c r="C77" s="394" t="n">
        <v>42005</v>
      </c>
      <c r="D77" s="394" t="n">
        <v>42369</v>
      </c>
      <c r="E77" s="289" t="s">
        <v>239</v>
      </c>
      <c r="F77" s="395" t="s">
        <v>444</v>
      </c>
      <c r="G77" s="395"/>
      <c r="H77" s="395"/>
      <c r="I77" s="429" t="n">
        <f aca="false">I78+I79+I80</f>
        <v>4780.39</v>
      </c>
      <c r="J77" s="429" t="n">
        <f aca="false">J78+J79+J80</f>
        <v>0</v>
      </c>
      <c r="K77" s="403"/>
      <c r="L77" s="431" t="n">
        <f aca="false">L78+L79+L80</f>
        <v>52266.54</v>
      </c>
      <c r="M77" s="431"/>
    </row>
    <row r="78" customFormat="false" ht="19.5" hidden="true" customHeight="true" outlineLevel="0" collapsed="false">
      <c r="A78" s="40"/>
      <c r="B78" s="40"/>
      <c r="C78" s="394"/>
      <c r="D78" s="394"/>
      <c r="E78" s="289" t="s">
        <v>238</v>
      </c>
      <c r="F78" s="432" t="s">
        <v>95</v>
      </c>
      <c r="G78" s="432"/>
      <c r="H78" s="432"/>
      <c r="I78" s="434" t="n">
        <v>0</v>
      </c>
      <c r="J78" s="435" t="n">
        <v>0</v>
      </c>
      <c r="K78" s="436" t="s">
        <v>95</v>
      </c>
      <c r="L78" s="608" t="n">
        <v>18791</v>
      </c>
      <c r="M78" s="608"/>
    </row>
    <row r="79" customFormat="false" ht="19.5" hidden="true" customHeight="true" outlineLevel="0" collapsed="false">
      <c r="A79" s="40"/>
      <c r="B79" s="40"/>
      <c r="C79" s="394"/>
      <c r="D79" s="394"/>
      <c r="E79" s="599"/>
      <c r="F79" s="432" t="s">
        <v>96</v>
      </c>
      <c r="G79" s="432"/>
      <c r="H79" s="432"/>
      <c r="I79" s="434" t="n">
        <v>1156.4</v>
      </c>
      <c r="J79" s="435" t="n">
        <v>0</v>
      </c>
      <c r="K79" s="436" t="s">
        <v>96</v>
      </c>
      <c r="L79" s="437" t="n">
        <v>16821.14</v>
      </c>
      <c r="M79" s="437"/>
    </row>
    <row r="80" customFormat="false" ht="19.5" hidden="true" customHeight="true" outlineLevel="0" collapsed="false">
      <c r="A80" s="40"/>
      <c r="B80" s="40"/>
      <c r="C80" s="394"/>
      <c r="D80" s="394"/>
      <c r="E80" s="601"/>
      <c r="F80" s="432" t="s">
        <v>97</v>
      </c>
      <c r="G80" s="432"/>
      <c r="H80" s="432"/>
      <c r="I80" s="434" t="n">
        <v>3623.99</v>
      </c>
      <c r="J80" s="435" t="n">
        <v>0</v>
      </c>
      <c r="K80" s="436" t="s">
        <v>97</v>
      </c>
      <c r="L80" s="437" t="n">
        <v>16654.4</v>
      </c>
      <c r="M80" s="437"/>
    </row>
    <row r="81" customFormat="false" ht="16.5" hidden="true" customHeight="true" outlineLevel="0" collapsed="false">
      <c r="A81" s="40"/>
      <c r="B81" s="40"/>
      <c r="C81" s="394" t="n">
        <v>42370</v>
      </c>
      <c r="D81" s="394" t="n">
        <v>42735</v>
      </c>
      <c r="E81" s="289" t="s">
        <v>240</v>
      </c>
      <c r="F81" s="395" t="s">
        <v>444</v>
      </c>
      <c r="G81" s="395"/>
      <c r="H81" s="395"/>
      <c r="I81" s="439" t="n">
        <f aca="false">I82+I83+I84</f>
        <v>0</v>
      </c>
      <c r="J81" s="439" t="n">
        <f aca="false">J82+J83+J84</f>
        <v>0</v>
      </c>
      <c r="K81" s="403"/>
      <c r="L81" s="440" t="n">
        <f aca="false">L82+L83+L84</f>
        <v>54641</v>
      </c>
      <c r="M81" s="440"/>
    </row>
    <row r="82" customFormat="false" ht="19.5" hidden="true" customHeight="true" outlineLevel="0" collapsed="false">
      <c r="A82" s="40"/>
      <c r="B82" s="40"/>
      <c r="C82" s="394"/>
      <c r="D82" s="394"/>
      <c r="E82" s="289" t="s">
        <v>238</v>
      </c>
      <c r="F82" s="432" t="s">
        <v>95</v>
      </c>
      <c r="G82" s="432"/>
      <c r="H82" s="432"/>
      <c r="I82" s="434" t="n">
        <v>0</v>
      </c>
      <c r="J82" s="435" t="n">
        <v>0</v>
      </c>
      <c r="K82" s="436" t="s">
        <v>95</v>
      </c>
      <c r="L82" s="437" t="n">
        <v>18488</v>
      </c>
      <c r="M82" s="437"/>
    </row>
    <row r="83" customFormat="false" ht="19.5" hidden="true" customHeight="true" outlineLevel="0" collapsed="false">
      <c r="A83" s="40"/>
      <c r="B83" s="40"/>
      <c r="C83" s="394"/>
      <c r="D83" s="394"/>
      <c r="E83" s="599"/>
      <c r="F83" s="432" t="s">
        <v>96</v>
      </c>
      <c r="G83" s="432"/>
      <c r="H83" s="432"/>
      <c r="I83" s="434" t="n">
        <v>0</v>
      </c>
      <c r="J83" s="435" t="n">
        <v>0</v>
      </c>
      <c r="K83" s="436" t="s">
        <v>96</v>
      </c>
      <c r="L83" s="437" t="n">
        <v>17648</v>
      </c>
      <c r="M83" s="437"/>
    </row>
    <row r="84" customFormat="false" ht="19.5" hidden="true" customHeight="true" outlineLevel="0" collapsed="false">
      <c r="A84" s="40"/>
      <c r="B84" s="40"/>
      <c r="C84" s="394"/>
      <c r="D84" s="394"/>
      <c r="E84" s="601"/>
      <c r="F84" s="432" t="s">
        <v>97</v>
      </c>
      <c r="G84" s="432"/>
      <c r="H84" s="432"/>
      <c r="I84" s="434" t="n">
        <v>0</v>
      </c>
      <c r="J84" s="435" t="n">
        <v>0</v>
      </c>
      <c r="K84" s="436" t="s">
        <v>97</v>
      </c>
      <c r="L84" s="609" t="n">
        <v>18505</v>
      </c>
      <c r="M84" s="609"/>
    </row>
    <row r="85" customFormat="false" ht="35.85" hidden="true" customHeight="true" outlineLevel="0" collapsed="false">
      <c r="A85" s="44" t="s">
        <v>94</v>
      </c>
      <c r="B85" s="44"/>
      <c r="C85" s="442" t="n">
        <v>41640</v>
      </c>
      <c r="D85" s="442" t="n">
        <v>42735</v>
      </c>
      <c r="E85" s="44"/>
      <c r="F85" s="443"/>
      <c r="G85" s="424"/>
      <c r="H85" s="424"/>
      <c r="I85" s="396" t="n">
        <f aca="false">I81+I77+I73</f>
        <v>21973.43</v>
      </c>
      <c r="J85" s="396" t="n">
        <f aca="false">J81+J77+J73</f>
        <v>0</v>
      </c>
      <c r="K85" s="444"/>
      <c r="L85" s="445" t="n">
        <f aca="false">L81+L77+L73</f>
        <v>108849.429</v>
      </c>
      <c r="M85" s="445"/>
    </row>
    <row r="86" customFormat="false" ht="249.75" hidden="true" customHeight="true" outlineLevel="0" collapsed="false">
      <c r="A86" s="40" t="s">
        <v>61</v>
      </c>
      <c r="B86" s="40" t="s">
        <v>235</v>
      </c>
      <c r="C86" s="394" t="n">
        <v>41640</v>
      </c>
      <c r="D86" s="394" t="n">
        <v>42004</v>
      </c>
      <c r="E86" s="289" t="s">
        <v>237</v>
      </c>
      <c r="F86" s="441" t="n">
        <f aca="false">"#ссыл!+I86+J86+K86"</f>
        <v>0</v>
      </c>
      <c r="G86" s="441"/>
      <c r="H86" s="441"/>
      <c r="I86" s="446" t="n">
        <v>0</v>
      </c>
      <c r="J86" s="446" t="n">
        <v>0</v>
      </c>
      <c r="K86" s="446" t="n">
        <v>113.4</v>
      </c>
      <c r="L86" s="446"/>
      <c r="M86" s="446"/>
    </row>
    <row r="87" customFormat="false" ht="31.5" hidden="true" customHeight="false" outlineLevel="0" collapsed="false">
      <c r="A87" s="40"/>
      <c r="B87" s="40"/>
      <c r="C87" s="394"/>
      <c r="D87" s="394"/>
      <c r="E87" s="44" t="s">
        <v>238</v>
      </c>
      <c r="F87" s="441"/>
      <c r="G87" s="441"/>
      <c r="H87" s="441"/>
      <c r="I87" s="446"/>
      <c r="J87" s="446"/>
      <c r="K87" s="446"/>
      <c r="L87" s="446"/>
      <c r="M87" s="446"/>
    </row>
    <row r="88" customFormat="false" ht="15.75" hidden="true" customHeight="false" outlineLevel="0" collapsed="false">
      <c r="A88" s="40"/>
      <c r="B88" s="40"/>
      <c r="C88" s="394" t="n">
        <v>42005</v>
      </c>
      <c r="D88" s="394" t="n">
        <v>42369</v>
      </c>
      <c r="E88" s="289" t="s">
        <v>239</v>
      </c>
      <c r="F88" s="441" t="n">
        <f aca="false">"#ссыл!+I88+J88+K88"</f>
        <v>0</v>
      </c>
      <c r="G88" s="441"/>
      <c r="H88" s="441"/>
      <c r="I88" s="446" t="n">
        <v>0</v>
      </c>
      <c r="J88" s="446" t="n">
        <v>0</v>
      </c>
      <c r="K88" s="446" t="n">
        <v>1096.49</v>
      </c>
      <c r="L88" s="446"/>
      <c r="M88" s="446"/>
    </row>
    <row r="89" customFormat="false" ht="31.5" hidden="true" customHeight="false" outlineLevel="0" collapsed="false">
      <c r="A89" s="40"/>
      <c r="B89" s="40"/>
      <c r="C89" s="394"/>
      <c r="D89" s="394"/>
      <c r="E89" s="44" t="s">
        <v>238</v>
      </c>
      <c r="F89" s="441"/>
      <c r="G89" s="441"/>
      <c r="H89" s="441"/>
      <c r="I89" s="446"/>
      <c r="J89" s="446"/>
      <c r="K89" s="446"/>
      <c r="L89" s="446"/>
      <c r="M89" s="446"/>
    </row>
    <row r="90" customFormat="false" ht="15.75" hidden="true" customHeight="false" outlineLevel="0" collapsed="false">
      <c r="A90" s="40"/>
      <c r="B90" s="40"/>
      <c r="C90" s="394" t="n">
        <v>42370</v>
      </c>
      <c r="D90" s="394" t="n">
        <v>42735</v>
      </c>
      <c r="E90" s="289" t="s">
        <v>240</v>
      </c>
      <c r="F90" s="441" t="n">
        <f aca="false">"#ссыл!+I90+J90+K90"</f>
        <v>0</v>
      </c>
      <c r="G90" s="441"/>
      <c r="H90" s="441"/>
      <c r="I90" s="446" t="n">
        <v>0</v>
      </c>
      <c r="J90" s="446" t="n">
        <v>0</v>
      </c>
      <c r="K90" s="446" t="n">
        <v>214</v>
      </c>
      <c r="L90" s="446"/>
      <c r="M90" s="446"/>
    </row>
    <row r="91" customFormat="false" ht="31.5" hidden="true" customHeight="false" outlineLevel="0" collapsed="false">
      <c r="A91" s="40"/>
      <c r="B91" s="40"/>
      <c r="C91" s="394"/>
      <c r="D91" s="394"/>
      <c r="E91" s="44" t="s">
        <v>238</v>
      </c>
      <c r="F91" s="441"/>
      <c r="G91" s="441"/>
      <c r="H91" s="441"/>
      <c r="I91" s="446"/>
      <c r="J91" s="446"/>
      <c r="K91" s="446"/>
      <c r="L91" s="446"/>
      <c r="M91" s="446"/>
    </row>
    <row r="92" customFormat="false" ht="18.6" hidden="true" customHeight="true" outlineLevel="0" collapsed="false">
      <c r="A92" s="44" t="s">
        <v>110</v>
      </c>
      <c r="B92" s="44"/>
      <c r="C92" s="442" t="n">
        <v>41640</v>
      </c>
      <c r="D92" s="442" t="n">
        <v>42735</v>
      </c>
      <c r="E92" s="44"/>
      <c r="F92" s="429" t="n">
        <f aca="false">SUM(F86:F91)</f>
        <v>0</v>
      </c>
      <c r="G92" s="429"/>
      <c r="H92" s="429"/>
      <c r="I92" s="430" t="n">
        <f aca="false">SUM(I86:I91)</f>
        <v>0</v>
      </c>
      <c r="J92" s="430" t="n">
        <f aca="false">SUM(J86:J91)</f>
        <v>0</v>
      </c>
      <c r="K92" s="429" t="n">
        <f aca="false">SUM(K86:K91)</f>
        <v>1423.89</v>
      </c>
      <c r="L92" s="429"/>
      <c r="M92" s="429"/>
    </row>
    <row r="93" customFormat="false" ht="36" hidden="true" customHeight="true" outlineLevel="0" collapsed="false">
      <c r="A93" s="289" t="s">
        <v>64</v>
      </c>
      <c r="B93" s="40" t="s">
        <v>67</v>
      </c>
      <c r="C93" s="394" t="n">
        <v>41640</v>
      </c>
      <c r="D93" s="394" t="n">
        <v>42004</v>
      </c>
      <c r="E93" s="289" t="s">
        <v>237</v>
      </c>
      <c r="F93" s="429" t="n">
        <f aca="false">"#ссыл!+I93+J93+K93"</f>
        <v>0</v>
      </c>
      <c r="G93" s="429"/>
      <c r="H93" s="429"/>
      <c r="I93" s="429" t="n">
        <f aca="false">I106+I113</f>
        <v>0</v>
      </c>
      <c r="J93" s="429" t="n">
        <f aca="false">J106+J113</f>
        <v>0</v>
      </c>
      <c r="K93" s="429" t="n">
        <f aca="false">K106+K113</f>
        <v>141.8</v>
      </c>
      <c r="L93" s="429"/>
      <c r="M93" s="429"/>
    </row>
    <row r="94" customFormat="false" ht="15.75" hidden="true" customHeight="true" outlineLevel="0" collapsed="false">
      <c r="A94" s="384" t="s">
        <v>271</v>
      </c>
      <c r="B94" s="40"/>
      <c r="C94" s="394"/>
      <c r="D94" s="394"/>
      <c r="E94" s="44" t="s">
        <v>238</v>
      </c>
      <c r="F94" s="429"/>
      <c r="G94" s="429"/>
      <c r="H94" s="429"/>
      <c r="I94" s="429"/>
      <c r="J94" s="429"/>
      <c r="K94" s="429"/>
      <c r="L94" s="429"/>
      <c r="M94" s="429"/>
    </row>
    <row r="95" customFormat="false" ht="35.25" hidden="true" customHeight="true" outlineLevel="0" collapsed="false">
      <c r="A95" s="384"/>
      <c r="B95" s="40"/>
      <c r="C95" s="394" t="n">
        <v>41640</v>
      </c>
      <c r="D95" s="394" t="n">
        <v>42004</v>
      </c>
      <c r="E95" s="610" t="s">
        <v>189</v>
      </c>
      <c r="F95" s="447" t="s">
        <v>444</v>
      </c>
      <c r="G95" s="447"/>
      <c r="H95" s="447"/>
      <c r="I95" s="448" t="n">
        <f aca="false">I96+I97+I98+I99</f>
        <v>0</v>
      </c>
      <c r="J95" s="448" t="n">
        <f aca="false">J96+J97+J98+J99</f>
        <v>0</v>
      </c>
      <c r="K95" s="449"/>
      <c r="L95" s="450"/>
      <c r="M95" s="611" t="n">
        <f aca="false">M96+M97+M98+M99</f>
        <v>1833.3</v>
      </c>
    </row>
    <row r="96" customFormat="false" ht="26.25" hidden="true" customHeight="true" outlineLevel="0" collapsed="false">
      <c r="A96" s="384"/>
      <c r="B96" s="40"/>
      <c r="C96" s="394"/>
      <c r="D96" s="394"/>
      <c r="E96" s="610"/>
      <c r="F96" s="413" t="s">
        <v>95</v>
      </c>
      <c r="G96" s="413"/>
      <c r="H96" s="413"/>
      <c r="I96" s="414" t="n">
        <f aca="false">I116</f>
        <v>0</v>
      </c>
      <c r="J96" s="414" t="n">
        <f aca="false">J116</f>
        <v>0</v>
      </c>
      <c r="K96" s="451"/>
      <c r="L96" s="452"/>
      <c r="M96" s="612" t="n">
        <f aca="false">M116</f>
        <v>278.2</v>
      </c>
    </row>
    <row r="97" customFormat="false" ht="26.25" hidden="true" customHeight="true" outlineLevel="0" collapsed="false">
      <c r="A97" s="384"/>
      <c r="B97" s="40"/>
      <c r="C97" s="394"/>
      <c r="D97" s="394"/>
      <c r="E97" s="610"/>
      <c r="F97" s="413" t="s">
        <v>96</v>
      </c>
      <c r="G97" s="413"/>
      <c r="H97" s="413"/>
      <c r="I97" s="414" t="n">
        <f aca="false">I117</f>
        <v>0</v>
      </c>
      <c r="J97" s="414" t="n">
        <f aca="false">J117</f>
        <v>0</v>
      </c>
      <c r="K97" s="453"/>
      <c r="L97" s="454"/>
      <c r="M97" s="612" t="n">
        <f aca="false">M117</f>
        <v>993.7</v>
      </c>
    </row>
    <row r="98" customFormat="false" ht="21.75" hidden="true" customHeight="true" outlineLevel="0" collapsed="false">
      <c r="A98" s="384"/>
      <c r="B98" s="40"/>
      <c r="C98" s="394"/>
      <c r="D98" s="394"/>
      <c r="E98" s="610"/>
      <c r="F98" s="413" t="s">
        <v>97</v>
      </c>
      <c r="G98" s="413"/>
      <c r="H98" s="413"/>
      <c r="I98" s="414" t="n">
        <f aca="false">I118</f>
        <v>0</v>
      </c>
      <c r="J98" s="414" t="n">
        <f aca="false">J118</f>
        <v>0</v>
      </c>
      <c r="K98" s="451"/>
      <c r="L98" s="452"/>
      <c r="M98" s="612" t="n">
        <f aca="false">M118</f>
        <v>200.9</v>
      </c>
    </row>
    <row r="99" customFormat="false" ht="33" hidden="true" customHeight="true" outlineLevel="0" collapsed="false">
      <c r="A99" s="384"/>
      <c r="B99" s="40"/>
      <c r="C99" s="394"/>
      <c r="D99" s="394"/>
      <c r="E99" s="44"/>
      <c r="F99" s="455" t="s">
        <v>62</v>
      </c>
      <c r="G99" s="455"/>
      <c r="H99" s="455"/>
      <c r="I99" s="414" t="n">
        <f aca="false">I119</f>
        <v>0</v>
      </c>
      <c r="J99" s="414" t="n">
        <f aca="false">J119</f>
        <v>0</v>
      </c>
      <c r="K99" s="456"/>
      <c r="L99" s="457"/>
      <c r="M99" s="612" t="n">
        <f aca="false">M119+K108</f>
        <v>360.5</v>
      </c>
    </row>
    <row r="100" customFormat="false" ht="33" hidden="true" customHeight="true" outlineLevel="0" collapsed="false">
      <c r="A100" s="384"/>
      <c r="B100" s="40"/>
      <c r="C100" s="458"/>
      <c r="D100" s="458"/>
      <c r="E100" s="610" t="s">
        <v>475</v>
      </c>
      <c r="F100" s="449"/>
      <c r="G100" s="450" t="s">
        <v>444</v>
      </c>
      <c r="H100" s="450"/>
      <c r="I100" s="448" t="n">
        <f aca="false">I101+I102+I103+I104</f>
        <v>0</v>
      </c>
      <c r="J100" s="448" t="n">
        <f aca="false">J101+J102+J103+J104</f>
        <v>0</v>
      </c>
      <c r="K100" s="449"/>
      <c r="L100" s="450"/>
      <c r="M100" s="611" t="n">
        <f aca="false">M101+M102+M103+M104</f>
        <v>1539.3</v>
      </c>
    </row>
    <row r="101" customFormat="false" ht="33" hidden="true" customHeight="true" outlineLevel="0" collapsed="false">
      <c r="A101" s="384"/>
      <c r="B101" s="40"/>
      <c r="C101" s="458"/>
      <c r="D101" s="458"/>
      <c r="E101" s="610"/>
      <c r="F101" s="413" t="s">
        <v>95</v>
      </c>
      <c r="G101" s="413"/>
      <c r="H101" s="413"/>
      <c r="I101" s="414" t="n">
        <f aca="false">I121</f>
        <v>0</v>
      </c>
      <c r="J101" s="414" t="n">
        <f aca="false">J121</f>
        <v>0</v>
      </c>
      <c r="K101" s="451"/>
      <c r="L101" s="452"/>
      <c r="M101" s="612" t="n">
        <f aca="false">M121</f>
        <v>226</v>
      </c>
    </row>
    <row r="102" customFormat="false" ht="33" hidden="true" customHeight="true" outlineLevel="0" collapsed="false">
      <c r="A102" s="384"/>
      <c r="B102" s="40"/>
      <c r="C102" s="458"/>
      <c r="D102" s="458"/>
      <c r="E102" s="610"/>
      <c r="F102" s="413" t="s">
        <v>96</v>
      </c>
      <c r="G102" s="413"/>
      <c r="H102" s="413"/>
      <c r="I102" s="414" t="n">
        <f aca="false">I122</f>
        <v>0</v>
      </c>
      <c r="J102" s="414" t="n">
        <f aca="false">J122</f>
        <v>0</v>
      </c>
      <c r="K102" s="453"/>
      <c r="L102" s="454"/>
      <c r="M102" s="612" t="n">
        <f aca="false">M122</f>
        <v>818</v>
      </c>
    </row>
    <row r="103" customFormat="false" ht="19.5" hidden="true" customHeight="true" outlineLevel="0" collapsed="false">
      <c r="A103" s="384"/>
      <c r="B103" s="40"/>
      <c r="C103" s="394" t="n">
        <v>41640</v>
      </c>
      <c r="D103" s="394" t="n">
        <v>42004</v>
      </c>
      <c r="E103" s="610"/>
      <c r="F103" s="413" t="s">
        <v>97</v>
      </c>
      <c r="G103" s="413"/>
      <c r="H103" s="413"/>
      <c r="I103" s="414" t="n">
        <f aca="false">I123</f>
        <v>0</v>
      </c>
      <c r="J103" s="414" t="n">
        <f aca="false">J123</f>
        <v>0</v>
      </c>
      <c r="K103" s="451"/>
      <c r="L103" s="452"/>
      <c r="M103" s="612" t="n">
        <f aca="false">M123</f>
        <v>213.1</v>
      </c>
    </row>
    <row r="104" customFormat="false" ht="19.5" hidden="true" customHeight="true" outlineLevel="0" collapsed="false">
      <c r="A104" s="384"/>
      <c r="B104" s="40"/>
      <c r="C104" s="394"/>
      <c r="D104" s="394"/>
      <c r="E104" s="44"/>
      <c r="F104" s="455" t="s">
        <v>62</v>
      </c>
      <c r="G104" s="455"/>
      <c r="H104" s="455"/>
      <c r="I104" s="414" t="n">
        <f aca="false">I124</f>
        <v>0</v>
      </c>
      <c r="J104" s="414" t="n">
        <f aca="false">J124</f>
        <v>0</v>
      </c>
      <c r="K104" s="456"/>
      <c r="L104" s="457"/>
      <c r="M104" s="612" t="n">
        <f aca="false">M124+K110</f>
        <v>282.2</v>
      </c>
    </row>
    <row r="105" customFormat="false" ht="18.6" hidden="true" customHeight="true" outlineLevel="0" collapsed="false">
      <c r="A105" s="459" t="s">
        <v>110</v>
      </c>
      <c r="B105" s="459"/>
      <c r="C105" s="460" t="n">
        <v>41640</v>
      </c>
      <c r="D105" s="460" t="n">
        <v>42735</v>
      </c>
      <c r="E105" s="459"/>
      <c r="F105" s="429" t="n">
        <f aca="false">"#ссыл!+#ссыл!++++++F93"</f>
        <v>0</v>
      </c>
      <c r="G105" s="429"/>
      <c r="H105" s="429"/>
      <c r="I105" s="430" t="n">
        <f aca="false">I100+I95+I93</f>
        <v>0</v>
      </c>
      <c r="J105" s="430" t="n">
        <f aca="false">J100+J95+J93</f>
        <v>0</v>
      </c>
      <c r="K105" s="429" t="n">
        <f aca="false">M100+M95+K93</f>
        <v>3514.4</v>
      </c>
      <c r="L105" s="429"/>
      <c r="M105" s="429"/>
    </row>
    <row r="106" customFormat="false" ht="15.75" hidden="true" customHeight="true" outlineLevel="0" collapsed="false">
      <c r="A106" s="289" t="s">
        <v>269</v>
      </c>
      <c r="B106" s="40" t="s">
        <v>67</v>
      </c>
      <c r="C106" s="394" t="n">
        <v>41640</v>
      </c>
      <c r="D106" s="394" t="n">
        <v>42004</v>
      </c>
      <c r="E106" s="289" t="s">
        <v>237</v>
      </c>
      <c r="F106" s="441" t="n">
        <f aca="false">"#ссыл!+I106+J106+K106"</f>
        <v>0</v>
      </c>
      <c r="G106" s="441"/>
      <c r="H106" s="441"/>
      <c r="I106" s="446" t="n">
        <v>0</v>
      </c>
      <c r="J106" s="446" t="n">
        <v>0</v>
      </c>
      <c r="K106" s="446" t="n">
        <v>141.8</v>
      </c>
      <c r="L106" s="446"/>
      <c r="M106" s="446"/>
    </row>
    <row r="107" customFormat="false" ht="189" hidden="true" customHeight="false" outlineLevel="0" collapsed="false">
      <c r="A107" s="289" t="s">
        <v>271</v>
      </c>
      <c r="B107" s="40"/>
      <c r="C107" s="394"/>
      <c r="D107" s="394"/>
      <c r="E107" s="44" t="s">
        <v>238</v>
      </c>
      <c r="F107" s="441"/>
      <c r="G107" s="441"/>
      <c r="H107" s="441"/>
      <c r="I107" s="446"/>
      <c r="J107" s="446"/>
      <c r="K107" s="446"/>
      <c r="L107" s="446"/>
      <c r="M107" s="446"/>
    </row>
    <row r="108" customFormat="false" ht="15.75" hidden="true" customHeight="false" outlineLevel="0" collapsed="false">
      <c r="A108" s="461"/>
      <c r="B108" s="40"/>
      <c r="C108" s="394" t="n">
        <v>41640</v>
      </c>
      <c r="D108" s="394" t="n">
        <v>42004</v>
      </c>
      <c r="E108" s="289" t="s">
        <v>239</v>
      </c>
      <c r="F108" s="441" t="n">
        <f aca="false">"#ссыл!+I108+J108+K108"</f>
        <v>0</v>
      </c>
      <c r="G108" s="441"/>
      <c r="H108" s="441"/>
      <c r="I108" s="446" t="n">
        <v>0</v>
      </c>
      <c r="J108" s="446" t="n">
        <v>0</v>
      </c>
      <c r="K108" s="446" t="n">
        <v>360.5</v>
      </c>
      <c r="L108" s="446"/>
      <c r="M108" s="446"/>
    </row>
    <row r="109" customFormat="false" ht="31.5" hidden="true" customHeight="false" outlineLevel="0" collapsed="false">
      <c r="A109" s="461"/>
      <c r="B109" s="40"/>
      <c r="C109" s="394"/>
      <c r="D109" s="394"/>
      <c r="E109" s="44" t="s">
        <v>238</v>
      </c>
      <c r="F109" s="441"/>
      <c r="G109" s="441"/>
      <c r="H109" s="441"/>
      <c r="I109" s="446"/>
      <c r="J109" s="446"/>
      <c r="K109" s="446"/>
      <c r="L109" s="446"/>
      <c r="M109" s="446"/>
    </row>
    <row r="110" customFormat="false" ht="15.75" hidden="true" customHeight="false" outlineLevel="0" collapsed="false">
      <c r="A110" s="461"/>
      <c r="B110" s="40"/>
      <c r="C110" s="394" t="n">
        <v>41640</v>
      </c>
      <c r="D110" s="394" t="n">
        <v>42004</v>
      </c>
      <c r="E110" s="289" t="s">
        <v>240</v>
      </c>
      <c r="F110" s="441" t="n">
        <f aca="false">"#ссыл!+I110+J110+K110"</f>
        <v>0</v>
      </c>
      <c r="G110" s="441"/>
      <c r="H110" s="441"/>
      <c r="I110" s="446" t="n">
        <v>0</v>
      </c>
      <c r="J110" s="446" t="n">
        <v>0</v>
      </c>
      <c r="K110" s="446" t="n">
        <v>282.2</v>
      </c>
      <c r="L110" s="446"/>
      <c r="M110" s="446"/>
    </row>
    <row r="111" customFormat="false" ht="31.5" hidden="true" customHeight="false" outlineLevel="0" collapsed="false">
      <c r="A111" s="215"/>
      <c r="B111" s="40"/>
      <c r="C111" s="394"/>
      <c r="D111" s="394"/>
      <c r="E111" s="44" t="s">
        <v>238</v>
      </c>
      <c r="F111" s="441"/>
      <c r="G111" s="441"/>
      <c r="H111" s="441"/>
      <c r="I111" s="446"/>
      <c r="J111" s="446"/>
      <c r="K111" s="446"/>
      <c r="L111" s="446"/>
      <c r="M111" s="446"/>
    </row>
    <row r="112" customFormat="false" ht="18.6" hidden="true" customHeight="true" outlineLevel="0" collapsed="false">
      <c r="A112" s="44" t="s">
        <v>110</v>
      </c>
      <c r="B112" s="44"/>
      <c r="C112" s="442" t="n">
        <v>41640</v>
      </c>
      <c r="D112" s="442" t="n">
        <v>42735</v>
      </c>
      <c r="E112" s="44"/>
      <c r="F112" s="429" t="n">
        <f aca="false">SUM(F106:F111)</f>
        <v>0</v>
      </c>
      <c r="G112" s="429"/>
      <c r="H112" s="429"/>
      <c r="I112" s="430" t="n">
        <f aca="false">SUM(I106:I111)</f>
        <v>0</v>
      </c>
      <c r="J112" s="430" t="n">
        <f aca="false">SUM(J106:J111)</f>
        <v>0</v>
      </c>
      <c r="K112" s="429" t="n">
        <f aca="false">SUM(K106:K111)</f>
        <v>784.5</v>
      </c>
      <c r="L112" s="429"/>
      <c r="M112" s="429"/>
    </row>
    <row r="113" customFormat="false" ht="31.5" hidden="true" customHeight="false" outlineLevel="0" collapsed="false">
      <c r="A113" s="289" t="s">
        <v>445</v>
      </c>
      <c r="B113" s="40"/>
      <c r="C113" s="394" t="n">
        <v>41640</v>
      </c>
      <c r="D113" s="394" t="n">
        <v>42004</v>
      </c>
      <c r="E113" s="289" t="s">
        <v>237</v>
      </c>
      <c r="F113" s="441" t="n">
        <f aca="false">"#ссыл!+I113+J113+K113"</f>
        <v>0</v>
      </c>
      <c r="G113" s="441"/>
      <c r="H113" s="441"/>
      <c r="I113" s="446" t="n">
        <v>0</v>
      </c>
      <c r="J113" s="446" t="n">
        <v>0</v>
      </c>
      <c r="K113" s="469" t="n">
        <v>0</v>
      </c>
      <c r="L113" s="469"/>
      <c r="M113" s="469"/>
    </row>
    <row r="114" customFormat="false" ht="85.5" hidden="true" customHeight="true" outlineLevel="0" collapsed="false">
      <c r="A114" s="289" t="s">
        <v>446</v>
      </c>
      <c r="B114" s="40"/>
      <c r="C114" s="394"/>
      <c r="D114" s="394"/>
      <c r="E114" s="44" t="s">
        <v>238</v>
      </c>
      <c r="F114" s="441"/>
      <c r="G114" s="441"/>
      <c r="H114" s="441"/>
      <c r="I114" s="446"/>
      <c r="J114" s="446"/>
      <c r="K114" s="469"/>
      <c r="L114" s="469"/>
      <c r="M114" s="469"/>
    </row>
    <row r="115" customFormat="false" ht="19.5" hidden="true" customHeight="true" outlineLevel="0" collapsed="false">
      <c r="A115" s="461"/>
      <c r="B115" s="40" t="s">
        <v>114</v>
      </c>
      <c r="C115" s="394" t="n">
        <v>41640</v>
      </c>
      <c r="D115" s="394" t="n">
        <v>42004</v>
      </c>
      <c r="E115" s="289" t="s">
        <v>239</v>
      </c>
      <c r="F115" s="449"/>
      <c r="G115" s="450" t="s">
        <v>444</v>
      </c>
      <c r="H115" s="450"/>
      <c r="I115" s="448" t="n">
        <v>0</v>
      </c>
      <c r="J115" s="449" t="n">
        <v>0</v>
      </c>
      <c r="K115" s="462"/>
      <c r="L115" s="463"/>
      <c r="M115" s="613" t="n">
        <f aca="false">M116+M117+M118+M119</f>
        <v>1472.8</v>
      </c>
    </row>
    <row r="116" customFormat="false" ht="19.5" hidden="true" customHeight="true" outlineLevel="0" collapsed="false">
      <c r="A116" s="461"/>
      <c r="B116" s="40"/>
      <c r="C116" s="394"/>
      <c r="D116" s="394"/>
      <c r="E116" s="289"/>
      <c r="F116" s="432" t="s">
        <v>95</v>
      </c>
      <c r="G116" s="432"/>
      <c r="H116" s="432"/>
      <c r="I116" s="446" t="n">
        <v>0</v>
      </c>
      <c r="J116" s="446" t="n">
        <v>0</v>
      </c>
      <c r="K116" s="465" t="s">
        <v>95</v>
      </c>
      <c r="L116" s="466"/>
      <c r="M116" s="466" t="n">
        <v>278.2</v>
      </c>
    </row>
    <row r="117" customFormat="false" ht="19.5" hidden="true" customHeight="true" outlineLevel="0" collapsed="false">
      <c r="A117" s="461"/>
      <c r="B117" s="40"/>
      <c r="C117" s="394"/>
      <c r="D117" s="394"/>
      <c r="E117" s="289"/>
      <c r="F117" s="432" t="s">
        <v>96</v>
      </c>
      <c r="G117" s="432"/>
      <c r="H117" s="432"/>
      <c r="I117" s="446" t="n">
        <v>0</v>
      </c>
      <c r="J117" s="446" t="n">
        <v>0</v>
      </c>
      <c r="K117" s="467" t="s">
        <v>96</v>
      </c>
      <c r="L117" s="446"/>
      <c r="M117" s="446" t="n">
        <v>993.7</v>
      </c>
    </row>
    <row r="118" customFormat="false" ht="19.5" hidden="true" customHeight="true" outlineLevel="0" collapsed="false">
      <c r="A118" s="461"/>
      <c r="B118" s="40"/>
      <c r="C118" s="394"/>
      <c r="D118" s="394"/>
      <c r="E118" s="289"/>
      <c r="F118" s="432" t="s">
        <v>97</v>
      </c>
      <c r="G118" s="432"/>
      <c r="H118" s="432"/>
      <c r="I118" s="446" t="n">
        <v>0</v>
      </c>
      <c r="J118" s="446" t="n">
        <v>0</v>
      </c>
      <c r="K118" s="467" t="s">
        <v>97</v>
      </c>
      <c r="L118" s="446"/>
      <c r="M118" s="446" t="n">
        <v>200.9</v>
      </c>
    </row>
    <row r="119" customFormat="false" ht="19.5" hidden="true" customHeight="true" outlineLevel="0" collapsed="false">
      <c r="A119" s="461"/>
      <c r="B119" s="40"/>
      <c r="C119" s="394"/>
      <c r="D119" s="394"/>
      <c r="E119" s="44" t="s">
        <v>238</v>
      </c>
      <c r="F119" s="468" t="s">
        <v>62</v>
      </c>
      <c r="G119" s="468"/>
      <c r="H119" s="468"/>
      <c r="I119" s="469" t="n">
        <v>0</v>
      </c>
      <c r="J119" s="469" t="n">
        <v>0</v>
      </c>
      <c r="K119" s="470" t="s">
        <v>62</v>
      </c>
      <c r="L119" s="469"/>
      <c r="M119" s="469" t="n">
        <v>0</v>
      </c>
    </row>
    <row r="120" customFormat="false" ht="19.5" hidden="true" customHeight="true" outlineLevel="0" collapsed="false">
      <c r="A120" s="461"/>
      <c r="B120" s="40"/>
      <c r="C120" s="458"/>
      <c r="D120" s="458"/>
      <c r="E120" s="196" t="s">
        <v>475</v>
      </c>
      <c r="F120" s="614" t="s">
        <v>444</v>
      </c>
      <c r="G120" s="614"/>
      <c r="H120" s="614"/>
      <c r="I120" s="429" t="n">
        <f aca="false">I121+I122+I123</f>
        <v>0</v>
      </c>
      <c r="J120" s="429" t="n">
        <f aca="false">J121+J122+J123</f>
        <v>0</v>
      </c>
      <c r="K120" s="463"/>
      <c r="L120" s="463"/>
      <c r="M120" s="613" t="n">
        <f aca="false">M121+M122+M123+M124</f>
        <v>1257.1</v>
      </c>
    </row>
    <row r="121" customFormat="false" ht="19.5" hidden="true" customHeight="true" outlineLevel="0" collapsed="false">
      <c r="A121" s="461"/>
      <c r="B121" s="40"/>
      <c r="C121" s="458"/>
      <c r="D121" s="458"/>
      <c r="E121" s="196"/>
      <c r="F121" s="432" t="s">
        <v>95</v>
      </c>
      <c r="G121" s="432"/>
      <c r="H121" s="432"/>
      <c r="I121" s="469" t="n">
        <v>0</v>
      </c>
      <c r="J121" s="469" t="n">
        <v>0</v>
      </c>
      <c r="K121" s="467" t="s">
        <v>95</v>
      </c>
      <c r="L121" s="446"/>
      <c r="M121" s="446" t="n">
        <v>226</v>
      </c>
    </row>
    <row r="122" customFormat="false" ht="19.5" hidden="true" customHeight="true" outlineLevel="0" collapsed="false">
      <c r="A122" s="461"/>
      <c r="B122" s="40"/>
      <c r="C122" s="458"/>
      <c r="D122" s="458"/>
      <c r="E122" s="196"/>
      <c r="F122" s="432" t="s">
        <v>96</v>
      </c>
      <c r="G122" s="432"/>
      <c r="H122" s="432"/>
      <c r="I122" s="446" t="n">
        <v>0</v>
      </c>
      <c r="J122" s="446" t="n">
        <v>0</v>
      </c>
      <c r="K122" s="467" t="s">
        <v>96</v>
      </c>
      <c r="L122" s="446"/>
      <c r="M122" s="446" t="n">
        <v>818</v>
      </c>
    </row>
    <row r="123" customFormat="false" ht="19.5" hidden="true" customHeight="true" outlineLevel="0" collapsed="false">
      <c r="A123" s="461"/>
      <c r="B123" s="40"/>
      <c r="C123" s="394" t="n">
        <v>41640</v>
      </c>
      <c r="D123" s="394" t="n">
        <v>42004</v>
      </c>
      <c r="E123" s="196"/>
      <c r="F123" s="432" t="s">
        <v>97</v>
      </c>
      <c r="G123" s="432"/>
      <c r="H123" s="432"/>
      <c r="I123" s="446" t="n">
        <v>0</v>
      </c>
      <c r="J123" s="446" t="n">
        <v>0</v>
      </c>
      <c r="K123" s="467" t="s">
        <v>97</v>
      </c>
      <c r="L123" s="446"/>
      <c r="M123" s="446" t="n">
        <v>213.1</v>
      </c>
    </row>
    <row r="124" customFormat="false" ht="19.5" hidden="true" customHeight="true" outlineLevel="0" collapsed="false">
      <c r="A124" s="461"/>
      <c r="B124" s="40"/>
      <c r="C124" s="394"/>
      <c r="D124" s="394"/>
      <c r="E124" s="196"/>
      <c r="F124" s="468" t="s">
        <v>62</v>
      </c>
      <c r="G124" s="468"/>
      <c r="H124" s="468"/>
      <c r="I124" s="466" t="n">
        <v>0</v>
      </c>
      <c r="J124" s="466" t="n">
        <v>0</v>
      </c>
      <c r="K124" s="467" t="s">
        <v>62</v>
      </c>
      <c r="L124" s="446"/>
      <c r="M124" s="465" t="n">
        <v>0</v>
      </c>
    </row>
    <row r="125" customFormat="false" ht="18.6" hidden="true" customHeight="true" outlineLevel="0" collapsed="false">
      <c r="A125" s="45" t="s">
        <v>110</v>
      </c>
      <c r="B125" s="44"/>
      <c r="C125" s="442" t="n">
        <v>41640</v>
      </c>
      <c r="D125" s="442" t="n">
        <v>42735</v>
      </c>
      <c r="E125" s="44"/>
      <c r="F125" s="429" t="n">
        <f aca="false">"#ссыл!+#ссыл!+F113"</f>
        <v>0</v>
      </c>
      <c r="G125" s="429"/>
      <c r="H125" s="429"/>
      <c r="I125" s="430" t="n">
        <f aca="false">I113+I115+I120</f>
        <v>0</v>
      </c>
      <c r="J125" s="430" t="n">
        <f aca="false">J113+J115+J120</f>
        <v>0</v>
      </c>
      <c r="K125" s="429" t="n">
        <f aca="false">M120+M115+K113</f>
        <v>2729.9</v>
      </c>
      <c r="L125" s="429"/>
      <c r="M125" s="429"/>
    </row>
    <row r="126" customFormat="false" ht="15.75" hidden="true" customHeight="true" outlineLevel="0" collapsed="false">
      <c r="A126" s="289" t="s">
        <v>69</v>
      </c>
      <c r="B126" s="40" t="s">
        <v>447</v>
      </c>
      <c r="C126" s="394" t="n">
        <v>41640</v>
      </c>
      <c r="D126" s="394" t="n">
        <v>42004</v>
      </c>
      <c r="E126" s="289" t="s">
        <v>237</v>
      </c>
      <c r="F126" s="414" t="n">
        <f aca="false">F133</f>
        <v>0</v>
      </c>
      <c r="G126" s="414"/>
      <c r="H126" s="414"/>
      <c r="I126" s="414" t="n">
        <f aca="false">I133</f>
        <v>0</v>
      </c>
      <c r="J126" s="414" t="n">
        <f aca="false">J133</f>
        <v>0</v>
      </c>
      <c r="K126" s="615" t="n">
        <f aca="false">K133</f>
        <v>832.375</v>
      </c>
      <c r="L126" s="615"/>
      <c r="M126" s="615"/>
    </row>
    <row r="127" customFormat="false" ht="79.5" hidden="true" customHeight="true" outlineLevel="0" collapsed="false">
      <c r="A127" s="157" t="s">
        <v>71</v>
      </c>
      <c r="B127" s="40"/>
      <c r="C127" s="394"/>
      <c r="D127" s="394"/>
      <c r="E127" s="44" t="s">
        <v>238</v>
      </c>
      <c r="F127" s="414"/>
      <c r="G127" s="414"/>
      <c r="H127" s="414"/>
      <c r="I127" s="414"/>
      <c r="J127" s="414"/>
      <c r="K127" s="615"/>
      <c r="L127" s="615"/>
      <c r="M127" s="615"/>
    </row>
    <row r="128" customFormat="false" ht="15.75" hidden="true" customHeight="false" outlineLevel="0" collapsed="false">
      <c r="A128" s="157"/>
      <c r="B128" s="40"/>
      <c r="C128" s="394" t="n">
        <v>41640</v>
      </c>
      <c r="D128" s="394" t="n">
        <v>42004</v>
      </c>
      <c r="E128" s="289" t="s">
        <v>239</v>
      </c>
      <c r="F128" s="414" t="n">
        <f aca="false">F135</f>
        <v>0</v>
      </c>
      <c r="G128" s="414"/>
      <c r="H128" s="414"/>
      <c r="I128" s="414" t="n">
        <f aca="false">I135</f>
        <v>0</v>
      </c>
      <c r="J128" s="414" t="n">
        <f aca="false">J135</f>
        <v>0</v>
      </c>
      <c r="K128" s="414" t="n">
        <f aca="false">K135</f>
        <v>1057.2</v>
      </c>
      <c r="L128" s="414"/>
      <c r="M128" s="414"/>
    </row>
    <row r="129" customFormat="false" ht="31.5" hidden="true" customHeight="false" outlineLevel="0" collapsed="false">
      <c r="A129" s="157"/>
      <c r="B129" s="40"/>
      <c r="C129" s="394"/>
      <c r="D129" s="394"/>
      <c r="E129" s="44" t="s">
        <v>238</v>
      </c>
      <c r="F129" s="414"/>
      <c r="G129" s="414"/>
      <c r="H129" s="414"/>
      <c r="I129" s="414"/>
      <c r="J129" s="414"/>
      <c r="K129" s="414"/>
      <c r="L129" s="414"/>
      <c r="M129" s="414"/>
    </row>
    <row r="130" customFormat="false" ht="15.75" hidden="true" customHeight="false" outlineLevel="0" collapsed="false">
      <c r="A130" s="157"/>
      <c r="B130" s="40"/>
      <c r="C130" s="394" t="n">
        <v>41640</v>
      </c>
      <c r="D130" s="394" t="n">
        <v>42004</v>
      </c>
      <c r="E130" s="289" t="s">
        <v>240</v>
      </c>
      <c r="F130" s="414" t="n">
        <f aca="false">F137</f>
        <v>0</v>
      </c>
      <c r="G130" s="414"/>
      <c r="H130" s="414"/>
      <c r="I130" s="414" t="n">
        <f aca="false">I137</f>
        <v>0</v>
      </c>
      <c r="J130" s="414" t="n">
        <f aca="false">J137</f>
        <v>0</v>
      </c>
      <c r="K130" s="414" t="n">
        <f aca="false">K137</f>
        <v>1013.1</v>
      </c>
      <c r="L130" s="414"/>
      <c r="M130" s="414"/>
    </row>
    <row r="131" customFormat="false" ht="31.5" hidden="true" customHeight="false" outlineLevel="0" collapsed="false">
      <c r="A131" s="215"/>
      <c r="B131" s="40"/>
      <c r="C131" s="394"/>
      <c r="D131" s="394"/>
      <c r="E131" s="44" t="s">
        <v>238</v>
      </c>
      <c r="F131" s="414"/>
      <c r="G131" s="414"/>
      <c r="H131" s="414"/>
      <c r="I131" s="414"/>
      <c r="J131" s="414"/>
      <c r="K131" s="414"/>
      <c r="L131" s="414"/>
      <c r="M131" s="414"/>
    </row>
    <row r="132" customFormat="false" ht="18.6" hidden="true" customHeight="true" outlineLevel="0" collapsed="false">
      <c r="A132" s="44" t="s">
        <v>94</v>
      </c>
      <c r="B132" s="44"/>
      <c r="C132" s="442" t="n">
        <v>41640</v>
      </c>
      <c r="D132" s="442" t="n">
        <v>42735</v>
      </c>
      <c r="E132" s="44"/>
      <c r="F132" s="429" t="n">
        <f aca="false">SUM(F126:F131)</f>
        <v>0</v>
      </c>
      <c r="G132" s="429"/>
      <c r="H132" s="429"/>
      <c r="I132" s="430" t="n">
        <f aca="false">SUM(I126:I131)</f>
        <v>0</v>
      </c>
      <c r="J132" s="430" t="n">
        <f aca="false">SUM(J126:J131)</f>
        <v>0</v>
      </c>
      <c r="K132" s="429" t="n">
        <f aca="false">SUM(K126:K131)</f>
        <v>2902.675</v>
      </c>
      <c r="L132" s="429"/>
      <c r="M132" s="429"/>
    </row>
    <row r="133" customFormat="false" ht="31.5" hidden="true" customHeight="true" outlineLevel="0" collapsed="false">
      <c r="A133" s="289" t="s">
        <v>72</v>
      </c>
      <c r="B133" s="40" t="s">
        <v>447</v>
      </c>
      <c r="C133" s="394" t="n">
        <v>41640</v>
      </c>
      <c r="D133" s="394" t="n">
        <v>42004</v>
      </c>
      <c r="E133" s="289" t="s">
        <v>237</v>
      </c>
      <c r="F133" s="441" t="n">
        <f aca="false">"#ссыл!+I133+J133+K133"</f>
        <v>0</v>
      </c>
      <c r="G133" s="441"/>
      <c r="H133" s="441"/>
      <c r="I133" s="473" t="n">
        <v>0</v>
      </c>
      <c r="J133" s="473" t="n">
        <v>0</v>
      </c>
      <c r="K133" s="446" t="n">
        <v>832.375</v>
      </c>
      <c r="L133" s="446"/>
      <c r="M133" s="446"/>
    </row>
    <row r="134" customFormat="false" ht="94.5" hidden="true" customHeight="false" outlineLevel="0" collapsed="false">
      <c r="A134" s="289" t="s">
        <v>448</v>
      </c>
      <c r="B134" s="40"/>
      <c r="C134" s="394"/>
      <c r="D134" s="394"/>
      <c r="E134" s="44" t="s">
        <v>238</v>
      </c>
      <c r="F134" s="441"/>
      <c r="G134" s="441"/>
      <c r="H134" s="441"/>
      <c r="I134" s="473"/>
      <c r="J134" s="473"/>
      <c r="K134" s="446"/>
      <c r="L134" s="446"/>
      <c r="M134" s="446"/>
    </row>
    <row r="135" customFormat="false" ht="15.75" hidden="true" customHeight="false" outlineLevel="0" collapsed="false">
      <c r="A135" s="461"/>
      <c r="B135" s="40"/>
      <c r="C135" s="394" t="n">
        <v>41640</v>
      </c>
      <c r="D135" s="394" t="n">
        <v>42004</v>
      </c>
      <c r="E135" s="289" t="s">
        <v>239</v>
      </c>
      <c r="F135" s="441" t="n">
        <f aca="false">"#ссыл!+I135+J135+K135"</f>
        <v>0</v>
      </c>
      <c r="G135" s="441"/>
      <c r="H135" s="441"/>
      <c r="I135" s="473" t="n">
        <v>0</v>
      </c>
      <c r="J135" s="473" t="n">
        <v>0</v>
      </c>
      <c r="K135" s="446" t="n">
        <v>1057.2</v>
      </c>
      <c r="L135" s="446"/>
      <c r="M135" s="446"/>
    </row>
    <row r="136" customFormat="false" ht="31.5" hidden="true" customHeight="false" outlineLevel="0" collapsed="false">
      <c r="A136" s="461"/>
      <c r="B136" s="40"/>
      <c r="C136" s="394"/>
      <c r="D136" s="394"/>
      <c r="E136" s="44" t="s">
        <v>238</v>
      </c>
      <c r="F136" s="441"/>
      <c r="G136" s="441"/>
      <c r="H136" s="441"/>
      <c r="I136" s="473"/>
      <c r="J136" s="473"/>
      <c r="K136" s="446"/>
      <c r="L136" s="446"/>
      <c r="M136" s="446"/>
    </row>
    <row r="137" customFormat="false" ht="15.75" hidden="true" customHeight="false" outlineLevel="0" collapsed="false">
      <c r="A137" s="461"/>
      <c r="B137" s="40"/>
      <c r="C137" s="394" t="n">
        <v>41640</v>
      </c>
      <c r="D137" s="394" t="n">
        <v>42004</v>
      </c>
      <c r="E137" s="289" t="s">
        <v>240</v>
      </c>
      <c r="F137" s="441" t="n">
        <f aca="false">"#ссыл!+I137+J137+K137"</f>
        <v>0</v>
      </c>
      <c r="G137" s="441"/>
      <c r="H137" s="441"/>
      <c r="I137" s="473" t="n">
        <v>0</v>
      </c>
      <c r="J137" s="473" t="n">
        <v>0</v>
      </c>
      <c r="K137" s="446" t="n">
        <v>1013.1</v>
      </c>
      <c r="L137" s="446"/>
      <c r="M137" s="446"/>
    </row>
    <row r="138" customFormat="false" ht="31.5" hidden="true" customHeight="false" outlineLevel="0" collapsed="false">
      <c r="A138" s="215"/>
      <c r="B138" s="40"/>
      <c r="C138" s="394"/>
      <c r="D138" s="394"/>
      <c r="E138" s="44" t="s">
        <v>238</v>
      </c>
      <c r="F138" s="441"/>
      <c r="G138" s="441"/>
      <c r="H138" s="441"/>
      <c r="I138" s="473"/>
      <c r="J138" s="473"/>
      <c r="K138" s="446"/>
      <c r="L138" s="446"/>
      <c r="M138" s="446"/>
    </row>
    <row r="139" customFormat="false" ht="18.6" hidden="true" customHeight="true" outlineLevel="0" collapsed="false">
      <c r="A139" s="44" t="s">
        <v>94</v>
      </c>
      <c r="B139" s="44"/>
      <c r="C139" s="442" t="n">
        <v>41640</v>
      </c>
      <c r="D139" s="442" t="n">
        <v>42735</v>
      </c>
      <c r="E139" s="44"/>
      <c r="F139" s="429" t="n">
        <f aca="false">SUM(F133:F138)</f>
        <v>0</v>
      </c>
      <c r="G139" s="429"/>
      <c r="H139" s="429"/>
      <c r="I139" s="430"/>
      <c r="J139" s="430"/>
      <c r="K139" s="429" t="n">
        <f aca="false">SUM(K133:K138)</f>
        <v>2902.675</v>
      </c>
      <c r="L139" s="429"/>
      <c r="M139" s="429"/>
    </row>
    <row r="140" customFormat="false" ht="15.75" hidden="true" customHeight="false" outlineLevel="0" collapsed="false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</row>
    <row r="141" customFormat="false" ht="15.75" hidden="true" customHeight="false" outlineLevel="0" collapsed="false">
      <c r="A141" s="383"/>
    </row>
    <row r="142" customFormat="false" ht="15.75" hidden="true" customHeight="false" outlineLevel="0" collapsed="false">
      <c r="A142" s="392" t="s">
        <v>118</v>
      </c>
      <c r="B142" s="392"/>
      <c r="C142" s="392"/>
      <c r="D142" s="392"/>
      <c r="E142" s="392"/>
      <c r="F142" s="392"/>
      <c r="G142" s="392"/>
    </row>
    <row r="143" customFormat="false" ht="15.75" hidden="true" customHeight="false" outlineLevel="0" collapsed="false">
      <c r="A143" s="392" t="s">
        <v>119</v>
      </c>
      <c r="B143" s="392"/>
      <c r="C143" s="392"/>
      <c r="D143" s="392"/>
      <c r="E143" s="392"/>
      <c r="F143" s="392"/>
      <c r="G143" s="392"/>
    </row>
    <row r="144" customFormat="false" ht="15.75" hidden="true" customHeight="false" outlineLevel="0" collapsed="false">
      <c r="A144" s="392" t="s">
        <v>120</v>
      </c>
      <c r="B144" s="392"/>
      <c r="C144" s="392"/>
      <c r="D144" s="392"/>
      <c r="E144" s="392"/>
      <c r="F144" s="392"/>
      <c r="G144" s="392"/>
      <c r="H144" s="392"/>
    </row>
    <row r="145" customFormat="false" ht="15" hidden="true" customHeight="false" outlineLevel="0" collapsed="false">
      <c r="A145" s="616" t="s">
        <v>121</v>
      </c>
    </row>
    <row r="146" customFormat="false" ht="15" hidden="true" customHeight="false" outlineLevel="0" collapsed="false">
      <c r="A146" s="616" t="s">
        <v>122</v>
      </c>
    </row>
    <row r="147" customFormat="false" ht="15" hidden="true" customHeight="true" outlineLevel="0" collapsed="false">
      <c r="A147" s="151" t="s">
        <v>3</v>
      </c>
      <c r="B147" s="151" t="s">
        <v>123</v>
      </c>
      <c r="C147" s="152" t="s">
        <v>124</v>
      </c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</row>
    <row r="148" customFormat="false" ht="15" hidden="true" customHeight="true" outlineLevel="0" collapsed="false">
      <c r="A148" s="155" t="s">
        <v>9</v>
      </c>
      <c r="B148" s="155" t="s">
        <v>126</v>
      </c>
      <c r="C148" s="156" t="s">
        <v>127</v>
      </c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 t="s">
        <v>129</v>
      </c>
      <c r="O148" s="156"/>
      <c r="P148" s="156"/>
      <c r="Q148" s="156"/>
      <c r="R148" s="156"/>
      <c r="S148" s="156"/>
      <c r="T148" s="156"/>
    </row>
    <row r="149" customFormat="false" ht="15.75" hidden="true" customHeight="true" outlineLevel="0" collapsed="false">
      <c r="A149" s="461"/>
      <c r="B149" s="155" t="s">
        <v>130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61" t="s">
        <v>131</v>
      </c>
      <c r="O149" s="161"/>
      <c r="P149" s="161"/>
      <c r="Q149" s="161"/>
      <c r="R149" s="161"/>
      <c r="S149" s="161"/>
      <c r="T149" s="161"/>
    </row>
    <row r="150" customFormat="false" ht="15" hidden="true" customHeight="true" outlineLevel="0" collapsed="false">
      <c r="A150" s="461"/>
      <c r="B150" s="461"/>
      <c r="C150" s="28" t="s">
        <v>132</v>
      </c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152"/>
      <c r="O150" s="152"/>
      <c r="P150" s="152"/>
      <c r="Q150" s="152"/>
      <c r="R150" s="152"/>
      <c r="S150" s="152"/>
      <c r="T150" s="152"/>
    </row>
    <row r="151" customFormat="false" ht="15.75" hidden="true" customHeight="true" outlineLevel="0" collapsed="false">
      <c r="A151" s="461"/>
      <c r="B151" s="461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161" t="s">
        <v>132</v>
      </c>
      <c r="O151" s="161"/>
      <c r="P151" s="161"/>
      <c r="Q151" s="161"/>
      <c r="R151" s="161"/>
      <c r="S151" s="161"/>
      <c r="T151" s="161"/>
    </row>
    <row r="152" customFormat="false" ht="15" hidden="true" customHeight="true" outlineLevel="0" collapsed="false">
      <c r="A152" s="461"/>
      <c r="B152" s="461"/>
      <c r="C152" s="28" t="s">
        <v>133</v>
      </c>
      <c r="D152" s="28" t="s">
        <v>134</v>
      </c>
      <c r="E152" s="28"/>
      <c r="F152" s="28" t="s">
        <v>135</v>
      </c>
      <c r="G152" s="28" t="s">
        <v>136</v>
      </c>
      <c r="H152" s="28" t="s">
        <v>137</v>
      </c>
      <c r="I152" s="28" t="s">
        <v>134</v>
      </c>
      <c r="J152" s="28" t="s">
        <v>135</v>
      </c>
      <c r="K152" s="28" t="s">
        <v>136</v>
      </c>
      <c r="L152" s="28" t="s">
        <v>137</v>
      </c>
      <c r="M152" s="28"/>
      <c r="N152" s="155"/>
      <c r="O152" s="28" t="s">
        <v>134</v>
      </c>
      <c r="P152" s="28"/>
      <c r="Q152" s="28" t="s">
        <v>135</v>
      </c>
      <c r="R152" s="28" t="s">
        <v>136</v>
      </c>
      <c r="S152" s="28" t="s">
        <v>137</v>
      </c>
      <c r="T152" s="28"/>
    </row>
    <row r="153" customFormat="false" ht="63.75" hidden="true" customHeight="false" outlineLevel="0" collapsed="false">
      <c r="A153" s="461"/>
      <c r="B153" s="46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33" t="s">
        <v>138</v>
      </c>
      <c r="O153" s="28"/>
      <c r="P153" s="28"/>
      <c r="Q153" s="28"/>
      <c r="R153" s="28"/>
      <c r="S153" s="28"/>
      <c r="T153" s="28"/>
    </row>
    <row r="154" customFormat="false" ht="240" hidden="true" customHeight="false" outlineLevel="0" collapsed="false">
      <c r="A154" s="209" t="n">
        <v>1</v>
      </c>
      <c r="B154" s="496" t="s">
        <v>139</v>
      </c>
      <c r="C154" s="165" t="n">
        <f aca="false">"#ссыл!"</f>
        <v>0</v>
      </c>
      <c r="D154" s="166" t="n">
        <f aca="false">I37</f>
        <v>0</v>
      </c>
      <c r="E154" s="166"/>
      <c r="F154" s="165" t="n">
        <f aca="false">J37</f>
        <v>0</v>
      </c>
      <c r="G154" s="173" t="n">
        <f aca="false">M37</f>
        <v>1087.575</v>
      </c>
      <c r="H154" s="617" t="n">
        <v>0</v>
      </c>
      <c r="I154" s="167" t="n">
        <f aca="false">I42</f>
        <v>0</v>
      </c>
      <c r="J154" s="170" t="n">
        <f aca="false">J42</f>
        <v>0</v>
      </c>
      <c r="K154" s="167" t="n">
        <f aca="false">M42</f>
        <v>2514.19</v>
      </c>
      <c r="L154" s="169" t="n">
        <v>0</v>
      </c>
      <c r="M154" s="169"/>
      <c r="N154" s="170" t="n">
        <f aca="false">"#ссыл!"</f>
        <v>0</v>
      </c>
      <c r="O154" s="171" t="n">
        <f aca="false">I47</f>
        <v>0</v>
      </c>
      <c r="P154" s="171"/>
      <c r="Q154" s="165" t="n">
        <f aca="false">J47</f>
        <v>0</v>
      </c>
      <c r="R154" s="167" t="n">
        <f aca="false">M47</f>
        <v>1509.3</v>
      </c>
      <c r="S154" s="169" t="n">
        <v>0</v>
      </c>
      <c r="T154" s="169"/>
    </row>
    <row r="155" customFormat="false" ht="122.45" hidden="true" customHeight="true" outlineLevel="0" collapsed="false">
      <c r="A155" s="35" t="n">
        <v>2</v>
      </c>
      <c r="B155" s="32" t="s">
        <v>140</v>
      </c>
      <c r="C155" s="170" t="n">
        <f aca="false">"#ссыл!"</f>
        <v>0</v>
      </c>
      <c r="D155" s="172" t="n">
        <f aca="false">I34</f>
        <v>14079.15</v>
      </c>
      <c r="E155" s="172"/>
      <c r="F155" s="170" t="n">
        <f aca="false">J34</f>
        <v>0</v>
      </c>
      <c r="G155" s="173" t="n">
        <f aca="false">M34</f>
        <v>1408</v>
      </c>
      <c r="H155" s="617" t="n">
        <v>0</v>
      </c>
      <c r="I155" s="167" t="n">
        <f aca="false">I39</f>
        <v>0</v>
      </c>
      <c r="J155" s="167" t="n">
        <f aca="false">J39</f>
        <v>0</v>
      </c>
      <c r="K155" s="167" t="n">
        <f aca="false">M39</f>
        <v>19069.2</v>
      </c>
      <c r="L155" s="169" t="n">
        <v>0</v>
      </c>
      <c r="M155" s="169"/>
      <c r="N155" s="170" t="n">
        <f aca="false">"#ссыл!"</f>
        <v>0</v>
      </c>
      <c r="O155" s="174" t="n">
        <f aca="false">I44</f>
        <v>0</v>
      </c>
      <c r="P155" s="174"/>
      <c r="Q155" s="170" t="n">
        <f aca="false">J44</f>
        <v>0</v>
      </c>
      <c r="R155" s="167" t="n">
        <f aca="false">M44</f>
        <v>18714</v>
      </c>
      <c r="S155" s="169" t="n">
        <v>0</v>
      </c>
      <c r="T155" s="169"/>
    </row>
    <row r="156" customFormat="false" ht="150" hidden="true" customHeight="false" outlineLevel="0" collapsed="false">
      <c r="A156" s="35" t="n">
        <v>3</v>
      </c>
      <c r="B156" s="32" t="s">
        <v>141</v>
      </c>
      <c r="C156" s="170" t="n">
        <f aca="false">"#ссыл!"</f>
        <v>0</v>
      </c>
      <c r="D156" s="166" t="n">
        <f aca="false">I35</f>
        <v>0</v>
      </c>
      <c r="E156" s="166"/>
      <c r="F156" s="170" t="n">
        <f aca="false">J35</f>
        <v>0</v>
      </c>
      <c r="G156" s="173" t="n">
        <f aca="false">M35</f>
        <v>0</v>
      </c>
      <c r="H156" s="617" t="n">
        <v>0</v>
      </c>
      <c r="I156" s="167" t="n">
        <f aca="false">I40</f>
        <v>1156.4</v>
      </c>
      <c r="J156" s="167" t="n">
        <f aca="false">J40</f>
        <v>0</v>
      </c>
      <c r="K156" s="167" t="n">
        <f aca="false">M40</f>
        <v>17814.84</v>
      </c>
      <c r="L156" s="169" t="n">
        <v>0</v>
      </c>
      <c r="M156" s="169"/>
      <c r="N156" s="170" t="n">
        <f aca="false">"#ссыл!"</f>
        <v>0</v>
      </c>
      <c r="O156" s="174" t="n">
        <f aca="false">I45</f>
        <v>0</v>
      </c>
      <c r="P156" s="174"/>
      <c r="Q156" s="170" t="n">
        <f aca="false">J45</f>
        <v>0</v>
      </c>
      <c r="R156" s="167" t="n">
        <f aca="false">M45</f>
        <v>18466</v>
      </c>
      <c r="S156" s="169" t="n">
        <v>0</v>
      </c>
      <c r="T156" s="169"/>
    </row>
    <row r="157" customFormat="false" ht="176.1" hidden="true" customHeight="true" outlineLevel="0" collapsed="false">
      <c r="A157" s="35" t="n">
        <v>4</v>
      </c>
      <c r="B157" s="32" t="s">
        <v>142</v>
      </c>
      <c r="C157" s="170" t="n">
        <f aca="false">"#ссыл!"</f>
        <v>0</v>
      </c>
      <c r="D157" s="166" t="n">
        <f aca="false">I36</f>
        <v>3113.89</v>
      </c>
      <c r="E157" s="166"/>
      <c r="F157" s="167" t="n">
        <f aca="false">J41</f>
        <v>0</v>
      </c>
      <c r="G157" s="173" t="n">
        <f aca="false">M36</f>
        <v>533.889</v>
      </c>
      <c r="H157" s="617" t="n">
        <v>0</v>
      </c>
      <c r="I157" s="167" t="n">
        <f aca="false">I41</f>
        <v>3623.99</v>
      </c>
      <c r="J157" s="167" t="n">
        <f aca="false">J41</f>
        <v>0</v>
      </c>
      <c r="K157" s="167" t="n">
        <f aca="false">M41</f>
        <v>16855.3</v>
      </c>
      <c r="L157" s="169" t="n">
        <v>0</v>
      </c>
      <c r="M157" s="169"/>
      <c r="N157" s="170" t="n">
        <f aca="false">"#ссыл!"</f>
        <v>0</v>
      </c>
      <c r="O157" s="174" t="n">
        <f aca="false">I46</f>
        <v>0</v>
      </c>
      <c r="P157" s="174"/>
      <c r="Q157" s="170" t="n">
        <f aca="false">J46</f>
        <v>0</v>
      </c>
      <c r="R157" s="167" t="n">
        <f aca="false">M46</f>
        <v>18718.1</v>
      </c>
      <c r="S157" s="169" t="n">
        <v>0</v>
      </c>
      <c r="T157" s="169"/>
    </row>
    <row r="158" customFormat="false" ht="15.75" hidden="true" customHeight="false" outlineLevel="0" collapsed="false">
      <c r="A158" s="44"/>
      <c r="B158" s="44" t="s">
        <v>94</v>
      </c>
      <c r="C158" s="176" t="n">
        <f aca="false">C157+C156+C155+C154</f>
        <v>0</v>
      </c>
      <c r="D158" s="177" t="n">
        <f aca="false">D157+D156+D155+D154</f>
        <v>17193.04</v>
      </c>
      <c r="E158" s="177"/>
      <c r="F158" s="176" t="n">
        <f aca="false">F157+F156+F155+F154</f>
        <v>0</v>
      </c>
      <c r="G158" s="179" t="n">
        <f aca="false">G157+G156+G155+G154</f>
        <v>3029.464</v>
      </c>
      <c r="H158" s="182" t="n">
        <f aca="false">H157+H156+H155+H154</f>
        <v>0</v>
      </c>
      <c r="I158" s="179" t="n">
        <f aca="false">I157+I156+I155+I154</f>
        <v>4780.39</v>
      </c>
      <c r="J158" s="179" t="n">
        <f aca="false">J157+J156+J155+J154</f>
        <v>0</v>
      </c>
      <c r="K158" s="179" t="n">
        <f aca="false">K157+K156+K155+K154</f>
        <v>56253.53</v>
      </c>
      <c r="L158" s="181" t="n">
        <f aca="false">L157+L156+L155+L154</f>
        <v>0</v>
      </c>
      <c r="M158" s="181"/>
      <c r="N158" s="182" t="n">
        <f aca="false">N157+N156+N155+N154</f>
        <v>0</v>
      </c>
      <c r="O158" s="183" t="n">
        <f aca="false">O157+O156+O155+O154</f>
        <v>0</v>
      </c>
      <c r="P158" s="183"/>
      <c r="Q158" s="184" t="n">
        <f aca="false">Q157+Q156+Q155+Q154</f>
        <v>0</v>
      </c>
      <c r="R158" s="179" t="n">
        <f aca="false">R157+R156+R155+R154</f>
        <v>57407.4</v>
      </c>
      <c r="S158" s="181" t="n">
        <f aca="false">S157+S156+S155+S154</f>
        <v>0</v>
      </c>
      <c r="T158" s="181"/>
    </row>
    <row r="159" customFormat="false" ht="15.75" hidden="true" customHeight="false" outlineLevel="0" collapsed="false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46"/>
    </row>
    <row r="160" customFormat="false" ht="16.5" hidden="true" customHeight="true" outlineLevel="0" collapsed="false">
      <c r="A160" s="189" t="s">
        <v>143</v>
      </c>
      <c r="B160" s="189"/>
      <c r="C160" s="189"/>
      <c r="D160" s="146"/>
      <c r="E160" s="190"/>
      <c r="F160" s="190"/>
      <c r="G160" s="190"/>
      <c r="H160" s="189"/>
      <c r="I160" s="190"/>
      <c r="J160" s="190"/>
      <c r="K160" s="189"/>
      <c r="L160" s="189"/>
      <c r="M160" s="190"/>
      <c r="N160" s="190"/>
      <c r="O160" s="190"/>
      <c r="P160" s="190"/>
      <c r="Q160" s="190"/>
      <c r="R160" s="190"/>
      <c r="S160" s="190"/>
      <c r="T160" s="146"/>
    </row>
    <row r="161" customFormat="false" ht="15.75" hidden="true" customHeight="true" outlineLevel="0" collapsed="false">
      <c r="A161" s="189"/>
      <c r="B161" s="189"/>
      <c r="C161" s="189"/>
      <c r="D161" s="146"/>
      <c r="E161" s="192" t="s">
        <v>144</v>
      </c>
      <c r="F161" s="192"/>
      <c r="G161" s="192"/>
      <c r="H161" s="189"/>
      <c r="I161" s="192"/>
      <c r="J161" s="192"/>
      <c r="K161" s="189"/>
      <c r="L161" s="189"/>
      <c r="M161" s="192"/>
      <c r="N161" s="192"/>
      <c r="O161" s="192"/>
      <c r="P161" s="192" t="s">
        <v>146</v>
      </c>
      <c r="Q161" s="192"/>
      <c r="R161" s="192"/>
      <c r="S161" s="192"/>
      <c r="T161" s="146"/>
    </row>
    <row r="162" customFormat="false" ht="15.75" hidden="true" customHeight="false" outlineLevel="0" collapsed="false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</row>
    <row r="163" customFormat="false" ht="15.75" hidden="true" customHeight="false" outlineLevel="0" collapsed="false">
      <c r="A163" s="490"/>
    </row>
    <row r="164" customFormat="false" ht="62.15" hidden="false" customHeight="true" outlineLevel="0" collapsed="false">
      <c r="A164" s="490"/>
      <c r="G164" s="618" t="s">
        <v>476</v>
      </c>
      <c r="H164" s="618"/>
    </row>
    <row r="165" customFormat="false" ht="36.65" hidden="false" customHeight="true" outlineLevel="0" collapsed="false">
      <c r="A165" s="490"/>
      <c r="G165" s="618" t="s">
        <v>477</v>
      </c>
      <c r="H165" s="618"/>
    </row>
    <row r="166" customFormat="false" ht="15.25" hidden="false" customHeight="true" outlineLevel="0" collapsed="false">
      <c r="A166" s="490"/>
      <c r="G166" s="618" t="s">
        <v>478</v>
      </c>
      <c r="H166" s="618"/>
    </row>
    <row r="167" customFormat="false" ht="15.75" hidden="true" customHeight="false" outlineLevel="0" collapsed="false">
      <c r="A167" s="490"/>
    </row>
    <row r="168" customFormat="false" ht="15.75" hidden="true" customHeight="false" outlineLevel="0" collapsed="false">
      <c r="A168" s="391"/>
    </row>
    <row r="169" customFormat="false" ht="15.25" hidden="false" customHeight="false" outlineLevel="0" collapsed="false">
      <c r="A169" s="392" t="s">
        <v>1</v>
      </c>
      <c r="B169" s="392"/>
      <c r="C169" s="392"/>
      <c r="D169" s="392"/>
      <c r="E169" s="392"/>
      <c r="F169" s="392"/>
      <c r="G169" s="392"/>
      <c r="H169" s="392"/>
    </row>
    <row r="170" customFormat="false" ht="15.25" hidden="false" customHeight="false" outlineLevel="0" collapsed="false">
      <c r="A170" s="392" t="s">
        <v>479</v>
      </c>
      <c r="B170" s="392"/>
      <c r="C170" s="392"/>
      <c r="D170" s="392"/>
      <c r="E170" s="392"/>
      <c r="F170" s="392"/>
      <c r="G170" s="392"/>
      <c r="H170" s="392"/>
    </row>
    <row r="171" customFormat="false" ht="15.75" hidden="true" customHeight="false" outlineLevel="0" collapsed="false">
      <c r="A171" s="391"/>
    </row>
    <row r="172" customFormat="false" ht="34.5" hidden="false" customHeight="true" outlineLevel="0" collapsed="false">
      <c r="A172" s="619" t="s">
        <v>480</v>
      </c>
      <c r="B172" s="619"/>
      <c r="C172" s="619"/>
      <c r="D172" s="619"/>
      <c r="E172" s="619"/>
      <c r="F172" s="619"/>
      <c r="G172" s="619"/>
      <c r="H172" s="619"/>
    </row>
    <row r="173" customFormat="false" ht="15.75" hidden="true" customHeight="false" outlineLevel="0" collapsed="false">
      <c r="A173" s="620"/>
      <c r="B173" s="620"/>
      <c r="C173" s="620"/>
      <c r="D173" s="620"/>
      <c r="E173" s="620"/>
      <c r="F173" s="620"/>
      <c r="G173" s="620"/>
      <c r="H173" s="620"/>
    </row>
    <row r="174" customFormat="false" ht="16.5" hidden="false" customHeight="true" outlineLevel="0" collapsed="false">
      <c r="A174" s="621" t="s">
        <v>150</v>
      </c>
      <c r="B174" s="621"/>
      <c r="C174" s="621"/>
      <c r="D174" s="621"/>
      <c r="E174" s="621"/>
      <c r="F174" s="621"/>
      <c r="G174" s="621"/>
      <c r="H174" s="621"/>
    </row>
    <row r="175" customFormat="false" ht="65.25" hidden="false" customHeight="true" outlineLevel="0" collapsed="false">
      <c r="A175" s="622" t="s">
        <v>481</v>
      </c>
      <c r="B175" s="622" t="s">
        <v>482</v>
      </c>
      <c r="C175" s="622" t="s">
        <v>483</v>
      </c>
      <c r="D175" s="622" t="s">
        <v>154</v>
      </c>
      <c r="E175" s="622" t="s">
        <v>155</v>
      </c>
      <c r="F175" s="622"/>
      <c r="G175" s="622" t="s">
        <v>484</v>
      </c>
      <c r="H175" s="622"/>
    </row>
    <row r="176" customFormat="false" ht="54.35" hidden="false" customHeight="true" outlineLevel="0" collapsed="false">
      <c r="A176" s="622"/>
      <c r="B176" s="622"/>
      <c r="C176" s="622"/>
      <c r="D176" s="622"/>
      <c r="E176" s="622" t="s">
        <v>156</v>
      </c>
      <c r="F176" s="622" t="s">
        <v>485</v>
      </c>
      <c r="G176" s="622" t="s">
        <v>156</v>
      </c>
      <c r="H176" s="622" t="s">
        <v>485</v>
      </c>
    </row>
    <row r="177" customFormat="false" ht="15" hidden="false" customHeight="false" outlineLevel="0" collapsed="false">
      <c r="A177" s="623" t="n">
        <v>1</v>
      </c>
      <c r="B177" s="623" t="n">
        <v>2</v>
      </c>
      <c r="C177" s="623" t="n">
        <v>3</v>
      </c>
      <c r="D177" s="623" t="n">
        <v>4</v>
      </c>
      <c r="E177" s="623" t="n">
        <v>5</v>
      </c>
      <c r="F177" s="623" t="n">
        <v>6</v>
      </c>
      <c r="G177" s="623" t="n">
        <v>7</v>
      </c>
      <c r="H177" s="623" t="n">
        <v>8</v>
      </c>
    </row>
    <row r="178" customFormat="false" ht="93.25" hidden="false" customHeight="true" outlineLevel="0" collapsed="false">
      <c r="A178" s="624" t="s">
        <v>486</v>
      </c>
      <c r="B178" s="622" t="s">
        <v>487</v>
      </c>
      <c r="C178" s="625" t="s">
        <v>488</v>
      </c>
      <c r="D178" s="622" t="s">
        <v>160</v>
      </c>
      <c r="E178" s="622" t="n">
        <v>38548.84</v>
      </c>
      <c r="F178" s="622"/>
      <c r="G178" s="622"/>
      <c r="H178" s="622"/>
    </row>
    <row r="179" customFormat="false" ht="12.85" hidden="true" customHeight="false" outlineLevel="0" collapsed="false">
      <c r="A179" s="624"/>
      <c r="B179" s="622"/>
      <c r="C179" s="622"/>
      <c r="D179" s="622"/>
      <c r="E179" s="622"/>
      <c r="F179" s="622"/>
      <c r="G179" s="622"/>
      <c r="H179" s="622"/>
    </row>
    <row r="180" customFormat="false" ht="12.85" hidden="true" customHeight="false" outlineLevel="0" collapsed="false">
      <c r="A180" s="624"/>
      <c r="B180" s="622"/>
      <c r="C180" s="622"/>
      <c r="D180" s="622"/>
      <c r="E180" s="622"/>
      <c r="F180" s="622"/>
      <c r="G180" s="622"/>
      <c r="H180" s="622"/>
    </row>
    <row r="181" customFormat="false" ht="12.85" hidden="true" customHeight="false" outlineLevel="0" collapsed="false">
      <c r="A181" s="624"/>
      <c r="B181" s="622"/>
      <c r="C181" s="622"/>
      <c r="D181" s="622"/>
      <c r="E181" s="622"/>
      <c r="F181" s="622"/>
      <c r="G181" s="622"/>
      <c r="H181" s="622"/>
    </row>
    <row r="182" customFormat="false" ht="12.85" hidden="true" customHeight="false" outlineLevel="0" collapsed="false">
      <c r="A182" s="624"/>
      <c r="B182" s="622"/>
      <c r="C182" s="622"/>
      <c r="D182" s="622"/>
      <c r="E182" s="622"/>
      <c r="F182" s="622"/>
      <c r="G182" s="622"/>
      <c r="H182" s="622"/>
    </row>
    <row r="183" customFormat="false" ht="12.85" hidden="true" customHeight="false" outlineLevel="0" collapsed="false">
      <c r="A183" s="624"/>
      <c r="B183" s="622"/>
      <c r="C183" s="622"/>
      <c r="D183" s="622"/>
      <c r="E183" s="622"/>
      <c r="F183" s="622"/>
      <c r="G183" s="622"/>
      <c r="H183" s="622"/>
    </row>
    <row r="184" customFormat="false" ht="12.85" hidden="true" customHeight="false" outlineLevel="0" collapsed="false">
      <c r="A184" s="624"/>
      <c r="B184" s="622"/>
      <c r="C184" s="622"/>
      <c r="D184" s="622"/>
      <c r="E184" s="622"/>
      <c r="F184" s="622"/>
      <c r="G184" s="622"/>
      <c r="H184" s="622"/>
    </row>
    <row r="185" customFormat="false" ht="31.5" hidden="true" customHeight="true" outlineLevel="0" collapsed="false">
      <c r="A185" s="624"/>
      <c r="B185" s="622"/>
      <c r="C185" s="622"/>
      <c r="D185" s="622"/>
      <c r="E185" s="622"/>
      <c r="F185" s="622"/>
      <c r="G185" s="622"/>
      <c r="H185" s="622"/>
    </row>
    <row r="186" customFormat="false" ht="12.85" hidden="true" customHeight="false" outlineLevel="0" collapsed="false">
      <c r="A186" s="624"/>
      <c r="B186" s="622"/>
      <c r="C186" s="622"/>
      <c r="D186" s="622"/>
      <c r="E186" s="622"/>
      <c r="F186" s="622"/>
      <c r="G186" s="622"/>
      <c r="H186" s="622"/>
    </row>
    <row r="187" customFormat="false" ht="12.85" hidden="true" customHeight="false" outlineLevel="0" collapsed="false">
      <c r="A187" s="624"/>
      <c r="B187" s="622"/>
      <c r="C187" s="622"/>
      <c r="D187" s="622"/>
      <c r="E187" s="622"/>
      <c r="F187" s="622"/>
      <c r="G187" s="622"/>
      <c r="H187" s="622"/>
    </row>
    <row r="188" customFormat="false" ht="88.5" hidden="true" customHeight="true" outlineLevel="0" collapsed="false">
      <c r="A188" s="624"/>
      <c r="B188" s="622"/>
      <c r="C188" s="625"/>
      <c r="D188" s="622"/>
      <c r="E188" s="622"/>
      <c r="F188" s="622"/>
      <c r="G188" s="622"/>
      <c r="H188" s="622"/>
    </row>
    <row r="189" customFormat="false" ht="30" hidden="true" customHeight="true" outlineLevel="0" collapsed="false">
      <c r="A189" s="624"/>
      <c r="B189" s="622"/>
      <c r="C189" s="625"/>
      <c r="D189" s="622"/>
      <c r="E189" s="622"/>
      <c r="F189" s="622"/>
      <c r="G189" s="622"/>
      <c r="H189" s="622"/>
    </row>
    <row r="190" customFormat="false" ht="12.85" hidden="true" customHeight="false" outlineLevel="0" collapsed="false">
      <c r="A190" s="624"/>
      <c r="B190" s="622"/>
      <c r="C190" s="625"/>
      <c r="D190" s="622"/>
      <c r="E190" s="622"/>
      <c r="F190" s="622"/>
      <c r="G190" s="622"/>
      <c r="H190" s="622"/>
    </row>
    <row r="191" customFormat="false" ht="12.85" hidden="true" customHeight="false" outlineLevel="0" collapsed="false">
      <c r="A191" s="624"/>
      <c r="B191" s="622"/>
      <c r="C191" s="625"/>
      <c r="D191" s="622"/>
      <c r="E191" s="622"/>
      <c r="F191" s="622"/>
      <c r="G191" s="622"/>
      <c r="H191" s="622"/>
    </row>
    <row r="192" customFormat="false" ht="45.75" hidden="true" customHeight="true" outlineLevel="0" collapsed="false">
      <c r="A192" s="624"/>
      <c r="B192" s="622"/>
      <c r="C192" s="622"/>
      <c r="D192" s="622"/>
      <c r="E192" s="622"/>
      <c r="F192" s="622"/>
      <c r="G192" s="622"/>
      <c r="H192" s="622"/>
    </row>
    <row r="193" customFormat="false" ht="224.25" hidden="true" customHeight="true" outlineLevel="0" collapsed="false">
      <c r="A193" s="624"/>
      <c r="B193" s="622"/>
      <c r="C193" s="622"/>
      <c r="D193" s="622"/>
      <c r="E193" s="622"/>
      <c r="F193" s="622"/>
      <c r="G193" s="622"/>
      <c r="H193" s="622"/>
    </row>
    <row r="194" customFormat="false" ht="12.85" hidden="true" customHeight="false" outlineLevel="0" collapsed="false">
      <c r="A194" s="624"/>
      <c r="B194" s="622"/>
      <c r="C194" s="622"/>
      <c r="D194" s="622"/>
      <c r="E194" s="622"/>
      <c r="F194" s="622"/>
      <c r="G194" s="622"/>
      <c r="H194" s="622"/>
    </row>
    <row r="195" customFormat="false" ht="60.75" hidden="true" customHeight="true" outlineLevel="0" collapsed="false">
      <c r="A195" s="624"/>
      <c r="B195" s="622"/>
      <c r="C195" s="622"/>
      <c r="D195" s="622"/>
      <c r="E195" s="622"/>
      <c r="F195" s="622"/>
      <c r="G195" s="622"/>
      <c r="H195" s="622"/>
    </row>
    <row r="196" customFormat="false" ht="12.85" hidden="true" customHeight="false" outlineLevel="0" collapsed="false">
      <c r="A196" s="624"/>
      <c r="B196" s="622"/>
      <c r="C196" s="622"/>
      <c r="D196" s="622"/>
      <c r="E196" s="622"/>
      <c r="F196" s="622"/>
      <c r="G196" s="622"/>
      <c r="H196" s="622"/>
    </row>
    <row r="197" customFormat="false" ht="12.85" hidden="true" customHeight="false" outlineLevel="0" collapsed="false">
      <c r="A197" s="624"/>
      <c r="B197" s="622"/>
      <c r="C197" s="622"/>
      <c r="D197" s="622"/>
      <c r="E197" s="622"/>
      <c r="F197" s="622"/>
      <c r="G197" s="622"/>
      <c r="H197" s="622"/>
    </row>
    <row r="198" customFormat="false" ht="12.85" hidden="true" customHeight="false" outlineLevel="0" collapsed="false">
      <c r="A198" s="624"/>
      <c r="B198" s="622"/>
      <c r="C198" s="622"/>
      <c r="D198" s="622"/>
      <c r="E198" s="622"/>
      <c r="F198" s="622"/>
      <c r="G198" s="622"/>
      <c r="H198" s="622"/>
    </row>
    <row r="199" customFormat="false" ht="12.85" hidden="true" customHeight="false" outlineLevel="0" collapsed="false">
      <c r="A199" s="624"/>
      <c r="B199" s="622"/>
      <c r="C199" s="622"/>
      <c r="D199" s="622"/>
      <c r="E199" s="622"/>
      <c r="F199" s="622"/>
      <c r="G199" s="622"/>
      <c r="H199" s="622"/>
    </row>
    <row r="200" customFormat="false" ht="12.85" hidden="true" customHeight="false" outlineLevel="0" collapsed="false">
      <c r="A200" s="624"/>
      <c r="B200" s="622"/>
      <c r="C200" s="622"/>
      <c r="D200" s="622"/>
      <c r="E200" s="622"/>
      <c r="F200" s="622"/>
      <c r="G200" s="622"/>
      <c r="H200" s="622"/>
    </row>
    <row r="201" customFormat="false" ht="12.85" hidden="true" customHeight="false" outlineLevel="0" collapsed="false">
      <c r="A201" s="624"/>
      <c r="B201" s="622"/>
      <c r="C201" s="622"/>
      <c r="D201" s="622"/>
      <c r="E201" s="622"/>
      <c r="F201" s="622"/>
      <c r="G201" s="622"/>
      <c r="H201" s="622"/>
    </row>
    <row r="202" customFormat="false" ht="12.85" hidden="true" customHeight="false" outlineLevel="0" collapsed="false">
      <c r="A202" s="624"/>
      <c r="B202" s="622"/>
      <c r="C202" s="622"/>
      <c r="D202" s="622"/>
      <c r="E202" s="622"/>
      <c r="F202" s="622"/>
      <c r="G202" s="622"/>
      <c r="H202" s="622"/>
    </row>
    <row r="203" customFormat="false" ht="12.85" hidden="true" customHeight="false" outlineLevel="0" collapsed="false">
      <c r="A203" s="624"/>
      <c r="B203" s="622"/>
      <c r="C203" s="622"/>
      <c r="D203" s="622"/>
      <c r="E203" s="622"/>
      <c r="F203" s="622"/>
      <c r="G203" s="622"/>
      <c r="H203" s="622"/>
    </row>
    <row r="204" customFormat="false" ht="12.85" hidden="true" customHeight="false" outlineLevel="0" collapsed="false">
      <c r="A204" s="624"/>
      <c r="B204" s="622"/>
      <c r="C204" s="622"/>
      <c r="D204" s="622"/>
      <c r="E204" s="622"/>
      <c r="F204" s="622"/>
      <c r="G204" s="622"/>
      <c r="H204" s="622"/>
    </row>
    <row r="205" customFormat="false" ht="18" hidden="true" customHeight="true" outlineLevel="0" collapsed="false">
      <c r="A205" s="624"/>
      <c r="B205" s="622"/>
      <c r="C205" s="622"/>
      <c r="D205" s="622"/>
      <c r="E205" s="622"/>
      <c r="F205" s="622"/>
      <c r="G205" s="622"/>
      <c r="H205" s="622"/>
    </row>
    <row r="206" customFormat="false" ht="12.85" hidden="true" customHeight="false" outlineLevel="0" collapsed="false">
      <c r="A206" s="624"/>
      <c r="B206" s="622"/>
      <c r="C206" s="622"/>
      <c r="D206" s="622"/>
      <c r="E206" s="622"/>
      <c r="F206" s="622"/>
      <c r="G206" s="622"/>
      <c r="H206" s="622"/>
    </row>
    <row r="207" customFormat="false" ht="12.85" hidden="true" customHeight="false" outlineLevel="0" collapsed="false">
      <c r="A207" s="624"/>
      <c r="B207" s="622"/>
      <c r="C207" s="622"/>
      <c r="D207" s="622"/>
      <c r="E207" s="622"/>
      <c r="F207" s="622"/>
      <c r="G207" s="622"/>
      <c r="H207" s="622"/>
    </row>
    <row r="208" customFormat="false" ht="12.85" hidden="true" customHeight="false" outlineLevel="0" collapsed="false">
      <c r="A208" s="624"/>
      <c r="B208" s="622"/>
      <c r="C208" s="622"/>
      <c r="D208" s="622"/>
      <c r="E208" s="622"/>
      <c r="F208" s="622"/>
      <c r="G208" s="622"/>
      <c r="H208" s="622"/>
    </row>
    <row r="209" customFormat="false" ht="42.75" hidden="true" customHeight="true" outlineLevel="0" collapsed="false">
      <c r="A209" s="624"/>
      <c r="B209" s="622"/>
      <c r="C209" s="622"/>
      <c r="D209" s="622"/>
      <c r="E209" s="622"/>
      <c r="F209" s="622"/>
      <c r="G209" s="622"/>
      <c r="H209" s="622"/>
    </row>
    <row r="210" customFormat="false" ht="30" hidden="true" customHeight="true" outlineLevel="0" collapsed="false">
      <c r="A210" s="624"/>
      <c r="B210" s="622"/>
      <c r="C210" s="622"/>
      <c r="D210" s="622"/>
      <c r="E210" s="622"/>
      <c r="F210" s="622"/>
      <c r="G210" s="622"/>
      <c r="H210" s="622"/>
    </row>
    <row r="211" customFormat="false" ht="30" hidden="true" customHeight="true" outlineLevel="0" collapsed="false">
      <c r="A211" s="624"/>
      <c r="B211" s="622"/>
      <c r="C211" s="622"/>
      <c r="D211" s="622"/>
      <c r="E211" s="622"/>
      <c r="F211" s="622"/>
      <c r="G211" s="622"/>
      <c r="H211" s="622"/>
    </row>
    <row r="212" customFormat="false" ht="12.85" hidden="true" customHeight="false" outlineLevel="0" collapsed="false">
      <c r="A212" s="624"/>
      <c r="B212" s="622"/>
      <c r="C212" s="622"/>
      <c r="D212" s="622"/>
      <c r="E212" s="622"/>
      <c r="F212" s="622"/>
      <c r="G212" s="622"/>
      <c r="H212" s="622"/>
    </row>
    <row r="213" customFormat="false" ht="12.85" hidden="true" customHeight="false" outlineLevel="0" collapsed="false">
      <c r="A213" s="624"/>
      <c r="B213" s="622"/>
      <c r="C213" s="622"/>
      <c r="D213" s="622"/>
      <c r="E213" s="622"/>
      <c r="F213" s="622"/>
      <c r="G213" s="622"/>
      <c r="H213" s="622"/>
    </row>
    <row r="214" customFormat="false" ht="12.85" hidden="true" customHeight="false" outlineLevel="0" collapsed="false">
      <c r="A214" s="624"/>
      <c r="B214" s="622"/>
      <c r="C214" s="622"/>
      <c r="D214" s="622"/>
      <c r="E214" s="622"/>
      <c r="F214" s="622"/>
      <c r="G214" s="622"/>
      <c r="H214" s="622"/>
    </row>
    <row r="215" customFormat="false" ht="12.85" hidden="true" customHeight="false" outlineLevel="0" collapsed="false">
      <c r="A215" s="624"/>
      <c r="B215" s="622"/>
      <c r="C215" s="622"/>
      <c r="D215" s="622"/>
      <c r="E215" s="622"/>
      <c r="F215" s="622"/>
      <c r="G215" s="622"/>
      <c r="H215" s="622"/>
    </row>
    <row r="216" customFormat="false" ht="12.85" hidden="true" customHeight="false" outlineLevel="0" collapsed="false">
      <c r="A216" s="624"/>
      <c r="B216" s="622"/>
      <c r="C216" s="622"/>
      <c r="D216" s="622"/>
      <c r="E216" s="622"/>
      <c r="F216" s="622"/>
      <c r="G216" s="622"/>
      <c r="H216" s="622"/>
    </row>
    <row r="217" customFormat="false" ht="12.85" hidden="true" customHeight="false" outlineLevel="0" collapsed="false">
      <c r="A217" s="624"/>
      <c r="B217" s="622"/>
      <c r="C217" s="622"/>
      <c r="D217" s="622"/>
      <c r="E217" s="622"/>
      <c r="F217" s="622"/>
      <c r="G217" s="622"/>
      <c r="H217" s="622"/>
    </row>
    <row r="218" customFormat="false" ht="12.85" hidden="true" customHeight="false" outlineLevel="0" collapsed="false">
      <c r="A218" s="624"/>
      <c r="B218" s="622"/>
      <c r="C218" s="622"/>
      <c r="D218" s="622"/>
      <c r="E218" s="622"/>
      <c r="F218" s="622"/>
      <c r="G218" s="622"/>
      <c r="H218" s="622"/>
    </row>
    <row r="219" customFormat="false" ht="12.85" hidden="true" customHeight="false" outlineLevel="0" collapsed="false">
      <c r="A219" s="624"/>
      <c r="B219" s="622"/>
      <c r="C219" s="622"/>
      <c r="D219" s="622"/>
      <c r="E219" s="622"/>
      <c r="F219" s="622"/>
      <c r="G219" s="622"/>
      <c r="H219" s="622"/>
    </row>
    <row r="220" customFormat="false" ht="12.85" hidden="true" customHeight="false" outlineLevel="0" collapsed="false">
      <c r="A220" s="624"/>
      <c r="B220" s="622"/>
      <c r="C220" s="622"/>
      <c r="D220" s="622"/>
      <c r="E220" s="622"/>
      <c r="F220" s="622"/>
      <c r="G220" s="622"/>
      <c r="H220" s="622"/>
    </row>
    <row r="221" customFormat="false" ht="12.85" hidden="true" customHeight="false" outlineLevel="0" collapsed="false">
      <c r="A221" s="624"/>
      <c r="B221" s="622"/>
      <c r="C221" s="622"/>
      <c r="D221" s="622"/>
      <c r="E221" s="622"/>
      <c r="F221" s="622"/>
      <c r="G221" s="622"/>
      <c r="H221" s="622"/>
    </row>
    <row r="222" customFormat="false" ht="12.85" hidden="true" customHeight="false" outlineLevel="0" collapsed="false">
      <c r="A222" s="624"/>
      <c r="B222" s="622"/>
      <c r="C222" s="622"/>
      <c r="D222" s="622"/>
      <c r="E222" s="622"/>
      <c r="F222" s="622"/>
      <c r="G222" s="622"/>
      <c r="H222" s="622"/>
    </row>
    <row r="223" customFormat="false" ht="30" hidden="true" customHeight="true" outlineLevel="0" collapsed="false">
      <c r="A223" s="624"/>
      <c r="B223" s="622"/>
      <c r="C223" s="622"/>
      <c r="D223" s="622"/>
      <c r="E223" s="622"/>
      <c r="F223" s="622"/>
      <c r="G223" s="622"/>
      <c r="H223" s="622"/>
    </row>
    <row r="224" customFormat="false" ht="12.85" hidden="true" customHeight="false" outlineLevel="0" collapsed="false">
      <c r="A224" s="624"/>
      <c r="B224" s="622"/>
      <c r="C224" s="622"/>
      <c r="D224" s="622"/>
      <c r="E224" s="622"/>
      <c r="F224" s="622"/>
      <c r="G224" s="622"/>
      <c r="H224" s="622"/>
    </row>
    <row r="225" customFormat="false" ht="30" hidden="true" customHeight="true" outlineLevel="0" collapsed="false">
      <c r="A225" s="624"/>
      <c r="B225" s="622"/>
      <c r="C225" s="622"/>
      <c r="D225" s="622"/>
      <c r="E225" s="622"/>
      <c r="F225" s="622"/>
      <c r="G225" s="622"/>
      <c r="H225" s="622"/>
    </row>
    <row r="226" customFormat="false" ht="45" hidden="true" customHeight="true" outlineLevel="0" collapsed="false">
      <c r="A226" s="624"/>
      <c r="B226" s="622"/>
      <c r="C226" s="622"/>
      <c r="D226" s="622"/>
      <c r="E226" s="622"/>
      <c r="F226" s="622"/>
      <c r="G226" s="622"/>
      <c r="H226" s="622"/>
    </row>
    <row r="227" customFormat="false" ht="12.85" hidden="true" customHeight="false" outlineLevel="0" collapsed="false">
      <c r="A227" s="624"/>
      <c r="B227" s="622"/>
      <c r="C227" s="622"/>
      <c r="D227" s="622"/>
      <c r="E227" s="622"/>
      <c r="F227" s="622"/>
      <c r="G227" s="622"/>
      <c r="H227" s="622"/>
    </row>
    <row r="228" customFormat="false" ht="12.85" hidden="true" customHeight="false" outlineLevel="0" collapsed="false">
      <c r="A228" s="624"/>
      <c r="B228" s="622"/>
      <c r="C228" s="622"/>
      <c r="D228" s="622"/>
      <c r="E228" s="622"/>
      <c r="F228" s="622"/>
      <c r="G228" s="622"/>
      <c r="H228" s="622"/>
    </row>
    <row r="229" customFormat="false" ht="45" hidden="true" customHeight="true" outlineLevel="0" collapsed="false">
      <c r="A229" s="624"/>
      <c r="B229" s="622"/>
      <c r="C229" s="622"/>
      <c r="D229" s="622"/>
      <c r="E229" s="622"/>
      <c r="F229" s="622"/>
      <c r="G229" s="622"/>
      <c r="H229" s="622"/>
    </row>
    <row r="230" customFormat="false" ht="12.85" hidden="true" customHeight="false" outlineLevel="0" collapsed="false">
      <c r="A230" s="624"/>
      <c r="B230" s="622"/>
      <c r="C230" s="625"/>
      <c r="D230" s="622"/>
      <c r="E230" s="622"/>
      <c r="F230" s="622"/>
      <c r="G230" s="622"/>
      <c r="H230" s="622"/>
    </row>
    <row r="231" customFormat="false" ht="30" hidden="true" customHeight="true" outlineLevel="0" collapsed="false">
      <c r="A231" s="624"/>
      <c r="B231" s="622"/>
      <c r="C231" s="622"/>
      <c r="D231" s="622"/>
      <c r="E231" s="622"/>
      <c r="F231" s="622"/>
      <c r="G231" s="622"/>
      <c r="H231" s="622"/>
    </row>
    <row r="232" customFormat="false" ht="30" hidden="true" customHeight="true" outlineLevel="0" collapsed="false">
      <c r="A232" s="624"/>
      <c r="B232" s="622"/>
      <c r="C232" s="622"/>
      <c r="D232" s="622"/>
      <c r="E232" s="622"/>
      <c r="F232" s="622"/>
      <c r="G232" s="622"/>
      <c r="H232" s="622"/>
    </row>
    <row r="233" customFormat="false" ht="12.85" hidden="true" customHeight="false" outlineLevel="0" collapsed="false">
      <c r="A233" s="624"/>
      <c r="B233" s="622"/>
      <c r="C233" s="622"/>
      <c r="D233" s="622"/>
      <c r="E233" s="622"/>
      <c r="F233" s="622"/>
      <c r="G233" s="622"/>
      <c r="H233" s="622"/>
    </row>
    <row r="234" customFormat="false" ht="12.85" hidden="true" customHeight="false" outlineLevel="0" collapsed="false">
      <c r="A234" s="624"/>
      <c r="B234" s="622"/>
      <c r="C234" s="622"/>
      <c r="D234" s="622"/>
      <c r="E234" s="622"/>
      <c r="F234" s="622"/>
      <c r="G234" s="622"/>
      <c r="H234" s="622"/>
    </row>
    <row r="235" customFormat="false" ht="12.85" hidden="true" customHeight="false" outlineLevel="0" collapsed="false">
      <c r="A235" s="624"/>
      <c r="B235" s="622"/>
      <c r="C235" s="622"/>
      <c r="D235" s="622"/>
      <c r="E235" s="622"/>
      <c r="F235" s="622"/>
      <c r="G235" s="622"/>
      <c r="H235" s="622"/>
    </row>
    <row r="236" customFormat="false" ht="12.85" hidden="true" customHeight="false" outlineLevel="0" collapsed="false">
      <c r="A236" s="624"/>
      <c r="B236" s="622"/>
      <c r="C236" s="622"/>
      <c r="D236" s="622"/>
      <c r="E236" s="622"/>
      <c r="F236" s="622"/>
      <c r="G236" s="622"/>
      <c r="H236" s="622"/>
    </row>
    <row r="237" customFormat="false" ht="12.85" hidden="true" customHeight="false" outlineLevel="0" collapsed="false">
      <c r="A237" s="624"/>
      <c r="B237" s="622"/>
      <c r="C237" s="622"/>
      <c r="D237" s="622"/>
      <c r="E237" s="622"/>
      <c r="F237" s="622"/>
      <c r="G237" s="622"/>
      <c r="H237" s="622"/>
    </row>
    <row r="238" customFormat="false" ht="12.85" hidden="true" customHeight="false" outlineLevel="0" collapsed="false">
      <c r="A238" s="624"/>
      <c r="B238" s="622"/>
      <c r="C238" s="622"/>
      <c r="D238" s="622"/>
      <c r="E238" s="622"/>
      <c r="F238" s="622"/>
      <c r="G238" s="622"/>
      <c r="H238" s="622"/>
    </row>
    <row r="239" customFormat="false" ht="12.85" hidden="true" customHeight="false" outlineLevel="0" collapsed="false">
      <c r="A239" s="624"/>
      <c r="B239" s="622"/>
      <c r="C239" s="622"/>
      <c r="D239" s="622"/>
      <c r="E239" s="622"/>
      <c r="F239" s="622"/>
      <c r="G239" s="622"/>
      <c r="H239" s="622"/>
    </row>
    <row r="240" customFormat="false" ht="12.85" hidden="true" customHeight="false" outlineLevel="0" collapsed="false">
      <c r="A240" s="624"/>
      <c r="B240" s="622"/>
      <c r="C240" s="622"/>
      <c r="D240" s="622"/>
      <c r="E240" s="622"/>
      <c r="F240" s="622"/>
      <c r="G240" s="622"/>
      <c r="H240" s="622"/>
    </row>
    <row r="241" customFormat="false" ht="12.85" hidden="true" customHeight="false" outlineLevel="0" collapsed="false">
      <c r="A241" s="624"/>
      <c r="B241" s="622"/>
      <c r="C241" s="622"/>
      <c r="D241" s="622"/>
      <c r="E241" s="622"/>
      <c r="F241" s="622"/>
      <c r="G241" s="622"/>
      <c r="H241" s="622"/>
    </row>
    <row r="242" customFormat="false" ht="12.85" hidden="true" customHeight="false" outlineLevel="0" collapsed="false">
      <c r="A242" s="624"/>
      <c r="B242" s="622"/>
      <c r="C242" s="622"/>
      <c r="D242" s="622"/>
      <c r="E242" s="622"/>
      <c r="F242" s="622"/>
      <c r="G242" s="622"/>
      <c r="H242" s="622"/>
    </row>
    <row r="243" customFormat="false" ht="12.85" hidden="true" customHeight="false" outlineLevel="0" collapsed="false">
      <c r="A243" s="624"/>
      <c r="B243" s="622"/>
      <c r="C243" s="622"/>
      <c r="D243" s="622"/>
      <c r="E243" s="622"/>
      <c r="F243" s="622"/>
      <c r="G243" s="622"/>
      <c r="H243" s="622"/>
    </row>
    <row r="244" customFormat="false" ht="164.25" hidden="true" customHeight="true" outlineLevel="0" collapsed="false">
      <c r="A244" s="624"/>
      <c r="B244" s="622"/>
      <c r="C244" s="622"/>
      <c r="D244" s="622"/>
      <c r="E244" s="622"/>
      <c r="F244" s="622"/>
      <c r="G244" s="622"/>
      <c r="H244" s="622"/>
      <c r="I244" s="565"/>
      <c r="J244" s="29"/>
      <c r="K244" s="29"/>
      <c r="L244" s="29"/>
      <c r="M244" s="29"/>
      <c r="N244" s="29"/>
      <c r="O244" s="29"/>
      <c r="P244" s="29"/>
    </row>
    <row r="245" customFormat="false" ht="45.75" hidden="true" customHeight="true" outlineLevel="0" collapsed="false">
      <c r="A245" s="624"/>
      <c r="B245" s="622"/>
      <c r="C245" s="622"/>
      <c r="D245" s="622"/>
      <c r="E245" s="622"/>
      <c r="F245" s="622"/>
      <c r="G245" s="622"/>
      <c r="H245" s="622"/>
      <c r="I245" s="565"/>
      <c r="J245" s="29"/>
      <c r="K245" s="29"/>
      <c r="L245" s="29"/>
      <c r="M245" s="29"/>
      <c r="N245" s="29"/>
      <c r="O245" s="29"/>
      <c r="P245" s="225"/>
    </row>
    <row r="246" customFormat="false" ht="14.05" hidden="true" customHeight="false" outlineLevel="0" collapsed="false">
      <c r="A246" s="624"/>
      <c r="B246" s="622"/>
      <c r="C246" s="622"/>
      <c r="D246" s="622"/>
      <c r="E246" s="622"/>
      <c r="F246" s="622"/>
      <c r="G246" s="622"/>
      <c r="H246" s="622"/>
      <c r="I246" s="626"/>
      <c r="J246" s="385"/>
      <c r="K246" s="385"/>
      <c r="L246" s="385"/>
      <c r="M246" s="385"/>
      <c r="N246" s="385"/>
      <c r="O246" s="385"/>
      <c r="P246" s="225"/>
    </row>
    <row r="247" customFormat="false" ht="74.25" hidden="true" customHeight="true" outlineLevel="0" collapsed="false">
      <c r="A247" s="624"/>
      <c r="B247" s="622"/>
      <c r="C247" s="625"/>
      <c r="D247" s="622"/>
      <c r="E247" s="622"/>
      <c r="F247" s="622"/>
      <c r="G247" s="622"/>
      <c r="H247" s="622"/>
      <c r="I247" s="627"/>
      <c r="J247" s="496"/>
      <c r="K247" s="334"/>
      <c r="L247" s="334"/>
      <c r="M247" s="334"/>
      <c r="N247" s="233"/>
      <c r="O247" s="233"/>
      <c r="P247" s="234"/>
    </row>
    <row r="248" customFormat="false" ht="16.5" hidden="true" customHeight="true" outlineLevel="0" collapsed="false">
      <c r="A248" s="624"/>
      <c r="B248" s="622"/>
      <c r="C248" s="625"/>
      <c r="D248" s="622"/>
      <c r="E248" s="622"/>
      <c r="F248" s="622"/>
      <c r="G248" s="622"/>
      <c r="H248" s="622"/>
      <c r="I248" s="628"/>
      <c r="J248" s="229"/>
      <c r="K248" s="229"/>
      <c r="L248" s="229"/>
      <c r="M248" s="229"/>
      <c r="N248" s="236"/>
      <c r="O248" s="236"/>
      <c r="P248" s="237"/>
    </row>
    <row r="249" customFormat="false" ht="16.5" hidden="true" customHeight="true" outlineLevel="0" collapsed="false">
      <c r="A249" s="624"/>
      <c r="B249" s="622"/>
      <c r="C249" s="625"/>
      <c r="D249" s="622"/>
      <c r="E249" s="622"/>
      <c r="F249" s="622"/>
      <c r="G249" s="622"/>
      <c r="H249" s="622"/>
      <c r="I249" s="628"/>
      <c r="J249" s="229"/>
      <c r="K249" s="229"/>
      <c r="L249" s="229"/>
      <c r="M249" s="229"/>
      <c r="N249" s="236"/>
      <c r="O249" s="236"/>
      <c r="P249" s="237"/>
    </row>
    <row r="250" customFormat="false" ht="16.5" hidden="true" customHeight="true" outlineLevel="0" collapsed="false">
      <c r="A250" s="624"/>
      <c r="B250" s="622"/>
      <c r="C250" s="625"/>
      <c r="D250" s="622"/>
      <c r="E250" s="622"/>
      <c r="F250" s="622"/>
      <c r="G250" s="622"/>
      <c r="H250" s="622"/>
      <c r="I250" s="628"/>
      <c r="J250" s="229"/>
      <c r="K250" s="229"/>
      <c r="L250" s="229"/>
      <c r="M250" s="229"/>
      <c r="N250" s="236"/>
      <c r="O250" s="236"/>
      <c r="P250" s="237"/>
    </row>
    <row r="251" customFormat="false" ht="16.5" hidden="true" customHeight="true" outlineLevel="0" collapsed="false">
      <c r="A251" s="624"/>
      <c r="B251" s="622"/>
      <c r="C251" s="625"/>
      <c r="D251" s="622"/>
      <c r="E251" s="622"/>
      <c r="F251" s="622"/>
      <c r="G251" s="622"/>
      <c r="H251" s="622"/>
      <c r="I251" s="627"/>
      <c r="J251" s="229"/>
      <c r="K251" s="229"/>
      <c r="L251" s="229"/>
      <c r="M251" s="229"/>
      <c r="N251" s="241"/>
      <c r="O251" s="241"/>
      <c r="P251" s="242"/>
    </row>
    <row r="252" customFormat="false" ht="16.5" hidden="true" customHeight="true" outlineLevel="0" collapsed="false">
      <c r="A252" s="624"/>
      <c r="B252" s="622"/>
      <c r="C252" s="625"/>
      <c r="D252" s="622"/>
      <c r="E252" s="622"/>
      <c r="F252" s="622"/>
      <c r="G252" s="622"/>
      <c r="H252" s="622"/>
      <c r="I252" s="628"/>
      <c r="J252" s="209"/>
      <c r="K252" s="209"/>
      <c r="L252" s="209"/>
      <c r="M252" s="209"/>
      <c r="N252" s="243"/>
      <c r="O252" s="243"/>
      <c r="P252" s="234"/>
    </row>
    <row r="253" customFormat="false" ht="16.5" hidden="true" customHeight="true" outlineLevel="0" collapsed="false">
      <c r="A253" s="624"/>
      <c r="B253" s="622"/>
      <c r="C253" s="625"/>
      <c r="D253" s="622"/>
      <c r="E253" s="622"/>
      <c r="F253" s="622"/>
      <c r="G253" s="622"/>
      <c r="H253" s="622"/>
      <c r="I253" s="627"/>
      <c r="J253" s="229"/>
      <c r="K253" s="229"/>
      <c r="L253" s="229"/>
      <c r="M253" s="229"/>
      <c r="N253" s="241"/>
      <c r="O253" s="241"/>
      <c r="P253" s="237"/>
    </row>
    <row r="254" customFormat="false" ht="16.5" hidden="true" customHeight="true" outlineLevel="0" collapsed="false">
      <c r="A254" s="624"/>
      <c r="B254" s="622"/>
      <c r="C254" s="625"/>
      <c r="D254" s="622"/>
      <c r="E254" s="622"/>
      <c r="F254" s="622"/>
      <c r="G254" s="622"/>
      <c r="H254" s="622"/>
      <c r="I254" s="628"/>
      <c r="J254" s="229"/>
      <c r="K254" s="229"/>
      <c r="L254" s="229"/>
      <c r="M254" s="229"/>
      <c r="N254" s="241"/>
      <c r="O254" s="241"/>
      <c r="P254" s="237"/>
    </row>
    <row r="255" customFormat="false" ht="16.5" hidden="true" customHeight="true" outlineLevel="0" collapsed="false">
      <c r="A255" s="624"/>
      <c r="B255" s="622"/>
      <c r="C255" s="625"/>
      <c r="D255" s="622"/>
      <c r="E255" s="622"/>
      <c r="F255" s="622"/>
      <c r="G255" s="622"/>
      <c r="H255" s="622"/>
      <c r="I255" s="628"/>
      <c r="J255" s="229"/>
      <c r="K255" s="229"/>
      <c r="L255" s="229"/>
      <c r="M255" s="229"/>
      <c r="N255" s="241"/>
      <c r="O255" s="241"/>
      <c r="P255" s="237"/>
    </row>
    <row r="256" customFormat="false" ht="16.5" hidden="true" customHeight="true" outlineLevel="0" collapsed="false">
      <c r="A256" s="624"/>
      <c r="B256" s="622"/>
      <c r="C256" s="625"/>
      <c r="D256" s="622"/>
      <c r="E256" s="622"/>
      <c r="F256" s="622"/>
      <c r="G256" s="622"/>
      <c r="H256" s="622"/>
      <c r="I256" s="627"/>
      <c r="J256" s="229"/>
      <c r="K256" s="229"/>
      <c r="L256" s="229"/>
      <c r="M256" s="229"/>
      <c r="N256" s="241"/>
      <c r="O256" s="241"/>
      <c r="P256" s="242"/>
    </row>
    <row r="257" customFormat="false" ht="15.75" hidden="true" customHeight="true" outlineLevel="0" collapsed="false">
      <c r="A257" s="624"/>
      <c r="B257" s="622"/>
      <c r="C257" s="625"/>
      <c r="D257" s="622"/>
      <c r="E257" s="622"/>
      <c r="F257" s="622"/>
      <c r="G257" s="622"/>
      <c r="H257" s="622"/>
      <c r="I257" s="245"/>
      <c r="J257" s="209"/>
      <c r="K257" s="209"/>
      <c r="L257" s="209"/>
      <c r="M257" s="209"/>
      <c r="N257" s="243"/>
      <c r="O257" s="243"/>
      <c r="P257" s="234"/>
    </row>
    <row r="258" customFormat="false" ht="15.75" hidden="true" customHeight="true" outlineLevel="0" collapsed="false">
      <c r="A258" s="624"/>
      <c r="B258" s="622"/>
      <c r="C258" s="625"/>
      <c r="D258" s="622"/>
      <c r="E258" s="622"/>
      <c r="F258" s="622"/>
      <c r="G258" s="622"/>
      <c r="H258" s="622"/>
      <c r="I258" s="247"/>
      <c r="J258" s="229"/>
      <c r="K258" s="229"/>
      <c r="L258" s="229"/>
      <c r="M258" s="229"/>
      <c r="N258" s="241"/>
      <c r="O258" s="241"/>
      <c r="P258" s="237"/>
    </row>
    <row r="259" customFormat="false" ht="15.75" hidden="true" customHeight="true" outlineLevel="0" collapsed="false">
      <c r="A259" s="624"/>
      <c r="B259" s="622"/>
      <c r="C259" s="625"/>
      <c r="D259" s="622"/>
      <c r="E259" s="622"/>
      <c r="F259" s="622"/>
      <c r="G259" s="622"/>
      <c r="H259" s="622"/>
      <c r="I259" s="247"/>
      <c r="J259" s="229"/>
      <c r="K259" s="229"/>
      <c r="L259" s="229"/>
      <c r="M259" s="229"/>
      <c r="N259" s="241"/>
      <c r="O259" s="241"/>
      <c r="P259" s="237"/>
    </row>
    <row r="260" customFormat="false" ht="15.75" hidden="true" customHeight="true" outlineLevel="0" collapsed="false">
      <c r="A260" s="624"/>
      <c r="B260" s="622"/>
      <c r="C260" s="625"/>
      <c r="D260" s="622"/>
      <c r="E260" s="622"/>
      <c r="F260" s="622"/>
      <c r="G260" s="622"/>
      <c r="H260" s="622"/>
      <c r="I260" s="247"/>
      <c r="J260" s="229"/>
      <c r="K260" s="229"/>
      <c r="L260" s="229"/>
      <c r="M260" s="229"/>
      <c r="N260" s="241"/>
      <c r="O260" s="241"/>
      <c r="P260" s="237"/>
    </row>
    <row r="261" customFormat="false" ht="30" hidden="true" customHeight="true" outlineLevel="0" collapsed="false">
      <c r="A261" s="624"/>
      <c r="B261" s="622"/>
      <c r="C261" s="625"/>
      <c r="D261" s="622"/>
      <c r="E261" s="622"/>
      <c r="F261" s="622"/>
      <c r="G261" s="622"/>
      <c r="H261" s="622"/>
      <c r="I261" s="249"/>
      <c r="J261" s="229"/>
      <c r="K261" s="229"/>
      <c r="L261" s="229"/>
      <c r="M261" s="229"/>
      <c r="N261" s="241"/>
      <c r="O261" s="241"/>
      <c r="P261" s="242"/>
    </row>
    <row r="262" customFormat="false" ht="16.5" hidden="true" customHeight="true" outlineLevel="0" collapsed="false">
      <c r="A262" s="624"/>
      <c r="B262" s="622"/>
      <c r="C262" s="625"/>
      <c r="D262" s="622"/>
      <c r="E262" s="622"/>
      <c r="F262" s="622"/>
      <c r="G262" s="622"/>
      <c r="H262" s="622"/>
      <c r="I262" s="629"/>
      <c r="J262" s="505"/>
      <c r="K262" s="505"/>
      <c r="L262" s="505"/>
      <c r="M262" s="505"/>
      <c r="N262" s="255"/>
      <c r="O262" s="255"/>
      <c r="P262" s="256"/>
    </row>
    <row r="263" customFormat="false" ht="16.5" hidden="true" customHeight="true" outlineLevel="0" collapsed="false">
      <c r="A263" s="624"/>
      <c r="B263" s="622"/>
      <c r="C263" s="625"/>
      <c r="D263" s="622"/>
      <c r="E263" s="622"/>
      <c r="F263" s="622"/>
      <c r="G263" s="622"/>
      <c r="H263" s="622"/>
      <c r="I263" s="629"/>
      <c r="J263" s="241"/>
      <c r="K263" s="241"/>
      <c r="L263" s="241"/>
      <c r="M263" s="241"/>
      <c r="N263" s="260"/>
      <c r="O263" s="260"/>
      <c r="P263" s="261"/>
    </row>
    <row r="264" customFormat="false" ht="16.5" hidden="true" customHeight="true" outlineLevel="0" collapsed="false">
      <c r="A264" s="624"/>
      <c r="B264" s="622"/>
      <c r="C264" s="625"/>
      <c r="D264" s="622"/>
      <c r="E264" s="622"/>
      <c r="F264" s="622"/>
      <c r="G264" s="622"/>
      <c r="H264" s="622"/>
      <c r="I264" s="629"/>
      <c r="J264" s="241"/>
      <c r="K264" s="241"/>
      <c r="L264" s="241"/>
      <c r="M264" s="241"/>
      <c r="N264" s="260"/>
      <c r="O264" s="260"/>
      <c r="P264" s="261"/>
    </row>
    <row r="265" customFormat="false" ht="16.5" hidden="true" customHeight="true" outlineLevel="0" collapsed="false">
      <c r="A265" s="624"/>
      <c r="B265" s="622"/>
      <c r="C265" s="625"/>
      <c r="D265" s="622"/>
      <c r="E265" s="622"/>
      <c r="F265" s="622"/>
      <c r="G265" s="622"/>
      <c r="H265" s="622"/>
      <c r="I265" s="629"/>
      <c r="J265" s="241"/>
      <c r="K265" s="241"/>
      <c r="L265" s="241"/>
      <c r="M265" s="241"/>
      <c r="N265" s="260"/>
      <c r="O265" s="260"/>
      <c r="P265" s="261"/>
    </row>
    <row r="266" customFormat="false" ht="16.5" hidden="true" customHeight="true" outlineLevel="0" collapsed="false">
      <c r="A266" s="624"/>
      <c r="B266" s="622"/>
      <c r="C266" s="625"/>
      <c r="D266" s="622"/>
      <c r="E266" s="622"/>
      <c r="F266" s="622"/>
      <c r="G266" s="622"/>
      <c r="H266" s="622"/>
      <c r="I266" s="629"/>
      <c r="J266" s="241"/>
      <c r="K266" s="241"/>
      <c r="L266" s="241"/>
      <c r="M266" s="241"/>
      <c r="N266" s="260"/>
      <c r="O266" s="260"/>
      <c r="P266" s="261"/>
    </row>
    <row r="267" customFormat="false" ht="16.5" hidden="true" customHeight="true" outlineLevel="0" collapsed="false">
      <c r="A267" s="624"/>
      <c r="B267" s="622"/>
      <c r="C267" s="625"/>
      <c r="D267" s="622"/>
      <c r="E267" s="622"/>
      <c r="F267" s="622"/>
      <c r="G267" s="622"/>
      <c r="H267" s="622"/>
      <c r="I267" s="278"/>
      <c r="J267" s="511"/>
      <c r="K267" s="511"/>
      <c r="L267" s="511"/>
      <c r="M267" s="511"/>
      <c r="N267" s="267"/>
      <c r="O267" s="267"/>
      <c r="P267" s="268"/>
    </row>
    <row r="268" customFormat="false" ht="16.5" hidden="true" customHeight="true" outlineLevel="0" collapsed="false">
      <c r="A268" s="624"/>
      <c r="B268" s="622"/>
      <c r="C268" s="625"/>
      <c r="D268" s="622"/>
      <c r="E268" s="622"/>
      <c r="F268" s="622"/>
      <c r="G268" s="622"/>
      <c r="H268" s="622"/>
      <c r="I268" s="321"/>
      <c r="J268" s="281"/>
      <c r="K268" s="281"/>
      <c r="L268" s="281"/>
      <c r="M268" s="281"/>
      <c r="N268" s="273"/>
      <c r="O268" s="273"/>
      <c r="P268" s="274"/>
    </row>
    <row r="269" customFormat="false" ht="16.5" hidden="true" customHeight="true" outlineLevel="0" collapsed="false">
      <c r="A269" s="624"/>
      <c r="B269" s="622"/>
      <c r="C269" s="625"/>
      <c r="D269" s="622"/>
      <c r="E269" s="622"/>
      <c r="F269" s="622"/>
      <c r="G269" s="622"/>
      <c r="H269" s="622"/>
      <c r="I269" s="630"/>
      <c r="J269" s="281"/>
      <c r="K269" s="281"/>
      <c r="L269" s="281"/>
      <c r="M269" s="281"/>
      <c r="N269" s="276"/>
      <c r="O269" s="276"/>
      <c r="P269" s="274"/>
    </row>
    <row r="270" customFormat="false" ht="16.5" hidden="true" customHeight="true" outlineLevel="0" collapsed="false">
      <c r="A270" s="624"/>
      <c r="B270" s="622"/>
      <c r="C270" s="625"/>
      <c r="D270" s="622"/>
      <c r="E270" s="622"/>
      <c r="F270" s="622"/>
      <c r="G270" s="622"/>
      <c r="H270" s="622"/>
      <c r="I270" s="321"/>
      <c r="J270" s="515"/>
      <c r="K270" s="515"/>
      <c r="L270" s="515"/>
      <c r="M270" s="515"/>
      <c r="N270" s="273"/>
      <c r="O270" s="273"/>
      <c r="P270" s="277"/>
    </row>
    <row r="271" customFormat="false" ht="27.75" hidden="true" customHeight="true" outlineLevel="0" collapsed="false">
      <c r="A271" s="624"/>
      <c r="B271" s="622"/>
      <c r="C271" s="625"/>
      <c r="D271" s="622"/>
      <c r="E271" s="622"/>
      <c r="F271" s="622"/>
      <c r="G271" s="622"/>
      <c r="H271" s="622"/>
      <c r="I271" s="278"/>
      <c r="J271" s="511"/>
      <c r="K271" s="511"/>
      <c r="L271" s="511"/>
      <c r="M271" s="511"/>
      <c r="N271" s="267"/>
      <c r="O271" s="267"/>
      <c r="P271" s="268"/>
    </row>
    <row r="272" customFormat="false" ht="16.5" hidden="true" customHeight="true" outlineLevel="0" collapsed="false">
      <c r="A272" s="624"/>
      <c r="B272" s="622"/>
      <c r="C272" s="625"/>
      <c r="D272" s="622"/>
      <c r="E272" s="622"/>
      <c r="F272" s="622"/>
      <c r="G272" s="622"/>
      <c r="H272" s="622"/>
      <c r="I272" s="630"/>
      <c r="J272" s="281"/>
      <c r="K272" s="281"/>
      <c r="L272" s="281"/>
      <c r="M272" s="281"/>
      <c r="N272" s="281"/>
      <c r="O272" s="281"/>
      <c r="P272" s="282"/>
    </row>
    <row r="273" customFormat="false" ht="16.5" hidden="true" customHeight="true" outlineLevel="0" collapsed="false">
      <c r="A273" s="624"/>
      <c r="B273" s="622"/>
      <c r="C273" s="625"/>
      <c r="D273" s="622"/>
      <c r="E273" s="622"/>
      <c r="F273" s="622"/>
      <c r="G273" s="622"/>
      <c r="H273" s="622"/>
      <c r="I273" s="321"/>
      <c r="J273" s="281"/>
      <c r="K273" s="281"/>
      <c r="L273" s="281"/>
      <c r="M273" s="281"/>
      <c r="N273" s="283"/>
      <c r="O273" s="283"/>
      <c r="P273" s="282"/>
    </row>
    <row r="274" customFormat="false" ht="16.5" hidden="true" customHeight="true" outlineLevel="0" collapsed="false">
      <c r="A274" s="624"/>
      <c r="B274" s="622"/>
      <c r="C274" s="625"/>
      <c r="D274" s="622"/>
      <c r="E274" s="622"/>
      <c r="F274" s="622"/>
      <c r="G274" s="622"/>
      <c r="H274" s="622"/>
      <c r="I274" s="321"/>
      <c r="J274" s="281"/>
      <c r="K274" s="281"/>
      <c r="L274" s="281"/>
      <c r="M274" s="281"/>
      <c r="N274" s="284"/>
      <c r="O274" s="284"/>
      <c r="P274" s="282"/>
    </row>
    <row r="275" customFormat="false" ht="15.75" hidden="true" customHeight="true" outlineLevel="0" collapsed="false">
      <c r="A275" s="624"/>
      <c r="B275" s="622"/>
      <c r="C275" s="625"/>
      <c r="D275" s="622"/>
      <c r="E275" s="622"/>
      <c r="F275" s="622"/>
      <c r="G275" s="622"/>
      <c r="H275" s="622"/>
      <c r="I275" s="287"/>
      <c r="J275" s="511"/>
      <c r="K275" s="511"/>
      <c r="L275" s="511"/>
      <c r="M275" s="511"/>
      <c r="N275" s="288"/>
      <c r="O275" s="288"/>
      <c r="P275" s="268"/>
    </row>
    <row r="276" customFormat="false" ht="15.75" hidden="true" customHeight="true" outlineLevel="0" collapsed="false">
      <c r="A276" s="624"/>
      <c r="B276" s="622"/>
      <c r="C276" s="625"/>
      <c r="D276" s="622"/>
      <c r="E276" s="622"/>
      <c r="F276" s="622"/>
      <c r="G276" s="622"/>
      <c r="H276" s="622"/>
      <c r="I276" s="290"/>
      <c r="J276" s="281"/>
      <c r="K276" s="281"/>
      <c r="L276" s="281"/>
      <c r="M276" s="281"/>
      <c r="N276" s="281"/>
      <c r="O276" s="281"/>
      <c r="P276" s="282"/>
    </row>
    <row r="277" customFormat="false" ht="15.75" hidden="true" customHeight="true" outlineLevel="0" collapsed="false">
      <c r="A277" s="624"/>
      <c r="B277" s="622"/>
      <c r="C277" s="625"/>
      <c r="D277" s="622"/>
      <c r="E277" s="622"/>
      <c r="F277" s="622"/>
      <c r="G277" s="622"/>
      <c r="H277" s="622"/>
      <c r="I277" s="290"/>
      <c r="J277" s="281"/>
      <c r="K277" s="281"/>
      <c r="L277" s="281"/>
      <c r="M277" s="281"/>
      <c r="N277" s="281"/>
      <c r="O277" s="281"/>
      <c r="P277" s="282"/>
    </row>
    <row r="278" customFormat="false" ht="15.75" hidden="true" customHeight="true" outlineLevel="0" collapsed="false">
      <c r="A278" s="624"/>
      <c r="B278" s="622"/>
      <c r="C278" s="625"/>
      <c r="D278" s="622"/>
      <c r="E278" s="622"/>
      <c r="F278" s="622"/>
      <c r="G278" s="622"/>
      <c r="H278" s="622"/>
      <c r="I278" s="290"/>
      <c r="J278" s="515"/>
      <c r="K278" s="515"/>
      <c r="L278" s="515"/>
      <c r="M278" s="515"/>
      <c r="N278" s="281"/>
      <c r="O278" s="281"/>
      <c r="P278" s="282"/>
    </row>
    <row r="279" customFormat="false" ht="15.25" hidden="true" customHeight="false" outlineLevel="0" collapsed="false">
      <c r="A279" s="624"/>
      <c r="B279" s="622"/>
      <c r="C279" s="625"/>
      <c r="D279" s="622"/>
      <c r="E279" s="622"/>
      <c r="F279" s="622"/>
      <c r="G279" s="622"/>
      <c r="H279" s="622"/>
      <c r="I279" s="631"/>
      <c r="J279" s="524"/>
      <c r="K279" s="524"/>
      <c r="L279" s="524"/>
      <c r="M279" s="524"/>
      <c r="N279" s="525"/>
      <c r="O279" s="525"/>
      <c r="P279" s="297"/>
    </row>
    <row r="280" customFormat="false" ht="15" hidden="true" customHeight="true" outlineLevel="0" collapsed="false">
      <c r="A280" s="624"/>
      <c r="B280" s="622"/>
      <c r="C280" s="625"/>
      <c r="D280" s="622"/>
      <c r="E280" s="622"/>
      <c r="F280" s="622"/>
      <c r="G280" s="622"/>
      <c r="H280" s="622"/>
      <c r="I280" s="544"/>
      <c r="J280" s="312"/>
      <c r="K280" s="312"/>
      <c r="L280" s="312"/>
      <c r="M280" s="312"/>
      <c r="N280" s="312"/>
      <c r="O280" s="312"/>
      <c r="P280" s="229"/>
    </row>
    <row r="281" customFormat="false" ht="14.05" hidden="true" customHeight="false" outlineLevel="0" collapsed="false">
      <c r="A281" s="624"/>
      <c r="B281" s="622"/>
      <c r="C281" s="625"/>
      <c r="D281" s="622"/>
      <c r="E281" s="622"/>
      <c r="F281" s="622"/>
      <c r="G281" s="622"/>
      <c r="H281" s="622"/>
      <c r="I281" s="544"/>
      <c r="J281" s="312"/>
      <c r="K281" s="312"/>
      <c r="L281" s="312"/>
      <c r="M281" s="312"/>
      <c r="N281" s="312"/>
      <c r="O281" s="312"/>
      <c r="P281" s="229"/>
    </row>
    <row r="282" customFormat="false" ht="14.05" hidden="true" customHeight="false" outlineLevel="0" collapsed="false">
      <c r="A282" s="624"/>
      <c r="B282" s="622"/>
      <c r="C282" s="625"/>
      <c r="D282" s="622"/>
      <c r="E282" s="622"/>
      <c r="F282" s="622"/>
      <c r="G282" s="622"/>
      <c r="H282" s="622"/>
      <c r="I282" s="632"/>
      <c r="J282" s="528"/>
      <c r="K282" s="528"/>
      <c r="L282" s="530"/>
      <c r="M282" s="530"/>
      <c r="N282" s="530"/>
      <c r="O282" s="530"/>
      <c r="P282" s="299"/>
    </row>
    <row r="283" customFormat="false" ht="15.75" hidden="true" customHeight="true" outlineLevel="0" collapsed="false">
      <c r="A283" s="624"/>
      <c r="B283" s="622"/>
      <c r="C283" s="625"/>
      <c r="D283" s="622"/>
      <c r="E283" s="622"/>
      <c r="F283" s="622"/>
      <c r="G283" s="622"/>
      <c r="H283" s="622"/>
      <c r="I283" s="544"/>
      <c r="J283" s="300"/>
      <c r="K283" s="300"/>
      <c r="L283" s="229"/>
      <c r="M283" s="229"/>
      <c r="N283" s="229"/>
      <c r="O283" s="229"/>
      <c r="P283" s="300"/>
    </row>
    <row r="284" customFormat="false" ht="15.75" hidden="true" customHeight="true" outlineLevel="0" collapsed="false">
      <c r="A284" s="624"/>
      <c r="B284" s="622"/>
      <c r="C284" s="625"/>
      <c r="D284" s="622"/>
      <c r="E284" s="622"/>
      <c r="F284" s="622"/>
      <c r="G284" s="622"/>
      <c r="H284" s="622"/>
      <c r="I284" s="544"/>
      <c r="J284" s="229"/>
      <c r="K284" s="229"/>
      <c r="L284" s="229"/>
      <c r="M284" s="229"/>
      <c r="N284" s="229"/>
      <c r="O284" s="229"/>
      <c r="P284" s="300"/>
    </row>
    <row r="285" customFormat="false" ht="15.75" hidden="true" customHeight="true" outlineLevel="0" collapsed="false">
      <c r="A285" s="624"/>
      <c r="B285" s="622"/>
      <c r="C285" s="625"/>
      <c r="D285" s="622"/>
      <c r="E285" s="622"/>
      <c r="F285" s="622"/>
      <c r="G285" s="622"/>
      <c r="H285" s="622"/>
      <c r="I285" s="544"/>
      <c r="J285" s="229"/>
      <c r="K285" s="229"/>
      <c r="L285" s="229"/>
      <c r="M285" s="229"/>
      <c r="N285" s="229"/>
      <c r="O285" s="229"/>
      <c r="P285" s="300"/>
    </row>
    <row r="286" customFormat="false" ht="14.05" hidden="true" customHeight="false" outlineLevel="0" collapsed="false">
      <c r="A286" s="624"/>
      <c r="B286" s="622"/>
      <c r="C286" s="625"/>
      <c r="D286" s="622"/>
      <c r="E286" s="622"/>
      <c r="F286" s="622"/>
      <c r="G286" s="622"/>
      <c r="H286" s="622"/>
      <c r="I286" s="633"/>
      <c r="J286" s="281"/>
      <c r="K286" s="281"/>
      <c r="L286" s="281"/>
      <c r="M286" s="281"/>
      <c r="N286" s="281"/>
      <c r="O286" s="281"/>
      <c r="P286" s="299"/>
    </row>
    <row r="287" customFormat="false" ht="15.75" hidden="true" customHeight="true" outlineLevel="0" collapsed="false">
      <c r="A287" s="624"/>
      <c r="B287" s="622"/>
      <c r="C287" s="625"/>
      <c r="D287" s="622"/>
      <c r="E287" s="622"/>
      <c r="F287" s="622"/>
      <c r="G287" s="622"/>
      <c r="H287" s="622"/>
      <c r="I287" s="544"/>
      <c r="J287" s="229"/>
      <c r="K287" s="229"/>
      <c r="L287" s="229"/>
      <c r="M287" s="229"/>
      <c r="N287" s="229"/>
      <c r="O287" s="229"/>
      <c r="P287" s="300"/>
    </row>
    <row r="288" customFormat="false" ht="15.75" hidden="true" customHeight="true" outlineLevel="0" collapsed="false">
      <c r="A288" s="624"/>
      <c r="B288" s="622"/>
      <c r="C288" s="625"/>
      <c r="D288" s="622"/>
      <c r="E288" s="622"/>
      <c r="F288" s="622"/>
      <c r="G288" s="622"/>
      <c r="H288" s="622"/>
      <c r="I288" s="544"/>
      <c r="J288" s="229"/>
      <c r="K288" s="229"/>
      <c r="L288" s="229"/>
      <c r="M288" s="229"/>
      <c r="N288" s="229"/>
      <c r="O288" s="229"/>
      <c r="P288" s="300"/>
    </row>
    <row r="289" customFormat="false" ht="15.75" hidden="true" customHeight="true" outlineLevel="0" collapsed="false">
      <c r="A289" s="624"/>
      <c r="B289" s="622"/>
      <c r="C289" s="625"/>
      <c r="D289" s="622"/>
      <c r="E289" s="622"/>
      <c r="F289" s="622"/>
      <c r="G289" s="622"/>
      <c r="H289" s="622"/>
      <c r="I289" s="544"/>
      <c r="J289" s="229"/>
      <c r="K289" s="229"/>
      <c r="L289" s="229"/>
      <c r="M289" s="229"/>
      <c r="N289" s="229"/>
      <c r="O289" s="229"/>
      <c r="P289" s="300"/>
    </row>
    <row r="290" customFormat="false" ht="14.05" hidden="true" customHeight="false" outlineLevel="0" collapsed="false">
      <c r="A290" s="624"/>
      <c r="B290" s="622"/>
      <c r="C290" s="625"/>
      <c r="D290" s="622"/>
      <c r="E290" s="622"/>
      <c r="F290" s="622"/>
      <c r="G290" s="622"/>
      <c r="H290" s="622"/>
      <c r="I290" s="572"/>
      <c r="J290" s="533"/>
      <c r="K290" s="533"/>
      <c r="L290" s="533"/>
      <c r="M290" s="533"/>
      <c r="N290" s="533"/>
      <c r="O290" s="533"/>
      <c r="P290" s="304"/>
    </row>
    <row r="291" customFormat="false" ht="15.75" hidden="true" customHeight="true" outlineLevel="0" collapsed="false">
      <c r="A291" s="624"/>
      <c r="B291" s="622"/>
      <c r="C291" s="625"/>
      <c r="D291" s="622"/>
      <c r="E291" s="622"/>
      <c r="F291" s="622"/>
      <c r="G291" s="622"/>
      <c r="H291" s="622"/>
      <c r="I291" s="633"/>
      <c r="J291" s="529"/>
      <c r="K291" s="529"/>
      <c r="L291" s="529"/>
      <c r="M291" s="529"/>
      <c r="N291" s="529"/>
      <c r="O291" s="529"/>
      <c r="P291" s="306"/>
    </row>
    <row r="292" customFormat="false" ht="45.75" hidden="true" customHeight="true" outlineLevel="0" collapsed="false">
      <c r="A292" s="624"/>
      <c r="B292" s="622"/>
      <c r="C292" s="625"/>
      <c r="D292" s="622"/>
      <c r="E292" s="622"/>
      <c r="F292" s="622"/>
      <c r="G292" s="622"/>
      <c r="H292" s="622"/>
      <c r="I292" s="309"/>
      <c r="J292" s="229"/>
      <c r="K292" s="229"/>
      <c r="L292" s="229"/>
      <c r="M292" s="229"/>
      <c r="N292" s="229"/>
      <c r="O292" s="229"/>
      <c r="P292" s="277"/>
    </row>
    <row r="293" customFormat="false" ht="147.75" hidden="true" customHeight="true" outlineLevel="0" collapsed="false">
      <c r="A293" s="624"/>
      <c r="B293" s="622"/>
      <c r="C293" s="625"/>
      <c r="D293" s="622"/>
      <c r="E293" s="622"/>
      <c r="F293" s="622"/>
      <c r="G293" s="622"/>
      <c r="H293" s="622"/>
      <c r="I293" s="634"/>
      <c r="J293" s="538"/>
      <c r="K293" s="538"/>
      <c r="L293" s="530"/>
      <c r="M293" s="530"/>
      <c r="N293" s="530"/>
      <c r="O293" s="530"/>
      <c r="P293" s="299"/>
    </row>
    <row r="294" customFormat="false" ht="15.75" hidden="true" customHeight="true" outlineLevel="0" collapsed="false">
      <c r="A294" s="624"/>
      <c r="B294" s="622"/>
      <c r="C294" s="625"/>
      <c r="D294" s="622"/>
      <c r="E294" s="622"/>
      <c r="F294" s="622"/>
      <c r="G294" s="622"/>
      <c r="H294" s="622"/>
      <c r="I294" s="539"/>
      <c r="J294" s="229"/>
      <c r="K294" s="229"/>
      <c r="L294" s="229"/>
      <c r="M294" s="229"/>
      <c r="N294" s="229"/>
      <c r="O294" s="229"/>
      <c r="P294" s="300"/>
    </row>
    <row r="295" customFormat="false" ht="15.75" hidden="true" customHeight="true" outlineLevel="0" collapsed="false">
      <c r="A295" s="624"/>
      <c r="B295" s="622"/>
      <c r="C295" s="625"/>
      <c r="D295" s="622"/>
      <c r="E295" s="622"/>
      <c r="F295" s="622"/>
      <c r="G295" s="622"/>
      <c r="H295" s="622"/>
      <c r="I295" s="539"/>
      <c r="J295" s="229"/>
      <c r="K295" s="229"/>
      <c r="L295" s="229"/>
      <c r="M295" s="229"/>
      <c r="N295" s="229"/>
      <c r="O295" s="229"/>
      <c r="P295" s="300"/>
    </row>
    <row r="296" customFormat="false" ht="15.75" hidden="true" customHeight="true" outlineLevel="0" collapsed="false">
      <c r="A296" s="624"/>
      <c r="B296" s="622"/>
      <c r="C296" s="625"/>
      <c r="D296" s="622"/>
      <c r="E296" s="622"/>
      <c r="F296" s="622"/>
      <c r="G296" s="622"/>
      <c r="H296" s="622"/>
      <c r="I296" s="330"/>
      <c r="J296" s="527"/>
      <c r="K296" s="527"/>
      <c r="L296" s="527"/>
      <c r="M296" s="527"/>
      <c r="N296" s="527"/>
      <c r="O296" s="527"/>
      <c r="P296" s="312"/>
    </row>
    <row r="297" customFormat="false" ht="192.75" hidden="true" customHeight="true" outlineLevel="0" collapsed="false">
      <c r="A297" s="624"/>
      <c r="B297" s="622"/>
      <c r="C297" s="625"/>
      <c r="D297" s="622"/>
      <c r="E297" s="622"/>
      <c r="F297" s="622"/>
      <c r="G297" s="622"/>
      <c r="H297" s="622"/>
      <c r="I297" s="517"/>
      <c r="J297" s="538"/>
      <c r="K297" s="538"/>
      <c r="L297" s="528"/>
      <c r="M297" s="528"/>
      <c r="N297" s="528"/>
      <c r="O297" s="528"/>
      <c r="P297" s="306"/>
    </row>
    <row r="298" customFormat="false" ht="15.75" hidden="true" customHeight="true" outlineLevel="0" collapsed="false">
      <c r="A298" s="624"/>
      <c r="B298" s="622"/>
      <c r="C298" s="625"/>
      <c r="D298" s="622"/>
      <c r="E298" s="622"/>
      <c r="F298" s="622"/>
      <c r="G298" s="622"/>
      <c r="H298" s="622"/>
      <c r="I298" s="539"/>
      <c r="J298" s="543"/>
      <c r="K298" s="543"/>
      <c r="L298" s="300"/>
      <c r="M298" s="300"/>
      <c r="N298" s="300"/>
      <c r="O298" s="300"/>
      <c r="P298" s="274"/>
    </row>
    <row r="299" customFormat="false" ht="15.75" hidden="true" customHeight="true" outlineLevel="0" collapsed="false">
      <c r="A299" s="624"/>
      <c r="B299" s="622"/>
      <c r="C299" s="625"/>
      <c r="D299" s="622"/>
      <c r="E299" s="622"/>
      <c r="F299" s="622"/>
      <c r="G299" s="622"/>
      <c r="H299" s="622"/>
      <c r="I299" s="539"/>
      <c r="J299" s="544"/>
      <c r="K299" s="544"/>
      <c r="L299" s="220"/>
      <c r="M299" s="220"/>
      <c r="N299" s="220"/>
      <c r="O299" s="220"/>
      <c r="P299" s="38"/>
    </row>
    <row r="300" customFormat="false" ht="15.75" hidden="true" customHeight="true" outlineLevel="0" collapsed="false">
      <c r="A300" s="624"/>
      <c r="B300" s="622"/>
      <c r="C300" s="625"/>
      <c r="D300" s="622"/>
      <c r="E300" s="622"/>
      <c r="F300" s="622"/>
      <c r="G300" s="622"/>
      <c r="H300" s="622"/>
      <c r="I300" s="539"/>
      <c r="J300" s="544"/>
      <c r="K300" s="544"/>
      <c r="L300" s="229"/>
      <c r="M300" s="229"/>
      <c r="N300" s="229"/>
      <c r="O300" s="229"/>
      <c r="P300" s="277"/>
    </row>
    <row r="301" customFormat="false" ht="15" hidden="true" customHeight="true" outlineLevel="0" collapsed="false">
      <c r="A301" s="624"/>
      <c r="B301" s="622"/>
      <c r="C301" s="625"/>
      <c r="D301" s="622"/>
      <c r="E301" s="622"/>
      <c r="F301" s="622"/>
      <c r="G301" s="622"/>
      <c r="H301" s="622"/>
      <c r="I301" s="572"/>
      <c r="J301" s="533"/>
      <c r="K301" s="533"/>
      <c r="L301" s="533"/>
      <c r="M301" s="533"/>
      <c r="N301" s="533"/>
      <c r="O301" s="533"/>
      <c r="P301" s="315"/>
    </row>
    <row r="302" customFormat="false" ht="14.05" hidden="true" customHeight="false" outlineLevel="0" collapsed="false">
      <c r="A302" s="624"/>
      <c r="B302" s="622"/>
      <c r="C302" s="625"/>
      <c r="D302" s="622"/>
      <c r="E302" s="622"/>
      <c r="F302" s="622"/>
      <c r="G302" s="622"/>
      <c r="H302" s="622"/>
      <c r="I302" s="572"/>
      <c r="J302" s="533"/>
      <c r="K302" s="533"/>
      <c r="L302" s="533"/>
      <c r="M302" s="533"/>
      <c r="N302" s="533"/>
      <c r="O302" s="533"/>
      <c r="P302" s="315"/>
    </row>
    <row r="303" customFormat="false" ht="58.5" hidden="true" customHeight="true" outlineLevel="0" collapsed="false">
      <c r="A303" s="624"/>
      <c r="B303" s="622"/>
      <c r="C303" s="625"/>
      <c r="D303" s="622"/>
      <c r="E303" s="622"/>
      <c r="F303" s="622"/>
      <c r="G303" s="622"/>
      <c r="H303" s="622"/>
      <c r="I303" s="635"/>
      <c r="J303" s="283"/>
      <c r="K303" s="283"/>
      <c r="L303" s="283"/>
      <c r="M303" s="283"/>
      <c r="N303" s="283"/>
      <c r="O303" s="283"/>
      <c r="P303" s="299"/>
    </row>
    <row r="304" customFormat="false" ht="45.75" hidden="true" customHeight="true" outlineLevel="0" collapsed="false">
      <c r="A304" s="624"/>
      <c r="B304" s="622"/>
      <c r="C304" s="625"/>
      <c r="D304" s="622"/>
      <c r="E304" s="622"/>
      <c r="F304" s="622"/>
      <c r="G304" s="622"/>
      <c r="H304" s="622"/>
      <c r="I304" s="636"/>
      <c r="J304" s="229"/>
      <c r="K304" s="229"/>
      <c r="L304" s="551"/>
      <c r="M304" s="551"/>
      <c r="N304" s="551"/>
      <c r="O304" s="551"/>
      <c r="P304" s="300"/>
    </row>
    <row r="305" customFormat="false" ht="15.75" hidden="true" customHeight="true" outlineLevel="0" collapsed="false">
      <c r="A305" s="624"/>
      <c r="B305" s="622"/>
      <c r="C305" s="625"/>
      <c r="D305" s="622"/>
      <c r="E305" s="622"/>
      <c r="F305" s="622"/>
      <c r="G305" s="622"/>
      <c r="H305" s="622"/>
      <c r="I305" s="636"/>
      <c r="J305" s="229"/>
      <c r="K305" s="229"/>
      <c r="L305" s="551"/>
      <c r="M305" s="551"/>
      <c r="N305" s="551"/>
      <c r="O305" s="551"/>
      <c r="P305" s="300"/>
    </row>
    <row r="306" customFormat="false" ht="87.75" hidden="true" customHeight="true" outlineLevel="0" collapsed="false">
      <c r="A306" s="624"/>
      <c r="B306" s="622"/>
      <c r="C306" s="625"/>
      <c r="D306" s="622"/>
      <c r="E306" s="622"/>
      <c r="F306" s="622"/>
      <c r="G306" s="622"/>
      <c r="H306" s="622"/>
      <c r="I306" s="514"/>
      <c r="J306" s="496"/>
      <c r="K306" s="553"/>
      <c r="L306" s="553"/>
      <c r="M306" s="553"/>
      <c r="N306" s="553"/>
      <c r="O306" s="553"/>
      <c r="P306" s="299"/>
    </row>
    <row r="307" customFormat="false" ht="16.5" hidden="true" customHeight="true" outlineLevel="0" collapsed="false">
      <c r="A307" s="624"/>
      <c r="B307" s="622"/>
      <c r="C307" s="625"/>
      <c r="D307" s="622"/>
      <c r="E307" s="622"/>
      <c r="F307" s="622"/>
      <c r="G307" s="622"/>
      <c r="H307" s="622"/>
      <c r="I307" s="637"/>
      <c r="J307" s="51"/>
      <c r="K307" s="551"/>
      <c r="L307" s="551"/>
      <c r="M307" s="551"/>
      <c r="N307" s="551"/>
      <c r="O307" s="551"/>
      <c r="P307" s="160"/>
    </row>
    <row r="308" customFormat="false" ht="16.5" hidden="true" customHeight="true" outlineLevel="0" collapsed="false">
      <c r="A308" s="624"/>
      <c r="B308" s="622"/>
      <c r="C308" s="625"/>
      <c r="D308" s="622"/>
      <c r="E308" s="622"/>
      <c r="F308" s="622"/>
      <c r="G308" s="622"/>
      <c r="H308" s="622"/>
      <c r="I308" s="637"/>
      <c r="J308" s="51"/>
      <c r="K308" s="551"/>
      <c r="L308" s="551"/>
      <c r="M308" s="551"/>
      <c r="N308" s="551"/>
      <c r="O308" s="551"/>
      <c r="P308" s="160"/>
    </row>
    <row r="309" customFormat="false" ht="15" hidden="true" customHeight="true" outlineLevel="0" collapsed="false">
      <c r="A309" s="624"/>
      <c r="B309" s="622"/>
      <c r="C309" s="625"/>
      <c r="D309" s="622"/>
      <c r="E309" s="622"/>
      <c r="F309" s="622"/>
      <c r="G309" s="622"/>
      <c r="H309" s="622"/>
      <c r="I309" s="544"/>
      <c r="J309" s="229"/>
      <c r="K309" s="229"/>
      <c r="L309" s="229"/>
      <c r="M309" s="229"/>
      <c r="N309" s="229"/>
      <c r="O309" s="229"/>
      <c r="P309" s="229"/>
    </row>
    <row r="310" customFormat="false" ht="14.05" hidden="true" customHeight="false" outlineLevel="0" collapsed="false">
      <c r="A310" s="624"/>
      <c r="B310" s="622"/>
      <c r="C310" s="625"/>
      <c r="D310" s="622"/>
      <c r="E310" s="622"/>
      <c r="F310" s="622"/>
      <c r="G310" s="622"/>
      <c r="H310" s="622"/>
      <c r="I310" s="544"/>
      <c r="J310" s="229"/>
      <c r="K310" s="229"/>
      <c r="L310" s="229"/>
      <c r="M310" s="229"/>
      <c r="N310" s="229"/>
      <c r="O310" s="229"/>
      <c r="P310" s="229"/>
    </row>
    <row r="311" customFormat="false" ht="14.05" hidden="true" customHeight="false" outlineLevel="0" collapsed="false">
      <c r="A311" s="624"/>
      <c r="B311" s="622"/>
      <c r="C311" s="625"/>
      <c r="D311" s="622"/>
      <c r="E311" s="622"/>
      <c r="F311" s="622"/>
      <c r="G311" s="622"/>
      <c r="H311" s="622"/>
      <c r="I311" s="638"/>
      <c r="J311" s="556"/>
      <c r="K311" s="556"/>
      <c r="L311" s="556"/>
      <c r="M311" s="556"/>
      <c r="N311" s="556"/>
      <c r="O311" s="556"/>
      <c r="P311" s="297"/>
    </row>
    <row r="312" customFormat="false" ht="15" hidden="true" customHeight="true" outlineLevel="0" collapsed="false">
      <c r="A312" s="624"/>
      <c r="B312" s="622"/>
      <c r="C312" s="625"/>
      <c r="D312" s="622"/>
      <c r="E312" s="622"/>
      <c r="F312" s="622"/>
      <c r="G312" s="622"/>
      <c r="H312" s="622"/>
      <c r="I312" s="544"/>
      <c r="J312" s="229"/>
      <c r="K312" s="229"/>
      <c r="L312" s="229"/>
      <c r="M312" s="229"/>
      <c r="N312" s="229"/>
      <c r="O312" s="229"/>
      <c r="P312" s="229"/>
    </row>
    <row r="313" customFormat="false" ht="14.05" hidden="true" customHeight="false" outlineLevel="0" collapsed="false">
      <c r="A313" s="624"/>
      <c r="B313" s="622"/>
      <c r="C313" s="625"/>
      <c r="D313" s="622"/>
      <c r="E313" s="622"/>
      <c r="F313" s="622"/>
      <c r="G313" s="622"/>
      <c r="H313" s="622"/>
      <c r="I313" s="544"/>
      <c r="J313" s="229"/>
      <c r="K313" s="229"/>
      <c r="L313" s="229"/>
      <c r="M313" s="229"/>
      <c r="N313" s="229"/>
      <c r="O313" s="229"/>
      <c r="P313" s="229"/>
    </row>
    <row r="314" customFormat="false" ht="42.75" hidden="true" customHeight="true" outlineLevel="0" collapsed="false">
      <c r="A314" s="624"/>
      <c r="B314" s="622"/>
      <c r="C314" s="625"/>
      <c r="D314" s="622"/>
      <c r="E314" s="622"/>
      <c r="F314" s="622"/>
      <c r="G314" s="622"/>
      <c r="H314" s="622"/>
      <c r="I314" s="539"/>
      <c r="J314" s="560"/>
      <c r="K314" s="560"/>
      <c r="L314" s="560"/>
      <c r="M314" s="560"/>
      <c r="N314" s="560"/>
      <c r="O314" s="38"/>
      <c r="P314" s="330"/>
    </row>
    <row r="315" customFormat="false" ht="15.75" hidden="true" customHeight="true" outlineLevel="0" collapsed="false">
      <c r="A315" s="624"/>
      <c r="B315" s="622"/>
      <c r="C315" s="625"/>
      <c r="D315" s="622"/>
      <c r="E315" s="622"/>
      <c r="F315" s="622"/>
      <c r="G315" s="622"/>
      <c r="H315" s="622"/>
      <c r="I315" s="330"/>
      <c r="J315" s="29"/>
      <c r="K315" s="29"/>
      <c r="L315" s="29"/>
      <c r="M315" s="29"/>
      <c r="N315" s="29"/>
      <c r="O315" s="188"/>
      <c r="P315" s="332"/>
    </row>
    <row r="316" customFormat="false" ht="15.75" hidden="true" customHeight="true" outlineLevel="0" collapsed="false">
      <c r="A316" s="624"/>
      <c r="B316" s="622"/>
      <c r="C316" s="625"/>
      <c r="D316" s="622"/>
      <c r="E316" s="622"/>
      <c r="F316" s="622"/>
      <c r="G316" s="622"/>
      <c r="H316" s="622"/>
      <c r="I316" s="539"/>
      <c r="J316" s="29"/>
      <c r="K316" s="29"/>
      <c r="L316" s="29"/>
      <c r="M316" s="29"/>
      <c r="N316" s="29"/>
      <c r="O316" s="334"/>
      <c r="P316" s="38"/>
    </row>
    <row r="317" customFormat="false" ht="15.75" hidden="true" customHeight="true" outlineLevel="0" collapsed="false">
      <c r="A317" s="624"/>
      <c r="B317" s="622"/>
      <c r="C317" s="625"/>
      <c r="D317" s="622"/>
      <c r="E317" s="622"/>
      <c r="F317" s="622"/>
      <c r="G317" s="622"/>
      <c r="H317" s="622"/>
      <c r="I317" s="364"/>
      <c r="J317" s="29"/>
      <c r="K317" s="29"/>
      <c r="L317" s="29"/>
      <c r="M317" s="29"/>
      <c r="N317" s="29"/>
      <c r="O317" s="334"/>
      <c r="P317" s="277"/>
    </row>
    <row r="318" customFormat="false" ht="42.75" hidden="true" customHeight="true" outlineLevel="0" collapsed="false">
      <c r="A318" s="624"/>
      <c r="B318" s="622"/>
      <c r="C318" s="625"/>
      <c r="D318" s="622"/>
      <c r="E318" s="622"/>
      <c r="F318" s="622"/>
      <c r="G318" s="622"/>
      <c r="H318" s="622"/>
      <c r="I318" s="564"/>
      <c r="J318" s="29"/>
      <c r="K318" s="29"/>
      <c r="L318" s="29"/>
      <c r="M318" s="29"/>
      <c r="N318" s="29"/>
      <c r="O318" s="334"/>
      <c r="P318" s="332"/>
    </row>
    <row r="319" customFormat="false" ht="15.75" hidden="true" customHeight="true" outlineLevel="0" collapsed="false">
      <c r="A319" s="624"/>
      <c r="B319" s="622"/>
      <c r="C319" s="625"/>
      <c r="D319" s="622"/>
      <c r="E319" s="622"/>
      <c r="F319" s="622"/>
      <c r="G319" s="622"/>
      <c r="H319" s="622"/>
      <c r="I319" s="330"/>
      <c r="J319" s="565"/>
      <c r="K319" s="565"/>
      <c r="L319" s="565"/>
      <c r="M319" s="565"/>
      <c r="N319" s="565"/>
      <c r="O319" s="334"/>
      <c r="P319" s="38"/>
    </row>
    <row r="320" customFormat="false" ht="15.75" hidden="true" customHeight="true" outlineLevel="0" collapsed="false">
      <c r="A320" s="624"/>
      <c r="B320" s="622"/>
      <c r="C320" s="625"/>
      <c r="D320" s="622"/>
      <c r="E320" s="622"/>
      <c r="F320" s="622"/>
      <c r="G320" s="622"/>
      <c r="H320" s="622"/>
      <c r="I320" s="539"/>
      <c r="J320" s="565"/>
      <c r="K320" s="565"/>
      <c r="L320" s="565"/>
      <c r="M320" s="565"/>
      <c r="N320" s="565"/>
      <c r="O320" s="334"/>
      <c r="P320" s="38"/>
    </row>
    <row r="321" customFormat="false" ht="15.75" hidden="true" customHeight="true" outlineLevel="0" collapsed="false">
      <c r="A321" s="624"/>
      <c r="B321" s="622"/>
      <c r="C321" s="625"/>
      <c r="D321" s="622"/>
      <c r="E321" s="622"/>
      <c r="F321" s="622"/>
      <c r="G321" s="622"/>
      <c r="H321" s="622"/>
      <c r="I321" s="364"/>
      <c r="J321" s="565"/>
      <c r="K321" s="565"/>
      <c r="L321" s="565"/>
      <c r="M321" s="565"/>
      <c r="N321" s="565"/>
      <c r="O321" s="334"/>
      <c r="P321" s="38"/>
    </row>
    <row r="322" customFormat="false" ht="24" hidden="true" customHeight="true" outlineLevel="0" collapsed="false">
      <c r="A322" s="624"/>
      <c r="B322" s="622"/>
      <c r="C322" s="625"/>
      <c r="D322" s="622"/>
      <c r="E322" s="622"/>
      <c r="F322" s="622"/>
      <c r="G322" s="622"/>
      <c r="H322" s="622"/>
      <c r="I322" s="348"/>
      <c r="J322" s="569"/>
      <c r="K322" s="569"/>
      <c r="L322" s="569"/>
      <c r="M322" s="569"/>
      <c r="N322" s="569"/>
      <c r="O322" s="338"/>
      <c r="P322" s="339"/>
    </row>
    <row r="323" customFormat="false" ht="15.75" hidden="true" customHeight="true" outlineLevel="0" collapsed="false">
      <c r="A323" s="624"/>
      <c r="B323" s="622"/>
      <c r="C323" s="625"/>
      <c r="D323" s="622"/>
      <c r="E323" s="622"/>
      <c r="F323" s="622"/>
      <c r="G323" s="622"/>
      <c r="H323" s="622"/>
      <c r="I323" s="348"/>
      <c r="J323" s="571"/>
      <c r="K323" s="571"/>
      <c r="L323" s="571"/>
      <c r="M323" s="571"/>
      <c r="N323" s="571"/>
      <c r="O323" s="341"/>
      <c r="P323" s="339"/>
    </row>
    <row r="324" customFormat="false" ht="15.75" hidden="true" customHeight="true" outlineLevel="0" collapsed="false">
      <c r="A324" s="624"/>
      <c r="B324" s="622"/>
      <c r="C324" s="625"/>
      <c r="D324" s="622"/>
      <c r="E324" s="622"/>
      <c r="F324" s="622"/>
      <c r="G324" s="622"/>
      <c r="H324" s="622"/>
      <c r="I324" s="348"/>
      <c r="J324" s="572"/>
      <c r="K324" s="572"/>
      <c r="L324" s="572"/>
      <c r="M324" s="572"/>
      <c r="N324" s="572"/>
      <c r="O324" s="341"/>
      <c r="P324" s="339"/>
    </row>
    <row r="325" customFormat="false" ht="15.75" hidden="true" customHeight="true" outlineLevel="0" collapsed="false">
      <c r="A325" s="624"/>
      <c r="B325" s="622"/>
      <c r="C325" s="625"/>
      <c r="D325" s="622"/>
      <c r="E325" s="622"/>
      <c r="F325" s="622"/>
      <c r="G325" s="622"/>
      <c r="H325" s="622"/>
      <c r="I325" s="348"/>
      <c r="J325" s="572"/>
      <c r="K325" s="572"/>
      <c r="L325" s="572"/>
      <c r="M325" s="572"/>
      <c r="N325" s="572"/>
      <c r="O325" s="341"/>
      <c r="P325" s="339"/>
    </row>
    <row r="326" customFormat="false" ht="42" hidden="true" customHeight="true" outlineLevel="0" collapsed="false">
      <c r="A326" s="624"/>
      <c r="B326" s="622"/>
      <c r="C326" s="625"/>
      <c r="D326" s="622"/>
      <c r="E326" s="622"/>
      <c r="F326" s="622"/>
      <c r="G326" s="622"/>
      <c r="H326" s="622"/>
      <c r="I326" s="543"/>
      <c r="J326" s="29"/>
      <c r="K326" s="29"/>
      <c r="L326" s="29"/>
      <c r="M326" s="29"/>
      <c r="N326" s="29"/>
      <c r="O326" s="29"/>
      <c r="P326" s="300"/>
    </row>
    <row r="327" customFormat="false" ht="14.05" hidden="true" customHeight="false" outlineLevel="0" collapsed="false">
      <c r="A327" s="624"/>
      <c r="B327" s="622"/>
      <c r="C327" s="625"/>
      <c r="D327" s="622"/>
      <c r="E327" s="622"/>
      <c r="F327" s="622"/>
      <c r="G327" s="622"/>
      <c r="H327" s="622"/>
      <c r="I327" s="543"/>
      <c r="J327" s="29"/>
      <c r="K327" s="29"/>
      <c r="L327" s="29"/>
      <c r="M327" s="29"/>
      <c r="N327" s="29"/>
      <c r="O327" s="29"/>
      <c r="P327" s="300"/>
    </row>
    <row r="328" customFormat="false" ht="29.25" hidden="true" customHeight="true" outlineLevel="0" collapsed="false">
      <c r="A328" s="624"/>
      <c r="B328" s="622"/>
      <c r="C328" s="625"/>
      <c r="D328" s="622"/>
      <c r="E328" s="622"/>
      <c r="F328" s="622"/>
      <c r="G328" s="622"/>
      <c r="H328" s="622"/>
      <c r="I328" s="544"/>
      <c r="J328" s="29"/>
      <c r="K328" s="29"/>
      <c r="L328" s="29"/>
      <c r="M328" s="29"/>
      <c r="N328" s="29"/>
      <c r="O328" s="29"/>
      <c r="P328" s="229"/>
    </row>
    <row r="329" customFormat="false" ht="14.05" hidden="true" customHeight="false" outlineLevel="0" collapsed="false">
      <c r="A329" s="624"/>
      <c r="B329" s="622"/>
      <c r="C329" s="625"/>
      <c r="D329" s="622"/>
      <c r="E329" s="622"/>
      <c r="F329" s="622"/>
      <c r="G329" s="622"/>
      <c r="H329" s="622"/>
      <c r="I329" s="544"/>
      <c r="J329" s="29"/>
      <c r="K329" s="29"/>
      <c r="L329" s="29"/>
      <c r="M329" s="29"/>
      <c r="N329" s="29"/>
      <c r="O329" s="29"/>
      <c r="P329" s="229"/>
    </row>
    <row r="330" customFormat="false" ht="15" hidden="true" customHeight="true" outlineLevel="0" collapsed="false">
      <c r="A330" s="624"/>
      <c r="B330" s="622"/>
      <c r="C330" s="625"/>
      <c r="D330" s="622"/>
      <c r="E330" s="622"/>
      <c r="F330" s="622"/>
      <c r="G330" s="622"/>
      <c r="H330" s="622"/>
      <c r="I330" s="544"/>
      <c r="J330" s="29"/>
      <c r="K330" s="29"/>
      <c r="L330" s="29"/>
      <c r="M330" s="29"/>
      <c r="N330" s="29"/>
      <c r="O330" s="29"/>
      <c r="P330" s="229"/>
    </row>
    <row r="331" customFormat="false" ht="14.05" hidden="true" customHeight="false" outlineLevel="0" collapsed="false">
      <c r="A331" s="624"/>
      <c r="B331" s="622"/>
      <c r="C331" s="625"/>
      <c r="D331" s="622"/>
      <c r="E331" s="622"/>
      <c r="F331" s="622"/>
      <c r="G331" s="622"/>
      <c r="H331" s="622"/>
      <c r="I331" s="544"/>
      <c r="J331" s="29"/>
      <c r="K331" s="29"/>
      <c r="L331" s="29"/>
      <c r="M331" s="29"/>
      <c r="N331" s="29"/>
      <c r="O331" s="29"/>
      <c r="P331" s="229"/>
    </row>
    <row r="332" customFormat="false" ht="14.05" hidden="true" customHeight="false" outlineLevel="0" collapsed="false">
      <c r="A332" s="624"/>
      <c r="B332" s="622"/>
      <c r="C332" s="625"/>
      <c r="D332" s="622"/>
      <c r="E332" s="622"/>
      <c r="F332" s="622"/>
      <c r="G332" s="622"/>
      <c r="H332" s="622"/>
      <c r="I332" s="544"/>
      <c r="J332" s="29"/>
      <c r="K332" s="29"/>
      <c r="L332" s="29"/>
      <c r="M332" s="29"/>
      <c r="N332" s="29"/>
      <c r="O332" s="29"/>
      <c r="P332" s="229"/>
    </row>
    <row r="333" customFormat="false" ht="14.05" hidden="true" customHeight="false" outlineLevel="0" collapsed="false">
      <c r="A333" s="624"/>
      <c r="B333" s="622"/>
      <c r="C333" s="625"/>
      <c r="D333" s="622"/>
      <c r="E333" s="622"/>
      <c r="F333" s="622"/>
      <c r="G333" s="622"/>
      <c r="H333" s="622"/>
      <c r="I333" s="544"/>
      <c r="J333" s="29"/>
      <c r="K333" s="29"/>
      <c r="L333" s="29"/>
      <c r="M333" s="29"/>
      <c r="N333" s="29"/>
      <c r="O333" s="29"/>
      <c r="P333" s="229"/>
    </row>
    <row r="334" customFormat="false" ht="14.05" hidden="true" customHeight="false" outlineLevel="0" collapsed="false">
      <c r="A334" s="624"/>
      <c r="B334" s="622"/>
      <c r="C334" s="625"/>
      <c r="D334" s="622"/>
      <c r="E334" s="622"/>
      <c r="F334" s="622"/>
      <c r="G334" s="622"/>
      <c r="H334" s="622"/>
      <c r="I334" s="544"/>
      <c r="J334" s="29"/>
      <c r="K334" s="29"/>
      <c r="L334" s="29"/>
      <c r="M334" s="29"/>
      <c r="N334" s="29"/>
      <c r="O334" s="29"/>
      <c r="P334" s="229"/>
    </row>
    <row r="335" customFormat="false" ht="14.05" hidden="true" customHeight="false" outlineLevel="0" collapsed="false">
      <c r="A335" s="624"/>
      <c r="B335" s="622"/>
      <c r="C335" s="625"/>
      <c r="D335" s="622"/>
      <c r="E335" s="622"/>
      <c r="F335" s="622"/>
      <c r="G335" s="622"/>
      <c r="H335" s="622"/>
      <c r="I335" s="544"/>
      <c r="J335" s="29"/>
      <c r="K335" s="29"/>
      <c r="L335" s="29"/>
      <c r="M335" s="29"/>
      <c r="N335" s="29"/>
      <c r="O335" s="29"/>
      <c r="P335" s="229"/>
    </row>
    <row r="336" customFormat="false" ht="14.05" hidden="true" customHeight="false" outlineLevel="0" collapsed="false">
      <c r="A336" s="624"/>
      <c r="B336" s="622"/>
      <c r="C336" s="625"/>
      <c r="D336" s="622"/>
      <c r="E336" s="622"/>
      <c r="F336" s="622"/>
      <c r="G336" s="622"/>
      <c r="H336" s="622"/>
      <c r="I336" s="544"/>
      <c r="J336" s="29"/>
      <c r="K336" s="29"/>
      <c r="L336" s="29"/>
      <c r="M336" s="29"/>
      <c r="N336" s="29"/>
      <c r="O336" s="29"/>
      <c r="P336" s="229"/>
    </row>
    <row r="337" customFormat="false" ht="14.05" hidden="true" customHeight="false" outlineLevel="0" collapsed="false">
      <c r="A337" s="624"/>
      <c r="B337" s="622"/>
      <c r="C337" s="625"/>
      <c r="D337" s="622"/>
      <c r="E337" s="622"/>
      <c r="F337" s="622"/>
      <c r="G337" s="622"/>
      <c r="H337" s="622"/>
      <c r="I337" s="544"/>
      <c r="J337" s="29"/>
      <c r="K337" s="29"/>
      <c r="L337" s="29"/>
      <c r="M337" s="29"/>
      <c r="N337" s="29"/>
      <c r="O337" s="29"/>
      <c r="P337" s="229"/>
    </row>
    <row r="338" customFormat="false" ht="14.05" hidden="true" customHeight="false" outlineLevel="0" collapsed="false">
      <c r="A338" s="624"/>
      <c r="B338" s="622"/>
      <c r="C338" s="625"/>
      <c r="D338" s="622"/>
      <c r="E338" s="622"/>
      <c r="F338" s="622"/>
      <c r="G338" s="622"/>
      <c r="H338" s="622"/>
      <c r="I338" s="544"/>
      <c r="J338" s="29"/>
      <c r="K338" s="29"/>
      <c r="L338" s="29"/>
      <c r="M338" s="29"/>
      <c r="N338" s="29"/>
      <c r="O338" s="29"/>
      <c r="P338" s="229"/>
    </row>
    <row r="339" customFormat="false" ht="8.25" hidden="true" customHeight="true" outlineLevel="0" collapsed="false">
      <c r="A339" s="624"/>
      <c r="B339" s="622"/>
      <c r="C339" s="625"/>
      <c r="D339" s="622"/>
      <c r="E339" s="622"/>
      <c r="F339" s="622"/>
      <c r="G339" s="622"/>
      <c r="H339" s="622"/>
      <c r="I339" s="544"/>
      <c r="J339" s="29"/>
      <c r="K339" s="29"/>
      <c r="L339" s="29"/>
      <c r="M339" s="29"/>
      <c r="N339" s="29"/>
      <c r="O339" s="29"/>
      <c r="P339" s="229"/>
    </row>
    <row r="340" s="349" customFormat="true" ht="14.05" hidden="true" customHeight="false" outlineLevel="0" collapsed="false">
      <c r="A340" s="624"/>
      <c r="B340" s="622"/>
      <c r="C340" s="625"/>
      <c r="D340" s="622"/>
      <c r="E340" s="622"/>
      <c r="F340" s="622"/>
      <c r="G340" s="622"/>
      <c r="H340" s="622"/>
      <c r="I340" s="572"/>
      <c r="J340" s="520"/>
      <c r="K340" s="347"/>
      <c r="L340" s="347"/>
      <c r="M340" s="347"/>
      <c r="N340" s="347"/>
      <c r="O340" s="348"/>
      <c r="P340" s="297"/>
    </row>
    <row r="341" customFormat="false" ht="15.25" hidden="true" customHeight="false" outlineLevel="0" collapsed="false">
      <c r="A341" s="624"/>
      <c r="B341" s="622"/>
      <c r="C341" s="622"/>
      <c r="D341" s="622"/>
      <c r="E341" s="622"/>
      <c r="F341" s="622"/>
      <c r="G341" s="622"/>
      <c r="H341" s="622"/>
      <c r="I341" s="146"/>
      <c r="J341" s="146"/>
      <c r="K341" s="146"/>
      <c r="L341" s="146"/>
      <c r="M341" s="146"/>
      <c r="N341" s="146"/>
      <c r="O341" s="146"/>
      <c r="P341" s="146"/>
    </row>
    <row r="342" customFormat="false" ht="12.85" hidden="true" customHeight="false" outlineLevel="0" collapsed="false">
      <c r="A342" s="624"/>
      <c r="B342" s="622"/>
      <c r="C342" s="622"/>
      <c r="D342" s="622"/>
      <c r="E342" s="622"/>
      <c r="F342" s="622"/>
      <c r="G342" s="622"/>
      <c r="H342" s="622"/>
    </row>
    <row r="343" customFormat="false" ht="12.85" hidden="true" customHeight="false" outlineLevel="0" collapsed="false">
      <c r="A343" s="624"/>
      <c r="B343" s="622"/>
      <c r="C343" s="622"/>
      <c r="D343" s="622"/>
      <c r="E343" s="622"/>
      <c r="F343" s="622"/>
      <c r="G343" s="622"/>
      <c r="H343" s="622"/>
    </row>
    <row r="344" customFormat="false" ht="12.85" hidden="true" customHeight="false" outlineLevel="0" collapsed="false">
      <c r="A344" s="624"/>
      <c r="B344" s="622"/>
      <c r="C344" s="622"/>
      <c r="D344" s="622"/>
      <c r="E344" s="622"/>
      <c r="F344" s="622"/>
      <c r="G344" s="622"/>
      <c r="H344" s="622"/>
    </row>
    <row r="345" customFormat="false" ht="12.85" hidden="true" customHeight="false" outlineLevel="0" collapsed="false">
      <c r="A345" s="624"/>
      <c r="B345" s="622"/>
      <c r="C345" s="622"/>
      <c r="D345" s="622"/>
      <c r="E345" s="622"/>
      <c r="F345" s="622"/>
      <c r="G345" s="622"/>
      <c r="H345" s="622"/>
    </row>
    <row r="346" customFormat="false" ht="12.85" hidden="true" customHeight="false" outlineLevel="0" collapsed="false">
      <c r="A346" s="624"/>
      <c r="B346" s="622"/>
      <c r="C346" s="622"/>
      <c r="D346" s="622"/>
      <c r="E346" s="622"/>
      <c r="F346" s="622"/>
      <c r="G346" s="622"/>
      <c r="H346" s="622"/>
    </row>
    <row r="347" customFormat="false" ht="164.25" hidden="true" customHeight="true" outlineLevel="0" collapsed="false">
      <c r="A347" s="624"/>
      <c r="B347" s="622"/>
      <c r="C347" s="622"/>
      <c r="D347" s="622"/>
      <c r="E347" s="622"/>
      <c r="F347" s="622"/>
      <c r="G347" s="622"/>
      <c r="H347" s="622"/>
    </row>
    <row r="348" customFormat="false" ht="12.85" hidden="true" customHeight="false" outlineLevel="0" collapsed="false">
      <c r="A348" s="624"/>
      <c r="B348" s="622"/>
      <c r="C348" s="622"/>
      <c r="D348" s="622"/>
      <c r="E348" s="622"/>
      <c r="F348" s="622"/>
      <c r="G348" s="622"/>
      <c r="H348" s="622"/>
    </row>
    <row r="349" customFormat="false" ht="12.85" hidden="true" customHeight="false" outlineLevel="0" collapsed="false">
      <c r="A349" s="624"/>
      <c r="B349" s="622"/>
      <c r="C349" s="622"/>
      <c r="D349" s="622"/>
      <c r="E349" s="622"/>
      <c r="F349" s="622"/>
      <c r="G349" s="622"/>
      <c r="H349" s="622"/>
    </row>
    <row r="350" customFormat="false" ht="15" hidden="true" customHeight="true" outlineLevel="0" collapsed="false">
      <c r="A350" s="624"/>
      <c r="B350" s="622"/>
      <c r="C350" s="625"/>
      <c r="D350" s="622"/>
      <c r="E350" s="622"/>
      <c r="F350" s="622"/>
      <c r="G350" s="622"/>
      <c r="H350" s="622"/>
    </row>
    <row r="351" customFormat="false" ht="60.75" hidden="true" customHeight="true" outlineLevel="0" collapsed="false">
      <c r="A351" s="624"/>
      <c r="B351" s="622"/>
      <c r="C351" s="625"/>
      <c r="D351" s="622"/>
      <c r="E351" s="622"/>
      <c r="F351" s="622"/>
      <c r="G351" s="622"/>
      <c r="H351" s="622"/>
    </row>
    <row r="352" customFormat="false" ht="58.5" hidden="true" customHeight="true" outlineLevel="0" collapsed="false">
      <c r="A352" s="624"/>
      <c r="B352" s="622"/>
      <c r="C352" s="625"/>
      <c r="D352" s="622"/>
      <c r="E352" s="622"/>
      <c r="F352" s="622"/>
      <c r="G352" s="622"/>
      <c r="H352" s="622"/>
    </row>
    <row r="353" customFormat="false" ht="58.5" hidden="true" customHeight="true" outlineLevel="0" collapsed="false">
      <c r="A353" s="624"/>
      <c r="B353" s="622"/>
      <c r="C353" s="625"/>
      <c r="D353" s="622"/>
      <c r="E353" s="622"/>
      <c r="F353" s="622"/>
      <c r="G353" s="622"/>
      <c r="H353" s="622"/>
    </row>
    <row r="354" customFormat="false" ht="58.5" hidden="true" customHeight="true" outlineLevel="0" collapsed="false">
      <c r="A354" s="624"/>
      <c r="B354" s="622"/>
      <c r="C354" s="625"/>
      <c r="D354" s="622"/>
      <c r="E354" s="622"/>
      <c r="F354" s="622"/>
      <c r="G354" s="622"/>
      <c r="H354" s="622"/>
    </row>
    <row r="355" customFormat="false" ht="58.5" hidden="true" customHeight="true" outlineLevel="0" collapsed="false">
      <c r="A355" s="624"/>
      <c r="B355" s="622"/>
      <c r="C355" s="625"/>
      <c r="D355" s="622"/>
      <c r="E355" s="622"/>
      <c r="F355" s="622"/>
      <c r="G355" s="622"/>
      <c r="H355" s="622"/>
    </row>
    <row r="356" customFormat="false" ht="12.85" hidden="true" customHeight="false" outlineLevel="0" collapsed="false">
      <c r="A356" s="624"/>
      <c r="B356" s="622"/>
      <c r="C356" s="625"/>
      <c r="D356" s="622"/>
      <c r="E356" s="622"/>
      <c r="F356" s="622"/>
      <c r="G356" s="622"/>
      <c r="H356" s="622"/>
    </row>
    <row r="357" customFormat="false" ht="12.85" hidden="true" customHeight="false" outlineLevel="0" collapsed="false">
      <c r="A357" s="624"/>
      <c r="B357" s="622"/>
      <c r="C357" s="625"/>
      <c r="D357" s="622"/>
      <c r="E357" s="622"/>
      <c r="F357" s="622"/>
      <c r="G357" s="622"/>
      <c r="H357" s="622"/>
    </row>
    <row r="358" customFormat="false" ht="12.85" hidden="true" customHeight="false" outlineLevel="0" collapsed="false">
      <c r="A358" s="624"/>
      <c r="B358" s="622"/>
      <c r="C358" s="625"/>
      <c r="D358" s="622"/>
      <c r="E358" s="622"/>
      <c r="F358" s="622"/>
      <c r="G358" s="622"/>
      <c r="H358" s="622"/>
    </row>
    <row r="359" customFormat="false" ht="12.85" hidden="true" customHeight="false" outlineLevel="0" collapsed="false">
      <c r="A359" s="624"/>
      <c r="B359" s="622"/>
      <c r="C359" s="625"/>
      <c r="D359" s="622"/>
      <c r="E359" s="622"/>
      <c r="F359" s="622"/>
      <c r="G359" s="622"/>
      <c r="H359" s="622"/>
    </row>
    <row r="360" customFormat="false" ht="12.85" hidden="true" customHeight="false" outlineLevel="0" collapsed="false">
      <c r="A360" s="624"/>
      <c r="B360" s="622"/>
      <c r="C360" s="625"/>
      <c r="D360" s="622"/>
      <c r="E360" s="622"/>
      <c r="F360" s="622"/>
      <c r="G360" s="622"/>
      <c r="H360" s="622"/>
    </row>
    <row r="361" customFormat="false" ht="12.85" hidden="true" customHeight="false" outlineLevel="0" collapsed="false">
      <c r="A361" s="624"/>
      <c r="B361" s="622"/>
      <c r="C361" s="625"/>
      <c r="D361" s="622"/>
      <c r="E361" s="622"/>
      <c r="F361" s="622"/>
      <c r="G361" s="622"/>
      <c r="H361" s="622"/>
    </row>
    <row r="362" customFormat="false" ht="12.85" hidden="true" customHeight="false" outlineLevel="0" collapsed="false">
      <c r="A362" s="624"/>
      <c r="B362" s="622"/>
      <c r="C362" s="622"/>
      <c r="D362" s="622"/>
      <c r="E362" s="622"/>
      <c r="F362" s="622"/>
      <c r="G362" s="622"/>
      <c r="H362" s="622"/>
    </row>
    <row r="363" customFormat="false" ht="15.75" hidden="true" customHeight="true" outlineLevel="0" collapsed="false">
      <c r="A363" s="624"/>
      <c r="B363" s="622"/>
      <c r="C363" s="625"/>
      <c r="D363" s="622"/>
      <c r="E363" s="622"/>
      <c r="F363" s="622"/>
      <c r="G363" s="622"/>
      <c r="H363" s="622"/>
    </row>
    <row r="364" customFormat="false" ht="12.85" hidden="true" customHeight="false" outlineLevel="0" collapsed="false">
      <c r="A364" s="624"/>
      <c r="B364" s="622"/>
      <c r="C364" s="625"/>
      <c r="D364" s="622"/>
      <c r="E364" s="622"/>
      <c r="F364" s="622"/>
      <c r="G364" s="622"/>
      <c r="H364" s="622"/>
    </row>
    <row r="365" customFormat="false" ht="12.85" hidden="true" customHeight="false" outlineLevel="0" collapsed="false">
      <c r="A365" s="624"/>
      <c r="B365" s="622"/>
      <c r="C365" s="625"/>
      <c r="D365" s="622"/>
      <c r="E365" s="622"/>
      <c r="F365" s="622"/>
      <c r="G365" s="622"/>
      <c r="H365" s="622"/>
    </row>
    <row r="366" customFormat="false" ht="12.85" hidden="true" customHeight="false" outlineLevel="0" collapsed="false">
      <c r="A366" s="624"/>
      <c r="B366" s="622"/>
      <c r="C366" s="625"/>
      <c r="D366" s="622"/>
      <c r="E366" s="622"/>
      <c r="F366" s="622"/>
      <c r="G366" s="622"/>
      <c r="H366" s="622"/>
    </row>
    <row r="367" customFormat="false" ht="12.85" hidden="true" customHeight="false" outlineLevel="0" collapsed="false">
      <c r="A367" s="624"/>
      <c r="B367" s="622"/>
      <c r="C367" s="625"/>
      <c r="D367" s="622"/>
      <c r="E367" s="622"/>
      <c r="F367" s="622"/>
      <c r="G367" s="622"/>
      <c r="H367" s="622"/>
    </row>
    <row r="368" customFormat="false" ht="12.85" hidden="true" customHeight="false" outlineLevel="0" collapsed="false">
      <c r="A368" s="624"/>
      <c r="B368" s="622"/>
      <c r="C368" s="625"/>
      <c r="D368" s="622"/>
      <c r="E368" s="622"/>
      <c r="F368" s="622"/>
      <c r="G368" s="622"/>
      <c r="H368" s="622"/>
    </row>
    <row r="369" customFormat="false" ht="12.85" hidden="true" customHeight="false" outlineLevel="0" collapsed="false">
      <c r="A369" s="624"/>
      <c r="B369" s="622"/>
      <c r="C369" s="622"/>
      <c r="D369" s="622"/>
      <c r="E369" s="622"/>
      <c r="F369" s="622"/>
      <c r="G369" s="622"/>
      <c r="H369" s="622"/>
    </row>
    <row r="370" customFormat="false" ht="12.85" hidden="true" customHeight="false" outlineLevel="0" collapsed="false">
      <c r="A370" s="624"/>
      <c r="B370" s="622"/>
      <c r="C370" s="622"/>
      <c r="D370" s="622"/>
      <c r="E370" s="622"/>
      <c r="F370" s="622"/>
      <c r="G370" s="622"/>
      <c r="H370" s="622"/>
    </row>
    <row r="371" customFormat="false" ht="15.75" hidden="true" customHeight="true" outlineLevel="0" collapsed="false">
      <c r="A371" s="624"/>
      <c r="B371" s="622"/>
      <c r="C371" s="625"/>
      <c r="D371" s="622"/>
      <c r="E371" s="622"/>
      <c r="F371" s="622"/>
      <c r="G371" s="622"/>
      <c r="H371" s="622"/>
    </row>
    <row r="372" customFormat="false" ht="60.75" hidden="true" customHeight="true" outlineLevel="0" collapsed="false">
      <c r="A372" s="624"/>
      <c r="B372" s="622"/>
      <c r="C372" s="625"/>
      <c r="D372" s="622"/>
      <c r="E372" s="622"/>
      <c r="F372" s="622"/>
      <c r="G372" s="622"/>
      <c r="H372" s="622"/>
    </row>
    <row r="373" customFormat="false" ht="47.25" hidden="true" customHeight="true" outlineLevel="0" collapsed="false">
      <c r="A373" s="624"/>
      <c r="B373" s="622"/>
      <c r="C373" s="625"/>
      <c r="D373" s="622"/>
      <c r="E373" s="622"/>
      <c r="F373" s="622"/>
      <c r="G373" s="622"/>
      <c r="H373" s="622"/>
    </row>
    <row r="374" customFormat="false" ht="30" hidden="true" customHeight="true" outlineLevel="0" collapsed="false">
      <c r="A374" s="624"/>
      <c r="B374" s="622"/>
      <c r="C374" s="625"/>
      <c r="D374" s="622"/>
      <c r="E374" s="622"/>
      <c r="F374" s="622"/>
      <c r="G374" s="622"/>
      <c r="H374" s="622"/>
    </row>
    <row r="375" customFormat="false" ht="30" hidden="true" customHeight="true" outlineLevel="0" collapsed="false">
      <c r="A375" s="624"/>
      <c r="B375" s="622"/>
      <c r="C375" s="625"/>
      <c r="D375" s="622"/>
      <c r="E375" s="622"/>
      <c r="F375" s="622"/>
      <c r="G375" s="622"/>
      <c r="H375" s="622"/>
    </row>
    <row r="376" customFormat="false" ht="25.5" hidden="true" customHeight="true" outlineLevel="0" collapsed="false">
      <c r="A376" s="624"/>
      <c r="B376" s="622"/>
      <c r="C376" s="625"/>
      <c r="D376" s="622"/>
      <c r="E376" s="622"/>
      <c r="F376" s="622"/>
      <c r="G376" s="622"/>
      <c r="H376" s="622"/>
    </row>
    <row r="377" customFormat="false" ht="15.75" hidden="true" customHeight="true" outlineLevel="0" collapsed="false">
      <c r="A377" s="624"/>
      <c r="B377" s="622"/>
      <c r="C377" s="625"/>
      <c r="D377" s="622"/>
      <c r="E377" s="622"/>
      <c r="F377" s="622"/>
      <c r="G377" s="622"/>
      <c r="H377" s="622"/>
    </row>
    <row r="378" customFormat="false" ht="15" hidden="true" customHeight="true" outlineLevel="0" collapsed="false">
      <c r="A378" s="624"/>
      <c r="B378" s="622"/>
      <c r="C378" s="625"/>
      <c r="D378" s="622"/>
      <c r="E378" s="622"/>
      <c r="F378" s="622"/>
      <c r="G378" s="622"/>
      <c r="H378" s="622"/>
    </row>
    <row r="379" customFormat="false" ht="15" hidden="true" customHeight="true" outlineLevel="0" collapsed="false">
      <c r="A379" s="624"/>
      <c r="B379" s="622"/>
      <c r="C379" s="625"/>
      <c r="D379" s="622"/>
      <c r="E379" s="622"/>
      <c r="F379" s="622"/>
      <c r="G379" s="622"/>
      <c r="H379" s="622"/>
    </row>
    <row r="380" customFormat="false" ht="15" hidden="true" customHeight="true" outlineLevel="0" collapsed="false">
      <c r="A380" s="624"/>
      <c r="B380" s="622"/>
      <c r="C380" s="625"/>
      <c r="D380" s="622"/>
      <c r="E380" s="622"/>
      <c r="F380" s="622"/>
      <c r="G380" s="622"/>
      <c r="H380" s="622"/>
    </row>
    <row r="381" customFormat="false" ht="15.75" hidden="true" customHeight="true" outlineLevel="0" collapsed="false">
      <c r="A381" s="624"/>
      <c r="B381" s="622"/>
      <c r="C381" s="625"/>
      <c r="D381" s="622"/>
      <c r="E381" s="622"/>
      <c r="F381" s="622"/>
      <c r="G381" s="622"/>
      <c r="H381" s="622"/>
    </row>
    <row r="382" customFormat="false" ht="12.85" hidden="true" customHeight="false" outlineLevel="0" collapsed="false">
      <c r="A382" s="624"/>
      <c r="B382" s="622"/>
      <c r="C382" s="622"/>
      <c r="D382" s="622"/>
      <c r="E382" s="622"/>
      <c r="F382" s="622"/>
      <c r="G382" s="622"/>
      <c r="H382" s="622"/>
    </row>
    <row r="383" customFormat="false" ht="12.85" hidden="true" customHeight="false" outlineLevel="0" collapsed="false">
      <c r="A383" s="624"/>
      <c r="B383" s="622"/>
      <c r="C383" s="622"/>
      <c r="D383" s="622"/>
      <c r="E383" s="622"/>
      <c r="F383" s="622"/>
      <c r="G383" s="622"/>
      <c r="H383" s="622"/>
    </row>
    <row r="384" customFormat="false" ht="12.85" hidden="true" customHeight="false" outlineLevel="0" collapsed="false">
      <c r="A384" s="624"/>
      <c r="B384" s="622"/>
      <c r="C384" s="622"/>
      <c r="D384" s="622"/>
      <c r="E384" s="622"/>
      <c r="F384" s="622"/>
      <c r="G384" s="622"/>
      <c r="H384" s="622"/>
    </row>
    <row r="385" customFormat="false" ht="12.85" hidden="true" customHeight="false" outlineLevel="0" collapsed="false">
      <c r="A385" s="624"/>
      <c r="B385" s="622"/>
      <c r="C385" s="622"/>
      <c r="D385" s="622"/>
      <c r="E385" s="622"/>
      <c r="F385" s="622"/>
      <c r="G385" s="622"/>
      <c r="H385" s="622"/>
    </row>
    <row r="386" customFormat="false" ht="12.85" hidden="true" customHeight="false" outlineLevel="0" collapsed="false">
      <c r="A386" s="624"/>
      <c r="B386" s="622"/>
      <c r="C386" s="622"/>
      <c r="D386" s="622"/>
      <c r="E386" s="622"/>
      <c r="F386" s="622"/>
      <c r="G386" s="622"/>
      <c r="H386" s="622"/>
    </row>
    <row r="387" customFormat="false" ht="12.85" hidden="true" customHeight="false" outlineLevel="0" collapsed="false">
      <c r="A387" s="624"/>
      <c r="B387" s="622"/>
      <c r="C387" s="622"/>
      <c r="D387" s="622"/>
      <c r="E387" s="622"/>
      <c r="F387" s="622"/>
      <c r="G387" s="622"/>
      <c r="H387" s="622"/>
    </row>
    <row r="388" customFormat="false" ht="12.85" hidden="true" customHeight="false" outlineLevel="0" collapsed="false">
      <c r="A388" s="624"/>
      <c r="B388" s="622"/>
      <c r="C388" s="622"/>
      <c r="D388" s="622"/>
      <c r="E388" s="622"/>
      <c r="F388" s="622"/>
      <c r="G388" s="622"/>
      <c r="H388" s="622"/>
    </row>
    <row r="389" customFormat="false" ht="12.85" hidden="true" customHeight="false" outlineLevel="0" collapsed="false">
      <c r="A389" s="624"/>
      <c r="B389" s="622"/>
      <c r="C389" s="622"/>
      <c r="D389" s="622"/>
      <c r="E389" s="622"/>
      <c r="F389" s="622"/>
      <c r="G389" s="622"/>
      <c r="H389" s="622"/>
    </row>
    <row r="390" customFormat="false" ht="12.85" hidden="true" customHeight="false" outlineLevel="0" collapsed="false">
      <c r="A390" s="624"/>
      <c r="B390" s="622"/>
      <c r="C390" s="622"/>
      <c r="D390" s="622"/>
      <c r="E390" s="622"/>
      <c r="F390" s="622"/>
      <c r="G390" s="622"/>
      <c r="H390" s="622"/>
    </row>
    <row r="391" customFormat="false" ht="12.85" hidden="true" customHeight="false" outlineLevel="0" collapsed="false">
      <c r="A391" s="624"/>
      <c r="B391" s="622"/>
      <c r="C391" s="622"/>
      <c r="D391" s="622"/>
      <c r="E391" s="622"/>
      <c r="F391" s="622"/>
      <c r="G391" s="622"/>
      <c r="H391" s="622"/>
    </row>
    <row r="392" customFormat="false" ht="164.25" hidden="true" customHeight="true" outlineLevel="0" collapsed="false">
      <c r="A392" s="624"/>
      <c r="B392" s="622"/>
      <c r="C392" s="622"/>
      <c r="D392" s="622"/>
      <c r="E392" s="622"/>
      <c r="F392" s="622"/>
      <c r="G392" s="622"/>
      <c r="H392" s="622"/>
    </row>
    <row r="393" customFormat="false" ht="12.85" hidden="true" customHeight="false" outlineLevel="0" collapsed="false">
      <c r="A393" s="624"/>
      <c r="B393" s="622"/>
      <c r="C393" s="622"/>
      <c r="D393" s="622"/>
      <c r="E393" s="622"/>
      <c r="F393" s="622"/>
      <c r="G393" s="622"/>
      <c r="H393" s="622"/>
    </row>
    <row r="394" customFormat="false" ht="12.85" hidden="true" customHeight="false" outlineLevel="0" collapsed="false">
      <c r="A394" s="624"/>
      <c r="B394" s="622"/>
      <c r="C394" s="622"/>
      <c r="D394" s="622"/>
      <c r="E394" s="622"/>
      <c r="F394" s="622"/>
      <c r="G394" s="622"/>
      <c r="H394" s="622"/>
    </row>
    <row r="395" customFormat="false" ht="15" hidden="true" customHeight="true" outlineLevel="0" collapsed="false">
      <c r="A395" s="624"/>
      <c r="B395" s="622"/>
      <c r="C395" s="625"/>
      <c r="D395" s="622"/>
      <c r="E395" s="622"/>
      <c r="F395" s="622"/>
      <c r="G395" s="622"/>
      <c r="H395" s="622"/>
    </row>
    <row r="396" customFormat="false" ht="12.85" hidden="true" customHeight="false" outlineLevel="0" collapsed="false">
      <c r="A396" s="624"/>
      <c r="B396" s="622"/>
      <c r="C396" s="625"/>
      <c r="D396" s="622"/>
      <c r="E396" s="622"/>
      <c r="F396" s="622"/>
      <c r="G396" s="622"/>
      <c r="H396" s="622"/>
    </row>
    <row r="397" customFormat="false" ht="12.85" hidden="true" customHeight="false" outlineLevel="0" collapsed="false">
      <c r="A397" s="624"/>
      <c r="B397" s="622"/>
      <c r="C397" s="625"/>
      <c r="D397" s="622"/>
      <c r="E397" s="622"/>
      <c r="F397" s="622"/>
      <c r="G397" s="622"/>
      <c r="H397" s="622"/>
    </row>
    <row r="398" customFormat="false" ht="12.85" hidden="true" customHeight="false" outlineLevel="0" collapsed="false">
      <c r="A398" s="624"/>
      <c r="B398" s="622"/>
      <c r="C398" s="625"/>
      <c r="D398" s="622"/>
      <c r="E398" s="622"/>
      <c r="F398" s="622"/>
      <c r="G398" s="622"/>
      <c r="H398" s="622"/>
    </row>
    <row r="399" customFormat="false" ht="12.85" hidden="true" customHeight="false" outlineLevel="0" collapsed="false">
      <c r="A399" s="624"/>
      <c r="B399" s="622"/>
      <c r="C399" s="625"/>
      <c r="D399" s="622"/>
      <c r="E399" s="622"/>
      <c r="F399" s="622"/>
      <c r="G399" s="622"/>
      <c r="H399" s="622"/>
    </row>
    <row r="400" customFormat="false" ht="12.85" hidden="true" customHeight="false" outlineLevel="0" collapsed="false">
      <c r="A400" s="624"/>
      <c r="B400" s="622"/>
      <c r="C400" s="625"/>
      <c r="D400" s="622"/>
      <c r="E400" s="622"/>
      <c r="F400" s="622"/>
      <c r="G400" s="622"/>
      <c r="H400" s="622"/>
    </row>
    <row r="401" customFormat="false" ht="12.85" hidden="true" customHeight="false" outlineLevel="0" collapsed="false">
      <c r="A401" s="624"/>
      <c r="B401" s="622"/>
      <c r="C401" s="622"/>
      <c r="D401" s="622"/>
      <c r="E401" s="622"/>
      <c r="F401" s="622"/>
      <c r="G401" s="622"/>
      <c r="H401" s="622"/>
    </row>
    <row r="402" customFormat="false" ht="15" hidden="true" customHeight="true" outlineLevel="0" collapsed="false">
      <c r="A402" s="624"/>
      <c r="B402" s="622"/>
      <c r="C402" s="625"/>
      <c r="D402" s="622"/>
      <c r="E402" s="622"/>
      <c r="F402" s="622"/>
      <c r="G402" s="622"/>
      <c r="H402" s="622"/>
    </row>
    <row r="403" customFormat="false" ht="12.85" hidden="true" customHeight="false" outlineLevel="0" collapsed="false">
      <c r="A403" s="624"/>
      <c r="B403" s="622"/>
      <c r="C403" s="625"/>
      <c r="D403" s="622"/>
      <c r="E403" s="622"/>
      <c r="F403" s="622"/>
      <c r="G403" s="622"/>
      <c r="H403" s="622"/>
    </row>
    <row r="404" customFormat="false" ht="12.85" hidden="true" customHeight="false" outlineLevel="0" collapsed="false">
      <c r="A404" s="624"/>
      <c r="B404" s="622"/>
      <c r="C404" s="625"/>
      <c r="D404" s="622"/>
      <c r="E404" s="622"/>
      <c r="F404" s="622"/>
      <c r="G404" s="622"/>
      <c r="H404" s="622"/>
    </row>
    <row r="405" customFormat="false" ht="12.85" hidden="true" customHeight="false" outlineLevel="0" collapsed="false">
      <c r="A405" s="624"/>
      <c r="B405" s="622"/>
      <c r="C405" s="625"/>
      <c r="D405" s="622"/>
      <c r="E405" s="622"/>
      <c r="F405" s="622"/>
      <c r="G405" s="622"/>
      <c r="H405" s="622"/>
    </row>
    <row r="406" customFormat="false" ht="12.85" hidden="true" customHeight="false" outlineLevel="0" collapsed="false">
      <c r="A406" s="624"/>
      <c r="B406" s="622"/>
      <c r="C406" s="625"/>
      <c r="D406" s="622"/>
      <c r="E406" s="622"/>
      <c r="F406" s="622"/>
      <c r="G406" s="622"/>
      <c r="H406" s="622"/>
    </row>
    <row r="407" customFormat="false" ht="12.85" hidden="true" customHeight="false" outlineLevel="0" collapsed="false">
      <c r="A407" s="624"/>
      <c r="B407" s="622"/>
      <c r="C407" s="625"/>
      <c r="D407" s="622"/>
      <c r="E407" s="622"/>
      <c r="F407" s="622"/>
      <c r="G407" s="622"/>
      <c r="H407" s="622"/>
    </row>
    <row r="408" customFormat="false" ht="12.85" hidden="true" customHeight="false" outlineLevel="0" collapsed="false">
      <c r="A408" s="624"/>
      <c r="B408" s="622"/>
      <c r="C408" s="625"/>
      <c r="D408" s="622"/>
      <c r="E408" s="622"/>
      <c r="F408" s="622"/>
      <c r="G408" s="622"/>
      <c r="H408" s="622"/>
    </row>
    <row r="409" customFormat="false" ht="12.85" hidden="true" customHeight="false" outlineLevel="0" collapsed="false">
      <c r="A409" s="624"/>
      <c r="B409" s="622"/>
      <c r="C409" s="622"/>
      <c r="D409" s="622"/>
      <c r="E409" s="622"/>
      <c r="F409" s="622"/>
      <c r="G409" s="622"/>
      <c r="H409" s="622"/>
    </row>
    <row r="410" customFormat="false" ht="12.85" hidden="true" customHeight="false" outlineLevel="0" collapsed="false">
      <c r="A410" s="624"/>
      <c r="B410" s="622"/>
      <c r="C410" s="622"/>
      <c r="D410" s="622"/>
      <c r="E410" s="622"/>
      <c r="F410" s="622"/>
      <c r="G410" s="622"/>
      <c r="H410" s="622"/>
    </row>
    <row r="411" customFormat="false" ht="12.85" hidden="true" customHeight="false" outlineLevel="0" collapsed="false">
      <c r="A411" s="624"/>
      <c r="B411" s="622"/>
      <c r="C411" s="622"/>
      <c r="D411" s="622"/>
      <c r="E411" s="622"/>
      <c r="F411" s="622"/>
      <c r="G411" s="622"/>
      <c r="H411" s="622"/>
    </row>
    <row r="412" customFormat="false" ht="15.25" hidden="true" customHeight="false" outlineLevel="0" collapsed="false">
      <c r="A412" s="624"/>
      <c r="B412" s="622"/>
      <c r="C412" s="622"/>
      <c r="D412" s="622"/>
      <c r="E412" s="622"/>
      <c r="F412" s="622"/>
      <c r="G412" s="622"/>
      <c r="H412" s="622"/>
      <c r="I412" s="392"/>
    </row>
    <row r="413" customFormat="false" ht="12.85" hidden="true" customHeight="false" outlineLevel="0" collapsed="false">
      <c r="A413" s="624"/>
      <c r="B413" s="622"/>
      <c r="C413" s="622"/>
      <c r="D413" s="622"/>
      <c r="E413" s="622"/>
      <c r="F413" s="622"/>
      <c r="G413" s="622"/>
      <c r="H413" s="622"/>
    </row>
    <row r="414" customFormat="false" ht="15.25" hidden="true" customHeight="false" outlineLevel="0" collapsed="false">
      <c r="A414" s="624"/>
      <c r="B414" s="622"/>
      <c r="C414" s="622"/>
      <c r="D414" s="622"/>
      <c r="E414" s="622"/>
      <c r="F414" s="622"/>
      <c r="G414" s="622"/>
      <c r="H414" s="622"/>
      <c r="I414" s="392"/>
    </row>
    <row r="415" customFormat="false" ht="12.85" hidden="true" customHeight="false" outlineLevel="0" collapsed="false">
      <c r="A415" s="624"/>
      <c r="B415" s="622"/>
      <c r="C415" s="622"/>
      <c r="D415" s="622"/>
      <c r="E415" s="622"/>
      <c r="F415" s="622"/>
      <c r="G415" s="622"/>
      <c r="H415" s="622"/>
    </row>
    <row r="416" customFormat="false" ht="131.25" hidden="true" customHeight="true" outlineLevel="0" collapsed="false">
      <c r="A416" s="624"/>
      <c r="B416" s="622"/>
      <c r="C416" s="622"/>
      <c r="D416" s="622"/>
      <c r="E416" s="622"/>
      <c r="F416" s="622"/>
      <c r="G416" s="622"/>
      <c r="H416" s="622"/>
      <c r="I416" s="639"/>
    </row>
    <row r="417" customFormat="false" ht="12.85" hidden="true" customHeight="false" outlineLevel="0" collapsed="false">
      <c r="A417" s="624"/>
      <c r="B417" s="622"/>
      <c r="C417" s="622"/>
      <c r="D417" s="622"/>
      <c r="E417" s="622"/>
      <c r="F417" s="622"/>
      <c r="G417" s="622"/>
      <c r="H417" s="622"/>
      <c r="I417" s="639"/>
    </row>
    <row r="418" customFormat="false" ht="12.85" hidden="true" customHeight="false" outlineLevel="0" collapsed="false">
      <c r="A418" s="624"/>
      <c r="B418" s="622"/>
      <c r="C418" s="622"/>
      <c r="D418" s="622"/>
      <c r="E418" s="622"/>
      <c r="F418" s="622"/>
      <c r="G418" s="622"/>
      <c r="H418" s="622"/>
      <c r="I418" s="640"/>
    </row>
    <row r="419" customFormat="false" ht="120.75" hidden="true" customHeight="true" outlineLevel="0" collapsed="false">
      <c r="A419" s="624"/>
      <c r="B419" s="622"/>
      <c r="C419" s="625"/>
      <c r="D419" s="622"/>
      <c r="E419" s="622"/>
      <c r="F419" s="622"/>
      <c r="G419" s="622"/>
      <c r="H419" s="622"/>
      <c r="I419" s="364"/>
    </row>
    <row r="420" customFormat="false" ht="15" hidden="true" customHeight="true" outlineLevel="0" collapsed="false">
      <c r="A420" s="624"/>
      <c r="B420" s="622"/>
      <c r="C420" s="625"/>
      <c r="D420" s="622"/>
      <c r="E420" s="622"/>
      <c r="F420" s="622"/>
      <c r="G420" s="622"/>
      <c r="H420" s="622"/>
      <c r="I420" s="539"/>
    </row>
    <row r="421" customFormat="false" ht="14.05" hidden="true" customHeight="false" outlineLevel="0" collapsed="false">
      <c r="A421" s="624"/>
      <c r="B421" s="622"/>
      <c r="C421" s="625"/>
      <c r="D421" s="622"/>
      <c r="E421" s="622"/>
      <c r="F421" s="622"/>
      <c r="G421" s="622"/>
      <c r="H421" s="622"/>
      <c r="I421" s="539"/>
    </row>
    <row r="422" customFormat="false" ht="135.75" hidden="true" customHeight="true" outlineLevel="0" collapsed="false">
      <c r="A422" s="624"/>
      <c r="B422" s="622"/>
      <c r="C422" s="625"/>
      <c r="D422" s="622"/>
      <c r="E422" s="622"/>
      <c r="F422" s="622"/>
      <c r="G422" s="622"/>
      <c r="H422" s="622"/>
      <c r="I422" s="364"/>
    </row>
    <row r="423" customFormat="false" ht="120.75" hidden="true" customHeight="true" outlineLevel="0" collapsed="false">
      <c r="A423" s="624"/>
      <c r="B423" s="622"/>
      <c r="C423" s="625"/>
      <c r="D423" s="622"/>
      <c r="E423" s="622"/>
      <c r="F423" s="622"/>
      <c r="G423" s="622"/>
      <c r="H423" s="622"/>
      <c r="I423" s="364"/>
    </row>
    <row r="424" customFormat="false" ht="150.75" hidden="true" customHeight="true" outlineLevel="0" collapsed="false">
      <c r="A424" s="624"/>
      <c r="B424" s="622"/>
      <c r="C424" s="625"/>
      <c r="D424" s="622"/>
      <c r="E424" s="622"/>
      <c r="F424" s="622"/>
      <c r="G424" s="622"/>
      <c r="H424" s="622"/>
      <c r="I424" s="364"/>
    </row>
    <row r="425" customFormat="false" ht="150.75" hidden="true" customHeight="true" outlineLevel="0" collapsed="false">
      <c r="A425" s="624"/>
      <c r="B425" s="622"/>
      <c r="C425" s="625"/>
      <c r="D425" s="622"/>
      <c r="E425" s="622"/>
      <c r="F425" s="622"/>
      <c r="G425" s="622"/>
      <c r="H425" s="622"/>
      <c r="I425" s="364"/>
    </row>
    <row r="426" customFormat="false" ht="15" hidden="true" customHeight="true" outlineLevel="0" collapsed="false">
      <c r="A426" s="624"/>
      <c r="B426" s="622"/>
      <c r="C426" s="625"/>
      <c r="D426" s="622"/>
      <c r="E426" s="622"/>
      <c r="F426" s="622"/>
      <c r="G426" s="622"/>
      <c r="H426" s="622"/>
      <c r="I426" s="539"/>
    </row>
    <row r="427" customFormat="false" ht="14.05" hidden="true" customHeight="false" outlineLevel="0" collapsed="false">
      <c r="A427" s="624"/>
      <c r="B427" s="622"/>
      <c r="C427" s="625"/>
      <c r="D427" s="622"/>
      <c r="E427" s="622"/>
      <c r="F427" s="622"/>
      <c r="G427" s="622"/>
      <c r="H427" s="622"/>
      <c r="I427" s="539"/>
    </row>
    <row r="428" customFormat="false" ht="14.05" hidden="true" customHeight="false" outlineLevel="0" collapsed="false">
      <c r="A428" s="624"/>
      <c r="B428" s="622"/>
      <c r="C428" s="625"/>
      <c r="D428" s="622"/>
      <c r="E428" s="622"/>
      <c r="F428" s="622"/>
      <c r="G428" s="622"/>
      <c r="H428" s="622"/>
      <c r="I428" s="539"/>
    </row>
    <row r="429" customFormat="false" ht="15" hidden="true" customHeight="true" outlineLevel="0" collapsed="false">
      <c r="A429" s="624"/>
      <c r="B429" s="622"/>
      <c r="C429" s="622"/>
      <c r="D429" s="622"/>
      <c r="E429" s="622"/>
      <c r="F429" s="622"/>
      <c r="G429" s="622"/>
      <c r="H429" s="622"/>
      <c r="I429" s="539"/>
    </row>
    <row r="430" customFormat="false" ht="14.05" hidden="true" customHeight="false" outlineLevel="0" collapsed="false">
      <c r="A430" s="624"/>
      <c r="B430" s="622"/>
      <c r="C430" s="622"/>
      <c r="D430" s="622"/>
      <c r="E430" s="622"/>
      <c r="F430" s="622"/>
      <c r="G430" s="622"/>
      <c r="H430" s="622"/>
      <c r="I430" s="539"/>
    </row>
    <row r="431" customFormat="false" ht="14.05" hidden="true" customHeight="false" outlineLevel="0" collapsed="false">
      <c r="A431" s="624"/>
      <c r="B431" s="622"/>
      <c r="C431" s="622"/>
      <c r="D431" s="622"/>
      <c r="E431" s="622"/>
      <c r="F431" s="622"/>
      <c r="G431" s="622"/>
      <c r="H431" s="622"/>
      <c r="I431" s="539"/>
    </row>
    <row r="432" customFormat="false" ht="105.75" hidden="true" customHeight="true" outlineLevel="0" collapsed="false">
      <c r="A432" s="624"/>
      <c r="B432" s="622"/>
      <c r="C432" s="622"/>
      <c r="D432" s="622"/>
      <c r="E432" s="622"/>
      <c r="F432" s="622"/>
      <c r="G432" s="622"/>
      <c r="H432" s="622"/>
      <c r="I432" s="364"/>
    </row>
    <row r="433" customFormat="false" ht="135.75" hidden="true" customHeight="true" outlineLevel="0" collapsed="false">
      <c r="A433" s="624"/>
      <c r="B433" s="622"/>
      <c r="C433" s="625"/>
      <c r="D433" s="622"/>
      <c r="E433" s="622"/>
      <c r="F433" s="622"/>
      <c r="G433" s="622"/>
      <c r="H433" s="622"/>
      <c r="I433" s="364"/>
    </row>
    <row r="434" customFormat="false" ht="150.75" hidden="true" customHeight="true" outlineLevel="0" collapsed="false">
      <c r="A434" s="624"/>
      <c r="B434" s="622"/>
      <c r="C434" s="625"/>
      <c r="D434" s="622"/>
      <c r="E434" s="622"/>
      <c r="F434" s="622"/>
      <c r="G434" s="622"/>
      <c r="H434" s="622"/>
      <c r="I434" s="364"/>
    </row>
    <row r="435" customFormat="false" ht="15" hidden="true" customHeight="true" outlineLevel="0" collapsed="false">
      <c r="A435" s="624"/>
      <c r="B435" s="622"/>
      <c r="C435" s="625"/>
      <c r="D435" s="622"/>
      <c r="E435" s="622"/>
      <c r="F435" s="622"/>
      <c r="G435" s="622"/>
      <c r="H435" s="622"/>
      <c r="I435" s="539"/>
    </row>
    <row r="436" customFormat="false" ht="14.05" hidden="true" customHeight="false" outlineLevel="0" collapsed="false">
      <c r="A436" s="624"/>
      <c r="B436" s="622"/>
      <c r="C436" s="625"/>
      <c r="D436" s="622"/>
      <c r="E436" s="622"/>
      <c r="F436" s="622"/>
      <c r="G436" s="622"/>
      <c r="H436" s="622"/>
      <c r="I436" s="539"/>
    </row>
    <row r="437" customFormat="false" ht="15" hidden="true" customHeight="true" outlineLevel="0" collapsed="false">
      <c r="A437" s="624"/>
      <c r="B437" s="622"/>
      <c r="C437" s="622"/>
      <c r="D437" s="622"/>
      <c r="E437" s="622"/>
      <c r="F437" s="622"/>
      <c r="G437" s="622"/>
      <c r="H437" s="622"/>
      <c r="I437" s="539"/>
    </row>
    <row r="438" customFormat="false" ht="14.05" hidden="true" customHeight="false" outlineLevel="0" collapsed="false">
      <c r="A438" s="624"/>
      <c r="B438" s="622"/>
      <c r="C438" s="622"/>
      <c r="D438" s="622"/>
      <c r="E438" s="622"/>
      <c r="F438" s="622"/>
      <c r="G438" s="622"/>
      <c r="H438" s="622"/>
      <c r="I438" s="539"/>
    </row>
    <row r="439" customFormat="false" ht="120.75" hidden="true" customHeight="true" outlineLevel="0" collapsed="false">
      <c r="A439" s="624"/>
      <c r="B439" s="622"/>
      <c r="C439" s="622"/>
      <c r="D439" s="622"/>
      <c r="E439" s="622"/>
      <c r="F439" s="622"/>
      <c r="G439" s="622"/>
      <c r="H439" s="622"/>
      <c r="I439" s="364"/>
    </row>
    <row r="440" customFormat="false" ht="120.75" hidden="true" customHeight="true" outlineLevel="0" collapsed="false">
      <c r="A440" s="624"/>
      <c r="B440" s="622"/>
      <c r="C440" s="622"/>
      <c r="D440" s="622"/>
      <c r="E440" s="622"/>
      <c r="F440" s="622"/>
      <c r="G440" s="622"/>
      <c r="H440" s="622"/>
      <c r="I440" s="364"/>
    </row>
    <row r="441" customFormat="false" ht="15" hidden="true" customHeight="true" outlineLevel="0" collapsed="false">
      <c r="A441" s="624"/>
      <c r="B441" s="622"/>
      <c r="C441" s="625"/>
      <c r="D441" s="622"/>
      <c r="E441" s="622"/>
      <c r="F441" s="622"/>
      <c r="G441" s="622"/>
      <c r="H441" s="622"/>
      <c r="I441" s="539"/>
    </row>
    <row r="442" customFormat="false" ht="14.05" hidden="true" customHeight="false" outlineLevel="0" collapsed="false">
      <c r="A442" s="624"/>
      <c r="B442" s="622"/>
      <c r="C442" s="625"/>
      <c r="D442" s="622"/>
      <c r="E442" s="622"/>
      <c r="F442" s="622"/>
      <c r="G442" s="622"/>
      <c r="H442" s="622"/>
      <c r="I442" s="539"/>
    </row>
    <row r="443" customFormat="false" ht="105.75" hidden="true" customHeight="true" outlineLevel="0" collapsed="false">
      <c r="A443" s="624"/>
      <c r="B443" s="622"/>
      <c r="C443" s="625"/>
      <c r="D443" s="622"/>
      <c r="E443" s="622"/>
      <c r="F443" s="622"/>
      <c r="G443" s="622"/>
      <c r="H443" s="622"/>
      <c r="I443" s="364"/>
    </row>
    <row r="444" customFormat="false" ht="15.25" hidden="true" customHeight="false" outlineLevel="0" collapsed="false">
      <c r="A444" s="624"/>
      <c r="B444" s="622"/>
      <c r="C444" s="622"/>
      <c r="D444" s="622"/>
      <c r="E444" s="622"/>
      <c r="F444" s="622"/>
      <c r="G444" s="622"/>
      <c r="H444" s="622"/>
      <c r="I444" s="146"/>
    </row>
    <row r="445" customFormat="false" ht="12.85" hidden="true" customHeight="false" outlineLevel="0" collapsed="false">
      <c r="A445" s="624"/>
      <c r="B445" s="622"/>
      <c r="C445" s="622"/>
      <c r="D445" s="622"/>
      <c r="E445" s="622"/>
      <c r="F445" s="622"/>
      <c r="G445" s="622"/>
      <c r="H445" s="622"/>
    </row>
    <row r="446" customFormat="false" ht="12.85" hidden="true" customHeight="false" outlineLevel="0" collapsed="false">
      <c r="A446" s="624"/>
      <c r="B446" s="622"/>
      <c r="C446" s="622"/>
      <c r="D446" s="622"/>
      <c r="E446" s="622"/>
      <c r="F446" s="622"/>
      <c r="G446" s="622"/>
      <c r="H446" s="622"/>
    </row>
    <row r="447" customFormat="false" ht="12.85" hidden="true" customHeight="false" outlineLevel="0" collapsed="false">
      <c r="A447" s="624"/>
      <c r="B447" s="622"/>
      <c r="C447" s="622"/>
      <c r="D447" s="622"/>
      <c r="E447" s="622"/>
      <c r="F447" s="622"/>
      <c r="G447" s="622"/>
      <c r="H447" s="622"/>
    </row>
    <row r="448" customFormat="false" ht="12.85" hidden="true" customHeight="false" outlineLevel="0" collapsed="false">
      <c r="A448" s="624"/>
      <c r="B448" s="622"/>
      <c r="C448" s="622"/>
      <c r="D448" s="622"/>
      <c r="E448" s="622"/>
      <c r="F448" s="622"/>
      <c r="G448" s="622"/>
      <c r="H448" s="622"/>
    </row>
    <row r="449" customFormat="false" ht="12.85" hidden="true" customHeight="false" outlineLevel="0" collapsed="false">
      <c r="A449" s="624"/>
      <c r="B449" s="622"/>
      <c r="C449" s="622"/>
      <c r="D449" s="622"/>
      <c r="E449" s="622"/>
      <c r="F449" s="622"/>
      <c r="G449" s="622"/>
      <c r="H449" s="622"/>
    </row>
    <row r="450" customFormat="false" ht="12.85" hidden="true" customHeight="false" outlineLevel="0" collapsed="false">
      <c r="A450" s="624"/>
      <c r="B450" s="622"/>
      <c r="C450" s="622"/>
      <c r="D450" s="622"/>
      <c r="E450" s="622"/>
      <c r="F450" s="622"/>
      <c r="G450" s="622"/>
      <c r="H450" s="622"/>
    </row>
    <row r="451" customFormat="false" ht="12.85" hidden="true" customHeight="false" outlineLevel="0" collapsed="false">
      <c r="A451" s="624"/>
      <c r="B451" s="622"/>
      <c r="C451" s="622"/>
      <c r="D451" s="622"/>
      <c r="E451" s="622"/>
      <c r="F451" s="622"/>
      <c r="G451" s="622"/>
      <c r="H451" s="622"/>
    </row>
    <row r="452" customFormat="false" ht="12.85" hidden="true" customHeight="false" outlineLevel="0" collapsed="false">
      <c r="A452" s="624"/>
      <c r="B452" s="622"/>
      <c r="C452" s="622"/>
      <c r="D452" s="622"/>
      <c r="E452" s="622"/>
      <c r="F452" s="622"/>
      <c r="G452" s="622"/>
      <c r="H452" s="622"/>
    </row>
    <row r="453" customFormat="false" ht="12.85" hidden="true" customHeight="false" outlineLevel="0" collapsed="false">
      <c r="A453" s="624"/>
      <c r="B453" s="622"/>
      <c r="C453" s="622"/>
      <c r="D453" s="622"/>
      <c r="E453" s="622"/>
      <c r="F453" s="622"/>
      <c r="G453" s="622"/>
      <c r="H453" s="622"/>
    </row>
    <row r="454" customFormat="false" ht="12.85" hidden="true" customHeight="false" outlineLevel="0" collapsed="false">
      <c r="A454" s="624"/>
      <c r="B454" s="622"/>
      <c r="C454" s="622"/>
      <c r="D454" s="622"/>
      <c r="E454" s="622"/>
      <c r="F454" s="622"/>
      <c r="G454" s="622"/>
      <c r="H454" s="622"/>
    </row>
    <row r="455" customFormat="false" ht="12.85" hidden="true" customHeight="false" outlineLevel="0" collapsed="false">
      <c r="A455" s="624"/>
      <c r="B455" s="622"/>
      <c r="C455" s="622"/>
      <c r="D455" s="622"/>
      <c r="E455" s="622"/>
      <c r="F455" s="622"/>
      <c r="G455" s="622"/>
      <c r="H455" s="622"/>
    </row>
    <row r="456" customFormat="false" ht="12.85" hidden="true" customHeight="false" outlineLevel="0" collapsed="false">
      <c r="A456" s="624"/>
      <c r="B456" s="622"/>
      <c r="C456" s="622"/>
      <c r="D456" s="622"/>
      <c r="E456" s="622"/>
      <c r="F456" s="622"/>
      <c r="G456" s="622"/>
      <c r="H456" s="622"/>
    </row>
    <row r="457" customFormat="false" ht="12.85" hidden="true" customHeight="false" outlineLevel="0" collapsed="false">
      <c r="A457" s="624"/>
      <c r="B457" s="622"/>
      <c r="C457" s="622"/>
      <c r="D457" s="622"/>
      <c r="E457" s="622"/>
      <c r="F457" s="622"/>
      <c r="G457" s="622"/>
      <c r="H457" s="622"/>
    </row>
    <row r="458" customFormat="false" ht="12.85" hidden="true" customHeight="false" outlineLevel="0" collapsed="false">
      <c r="A458" s="624"/>
      <c r="B458" s="622"/>
      <c r="C458" s="622"/>
      <c r="D458" s="622"/>
      <c r="E458" s="622"/>
      <c r="F458" s="622"/>
      <c r="G458" s="622"/>
      <c r="H458" s="622"/>
    </row>
    <row r="459" customFormat="false" ht="12.85" hidden="true" customHeight="false" outlineLevel="0" collapsed="false">
      <c r="A459" s="624"/>
      <c r="B459" s="622"/>
      <c r="C459" s="622"/>
      <c r="D459" s="622"/>
      <c r="E459" s="622"/>
      <c r="F459" s="622"/>
      <c r="G459" s="622"/>
      <c r="H459" s="622"/>
    </row>
    <row r="460" customFormat="false" ht="12.85" hidden="true" customHeight="false" outlineLevel="0" collapsed="false">
      <c r="A460" s="624"/>
      <c r="B460" s="622"/>
      <c r="C460" s="622"/>
      <c r="D460" s="622"/>
      <c r="E460" s="622"/>
      <c r="F460" s="622"/>
      <c r="G460" s="622"/>
      <c r="H460" s="622"/>
    </row>
    <row r="461" customFormat="false" ht="12.85" hidden="true" customHeight="false" outlineLevel="0" collapsed="false">
      <c r="A461" s="624"/>
      <c r="B461" s="622"/>
      <c r="C461" s="622"/>
      <c r="D461" s="622"/>
      <c r="E461" s="622"/>
      <c r="F461" s="622"/>
      <c r="G461" s="622"/>
      <c r="H461" s="622"/>
    </row>
    <row r="462" customFormat="false" ht="12.85" hidden="true" customHeight="false" outlineLevel="0" collapsed="false">
      <c r="A462" s="624"/>
      <c r="B462" s="622"/>
      <c r="C462" s="622"/>
      <c r="D462" s="622"/>
      <c r="E462" s="622"/>
      <c r="F462" s="622"/>
      <c r="G462" s="622"/>
      <c r="H462" s="622"/>
    </row>
    <row r="463" customFormat="false" ht="177.75" hidden="true" customHeight="true" outlineLevel="0" collapsed="false">
      <c r="A463" s="624"/>
      <c r="B463" s="622"/>
      <c r="C463" s="622"/>
      <c r="D463" s="622"/>
      <c r="E463" s="622"/>
      <c r="F463" s="622"/>
      <c r="G463" s="622"/>
      <c r="H463" s="622"/>
      <c r="I463" s="639"/>
      <c r="J463" s="28"/>
      <c r="K463" s="28"/>
      <c r="L463" s="28"/>
      <c r="M463" s="28"/>
      <c r="N463" s="28"/>
      <c r="O463" s="28"/>
    </row>
    <row r="464" customFormat="false" ht="12.85" hidden="true" customHeight="false" outlineLevel="0" collapsed="false">
      <c r="A464" s="624"/>
      <c r="B464" s="622"/>
      <c r="C464" s="622"/>
      <c r="D464" s="622"/>
      <c r="E464" s="622"/>
      <c r="F464" s="622"/>
      <c r="G464" s="622"/>
      <c r="H464" s="622"/>
      <c r="I464" s="641"/>
      <c r="J464" s="33"/>
      <c r="K464" s="33"/>
      <c r="L464" s="33"/>
      <c r="M464" s="33"/>
      <c r="N464" s="33"/>
      <c r="O464" s="161"/>
    </row>
    <row r="465" customFormat="false" ht="12.85" hidden="true" customHeight="false" outlineLevel="0" collapsed="false">
      <c r="A465" s="624"/>
      <c r="B465" s="622"/>
      <c r="C465" s="622"/>
      <c r="D465" s="622"/>
      <c r="E465" s="622"/>
      <c r="F465" s="622"/>
      <c r="G465" s="622"/>
      <c r="H465" s="622"/>
      <c r="I465" s="642"/>
      <c r="J465" s="227"/>
      <c r="K465" s="227"/>
      <c r="L465" s="227"/>
      <c r="M465" s="227"/>
      <c r="N465" s="227"/>
      <c r="O465" s="374"/>
    </row>
    <row r="466" customFormat="false" ht="15.75" hidden="true" customHeight="true" outlineLevel="0" collapsed="false">
      <c r="A466" s="624"/>
      <c r="B466" s="622"/>
      <c r="C466" s="622"/>
      <c r="D466" s="622"/>
      <c r="E466" s="622"/>
      <c r="F466" s="622"/>
      <c r="G466" s="622"/>
      <c r="H466" s="622"/>
      <c r="I466" s="643"/>
      <c r="J466" s="495"/>
      <c r="K466" s="495"/>
      <c r="L466" s="495"/>
      <c r="M466" s="495"/>
      <c r="N466" s="495"/>
      <c r="O466" s="495"/>
    </row>
    <row r="467" customFormat="false" ht="12.85" hidden="true" customHeight="false" outlineLevel="0" collapsed="false">
      <c r="A467" s="624"/>
      <c r="B467" s="622"/>
      <c r="C467" s="625"/>
      <c r="D467" s="622"/>
      <c r="E467" s="622"/>
      <c r="F467" s="622"/>
      <c r="G467" s="622"/>
      <c r="H467" s="622"/>
      <c r="I467" s="644"/>
      <c r="J467" s="41"/>
      <c r="K467" s="41"/>
      <c r="L467" s="41"/>
      <c r="M467" s="41"/>
      <c r="N467" s="41"/>
      <c r="O467" s="376"/>
    </row>
    <row r="468" customFormat="false" ht="12.85" hidden="true" customHeight="false" outlineLevel="0" collapsed="false">
      <c r="A468" s="624"/>
      <c r="B468" s="622"/>
      <c r="C468" s="625"/>
      <c r="D468" s="622"/>
      <c r="E468" s="622"/>
      <c r="F468" s="622"/>
      <c r="G468" s="622"/>
      <c r="H468" s="622"/>
      <c r="I468" s="644"/>
      <c r="J468" s="41"/>
      <c r="K468" s="41"/>
      <c r="L468" s="41"/>
      <c r="M468" s="41"/>
      <c r="N468" s="41"/>
      <c r="O468" s="376"/>
    </row>
    <row r="469" customFormat="false" ht="15.75" hidden="true" customHeight="true" outlineLevel="0" collapsed="false">
      <c r="A469" s="624"/>
      <c r="B469" s="622"/>
      <c r="C469" s="622"/>
      <c r="D469" s="622"/>
      <c r="E469" s="622"/>
      <c r="F469" s="622"/>
      <c r="G469" s="622"/>
      <c r="H469" s="622"/>
      <c r="I469" s="643"/>
      <c r="J469" s="495"/>
      <c r="K469" s="495"/>
      <c r="L469" s="495"/>
      <c r="M469" s="495"/>
      <c r="N469" s="495"/>
      <c r="O469" s="495"/>
    </row>
    <row r="470" customFormat="false" ht="12.85" hidden="true" customHeight="false" outlineLevel="0" collapsed="false">
      <c r="A470" s="624"/>
      <c r="B470" s="622"/>
      <c r="C470" s="625"/>
      <c r="D470" s="622"/>
      <c r="E470" s="622"/>
      <c r="F470" s="622"/>
      <c r="G470" s="622"/>
      <c r="H470" s="622"/>
      <c r="I470" s="644"/>
      <c r="J470" s="41"/>
      <c r="K470" s="41"/>
      <c r="L470" s="41"/>
      <c r="M470" s="41"/>
      <c r="N470" s="41"/>
      <c r="O470" s="376"/>
    </row>
    <row r="471" customFormat="false" ht="12.85" hidden="true" customHeight="false" outlineLevel="0" collapsed="false">
      <c r="A471" s="624"/>
      <c r="B471" s="622"/>
      <c r="C471" s="625"/>
      <c r="D471" s="622"/>
      <c r="E471" s="622"/>
      <c r="F471" s="622"/>
      <c r="G471" s="622"/>
      <c r="H471" s="622"/>
      <c r="I471" s="644"/>
      <c r="J471" s="41"/>
      <c r="K471" s="41"/>
      <c r="L471" s="41"/>
      <c r="M471" s="41"/>
      <c r="N471" s="41"/>
      <c r="O471" s="376"/>
    </row>
    <row r="472" customFormat="false" ht="15.75" hidden="true" customHeight="true" outlineLevel="0" collapsed="false">
      <c r="A472" s="624"/>
      <c r="B472" s="622"/>
      <c r="C472" s="622"/>
      <c r="D472" s="622"/>
      <c r="E472" s="622"/>
      <c r="F472" s="622"/>
      <c r="G472" s="622"/>
      <c r="H472" s="622"/>
      <c r="I472" s="645"/>
      <c r="J472" s="375"/>
      <c r="K472" s="375"/>
      <c r="L472" s="375"/>
      <c r="M472" s="375"/>
      <c r="N472" s="375"/>
      <c r="O472" s="375"/>
    </row>
    <row r="473" customFormat="false" ht="12.85" hidden="true" customHeight="false" outlineLevel="0" collapsed="false">
      <c r="A473" s="624"/>
      <c r="B473" s="622"/>
      <c r="C473" s="622"/>
      <c r="D473" s="622"/>
      <c r="E473" s="622"/>
      <c r="F473" s="622"/>
      <c r="G473" s="622"/>
      <c r="H473" s="622"/>
      <c r="I473" s="644"/>
      <c r="J473" s="41"/>
      <c r="K473" s="41"/>
      <c r="L473" s="41"/>
      <c r="M473" s="41"/>
      <c r="N473" s="41"/>
      <c r="O473" s="376"/>
    </row>
    <row r="474" customFormat="false" ht="12.85" hidden="true" customHeight="false" outlineLevel="0" collapsed="false">
      <c r="A474" s="624"/>
      <c r="B474" s="622"/>
      <c r="C474" s="622"/>
      <c r="D474" s="622"/>
      <c r="E474" s="622"/>
      <c r="F474" s="622"/>
      <c r="G474" s="622"/>
      <c r="H474" s="622"/>
    </row>
    <row r="475" customFormat="false" ht="12.85" hidden="true" customHeight="false" outlineLevel="0" collapsed="false">
      <c r="A475" s="624"/>
      <c r="B475" s="622"/>
      <c r="C475" s="622"/>
      <c r="D475" s="622"/>
      <c r="E475" s="622"/>
      <c r="F475" s="622"/>
      <c r="G475" s="622"/>
      <c r="H475" s="622"/>
    </row>
    <row r="476" customFormat="false" ht="15.25" hidden="true" customHeight="false" outlineLevel="0" collapsed="false">
      <c r="A476" s="624"/>
      <c r="B476" s="622"/>
      <c r="C476" s="622"/>
      <c r="D476" s="622"/>
      <c r="E476" s="622"/>
      <c r="F476" s="622"/>
      <c r="G476" s="622"/>
      <c r="H476" s="622"/>
      <c r="I476" s="55"/>
      <c r="J476" s="55"/>
      <c r="K476" s="55"/>
      <c r="L476" s="55"/>
      <c r="M476" s="55"/>
      <c r="N476" s="55"/>
      <c r="O476" s="55"/>
    </row>
    <row r="477" customFormat="false" ht="12.85" hidden="true" customHeight="false" outlineLevel="0" collapsed="false">
      <c r="A477" s="624"/>
      <c r="B477" s="622"/>
      <c r="C477" s="622"/>
      <c r="D477" s="622"/>
      <c r="E477" s="622"/>
      <c r="F477" s="622"/>
      <c r="G477" s="622"/>
      <c r="H477" s="622"/>
    </row>
    <row r="478" customFormat="false" ht="12.85" hidden="true" customHeight="false" outlineLevel="0" collapsed="false">
      <c r="A478" s="624"/>
      <c r="B478" s="622"/>
      <c r="C478" s="622"/>
      <c r="D478" s="622"/>
      <c r="E478" s="622"/>
      <c r="F478" s="622"/>
      <c r="G478" s="622"/>
      <c r="H478" s="622"/>
    </row>
    <row r="479" customFormat="false" ht="12.85" hidden="true" customHeight="false" outlineLevel="0" collapsed="false">
      <c r="A479" s="624"/>
      <c r="B479" s="622"/>
      <c r="C479" s="622"/>
      <c r="D479" s="622"/>
      <c r="E479" s="622"/>
      <c r="F479" s="622"/>
      <c r="G479" s="622"/>
      <c r="H479" s="622"/>
    </row>
    <row r="480" customFormat="false" ht="12.85" hidden="true" customHeight="false" outlineLevel="0" collapsed="false">
      <c r="A480" s="624"/>
      <c r="B480" s="622"/>
      <c r="C480" s="622"/>
      <c r="D480" s="622"/>
      <c r="E480" s="622"/>
      <c r="F480" s="622"/>
      <c r="G480" s="622"/>
      <c r="H480" s="622"/>
    </row>
    <row r="481" customFormat="false" ht="12.85" hidden="true" customHeight="false" outlineLevel="0" collapsed="false">
      <c r="A481" s="624"/>
      <c r="B481" s="622"/>
      <c r="C481" s="622"/>
      <c r="D481" s="622"/>
      <c r="E481" s="622"/>
      <c r="F481" s="622"/>
      <c r="G481" s="622"/>
      <c r="H481" s="622"/>
    </row>
    <row r="482" customFormat="false" ht="12.85" hidden="true" customHeight="false" outlineLevel="0" collapsed="false">
      <c r="A482" s="624"/>
      <c r="B482" s="622"/>
      <c r="C482" s="622"/>
      <c r="D482" s="622"/>
      <c r="E482" s="622"/>
      <c r="F482" s="622"/>
      <c r="G482" s="622"/>
      <c r="H482" s="622"/>
    </row>
    <row r="483" customFormat="false" ht="12.85" hidden="true" customHeight="false" outlineLevel="0" collapsed="false">
      <c r="A483" s="624"/>
      <c r="B483" s="622"/>
      <c r="C483" s="622"/>
      <c r="D483" s="622"/>
      <c r="E483" s="622"/>
      <c r="F483" s="622"/>
      <c r="G483" s="622"/>
      <c r="H483" s="622"/>
    </row>
    <row r="484" customFormat="false" ht="12.85" hidden="true" customHeight="false" outlineLevel="0" collapsed="false">
      <c r="A484" s="624"/>
      <c r="B484" s="622"/>
      <c r="C484" s="622"/>
      <c r="D484" s="622"/>
      <c r="E484" s="622"/>
      <c r="F484" s="622"/>
      <c r="G484" s="622"/>
      <c r="H484" s="622"/>
    </row>
    <row r="485" customFormat="false" ht="90" hidden="true" customHeight="true" outlineLevel="0" collapsed="false">
      <c r="A485" s="624"/>
      <c r="B485" s="622"/>
      <c r="C485" s="625"/>
      <c r="D485" s="622"/>
      <c r="E485" s="622"/>
      <c r="F485" s="622"/>
      <c r="G485" s="622"/>
      <c r="H485" s="622"/>
    </row>
    <row r="486" customFormat="false" ht="15.75" hidden="true" customHeight="true" outlineLevel="0" collapsed="false">
      <c r="A486" s="624"/>
      <c r="B486" s="622"/>
      <c r="C486" s="625"/>
      <c r="D486" s="622"/>
      <c r="E486" s="622"/>
      <c r="F486" s="622"/>
      <c r="G486" s="622"/>
      <c r="H486" s="622"/>
    </row>
    <row r="487" customFormat="false" ht="12.85" hidden="true" customHeight="false" outlineLevel="0" collapsed="false">
      <c r="A487" s="624"/>
      <c r="B487" s="622"/>
      <c r="C487" s="625"/>
      <c r="D487" s="622"/>
      <c r="E487" s="622"/>
      <c r="F487" s="622"/>
      <c r="G487" s="622"/>
      <c r="H487" s="622"/>
    </row>
    <row r="488" customFormat="false" ht="12.85" hidden="true" customHeight="false" outlineLevel="0" collapsed="false">
      <c r="A488" s="624"/>
      <c r="B488" s="622"/>
      <c r="C488" s="622"/>
      <c r="D488" s="622"/>
      <c r="E488" s="622"/>
      <c r="F488" s="622"/>
      <c r="G488" s="622"/>
      <c r="H488" s="622"/>
    </row>
    <row r="489" customFormat="false" ht="31.5" hidden="true" customHeight="true" outlineLevel="0" collapsed="false">
      <c r="A489" s="624"/>
      <c r="B489" s="622"/>
      <c r="C489" s="622"/>
      <c r="D489" s="622"/>
      <c r="E489" s="622"/>
      <c r="F489" s="622"/>
      <c r="G489" s="622"/>
      <c r="H489" s="622"/>
    </row>
    <row r="490" customFormat="false" ht="12.85" hidden="true" customHeight="false" outlineLevel="0" collapsed="false">
      <c r="A490" s="624"/>
      <c r="B490" s="622"/>
      <c r="C490" s="622"/>
      <c r="D490" s="622"/>
      <c r="E490" s="622"/>
      <c r="F490" s="622"/>
      <c r="G490" s="622"/>
      <c r="H490" s="622"/>
    </row>
    <row r="491" customFormat="false" ht="12.85" hidden="true" customHeight="false" outlineLevel="0" collapsed="false">
      <c r="A491" s="624"/>
      <c r="B491" s="622"/>
      <c r="C491" s="622"/>
      <c r="D491" s="622"/>
      <c r="E491" s="622"/>
      <c r="F491" s="622"/>
      <c r="G491" s="622"/>
      <c r="H491" s="622"/>
    </row>
    <row r="492" customFormat="false" ht="12.85" hidden="true" customHeight="false" outlineLevel="0" collapsed="false">
      <c r="A492" s="624"/>
      <c r="B492" s="622"/>
      <c r="C492" s="625"/>
      <c r="D492" s="622"/>
      <c r="E492" s="622"/>
      <c r="F492" s="622"/>
      <c r="G492" s="622"/>
      <c r="H492" s="622"/>
    </row>
    <row r="493" customFormat="false" ht="12.85" hidden="true" customHeight="false" outlineLevel="0" collapsed="false">
      <c r="A493" s="624"/>
      <c r="B493" s="622"/>
      <c r="C493" s="622"/>
      <c r="D493" s="622"/>
      <c r="E493" s="622"/>
      <c r="F493" s="622"/>
      <c r="G493" s="622"/>
      <c r="H493" s="622"/>
    </row>
    <row r="494" customFormat="false" ht="12.85" hidden="true" customHeight="false" outlineLevel="0" collapsed="false">
      <c r="A494" s="624"/>
      <c r="B494" s="622"/>
      <c r="C494" s="622"/>
      <c r="D494" s="622"/>
      <c r="E494" s="622"/>
      <c r="F494" s="622"/>
      <c r="G494" s="622"/>
      <c r="H494" s="622"/>
    </row>
    <row r="495" customFormat="false" ht="12.85" hidden="true" customHeight="false" outlineLevel="0" collapsed="false">
      <c r="A495" s="624"/>
      <c r="B495" s="622"/>
      <c r="C495" s="622"/>
      <c r="D495" s="622"/>
      <c r="E495" s="622"/>
      <c r="F495" s="622"/>
      <c r="G495" s="622"/>
      <c r="H495" s="622"/>
    </row>
    <row r="496" customFormat="false" ht="12.85" hidden="true" customHeight="false" outlineLevel="0" collapsed="false">
      <c r="A496" s="624"/>
      <c r="B496" s="622"/>
      <c r="C496" s="622"/>
      <c r="D496" s="622"/>
      <c r="E496" s="622"/>
      <c r="F496" s="622"/>
      <c r="G496" s="622"/>
      <c r="H496" s="622"/>
    </row>
    <row r="497" customFormat="false" ht="12.85" hidden="true" customHeight="false" outlineLevel="0" collapsed="false">
      <c r="A497" s="624"/>
      <c r="B497" s="622"/>
      <c r="C497" s="622"/>
      <c r="D497" s="622"/>
      <c r="E497" s="622"/>
      <c r="F497" s="622"/>
      <c r="G497" s="622"/>
      <c r="H497" s="622"/>
    </row>
    <row r="498" customFormat="false" ht="12.85" hidden="true" customHeight="false" outlineLevel="0" collapsed="false">
      <c r="A498" s="624"/>
      <c r="B498" s="622"/>
      <c r="C498" s="622"/>
      <c r="D498" s="622"/>
      <c r="E498" s="622"/>
      <c r="F498" s="622"/>
      <c r="G498" s="622"/>
      <c r="H498" s="622"/>
    </row>
    <row r="499" customFormat="false" ht="12.85" hidden="true" customHeight="false" outlineLevel="0" collapsed="false">
      <c r="A499" s="624"/>
      <c r="B499" s="622"/>
      <c r="C499" s="622"/>
      <c r="D499" s="622"/>
      <c r="E499" s="622"/>
      <c r="F499" s="622"/>
      <c r="G499" s="622"/>
      <c r="H499" s="622"/>
    </row>
    <row r="500" customFormat="false" ht="12.85" hidden="true" customHeight="false" outlineLevel="0" collapsed="false">
      <c r="A500" s="624"/>
      <c r="B500" s="622"/>
      <c r="C500" s="622"/>
      <c r="D500" s="622"/>
      <c r="E500" s="622"/>
      <c r="F500" s="622"/>
      <c r="G500" s="622"/>
      <c r="H500" s="622"/>
    </row>
    <row r="501" customFormat="false" ht="12.85" hidden="true" customHeight="false" outlineLevel="0" collapsed="false">
      <c r="A501" s="624"/>
      <c r="B501" s="622"/>
      <c r="C501" s="622"/>
      <c r="D501" s="622"/>
      <c r="E501" s="622"/>
      <c r="F501" s="622"/>
      <c r="G501" s="622"/>
      <c r="H501" s="622"/>
    </row>
    <row r="502" customFormat="false" ht="30" hidden="true" customHeight="true" outlineLevel="0" collapsed="false">
      <c r="A502" s="624"/>
      <c r="B502" s="622"/>
      <c r="C502" s="622"/>
      <c r="D502" s="622"/>
      <c r="E502" s="622"/>
      <c r="F502" s="622"/>
      <c r="G502" s="622"/>
      <c r="H502" s="622"/>
    </row>
    <row r="503" customFormat="false" ht="12.85" hidden="true" customHeight="false" outlineLevel="0" collapsed="false">
      <c r="A503" s="624"/>
      <c r="B503" s="622"/>
      <c r="C503" s="622"/>
      <c r="D503" s="622"/>
      <c r="E503" s="622"/>
      <c r="F503" s="622"/>
      <c r="G503" s="622"/>
      <c r="H503" s="622"/>
    </row>
    <row r="504" customFormat="false" ht="12.85" hidden="true" customHeight="false" outlineLevel="0" collapsed="false">
      <c r="A504" s="624"/>
      <c r="B504" s="622"/>
      <c r="C504" s="622"/>
      <c r="D504" s="622"/>
      <c r="E504" s="622"/>
      <c r="F504" s="622"/>
      <c r="G504" s="622"/>
      <c r="H504" s="622"/>
    </row>
    <row r="505" customFormat="false" ht="12.85" hidden="true" customHeight="false" outlineLevel="0" collapsed="false">
      <c r="A505" s="624"/>
      <c r="B505" s="622"/>
      <c r="C505" s="622"/>
      <c r="D505" s="622"/>
      <c r="E505" s="622"/>
      <c r="F505" s="622"/>
      <c r="G505" s="622"/>
      <c r="H505" s="622"/>
    </row>
    <row r="506" customFormat="false" ht="45" hidden="true" customHeight="true" outlineLevel="0" collapsed="false">
      <c r="A506" s="624"/>
      <c r="B506" s="622"/>
      <c r="C506" s="622"/>
      <c r="D506" s="622"/>
      <c r="E506" s="622"/>
      <c r="F506" s="622"/>
      <c r="G506" s="622"/>
      <c r="H506" s="622"/>
    </row>
    <row r="507" customFormat="false" ht="31.5" hidden="true" customHeight="true" outlineLevel="0" collapsed="false">
      <c r="A507" s="624"/>
      <c r="B507" s="622"/>
      <c r="C507" s="625"/>
      <c r="D507" s="622"/>
      <c r="E507" s="622"/>
      <c r="F507" s="622"/>
      <c r="G507" s="622"/>
      <c r="H507" s="622"/>
    </row>
    <row r="508" customFormat="false" ht="12.85" hidden="true" customHeight="false" outlineLevel="0" collapsed="false">
      <c r="A508" s="624"/>
      <c r="B508" s="622"/>
      <c r="C508" s="625"/>
      <c r="D508" s="622"/>
      <c r="E508" s="622"/>
      <c r="F508" s="622"/>
      <c r="G508" s="622"/>
      <c r="H508" s="622"/>
    </row>
    <row r="509" customFormat="false" ht="31.5" hidden="true" customHeight="true" outlineLevel="0" collapsed="false">
      <c r="A509" s="624"/>
      <c r="B509" s="622"/>
      <c r="C509" s="625"/>
      <c r="D509" s="622"/>
      <c r="E509" s="622"/>
      <c r="F509" s="622"/>
      <c r="G509" s="622"/>
      <c r="H509" s="622"/>
    </row>
    <row r="510" customFormat="false" ht="12.85" hidden="true" customHeight="false" outlineLevel="0" collapsed="false">
      <c r="A510" s="624"/>
      <c r="B510" s="622"/>
      <c r="C510" s="625"/>
      <c r="D510" s="622"/>
      <c r="E510" s="622"/>
      <c r="F510" s="622"/>
      <c r="G510" s="622"/>
      <c r="H510" s="622"/>
    </row>
    <row r="511" customFormat="false" ht="12.85" hidden="true" customHeight="false" outlineLevel="0" collapsed="false">
      <c r="A511" s="624"/>
      <c r="B511" s="622"/>
      <c r="C511" s="622"/>
      <c r="D511" s="622"/>
      <c r="E511" s="622"/>
      <c r="F511" s="622"/>
      <c r="G511" s="622"/>
      <c r="H511" s="622"/>
    </row>
    <row r="512" customFormat="false" ht="12.85" hidden="true" customHeight="false" outlineLevel="0" collapsed="false">
      <c r="A512" s="624"/>
      <c r="B512" s="622"/>
      <c r="C512" s="622"/>
      <c r="D512" s="622"/>
      <c r="E512" s="622"/>
      <c r="F512" s="622"/>
      <c r="G512" s="622"/>
      <c r="H512" s="622"/>
    </row>
    <row r="513" customFormat="false" ht="12.85" hidden="true" customHeight="false" outlineLevel="0" collapsed="false">
      <c r="A513" s="624"/>
      <c r="B513" s="622"/>
      <c r="C513" s="625"/>
      <c r="D513" s="625"/>
      <c r="E513" s="622"/>
      <c r="F513" s="622"/>
      <c r="G513" s="622"/>
      <c r="H513" s="622"/>
    </row>
    <row r="514" customFormat="false" ht="15.75" hidden="true" customHeight="false" outlineLevel="0" collapsed="false">
      <c r="A514" s="381" t="s">
        <v>411</v>
      </c>
    </row>
    <row r="515" customFormat="false" ht="15.75" hidden="true" customHeight="false" outlineLevel="0" collapsed="false">
      <c r="A515" s="392" t="s">
        <v>355</v>
      </c>
      <c r="B515" s="392"/>
      <c r="C515" s="392"/>
      <c r="D515" s="392"/>
      <c r="E515" s="392"/>
      <c r="F515" s="392"/>
      <c r="G515" s="392"/>
    </row>
    <row r="516" customFormat="false" ht="15.75" hidden="true" customHeight="false" outlineLevel="0" collapsed="false">
      <c r="A516" s="392" t="s">
        <v>412</v>
      </c>
      <c r="B516" s="392"/>
      <c r="C516" s="392"/>
      <c r="D516" s="392"/>
      <c r="E516" s="392"/>
      <c r="F516" s="392"/>
      <c r="G516" s="392"/>
    </row>
    <row r="517" customFormat="false" ht="15.75" hidden="true" customHeight="false" outlineLevel="0" collapsed="false">
      <c r="A517" s="392" t="s">
        <v>413</v>
      </c>
      <c r="B517" s="392"/>
      <c r="C517" s="392"/>
      <c r="D517" s="392"/>
      <c r="E517" s="392"/>
      <c r="F517" s="392"/>
      <c r="G517" s="392"/>
    </row>
    <row r="518" customFormat="false" ht="15.75" hidden="true" customHeight="false" outlineLevel="0" collapsed="false">
      <c r="A518" s="490"/>
    </row>
    <row r="519" customFormat="false" ht="15.75" hidden="true" customHeight="false" outlineLevel="0" collapsed="false">
      <c r="A519" s="490"/>
    </row>
    <row r="520" customFormat="false" ht="16.5" hidden="true" customHeight="true" outlineLevel="0" collapsed="false">
      <c r="A520" s="30" t="s">
        <v>414</v>
      </c>
      <c r="B520" s="30"/>
      <c r="C520" s="30"/>
      <c r="D520" s="30" t="s">
        <v>415</v>
      </c>
      <c r="E520" s="30"/>
      <c r="F520" s="30"/>
      <c r="G520" s="196" t="s">
        <v>473</v>
      </c>
      <c r="H520" s="30" t="s">
        <v>474</v>
      </c>
      <c r="I520" s="30" t="s">
        <v>416</v>
      </c>
      <c r="J520" s="30"/>
    </row>
    <row r="521" customFormat="false" ht="15.6" hidden="true" customHeight="true" outlineLevel="0" collapsed="false">
      <c r="A521" s="202" t="n">
        <v>1</v>
      </c>
      <c r="B521" s="202"/>
      <c r="C521" s="202"/>
      <c r="D521" s="202" t="n">
        <v>2</v>
      </c>
      <c r="E521" s="202"/>
      <c r="F521" s="202"/>
      <c r="G521" s="201" t="n">
        <v>3</v>
      </c>
      <c r="H521" s="202" t="n">
        <v>4</v>
      </c>
      <c r="I521" s="202" t="n">
        <v>5</v>
      </c>
      <c r="J521" s="202"/>
    </row>
    <row r="522" customFormat="false" ht="60" hidden="true" customHeight="true" outlineLevel="0" collapsed="false">
      <c r="A522" s="38" t="s">
        <v>417</v>
      </c>
      <c r="B522" s="38"/>
      <c r="C522" s="38"/>
      <c r="D522" s="40"/>
      <c r="E522" s="40"/>
      <c r="F522" s="40"/>
      <c r="G522" s="44"/>
      <c r="H522" s="40"/>
      <c r="I522" s="40"/>
      <c r="J522" s="40"/>
    </row>
    <row r="523" customFormat="false" ht="90" hidden="true" customHeight="true" outlineLevel="0" collapsed="false">
      <c r="A523" s="38" t="s">
        <v>418</v>
      </c>
      <c r="B523" s="38"/>
      <c r="C523" s="38"/>
      <c r="D523" s="40"/>
      <c r="E523" s="40"/>
      <c r="F523" s="40"/>
      <c r="G523" s="44"/>
      <c r="H523" s="40"/>
      <c r="I523" s="40"/>
      <c r="J523" s="40"/>
    </row>
    <row r="524" customFormat="false" ht="105" hidden="true" customHeight="true" outlineLevel="0" collapsed="false">
      <c r="A524" s="229" t="s">
        <v>419</v>
      </c>
      <c r="B524" s="229"/>
      <c r="C524" s="229"/>
      <c r="D524" s="40"/>
      <c r="E524" s="40"/>
      <c r="F524" s="40"/>
      <c r="G524" s="44"/>
      <c r="H524" s="40"/>
      <c r="I524" s="40"/>
      <c r="J524" s="40"/>
    </row>
    <row r="525" customFormat="false" ht="45" hidden="true" customHeight="true" outlineLevel="0" collapsed="false">
      <c r="A525" s="38" t="s">
        <v>420</v>
      </c>
      <c r="B525" s="38"/>
      <c r="C525" s="38"/>
      <c r="D525" s="40"/>
      <c r="E525" s="40"/>
      <c r="F525" s="40"/>
      <c r="G525" s="44"/>
      <c r="H525" s="40"/>
      <c r="I525" s="40"/>
      <c r="J525" s="40"/>
    </row>
    <row r="526" customFormat="false" ht="60" hidden="true" customHeight="true" outlineLevel="0" collapsed="false">
      <c r="A526" s="38" t="s">
        <v>421</v>
      </c>
      <c r="B526" s="38"/>
      <c r="C526" s="38"/>
      <c r="D526" s="40"/>
      <c r="E526" s="40"/>
      <c r="F526" s="40"/>
      <c r="G526" s="44"/>
      <c r="H526" s="40"/>
      <c r="I526" s="40"/>
      <c r="J526" s="40"/>
    </row>
    <row r="527" customFormat="false" ht="75" hidden="true" customHeight="true" outlineLevel="0" collapsed="false">
      <c r="A527" s="38" t="s">
        <v>422</v>
      </c>
      <c r="B527" s="38"/>
      <c r="C527" s="38"/>
      <c r="D527" s="40"/>
      <c r="E527" s="40"/>
      <c r="F527" s="40"/>
      <c r="G527" s="44"/>
      <c r="H527" s="40"/>
      <c r="I527" s="40"/>
      <c r="J527" s="40"/>
    </row>
    <row r="528" customFormat="false" ht="105" hidden="true" customHeight="true" outlineLevel="0" collapsed="false">
      <c r="A528" s="38" t="s">
        <v>423</v>
      </c>
      <c r="B528" s="38"/>
      <c r="C528" s="38"/>
      <c r="D528" s="40"/>
      <c r="E528" s="40"/>
      <c r="F528" s="40"/>
      <c r="G528" s="44"/>
      <c r="H528" s="40"/>
      <c r="I528" s="40"/>
      <c r="J528" s="40"/>
    </row>
    <row r="529" customFormat="false" ht="105" hidden="true" customHeight="true" outlineLevel="0" collapsed="false">
      <c r="A529" s="38" t="s">
        <v>424</v>
      </c>
      <c r="B529" s="38"/>
      <c r="C529" s="38"/>
      <c r="D529" s="40"/>
      <c r="E529" s="40"/>
      <c r="F529" s="40"/>
      <c r="G529" s="44"/>
      <c r="H529" s="40"/>
      <c r="I529" s="40"/>
      <c r="J529" s="40"/>
    </row>
    <row r="530" customFormat="false" ht="60" hidden="true" customHeight="true" outlineLevel="0" collapsed="false">
      <c r="A530" s="38" t="s">
        <v>425</v>
      </c>
      <c r="B530" s="38"/>
      <c r="C530" s="38"/>
      <c r="D530" s="40"/>
      <c r="E530" s="40"/>
      <c r="F530" s="40"/>
      <c r="G530" s="44"/>
      <c r="H530" s="40"/>
      <c r="I530" s="40"/>
      <c r="J530" s="40"/>
    </row>
    <row r="531" customFormat="false" ht="75" hidden="true" customHeight="true" outlineLevel="0" collapsed="false">
      <c r="A531" s="38" t="s">
        <v>426</v>
      </c>
      <c r="B531" s="38"/>
      <c r="C531" s="38"/>
      <c r="D531" s="40"/>
      <c r="E531" s="40"/>
      <c r="F531" s="40"/>
      <c r="G531" s="44"/>
      <c r="H531" s="40"/>
      <c r="I531" s="40"/>
      <c r="J531" s="40"/>
    </row>
    <row r="532" customFormat="false" ht="120" hidden="true" customHeight="true" outlineLevel="0" collapsed="false">
      <c r="A532" s="38" t="s">
        <v>427</v>
      </c>
      <c r="B532" s="38"/>
      <c r="C532" s="38"/>
      <c r="D532" s="40"/>
      <c r="E532" s="40"/>
      <c r="F532" s="40"/>
      <c r="G532" s="44"/>
      <c r="H532" s="40"/>
      <c r="I532" s="40"/>
      <c r="J532" s="40"/>
    </row>
    <row r="533" customFormat="false" ht="30" hidden="true" customHeight="true" outlineLevel="0" collapsed="false">
      <c r="A533" s="38" t="s">
        <v>428</v>
      </c>
      <c r="B533" s="38"/>
      <c r="C533" s="38"/>
      <c r="D533" s="40"/>
      <c r="E533" s="40"/>
      <c r="F533" s="40"/>
      <c r="G533" s="44"/>
      <c r="H533" s="40"/>
      <c r="I533" s="40"/>
      <c r="J533" s="40"/>
    </row>
    <row r="534" customFormat="false" ht="135" hidden="true" customHeight="true" outlineLevel="0" collapsed="false">
      <c r="A534" s="38" t="s">
        <v>429</v>
      </c>
      <c r="B534" s="38"/>
      <c r="C534" s="38"/>
      <c r="D534" s="40"/>
      <c r="E534" s="40"/>
      <c r="F534" s="40"/>
      <c r="G534" s="44"/>
      <c r="H534" s="40"/>
      <c r="I534" s="40"/>
      <c r="J534" s="40"/>
    </row>
    <row r="535" customFormat="false" ht="45" hidden="true" customHeight="true" outlineLevel="0" collapsed="false">
      <c r="A535" s="38" t="s">
        <v>430</v>
      </c>
      <c r="B535" s="38"/>
      <c r="C535" s="38"/>
      <c r="D535" s="40"/>
      <c r="E535" s="40"/>
      <c r="F535" s="40"/>
      <c r="G535" s="44"/>
      <c r="H535" s="40"/>
      <c r="I535" s="40"/>
      <c r="J535" s="40"/>
    </row>
    <row r="536" customFormat="false" ht="75" hidden="true" customHeight="true" outlineLevel="0" collapsed="false">
      <c r="A536" s="38" t="s">
        <v>431</v>
      </c>
      <c r="B536" s="38"/>
      <c r="C536" s="38"/>
      <c r="D536" s="40"/>
      <c r="E536" s="40"/>
      <c r="F536" s="40"/>
      <c r="G536" s="44"/>
      <c r="H536" s="40"/>
      <c r="I536" s="40"/>
      <c r="J536" s="40"/>
    </row>
    <row r="537" customFormat="false" ht="75" hidden="true" customHeight="true" outlineLevel="0" collapsed="false">
      <c r="A537" s="229" t="s">
        <v>432</v>
      </c>
      <c r="B537" s="229"/>
      <c r="C537" s="229"/>
      <c r="D537" s="40"/>
      <c r="E537" s="40"/>
      <c r="F537" s="40"/>
      <c r="G537" s="44"/>
      <c r="H537" s="40"/>
      <c r="I537" s="40"/>
      <c r="J537" s="40"/>
    </row>
    <row r="538" customFormat="false" ht="45" hidden="true" customHeight="true" outlineLevel="0" collapsed="false">
      <c r="A538" s="229" t="s">
        <v>433</v>
      </c>
      <c r="B538" s="229"/>
      <c r="C538" s="229"/>
      <c r="D538" s="40"/>
      <c r="E538" s="40"/>
      <c r="F538" s="40"/>
      <c r="G538" s="44"/>
      <c r="H538" s="40"/>
      <c r="I538" s="40"/>
      <c r="J538" s="40"/>
    </row>
    <row r="539" customFormat="false" ht="15.75" hidden="true" customHeight="false" outlineLevel="0" collapsed="false">
      <c r="A539" s="146"/>
      <c r="B539" s="186"/>
      <c r="C539" s="232"/>
      <c r="D539" s="232"/>
      <c r="E539" s="186"/>
      <c r="F539" s="232"/>
      <c r="G539" s="232"/>
      <c r="H539" s="232"/>
      <c r="I539" s="232"/>
      <c r="J539" s="186"/>
    </row>
    <row r="540" customFormat="false" ht="15.75" hidden="true" customHeight="false" outlineLevel="0" collapsed="false">
      <c r="A540" s="146"/>
      <c r="B540" s="186"/>
      <c r="C540" s="186"/>
      <c r="D540" s="232"/>
      <c r="E540" s="186"/>
      <c r="F540" s="186"/>
      <c r="G540" s="232"/>
      <c r="H540" s="232"/>
      <c r="I540" s="232"/>
      <c r="J540" s="186"/>
    </row>
    <row r="541" customFormat="false" ht="31.5" hidden="true" customHeight="false" outlineLevel="0" collapsed="false">
      <c r="A541" s="146" t="s">
        <v>143</v>
      </c>
      <c r="B541" s="186"/>
      <c r="C541" s="232"/>
      <c r="D541" s="232"/>
      <c r="E541" s="186"/>
      <c r="F541" s="232"/>
      <c r="G541" s="232"/>
      <c r="H541" s="232"/>
      <c r="I541" s="232"/>
      <c r="J541" s="186"/>
    </row>
    <row r="542" customFormat="false" ht="31.5" hidden="true" customHeight="true" outlineLevel="0" collapsed="false">
      <c r="A542" s="146"/>
      <c r="B542" s="146"/>
      <c r="C542" s="192" t="s">
        <v>434</v>
      </c>
      <c r="D542" s="192"/>
      <c r="E542" s="146"/>
      <c r="F542" s="192" t="s">
        <v>145</v>
      </c>
      <c r="G542" s="192"/>
      <c r="H542" s="192"/>
      <c r="I542" s="192"/>
      <c r="J542" s="146"/>
    </row>
    <row r="543" customFormat="false" ht="42.25" hidden="false" customHeight="false" outlineLevel="0" collapsed="false">
      <c r="A543" s="646" t="s">
        <v>489</v>
      </c>
      <c r="B543" s="647" t="n">
        <v>2018</v>
      </c>
      <c r="C543" s="646" t="s">
        <v>490</v>
      </c>
      <c r="D543" s="646" t="s">
        <v>160</v>
      </c>
      <c r="E543" s="647" t="n">
        <v>809.43</v>
      </c>
      <c r="F543" s="648"/>
      <c r="G543" s="648"/>
      <c r="H543" s="648"/>
    </row>
    <row r="544" customFormat="false" ht="12.85" hidden="false" customHeight="false" outlineLevel="0" collapsed="false"/>
    <row r="545" customFormat="false" ht="12.85" hidden="false" customHeight="false" outlineLevel="0" collapsed="false"/>
    <row r="546" customFormat="false" ht="12.85" hidden="false" customHeight="false" outlineLevel="0" collapsed="false"/>
    <row r="547" customFormat="false" ht="12.85" hidden="false" customHeight="false" outlineLevel="0" collapsed="false"/>
    <row r="548" customFormat="false" ht="12.85" hidden="false" customHeight="false" outlineLevel="0" collapsed="false"/>
    <row r="549" customFormat="false" ht="12.85" hidden="false" customHeight="false" outlineLevel="0" collapsed="false"/>
    <row r="550" customFormat="false" ht="12.85" hidden="false" customHeight="false" outlineLevel="0" collapsed="false"/>
    <row r="553" customFormat="false" ht="12.85" hidden="false" customHeight="false" outlineLevel="0" collapsed="false"/>
    <row r="574" customFormat="false" ht="12.85" hidden="false" customHeight="false" outlineLevel="0" collapsed="false"/>
    <row r="1048576" customFormat="false" ht="12.85" hidden="false" customHeight="false" outlineLevel="0" collapsed="false"/>
  </sheetData>
  <mergeCells count="458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M29"/>
    <mergeCell ref="C30:C31"/>
    <mergeCell ref="D30:D31"/>
    <mergeCell ref="F30:H31"/>
    <mergeCell ref="I30:I31"/>
    <mergeCell ref="K30:M31"/>
    <mergeCell ref="F32:H32"/>
    <mergeCell ref="K32:M32"/>
    <mergeCell ref="A33:A47"/>
    <mergeCell ref="B33:B47"/>
    <mergeCell ref="C33:C37"/>
    <mergeCell ref="D33:D37"/>
    <mergeCell ref="F33:H33"/>
    <mergeCell ref="K33:M33"/>
    <mergeCell ref="F34:H34"/>
    <mergeCell ref="K34:L34"/>
    <mergeCell ref="F35:H35"/>
    <mergeCell ref="K35:L35"/>
    <mergeCell ref="F36:H36"/>
    <mergeCell ref="K36:L36"/>
    <mergeCell ref="F37:H37"/>
    <mergeCell ref="K37:L37"/>
    <mergeCell ref="C38:C42"/>
    <mergeCell ref="D38:D42"/>
    <mergeCell ref="K38:M38"/>
    <mergeCell ref="F39:H39"/>
    <mergeCell ref="K39:L39"/>
    <mergeCell ref="F40:H40"/>
    <mergeCell ref="K40:L40"/>
    <mergeCell ref="F41:H41"/>
    <mergeCell ref="K41:L41"/>
    <mergeCell ref="F42:H42"/>
    <mergeCell ref="K42:L42"/>
    <mergeCell ref="C43:C47"/>
    <mergeCell ref="D43:D47"/>
    <mergeCell ref="F43:H43"/>
    <mergeCell ref="K43:M43"/>
    <mergeCell ref="F44:H44"/>
    <mergeCell ref="K44:L44"/>
    <mergeCell ref="F45:H45"/>
    <mergeCell ref="K45:L45"/>
    <mergeCell ref="F46:H46"/>
    <mergeCell ref="K46:L46"/>
    <mergeCell ref="F47:H47"/>
    <mergeCell ref="K47:L47"/>
    <mergeCell ref="A48:A52"/>
    <mergeCell ref="B48:B52"/>
    <mergeCell ref="C48:C52"/>
    <mergeCell ref="D48:D52"/>
    <mergeCell ref="E48:E52"/>
    <mergeCell ref="F48:H48"/>
    <mergeCell ref="K48:M48"/>
    <mergeCell ref="F49:H49"/>
    <mergeCell ref="K49:L49"/>
    <mergeCell ref="F50:H50"/>
    <mergeCell ref="K50:L50"/>
    <mergeCell ref="F51:H51"/>
    <mergeCell ref="K51:L51"/>
    <mergeCell ref="F52:H52"/>
    <mergeCell ref="K52:L52"/>
    <mergeCell ref="A53:A67"/>
    <mergeCell ref="B53:B67"/>
    <mergeCell ref="C53:C57"/>
    <mergeCell ref="D53:D57"/>
    <mergeCell ref="F53:H53"/>
    <mergeCell ref="K53:M53"/>
    <mergeCell ref="F54:H54"/>
    <mergeCell ref="K54:L54"/>
    <mergeCell ref="F55:H55"/>
    <mergeCell ref="K55:L55"/>
    <mergeCell ref="F56:H56"/>
    <mergeCell ref="K56:L56"/>
    <mergeCell ref="F57:H57"/>
    <mergeCell ref="K57:L57"/>
    <mergeCell ref="C58:C62"/>
    <mergeCell ref="D58:D62"/>
    <mergeCell ref="F59:H59"/>
    <mergeCell ref="K59:L59"/>
    <mergeCell ref="F60:H60"/>
    <mergeCell ref="K60:L60"/>
    <mergeCell ref="F61:H61"/>
    <mergeCell ref="K61:L61"/>
    <mergeCell ref="F62:H62"/>
    <mergeCell ref="K62:L62"/>
    <mergeCell ref="C63:C67"/>
    <mergeCell ref="D63:D67"/>
    <mergeCell ref="F64:H64"/>
    <mergeCell ref="K64:L64"/>
    <mergeCell ref="F65:H65"/>
    <mergeCell ref="K65:L65"/>
    <mergeCell ref="F66:H66"/>
    <mergeCell ref="K66:L66"/>
    <mergeCell ref="F67:H67"/>
    <mergeCell ref="K67:L67"/>
    <mergeCell ref="A68:A72"/>
    <mergeCell ref="B68:B72"/>
    <mergeCell ref="C68:C72"/>
    <mergeCell ref="D68:D72"/>
    <mergeCell ref="E68:E72"/>
    <mergeCell ref="F69:H69"/>
    <mergeCell ref="K69:L69"/>
    <mergeCell ref="F70:H70"/>
    <mergeCell ref="K70:L70"/>
    <mergeCell ref="F71:H71"/>
    <mergeCell ref="K71:L71"/>
    <mergeCell ref="F72:H72"/>
    <mergeCell ref="K72:L72"/>
    <mergeCell ref="A73:A84"/>
    <mergeCell ref="B73:B84"/>
    <mergeCell ref="C73:C76"/>
    <mergeCell ref="D73:D76"/>
    <mergeCell ref="F73:H73"/>
    <mergeCell ref="L73:M73"/>
    <mergeCell ref="F74:H74"/>
    <mergeCell ref="L74:M74"/>
    <mergeCell ref="F75:H75"/>
    <mergeCell ref="L75:M75"/>
    <mergeCell ref="F76:H76"/>
    <mergeCell ref="L76:M76"/>
    <mergeCell ref="C77:C80"/>
    <mergeCell ref="D77:D80"/>
    <mergeCell ref="F77:H77"/>
    <mergeCell ref="L77:M77"/>
    <mergeCell ref="F78:H78"/>
    <mergeCell ref="L78:M78"/>
    <mergeCell ref="F79:H79"/>
    <mergeCell ref="L79:M79"/>
    <mergeCell ref="F80:H80"/>
    <mergeCell ref="L80:M80"/>
    <mergeCell ref="C81:C84"/>
    <mergeCell ref="D81:D84"/>
    <mergeCell ref="F81:H81"/>
    <mergeCell ref="L81:M81"/>
    <mergeCell ref="F82:H82"/>
    <mergeCell ref="L82:M82"/>
    <mergeCell ref="F83:H83"/>
    <mergeCell ref="L83:M83"/>
    <mergeCell ref="F84:H84"/>
    <mergeCell ref="L84:M84"/>
    <mergeCell ref="L85:M85"/>
    <mergeCell ref="A86:A91"/>
    <mergeCell ref="B86:B91"/>
    <mergeCell ref="C86:C87"/>
    <mergeCell ref="D86:D87"/>
    <mergeCell ref="F86:H87"/>
    <mergeCell ref="I86:I87"/>
    <mergeCell ref="J86:J87"/>
    <mergeCell ref="K86:M87"/>
    <mergeCell ref="C88:C89"/>
    <mergeCell ref="D88:D89"/>
    <mergeCell ref="F88:H89"/>
    <mergeCell ref="I88:I89"/>
    <mergeCell ref="J88:J89"/>
    <mergeCell ref="K88:M89"/>
    <mergeCell ref="C90:C91"/>
    <mergeCell ref="D90:D91"/>
    <mergeCell ref="F90:H91"/>
    <mergeCell ref="I90:I91"/>
    <mergeCell ref="J90:J91"/>
    <mergeCell ref="K90:M91"/>
    <mergeCell ref="F92:H92"/>
    <mergeCell ref="K92:M92"/>
    <mergeCell ref="B93:B94"/>
    <mergeCell ref="C93:C94"/>
    <mergeCell ref="D93:D94"/>
    <mergeCell ref="F93:H94"/>
    <mergeCell ref="I93:I94"/>
    <mergeCell ref="J93:J94"/>
    <mergeCell ref="K93:M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H105"/>
    <mergeCell ref="K105:M105"/>
    <mergeCell ref="B106:B111"/>
    <mergeCell ref="C106:C107"/>
    <mergeCell ref="D106:D107"/>
    <mergeCell ref="F106:H107"/>
    <mergeCell ref="I106:I107"/>
    <mergeCell ref="J106:J107"/>
    <mergeCell ref="K106:M107"/>
    <mergeCell ref="C108:C109"/>
    <mergeCell ref="D108:D109"/>
    <mergeCell ref="F108:H109"/>
    <mergeCell ref="I108:I109"/>
    <mergeCell ref="J108:J109"/>
    <mergeCell ref="K108:M109"/>
    <mergeCell ref="C110:C111"/>
    <mergeCell ref="D110:D111"/>
    <mergeCell ref="F110:H111"/>
    <mergeCell ref="I110:I111"/>
    <mergeCell ref="J110:J111"/>
    <mergeCell ref="K110:M111"/>
    <mergeCell ref="F112:H112"/>
    <mergeCell ref="K112:M112"/>
    <mergeCell ref="B113:B114"/>
    <mergeCell ref="C113:C114"/>
    <mergeCell ref="D113:D114"/>
    <mergeCell ref="F113:H114"/>
    <mergeCell ref="I113:I114"/>
    <mergeCell ref="J113:J114"/>
    <mergeCell ref="K113:M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H125"/>
    <mergeCell ref="K125:M125"/>
    <mergeCell ref="B126:B131"/>
    <mergeCell ref="C126:C127"/>
    <mergeCell ref="D126:D127"/>
    <mergeCell ref="F126:H127"/>
    <mergeCell ref="I126:I127"/>
    <mergeCell ref="J126:J127"/>
    <mergeCell ref="K126:M127"/>
    <mergeCell ref="A127:A130"/>
    <mergeCell ref="C128:C129"/>
    <mergeCell ref="D128:D129"/>
    <mergeCell ref="F128:H129"/>
    <mergeCell ref="I128:I129"/>
    <mergeCell ref="J128:J129"/>
    <mergeCell ref="K128:M129"/>
    <mergeCell ref="C130:C131"/>
    <mergeCell ref="D130:D131"/>
    <mergeCell ref="F130:H131"/>
    <mergeCell ref="I130:I131"/>
    <mergeCell ref="J130:J131"/>
    <mergeCell ref="K130:M131"/>
    <mergeCell ref="F132:H132"/>
    <mergeCell ref="K132:M132"/>
    <mergeCell ref="B133:B138"/>
    <mergeCell ref="C133:C134"/>
    <mergeCell ref="D133:D134"/>
    <mergeCell ref="F133:H134"/>
    <mergeCell ref="I133:I134"/>
    <mergeCell ref="J133:J134"/>
    <mergeCell ref="K133:M134"/>
    <mergeCell ref="C135:C136"/>
    <mergeCell ref="D135:D136"/>
    <mergeCell ref="F135:H136"/>
    <mergeCell ref="I135:I136"/>
    <mergeCell ref="J135:J136"/>
    <mergeCell ref="K135:M136"/>
    <mergeCell ref="C137:C138"/>
    <mergeCell ref="D137:D138"/>
    <mergeCell ref="F137:H138"/>
    <mergeCell ref="I137:I138"/>
    <mergeCell ref="J137:J138"/>
    <mergeCell ref="K137:M138"/>
    <mergeCell ref="F139:H139"/>
    <mergeCell ref="K139:M139"/>
    <mergeCell ref="A142:G142"/>
    <mergeCell ref="A143:G143"/>
    <mergeCell ref="A144:H144"/>
    <mergeCell ref="C147:H147"/>
    <mergeCell ref="N147:T147"/>
    <mergeCell ref="C148:H148"/>
    <mergeCell ref="N148:T148"/>
    <mergeCell ref="C149:H149"/>
    <mergeCell ref="N149:T149"/>
    <mergeCell ref="C150:H151"/>
    <mergeCell ref="N150:T150"/>
    <mergeCell ref="N151:T151"/>
    <mergeCell ref="C152:C153"/>
    <mergeCell ref="D152:E153"/>
    <mergeCell ref="F152:F153"/>
    <mergeCell ref="G152:G153"/>
    <mergeCell ref="H152:H153"/>
    <mergeCell ref="I152:I153"/>
    <mergeCell ref="J152:J153"/>
    <mergeCell ref="K152:K153"/>
    <mergeCell ref="L152:M153"/>
    <mergeCell ref="O152:P153"/>
    <mergeCell ref="Q152:Q153"/>
    <mergeCell ref="R152:R153"/>
    <mergeCell ref="S152:T153"/>
    <mergeCell ref="D154:E154"/>
    <mergeCell ref="L154:M154"/>
    <mergeCell ref="O154:P154"/>
    <mergeCell ref="S154:T154"/>
    <mergeCell ref="D155:E155"/>
    <mergeCell ref="L155:M155"/>
    <mergeCell ref="O155:P155"/>
    <mergeCell ref="S155:T155"/>
    <mergeCell ref="D156:E156"/>
    <mergeCell ref="L156:M156"/>
    <mergeCell ref="O156:P156"/>
    <mergeCell ref="S156:T156"/>
    <mergeCell ref="D157:E157"/>
    <mergeCell ref="L157:M157"/>
    <mergeCell ref="O157:P157"/>
    <mergeCell ref="S157:T157"/>
    <mergeCell ref="D158:E158"/>
    <mergeCell ref="L158:M158"/>
    <mergeCell ref="O158:P158"/>
    <mergeCell ref="S158:T158"/>
    <mergeCell ref="A159:E159"/>
    <mergeCell ref="F159:S159"/>
    <mergeCell ref="A160:C160"/>
    <mergeCell ref="E160:G160"/>
    <mergeCell ref="K160:L160"/>
    <mergeCell ref="M160:O160"/>
    <mergeCell ref="P160:S160"/>
    <mergeCell ref="A161:C161"/>
    <mergeCell ref="E161:G161"/>
    <mergeCell ref="K161:L161"/>
    <mergeCell ref="M161:O161"/>
    <mergeCell ref="P161:S161"/>
    <mergeCell ref="G164:H164"/>
    <mergeCell ref="G165:H165"/>
    <mergeCell ref="G166:H166"/>
    <mergeCell ref="A169:H169"/>
    <mergeCell ref="A170:H170"/>
    <mergeCell ref="A172:H172"/>
    <mergeCell ref="A173:H173"/>
    <mergeCell ref="A174:H174"/>
    <mergeCell ref="A175:A176"/>
    <mergeCell ref="B175:B176"/>
    <mergeCell ref="C175:C176"/>
    <mergeCell ref="D175:D176"/>
    <mergeCell ref="E175:F175"/>
    <mergeCell ref="G175:H175"/>
    <mergeCell ref="A178:A513"/>
    <mergeCell ref="B178:B513"/>
    <mergeCell ref="C178:C513"/>
    <mergeCell ref="D178:D513"/>
    <mergeCell ref="E178:E513"/>
    <mergeCell ref="F178:F513"/>
    <mergeCell ref="G178:G513"/>
    <mergeCell ref="H178:H513"/>
    <mergeCell ref="A515:G515"/>
    <mergeCell ref="A516:G516"/>
    <mergeCell ref="A517:G517"/>
    <mergeCell ref="A520:C520"/>
    <mergeCell ref="D520:F520"/>
    <mergeCell ref="I520:J520"/>
    <mergeCell ref="A521:C521"/>
    <mergeCell ref="D521:F521"/>
    <mergeCell ref="I521:J521"/>
    <mergeCell ref="A522:C522"/>
    <mergeCell ref="D522:F522"/>
    <mergeCell ref="I522:J522"/>
    <mergeCell ref="A523:C523"/>
    <mergeCell ref="D523:F523"/>
    <mergeCell ref="I523:J523"/>
    <mergeCell ref="A524:C524"/>
    <mergeCell ref="D524:F524"/>
    <mergeCell ref="I524:J524"/>
    <mergeCell ref="A525:C525"/>
    <mergeCell ref="D525:F525"/>
    <mergeCell ref="I525:J525"/>
    <mergeCell ref="A526:C526"/>
    <mergeCell ref="D526:F526"/>
    <mergeCell ref="I526:J526"/>
    <mergeCell ref="A527:C527"/>
    <mergeCell ref="D527:F527"/>
    <mergeCell ref="I527:J527"/>
    <mergeCell ref="A528:C528"/>
    <mergeCell ref="D528:F528"/>
    <mergeCell ref="I528:J528"/>
    <mergeCell ref="A529:C529"/>
    <mergeCell ref="D529:F529"/>
    <mergeCell ref="I529:J529"/>
    <mergeCell ref="A530:C530"/>
    <mergeCell ref="D530:F530"/>
    <mergeCell ref="I530:J530"/>
    <mergeCell ref="A531:C531"/>
    <mergeCell ref="D531:F531"/>
    <mergeCell ref="I531:J531"/>
    <mergeCell ref="A532:C532"/>
    <mergeCell ref="D532:F532"/>
    <mergeCell ref="I532:J532"/>
    <mergeCell ref="A533:C533"/>
    <mergeCell ref="D533:F533"/>
    <mergeCell ref="I533:J533"/>
    <mergeCell ref="A534:C534"/>
    <mergeCell ref="D534:F534"/>
    <mergeCell ref="I534:J534"/>
    <mergeCell ref="A535:C535"/>
    <mergeCell ref="D535:F535"/>
    <mergeCell ref="I535:J535"/>
    <mergeCell ref="A536:C536"/>
    <mergeCell ref="D536:F536"/>
    <mergeCell ref="I536:J536"/>
    <mergeCell ref="A537:C537"/>
    <mergeCell ref="D537:F537"/>
    <mergeCell ref="I537:J537"/>
    <mergeCell ref="A538:C538"/>
    <mergeCell ref="D538:F538"/>
    <mergeCell ref="I538:J538"/>
    <mergeCell ref="B539:B541"/>
    <mergeCell ref="C539:D541"/>
    <mergeCell ref="E539:E541"/>
    <mergeCell ref="F539:H541"/>
    <mergeCell ref="J539:J541"/>
    <mergeCell ref="C542:D542"/>
    <mergeCell ref="F542:H542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17" man="true" max="16383" min="0"/>
    <brk id="23" man="true" max="16383" min="0"/>
    <brk id="117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V56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60" workbookViewId="0">
      <selection pane="topLeft" activeCell="A1" activeCellId="0" sqref="A1"/>
    </sheetView>
  </sheetViews>
  <sheetFormatPr defaultRowHeight="15"/>
  <cols>
    <col collapsed="false" hidden="false" max="1" min="1" style="0" width="27.5765306122449"/>
    <col collapsed="false" hidden="false" max="2" min="2" style="0" width="14.1479591836735"/>
    <col collapsed="false" hidden="false" max="3" min="3" style="0" width="11.5714285714286"/>
    <col collapsed="false" hidden="false" max="4" min="4" style="0" width="13.1377551020408"/>
    <col collapsed="false" hidden="false" max="5" min="5" style="0" width="12.8622448979592"/>
    <col collapsed="false" hidden="false" max="6" min="6" style="0" width="18.2857142857143"/>
    <col collapsed="false" hidden="false" max="7" min="7" style="0" width="10.1428571428571"/>
    <col collapsed="false" hidden="false" max="8" min="8" style="0" width="12.5714285714286"/>
    <col collapsed="false" hidden="false" max="9" min="9" style="0" width="8"/>
    <col collapsed="false" hidden="false" max="10" min="10" style="0" width="6.00510204081633"/>
    <col collapsed="false" hidden="false" max="11" min="11" style="0" width="9.14285714285714"/>
    <col collapsed="false" hidden="false" max="15" min="12" style="0" width="8.85714285714286"/>
    <col collapsed="false" hidden="false" max="16" min="16" style="0" width="7"/>
    <col collapsed="false" hidden="false" max="17" min="17" style="0" width="9.70918367346939"/>
    <col collapsed="false" hidden="false" max="18" min="18" style="0" width="8.85714285714286"/>
    <col collapsed="false" hidden="false" max="1025" min="19" style="0" width="8.70918367346939"/>
  </cols>
  <sheetData>
    <row r="1" customFormat="false" ht="15.25" hidden="true" customHeight="false" outlineLevel="0" collapsed="false">
      <c r="A1" s="381" t="s">
        <v>0</v>
      </c>
    </row>
    <row r="2" customFormat="false" ht="15.75" hidden="true" customHeight="false" outlineLevel="0" collapsed="false">
      <c r="A2" s="382" t="s">
        <v>1</v>
      </c>
    </row>
    <row r="3" customFormat="false" ht="15.75" hidden="true" customHeight="false" outlineLevel="0" collapsed="false">
      <c r="A3" s="24" t="s">
        <v>50</v>
      </c>
      <c r="B3" s="24"/>
      <c r="C3" s="24"/>
      <c r="D3" s="24"/>
      <c r="E3" s="24"/>
      <c r="F3" s="24"/>
      <c r="G3" s="24"/>
    </row>
    <row r="4" customFormat="false" ht="15.75" hidden="true" customHeight="false" outlineLevel="0" collapsed="false">
      <c r="A4" s="383"/>
    </row>
    <row r="5" customFormat="false" ht="164.25" hidden="true" customHeight="true" outlineLevel="0" collapsed="false">
      <c r="A5" s="377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435</v>
      </c>
    </row>
    <row r="6" customFormat="false" ht="30" hidden="true" customHeight="false" outlineLevel="0" collapsed="false">
      <c r="A6" s="35" t="s">
        <v>9</v>
      </c>
      <c r="B6" s="29"/>
      <c r="C6" s="29"/>
      <c r="D6" s="277" t="s">
        <v>54</v>
      </c>
      <c r="E6" s="32" t="s">
        <v>55</v>
      </c>
      <c r="F6" s="29"/>
      <c r="G6" s="29"/>
    </row>
    <row r="7" customFormat="false" ht="34.5" hidden="true" customHeight="true" outlineLevel="0" collapsed="false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84" t="n">
        <v>7</v>
      </c>
    </row>
    <row r="8" customFormat="false" ht="15" hidden="true" customHeight="true" outlineLevel="0" collapsed="false">
      <c r="A8" s="385" t="s">
        <v>12</v>
      </c>
      <c r="B8" s="386" t="s">
        <v>56</v>
      </c>
      <c r="C8" s="38"/>
      <c r="D8" s="39" t="n">
        <v>41640</v>
      </c>
      <c r="E8" s="39" t="n">
        <v>42735</v>
      </c>
      <c r="F8" s="38"/>
      <c r="G8" s="38"/>
    </row>
    <row r="9" customFormat="false" ht="90" hidden="true" customHeight="false" outlineLevel="0" collapsed="false">
      <c r="A9" s="385"/>
      <c r="B9" s="32" t="s">
        <v>57</v>
      </c>
      <c r="C9" s="38"/>
      <c r="D9" s="39"/>
      <c r="E9" s="39"/>
      <c r="F9" s="38"/>
      <c r="G9" s="38"/>
    </row>
    <row r="10" customFormat="false" ht="135" hidden="true" customHeight="false" outlineLevel="0" collapsed="false">
      <c r="A10" s="387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77" t="s">
        <v>436</v>
      </c>
    </row>
    <row r="11" customFormat="false" ht="225" hidden="true" customHeight="false" outlineLevel="0" collapsed="false">
      <c r="A11" s="387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r="12" customFormat="false" ht="14.45" hidden="true" customHeight="true" outlineLevel="0" collapsed="false">
      <c r="A12" s="35"/>
      <c r="B12" s="229"/>
      <c r="C12" s="229"/>
      <c r="D12" s="229"/>
      <c r="E12" s="229"/>
      <c r="F12" s="229"/>
      <c r="G12" s="229"/>
    </row>
    <row r="13" customFormat="false" ht="15" hidden="true" customHeight="true" outlineLevel="0" collapsed="false">
      <c r="A13" s="29" t="s">
        <v>33</v>
      </c>
      <c r="B13" s="386" t="s">
        <v>64</v>
      </c>
      <c r="C13" s="38"/>
      <c r="D13" s="39" t="n">
        <v>41640</v>
      </c>
      <c r="E13" s="39" t="n">
        <v>42735</v>
      </c>
      <c r="F13" s="38"/>
      <c r="G13" s="38"/>
    </row>
    <row r="14" customFormat="false" ht="105" hidden="true" customHeight="false" outlineLevel="0" collapsed="false">
      <c r="A14" s="29"/>
      <c r="B14" s="32" t="s">
        <v>65</v>
      </c>
      <c r="C14" s="38"/>
      <c r="D14" s="39"/>
      <c r="E14" s="39"/>
      <c r="F14" s="38"/>
      <c r="G14" s="38"/>
    </row>
    <row r="15" customFormat="false" ht="195" hidden="true" customHeight="false" outlineLevel="0" collapsed="false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300" t="s">
        <v>437</v>
      </c>
    </row>
    <row r="16" customFormat="false" ht="165" hidden="true" customHeight="false" outlineLevel="0" collapsed="false">
      <c r="A16" s="387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8" t="s">
        <v>41</v>
      </c>
      <c r="G16" s="229" t="s">
        <v>438</v>
      </c>
    </row>
    <row r="17" customFormat="false" ht="15" hidden="true" customHeight="true" outlineLevel="0" collapsed="false">
      <c r="A17" s="29" t="n">
        <v>3</v>
      </c>
      <c r="B17" s="388" t="s">
        <v>69</v>
      </c>
      <c r="C17" s="38" t="s">
        <v>70</v>
      </c>
      <c r="D17" s="39" t="n">
        <v>41640</v>
      </c>
      <c r="E17" s="39" t="n">
        <v>42735</v>
      </c>
      <c r="F17" s="229"/>
      <c r="G17" s="38"/>
    </row>
    <row r="18" customFormat="false" ht="133.5" hidden="true" customHeight="true" outlineLevel="0" collapsed="false">
      <c r="A18" s="29"/>
      <c r="B18" s="218" t="s">
        <v>71</v>
      </c>
      <c r="C18" s="38"/>
      <c r="D18" s="39"/>
      <c r="E18" s="39"/>
      <c r="F18" s="229"/>
      <c r="G18" s="38"/>
    </row>
    <row r="19" customFormat="false" ht="74.25" hidden="true" customHeight="true" outlineLevel="0" collapsed="false">
      <c r="A19" s="389" t="n">
        <v>41642</v>
      </c>
      <c r="B19" s="230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9" t="s">
        <v>439</v>
      </c>
    </row>
    <row r="20" customFormat="false" ht="102" hidden="true" customHeight="true" outlineLevel="0" collapsed="false">
      <c r="A20" s="389"/>
      <c r="B20" s="218" t="s">
        <v>73</v>
      </c>
      <c r="C20" s="38"/>
      <c r="D20" s="39"/>
      <c r="E20" s="39"/>
      <c r="F20" s="38"/>
      <c r="G20" s="229"/>
    </row>
    <row r="21" customFormat="false" ht="15" hidden="true" customHeight="false" outlineLevel="0" collapsed="false">
      <c r="A21" s="390"/>
    </row>
    <row r="22" customFormat="false" ht="15.75" hidden="true" customHeight="false" outlineLevel="0" collapsed="false">
      <c r="A22" s="391" t="s">
        <v>74</v>
      </c>
    </row>
    <row r="23" customFormat="false" ht="15.75" hidden="true" customHeight="false" outlineLevel="0" collapsed="false">
      <c r="A23" s="391" t="s">
        <v>49</v>
      </c>
    </row>
    <row r="24" customFormat="false" ht="15.75" hidden="true" customHeight="false" outlineLevel="0" collapsed="false">
      <c r="A24" s="381"/>
    </row>
    <row r="25" customFormat="false" ht="15.75" hidden="true" customHeight="false" outlineLevel="0" collapsed="false">
      <c r="A25" s="381" t="s">
        <v>75</v>
      </c>
    </row>
    <row r="26" customFormat="false" ht="15.75" hidden="true" customHeight="false" outlineLevel="0" collapsed="false">
      <c r="A26" s="392" t="s">
        <v>78</v>
      </c>
      <c r="B26" s="392"/>
      <c r="C26" s="392"/>
      <c r="D26" s="392"/>
      <c r="E26" s="392"/>
      <c r="F26" s="392"/>
      <c r="G26" s="392"/>
    </row>
    <row r="27" customFormat="false" ht="15.75" hidden="true" customHeight="false" outlineLevel="0" collapsed="false">
      <c r="A27" s="392" t="s">
        <v>440</v>
      </c>
      <c r="B27" s="392"/>
      <c r="C27" s="392"/>
      <c r="D27" s="392"/>
      <c r="E27" s="392"/>
      <c r="F27" s="392"/>
      <c r="G27" s="392"/>
    </row>
    <row r="28" customFormat="false" ht="15.75" hidden="true" customHeight="false" outlineLevel="0" collapsed="false">
      <c r="A28" s="393"/>
    </row>
    <row r="29" customFormat="false" ht="172.5" hidden="true" customHeight="true" outlineLevel="0" collapsed="false">
      <c r="A29" s="40" t="s">
        <v>80</v>
      </c>
      <c r="B29" s="40" t="s">
        <v>81</v>
      </c>
      <c r="C29" s="40" t="s">
        <v>82</v>
      </c>
      <c r="D29" s="40"/>
      <c r="E29" s="40" t="s">
        <v>83</v>
      </c>
      <c r="F29" s="328" t="s">
        <v>84</v>
      </c>
      <c r="G29" s="328"/>
      <c r="H29" s="328"/>
      <c r="I29" s="328"/>
      <c r="J29" s="328"/>
      <c r="K29" s="328"/>
      <c r="L29" s="328"/>
      <c r="M29" s="328"/>
      <c r="N29" s="328"/>
      <c r="O29" s="328"/>
    </row>
    <row r="30" customFormat="false" ht="30.75" hidden="true" customHeight="true" outlineLevel="0" collapsed="false">
      <c r="A30" s="40"/>
      <c r="B30" s="40"/>
      <c r="C30" s="40" t="s">
        <v>85</v>
      </c>
      <c r="D30" s="40" t="s">
        <v>86</v>
      </c>
      <c r="E30" s="40"/>
      <c r="F30" s="30"/>
      <c r="G30" s="30"/>
      <c r="H30" s="30"/>
      <c r="I30" s="649" t="s">
        <v>87</v>
      </c>
      <c r="J30" s="40" t="s">
        <v>88</v>
      </c>
      <c r="K30" s="40" t="s">
        <v>89</v>
      </c>
      <c r="L30" s="289" t="s">
        <v>441</v>
      </c>
      <c r="M30" s="40" t="s">
        <v>91</v>
      </c>
      <c r="N30" s="40"/>
      <c r="O30" s="40"/>
    </row>
    <row r="31" customFormat="false" ht="15.75" hidden="true" customHeight="false" outlineLevel="0" collapsed="false">
      <c r="A31" s="40"/>
      <c r="B31" s="40"/>
      <c r="C31" s="40"/>
      <c r="D31" s="40"/>
      <c r="E31" s="40"/>
      <c r="F31" s="30"/>
      <c r="G31" s="30"/>
      <c r="H31" s="30"/>
      <c r="I31" s="649"/>
      <c r="J31" s="40"/>
      <c r="K31" s="40"/>
      <c r="L31" s="44" t="s">
        <v>442</v>
      </c>
      <c r="M31" s="40"/>
      <c r="N31" s="40"/>
      <c r="O31" s="40"/>
    </row>
    <row r="32" customFormat="false" ht="15.75" hidden="true" customHeight="false" outlineLevel="0" collapsed="false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70" t="n">
        <v>6</v>
      </c>
      <c r="G32" s="270"/>
      <c r="H32" s="270"/>
      <c r="I32" s="270"/>
      <c r="J32" s="44" t="n">
        <v>7</v>
      </c>
      <c r="K32" s="44" t="n">
        <v>8</v>
      </c>
      <c r="L32" s="44" t="n">
        <v>9</v>
      </c>
      <c r="M32" s="40" t="n">
        <v>10</v>
      </c>
      <c r="N32" s="40"/>
      <c r="O32" s="40"/>
    </row>
    <row r="33" customFormat="false" ht="47.25" hidden="true" customHeight="true" outlineLevel="0" collapsed="false">
      <c r="A33" s="228" t="s">
        <v>192</v>
      </c>
      <c r="B33" s="40" t="s">
        <v>443</v>
      </c>
      <c r="C33" s="394" t="n">
        <v>41640</v>
      </c>
      <c r="D33" s="394" t="n">
        <v>42004</v>
      </c>
      <c r="E33" s="289" t="s">
        <v>237</v>
      </c>
      <c r="F33" s="395"/>
      <c r="G33" s="395"/>
      <c r="H33" s="395"/>
      <c r="I33" s="396" t="n">
        <f aca="false">I34+I36+I37</f>
        <v>20222.504</v>
      </c>
      <c r="J33" s="396" t="n">
        <f aca="false">J34+J36+J37</f>
        <v>0</v>
      </c>
      <c r="K33" s="396" t="n">
        <f aca="false">K34+K36+K37</f>
        <v>17193.04</v>
      </c>
      <c r="L33" s="396" t="n">
        <f aca="false">L34+L36+L37</f>
        <v>0</v>
      </c>
      <c r="M33" s="397" t="n">
        <f aca="false">O34+O35+O36+O37</f>
        <v>3029.464</v>
      </c>
      <c r="N33" s="397"/>
      <c r="O33" s="397"/>
    </row>
    <row r="34" customFormat="false" ht="19.5" hidden="true" customHeight="true" outlineLevel="0" collapsed="false">
      <c r="A34" s="228"/>
      <c r="B34" s="40"/>
      <c r="C34" s="394"/>
      <c r="D34" s="394"/>
      <c r="E34" s="289" t="s">
        <v>238</v>
      </c>
      <c r="F34" s="597" t="s">
        <v>95</v>
      </c>
      <c r="G34" s="597"/>
      <c r="H34" s="597"/>
      <c r="I34" s="399" t="n">
        <f aca="false">J34+K34+L34+O34</f>
        <v>15487.15</v>
      </c>
      <c r="J34" s="401" t="n">
        <f aca="false">J54</f>
        <v>0</v>
      </c>
      <c r="K34" s="400" t="n">
        <f aca="false">K54</f>
        <v>14079.15</v>
      </c>
      <c r="L34" s="401" t="n">
        <f aca="false">L54</f>
        <v>0</v>
      </c>
      <c r="M34" s="398" t="s">
        <v>95</v>
      </c>
      <c r="N34" s="398"/>
      <c r="O34" s="598" t="n">
        <f aca="false">O54</f>
        <v>1408</v>
      </c>
    </row>
    <row r="35" customFormat="false" ht="19.5" hidden="true" customHeight="true" outlineLevel="0" collapsed="false">
      <c r="A35" s="228"/>
      <c r="B35" s="40"/>
      <c r="C35" s="394"/>
      <c r="D35" s="394"/>
      <c r="E35" s="599"/>
      <c r="F35" s="398" t="s">
        <v>96</v>
      </c>
      <c r="G35" s="398"/>
      <c r="H35" s="398"/>
      <c r="I35" s="399" t="n">
        <f aca="false">J35+K35+L35+O35</f>
        <v>0</v>
      </c>
      <c r="J35" s="401" t="n">
        <f aca="false">J55</f>
        <v>0</v>
      </c>
      <c r="K35" s="400" t="n">
        <f aca="false">K55</f>
        <v>0</v>
      </c>
      <c r="L35" s="401" t="n">
        <f aca="false">L55</f>
        <v>0</v>
      </c>
      <c r="M35" s="398" t="s">
        <v>96</v>
      </c>
      <c r="N35" s="398"/>
      <c r="O35" s="600" t="n">
        <f aca="false">O55</f>
        <v>0</v>
      </c>
    </row>
    <row r="36" customFormat="false" ht="19.5" hidden="true" customHeight="true" outlineLevel="0" collapsed="false">
      <c r="A36" s="228"/>
      <c r="B36" s="40"/>
      <c r="C36" s="394"/>
      <c r="D36" s="394"/>
      <c r="E36" s="599"/>
      <c r="F36" s="398" t="s">
        <v>97</v>
      </c>
      <c r="G36" s="398"/>
      <c r="H36" s="398"/>
      <c r="I36" s="399" t="n">
        <f aca="false">J36+K36+L36+O36</f>
        <v>3647.779</v>
      </c>
      <c r="J36" s="401" t="n">
        <f aca="false">J56</f>
        <v>0</v>
      </c>
      <c r="K36" s="400" t="n">
        <f aca="false">K56</f>
        <v>3113.89</v>
      </c>
      <c r="L36" s="401" t="n">
        <f aca="false">L56</f>
        <v>0</v>
      </c>
      <c r="M36" s="398" t="s">
        <v>97</v>
      </c>
      <c r="N36" s="398"/>
      <c r="O36" s="600" t="n">
        <f aca="false">O56</f>
        <v>533.889</v>
      </c>
    </row>
    <row r="37" customFormat="false" ht="19.5" hidden="true" customHeight="true" outlineLevel="0" collapsed="false">
      <c r="A37" s="228"/>
      <c r="B37" s="40"/>
      <c r="C37" s="394"/>
      <c r="D37" s="394"/>
      <c r="E37" s="601"/>
      <c r="F37" s="398" t="s">
        <v>62</v>
      </c>
      <c r="G37" s="398"/>
      <c r="H37" s="398"/>
      <c r="I37" s="399" t="n">
        <f aca="false">J37+K37+L37+O37</f>
        <v>1087.575</v>
      </c>
      <c r="J37" s="402" t="n">
        <f aca="false">J57+J93+J126</f>
        <v>0</v>
      </c>
      <c r="K37" s="400" t="n">
        <f aca="false">K57+K93+K126</f>
        <v>0</v>
      </c>
      <c r="L37" s="402" t="n">
        <f aca="false">L57+L93+L126</f>
        <v>0</v>
      </c>
      <c r="M37" s="398" t="s">
        <v>62</v>
      </c>
      <c r="N37" s="398"/>
      <c r="O37" s="600" t="n">
        <f aca="false">O57+M93+M126</f>
        <v>1087.575</v>
      </c>
    </row>
    <row r="38" customFormat="false" ht="18.75" hidden="true" customHeight="false" outlineLevel="0" collapsed="false">
      <c r="A38" s="228"/>
      <c r="B38" s="40"/>
      <c r="C38" s="394" t="n">
        <v>42005</v>
      </c>
      <c r="D38" s="394" t="n">
        <v>42369</v>
      </c>
      <c r="E38" s="289" t="s">
        <v>239</v>
      </c>
      <c r="F38" s="403"/>
      <c r="G38" s="404"/>
      <c r="H38" s="404"/>
      <c r="I38" s="396" t="n">
        <f aca="false">I39+I40+I41+I42</f>
        <v>61033.92</v>
      </c>
      <c r="J38" s="396" t="n">
        <f aca="false">J39+J40+J41+J42</f>
        <v>0</v>
      </c>
      <c r="K38" s="396" t="n">
        <f aca="false">K39+K40+K41+K42</f>
        <v>4780.39</v>
      </c>
      <c r="L38" s="396" t="n">
        <f aca="false">L39+L40+L41+L42</f>
        <v>0</v>
      </c>
      <c r="M38" s="397" t="n">
        <f aca="false">O39+O40+O41+O42</f>
        <v>56253.53</v>
      </c>
      <c r="N38" s="397"/>
      <c r="O38" s="397"/>
    </row>
    <row r="39" customFormat="false" ht="19.5" hidden="true" customHeight="true" outlineLevel="0" collapsed="false">
      <c r="A39" s="228"/>
      <c r="B39" s="40"/>
      <c r="C39" s="394"/>
      <c r="D39" s="394"/>
      <c r="E39" s="289" t="s">
        <v>238</v>
      </c>
      <c r="F39" s="398" t="s">
        <v>95</v>
      </c>
      <c r="G39" s="398"/>
      <c r="H39" s="398"/>
      <c r="I39" s="399" t="n">
        <f aca="false">J39+K39+L39+O39</f>
        <v>19069.2</v>
      </c>
      <c r="J39" s="400" t="n">
        <f aca="false">J59+J96</f>
        <v>0</v>
      </c>
      <c r="K39" s="400" t="n">
        <f aca="false">K59+K96</f>
        <v>0</v>
      </c>
      <c r="L39" s="400" t="n">
        <f aca="false">L59+L96</f>
        <v>0</v>
      </c>
      <c r="M39" s="398" t="s">
        <v>95</v>
      </c>
      <c r="N39" s="398"/>
      <c r="O39" s="598" t="n">
        <f aca="false">O59+O96</f>
        <v>19069.2</v>
      </c>
    </row>
    <row r="40" customFormat="false" ht="19.5" hidden="true" customHeight="true" outlineLevel="0" collapsed="false">
      <c r="A40" s="228"/>
      <c r="B40" s="40"/>
      <c r="C40" s="394"/>
      <c r="D40" s="394"/>
      <c r="E40" s="599"/>
      <c r="F40" s="398" t="s">
        <v>96</v>
      </c>
      <c r="G40" s="398"/>
      <c r="H40" s="398"/>
      <c r="I40" s="399" t="n">
        <f aca="false">J40+K40+L40+O40</f>
        <v>18971.24</v>
      </c>
      <c r="J40" s="400" t="n">
        <f aca="false">J60+J97</f>
        <v>0</v>
      </c>
      <c r="K40" s="400" t="n">
        <f aca="false">K60+K97</f>
        <v>1156.4</v>
      </c>
      <c r="L40" s="400" t="n">
        <f aca="false">L60+L97</f>
        <v>0</v>
      </c>
      <c r="M40" s="398" t="s">
        <v>96</v>
      </c>
      <c r="N40" s="398"/>
      <c r="O40" s="600" t="n">
        <f aca="false">O60+O97</f>
        <v>17814.84</v>
      </c>
    </row>
    <row r="41" customFormat="false" ht="19.5" hidden="true" customHeight="true" outlineLevel="0" collapsed="false">
      <c r="A41" s="228"/>
      <c r="B41" s="40"/>
      <c r="C41" s="394"/>
      <c r="D41" s="394"/>
      <c r="E41" s="599"/>
      <c r="F41" s="398" t="s">
        <v>97</v>
      </c>
      <c r="G41" s="398"/>
      <c r="H41" s="398"/>
      <c r="I41" s="399" t="n">
        <f aca="false">J41+K41+L41+O41</f>
        <v>20479.29</v>
      </c>
      <c r="J41" s="400" t="n">
        <f aca="false">J61+J98</f>
        <v>0</v>
      </c>
      <c r="K41" s="400" t="n">
        <f aca="false">K61+K98</f>
        <v>3623.99</v>
      </c>
      <c r="L41" s="400" t="n">
        <f aca="false">L61+L98</f>
        <v>0</v>
      </c>
      <c r="M41" s="398" t="s">
        <v>97</v>
      </c>
      <c r="N41" s="398"/>
      <c r="O41" s="600" t="n">
        <f aca="false">O61+O98</f>
        <v>16855.3</v>
      </c>
    </row>
    <row r="42" customFormat="false" ht="19.5" hidden="true" customHeight="true" outlineLevel="0" collapsed="false">
      <c r="A42" s="228"/>
      <c r="B42" s="40"/>
      <c r="C42" s="394"/>
      <c r="D42" s="394"/>
      <c r="E42" s="601"/>
      <c r="F42" s="398" t="s">
        <v>62</v>
      </c>
      <c r="G42" s="398"/>
      <c r="H42" s="398"/>
      <c r="I42" s="399" t="n">
        <f aca="false">J42+K42+L42+O42</f>
        <v>2514.19</v>
      </c>
      <c r="J42" s="400" t="n">
        <f aca="false">J62+J99+J128</f>
        <v>0</v>
      </c>
      <c r="K42" s="400" t="n">
        <f aca="false">K62+K99+K128</f>
        <v>0</v>
      </c>
      <c r="L42" s="400" t="n">
        <f aca="false">L62+L99+L128</f>
        <v>0</v>
      </c>
      <c r="M42" s="398" t="s">
        <v>62</v>
      </c>
      <c r="N42" s="398"/>
      <c r="O42" s="600" t="n">
        <f aca="false">O62+O99+M128</f>
        <v>2514.19</v>
      </c>
    </row>
    <row r="43" customFormat="false" ht="18.75" hidden="true" customHeight="false" outlineLevel="0" collapsed="false">
      <c r="A43" s="228"/>
      <c r="B43" s="40"/>
      <c r="C43" s="394" t="n">
        <v>42370</v>
      </c>
      <c r="D43" s="394" t="n">
        <v>42735</v>
      </c>
      <c r="E43" s="289" t="s">
        <v>240</v>
      </c>
      <c r="F43" s="397" t="n">
        <f aca="false">I44+I45+I46+I47</f>
        <v>57407.4</v>
      </c>
      <c r="G43" s="397"/>
      <c r="H43" s="397"/>
      <c r="I43" s="397"/>
      <c r="J43" s="405" t="n">
        <f aca="false">J44+J45+J46+J47</f>
        <v>0</v>
      </c>
      <c r="K43" s="405" t="n">
        <f aca="false">K44+K45+K46+K47</f>
        <v>0</v>
      </c>
      <c r="L43" s="406" t="n">
        <f aca="false">L44+L45+L46+L47</f>
        <v>0</v>
      </c>
      <c r="M43" s="397" t="n">
        <f aca="false">O44+O45+O46+O47</f>
        <v>57407.4</v>
      </c>
      <c r="N43" s="397"/>
      <c r="O43" s="397"/>
    </row>
    <row r="44" customFormat="false" ht="19.5" hidden="true" customHeight="true" outlineLevel="0" collapsed="false">
      <c r="A44" s="228"/>
      <c r="B44" s="40"/>
      <c r="C44" s="394"/>
      <c r="D44" s="394"/>
      <c r="E44" s="289" t="s">
        <v>238</v>
      </c>
      <c r="F44" s="398" t="s">
        <v>95</v>
      </c>
      <c r="G44" s="398"/>
      <c r="H44" s="398"/>
      <c r="I44" s="399" t="n">
        <f aca="false">J44+K44+L44+O44</f>
        <v>18714</v>
      </c>
      <c r="J44" s="401" t="n">
        <f aca="false">J64+J101</f>
        <v>0</v>
      </c>
      <c r="K44" s="401" t="n">
        <f aca="false">K64+K101</f>
        <v>0</v>
      </c>
      <c r="L44" s="401" t="n">
        <f aca="false">L64+L101</f>
        <v>0</v>
      </c>
      <c r="M44" s="398" t="s">
        <v>95</v>
      </c>
      <c r="N44" s="398"/>
      <c r="O44" s="598" t="n">
        <f aca="false">O64+O101</f>
        <v>18714</v>
      </c>
    </row>
    <row r="45" customFormat="false" ht="19.5" hidden="true" customHeight="true" outlineLevel="0" collapsed="false">
      <c r="A45" s="228"/>
      <c r="B45" s="40"/>
      <c r="C45" s="394"/>
      <c r="D45" s="394"/>
      <c r="E45" s="599"/>
      <c r="F45" s="398" t="s">
        <v>96</v>
      </c>
      <c r="G45" s="398"/>
      <c r="H45" s="398"/>
      <c r="I45" s="399" t="n">
        <f aca="false">J45+K45+L45+O45</f>
        <v>18466</v>
      </c>
      <c r="J45" s="401" t="n">
        <f aca="false">J65+J102</f>
        <v>0</v>
      </c>
      <c r="K45" s="401" t="n">
        <f aca="false">K65+K102</f>
        <v>0</v>
      </c>
      <c r="L45" s="401" t="n">
        <f aca="false">L65+L102</f>
        <v>0</v>
      </c>
      <c r="M45" s="398" t="s">
        <v>96</v>
      </c>
      <c r="N45" s="398"/>
      <c r="O45" s="600" t="n">
        <f aca="false">O65+O102</f>
        <v>18466</v>
      </c>
    </row>
    <row r="46" customFormat="false" ht="19.5" hidden="true" customHeight="true" outlineLevel="0" collapsed="false">
      <c r="A46" s="228"/>
      <c r="B46" s="40"/>
      <c r="C46" s="394"/>
      <c r="D46" s="394"/>
      <c r="E46" s="599"/>
      <c r="F46" s="398" t="s">
        <v>97</v>
      </c>
      <c r="G46" s="398"/>
      <c r="H46" s="398"/>
      <c r="I46" s="399" t="n">
        <f aca="false">J46+K46+L46+O46</f>
        <v>18718.1</v>
      </c>
      <c r="J46" s="401" t="n">
        <f aca="false">J66+J103</f>
        <v>0</v>
      </c>
      <c r="K46" s="401" t="n">
        <f aca="false">K66+K103</f>
        <v>0</v>
      </c>
      <c r="L46" s="401" t="n">
        <f aca="false">L66+L103</f>
        <v>0</v>
      </c>
      <c r="M46" s="398" t="s">
        <v>97</v>
      </c>
      <c r="N46" s="398"/>
      <c r="O46" s="600" t="n">
        <f aca="false">O66+O103</f>
        <v>18718.1</v>
      </c>
    </row>
    <row r="47" customFormat="false" ht="19.5" hidden="true" customHeight="true" outlineLevel="0" collapsed="false">
      <c r="A47" s="228"/>
      <c r="B47" s="40"/>
      <c r="C47" s="394"/>
      <c r="D47" s="394"/>
      <c r="E47" s="601"/>
      <c r="F47" s="398" t="s">
        <v>62</v>
      </c>
      <c r="G47" s="398"/>
      <c r="H47" s="398"/>
      <c r="I47" s="399" t="n">
        <f aca="false">J47+K47+L47+O47</f>
        <v>1509.3</v>
      </c>
      <c r="J47" s="401" t="n">
        <f aca="false">J67+J104+J130</f>
        <v>0</v>
      </c>
      <c r="K47" s="402" t="n">
        <f aca="false">K67+K104+K130</f>
        <v>0</v>
      </c>
      <c r="L47" s="402" t="n">
        <f aca="false">L67+L104+L130</f>
        <v>0</v>
      </c>
      <c r="M47" s="398" t="s">
        <v>62</v>
      </c>
      <c r="N47" s="398"/>
      <c r="O47" s="600" t="n">
        <f aca="false">O67+O104+M130</f>
        <v>1509.3</v>
      </c>
    </row>
    <row r="48" customFormat="false" ht="19.5" hidden="true" customHeight="true" outlineLevel="0" collapsed="false">
      <c r="A48" s="40" t="s">
        <v>94</v>
      </c>
      <c r="B48" s="40"/>
      <c r="C48" s="394" t="n">
        <v>41640</v>
      </c>
      <c r="D48" s="394" t="n">
        <v>42735</v>
      </c>
      <c r="E48" s="40"/>
      <c r="F48" s="397" t="n">
        <f aca="false">I49+I50+I51+I52</f>
        <v>138663.824</v>
      </c>
      <c r="G48" s="397"/>
      <c r="H48" s="397"/>
      <c r="I48" s="397"/>
      <c r="J48" s="407" t="n">
        <f aca="false">J49+J50+J51+J52</f>
        <v>0</v>
      </c>
      <c r="K48" s="407" t="n">
        <f aca="false">K49+K50+K51+K52</f>
        <v>21973.43</v>
      </c>
      <c r="L48" s="407" t="n">
        <f aca="false">L49+L50+L51+L52</f>
        <v>0</v>
      </c>
      <c r="M48" s="397" t="n">
        <f aca="false">O49+O50+O51+O52</f>
        <v>116690.394</v>
      </c>
      <c r="N48" s="397"/>
      <c r="O48" s="397"/>
    </row>
    <row r="49" customFormat="false" ht="19.5" hidden="true" customHeight="true" outlineLevel="0" collapsed="false">
      <c r="A49" s="40"/>
      <c r="B49" s="40"/>
      <c r="C49" s="394"/>
      <c r="D49" s="394"/>
      <c r="E49" s="40"/>
      <c r="F49" s="398" t="s">
        <v>95</v>
      </c>
      <c r="G49" s="398"/>
      <c r="H49" s="398"/>
      <c r="I49" s="408" t="n">
        <f aca="false">J49+K49+O49+L49</f>
        <v>53270.35</v>
      </c>
      <c r="J49" s="408" t="n">
        <f aca="false">J34+J39+J44</f>
        <v>0</v>
      </c>
      <c r="K49" s="409" t="n">
        <f aca="false">K34+K39+K44</f>
        <v>14079.15</v>
      </c>
      <c r="L49" s="409" t="n">
        <f aca="false">L34+L39+L44</f>
        <v>0</v>
      </c>
      <c r="M49" s="398" t="s">
        <v>95</v>
      </c>
      <c r="N49" s="398"/>
      <c r="O49" s="602" t="n">
        <f aca="false">O34+O39++O44</f>
        <v>39191.2</v>
      </c>
    </row>
    <row r="50" customFormat="false" ht="19.5" hidden="true" customHeight="true" outlineLevel="0" collapsed="false">
      <c r="A50" s="40"/>
      <c r="B50" s="40"/>
      <c r="C50" s="394"/>
      <c r="D50" s="394"/>
      <c r="E50" s="40"/>
      <c r="F50" s="398" t="s">
        <v>96</v>
      </c>
      <c r="G50" s="398"/>
      <c r="H50" s="398"/>
      <c r="I50" s="408" t="n">
        <f aca="false">J50+K50+O50+L50</f>
        <v>37437.24</v>
      </c>
      <c r="J50" s="408" t="n">
        <f aca="false">J35+J40+J45</f>
        <v>0</v>
      </c>
      <c r="K50" s="409" t="n">
        <f aca="false">K35+K40+K45</f>
        <v>1156.4</v>
      </c>
      <c r="L50" s="409" t="n">
        <f aca="false">L35+L40+L45</f>
        <v>0</v>
      </c>
      <c r="M50" s="398" t="s">
        <v>96</v>
      </c>
      <c r="N50" s="398"/>
      <c r="O50" s="603" t="n">
        <f aca="false">O35+O40++O45</f>
        <v>36280.84</v>
      </c>
    </row>
    <row r="51" customFormat="false" ht="19.5" hidden="true" customHeight="true" outlineLevel="0" collapsed="false">
      <c r="A51" s="40"/>
      <c r="B51" s="40"/>
      <c r="C51" s="394"/>
      <c r="D51" s="394"/>
      <c r="E51" s="40"/>
      <c r="F51" s="398" t="s">
        <v>97</v>
      </c>
      <c r="G51" s="398"/>
      <c r="H51" s="398"/>
      <c r="I51" s="408" t="n">
        <f aca="false">J51+K51+O51+L51</f>
        <v>42845.169</v>
      </c>
      <c r="J51" s="408" t="n">
        <f aca="false">J36+J41+J46</f>
        <v>0</v>
      </c>
      <c r="K51" s="409" t="n">
        <f aca="false">K46+K41+K36</f>
        <v>6737.88</v>
      </c>
      <c r="L51" s="409" t="n">
        <f aca="false">L36+L41+L46</f>
        <v>0</v>
      </c>
      <c r="M51" s="398" t="s">
        <v>97</v>
      </c>
      <c r="N51" s="398"/>
      <c r="O51" s="603" t="n">
        <f aca="false">O36+O41++O46</f>
        <v>36107.289</v>
      </c>
    </row>
    <row r="52" customFormat="false" ht="19.5" hidden="true" customHeight="true" outlineLevel="0" collapsed="false">
      <c r="A52" s="40"/>
      <c r="B52" s="40"/>
      <c r="C52" s="394"/>
      <c r="D52" s="394"/>
      <c r="E52" s="40"/>
      <c r="F52" s="398" t="s">
        <v>62</v>
      </c>
      <c r="G52" s="398"/>
      <c r="H52" s="398"/>
      <c r="I52" s="408" t="n">
        <f aca="false">J52+K52+O52+L52</f>
        <v>5111.065</v>
      </c>
      <c r="J52" s="408" t="n">
        <f aca="false">J37+J42+J47</f>
        <v>0</v>
      </c>
      <c r="K52" s="409" t="n">
        <f aca="false">K47+K42+K37</f>
        <v>0</v>
      </c>
      <c r="L52" s="409" t="n">
        <f aca="false">L37+L42+L47</f>
        <v>0</v>
      </c>
      <c r="M52" s="398" t="s">
        <v>62</v>
      </c>
      <c r="N52" s="398"/>
      <c r="O52" s="603" t="n">
        <f aca="false">O37+O42++O47</f>
        <v>5111.065</v>
      </c>
    </row>
    <row r="53" customFormat="false" ht="36.75" hidden="true" customHeight="true" outlineLevel="0" collapsed="false">
      <c r="A53" s="40" t="s">
        <v>99</v>
      </c>
      <c r="B53" s="40" t="s">
        <v>235</v>
      </c>
      <c r="C53" s="394" t="n">
        <v>41640</v>
      </c>
      <c r="D53" s="394" t="n">
        <v>42004</v>
      </c>
      <c r="E53" s="289" t="s">
        <v>237</v>
      </c>
      <c r="F53" s="410"/>
      <c r="G53" s="410"/>
      <c r="H53" s="410"/>
      <c r="I53" s="411" t="n">
        <f aca="false">I54+I55+I56+I57</f>
        <v>19248.329</v>
      </c>
      <c r="J53" s="650" t="n">
        <f aca="false">J54+J55+J56+J57</f>
        <v>0</v>
      </c>
      <c r="K53" s="412" t="n">
        <f aca="false">K54+K55+K56+K57</f>
        <v>17193.04</v>
      </c>
      <c r="L53" s="412" t="n">
        <f aca="false">L54+L55+L56+L57</f>
        <v>0</v>
      </c>
      <c r="M53" s="397" t="n">
        <f aca="false">O54+O55+O56+O57</f>
        <v>2055.289</v>
      </c>
      <c r="N53" s="397"/>
      <c r="O53" s="397"/>
    </row>
    <row r="54" customFormat="false" ht="19.5" hidden="true" customHeight="true" outlineLevel="0" collapsed="false">
      <c r="A54" s="40"/>
      <c r="B54" s="40"/>
      <c r="C54" s="394"/>
      <c r="D54" s="394"/>
      <c r="E54" s="289" t="s">
        <v>238</v>
      </c>
      <c r="F54" s="413" t="s">
        <v>95</v>
      </c>
      <c r="G54" s="413"/>
      <c r="H54" s="413"/>
      <c r="I54" s="414" t="n">
        <f aca="false">K54+O54+L54+J54</f>
        <v>15487.15</v>
      </c>
      <c r="J54" s="651" t="n">
        <f aca="false">J74</f>
        <v>0</v>
      </c>
      <c r="K54" s="415" t="n">
        <f aca="false">K74</f>
        <v>14079.15</v>
      </c>
      <c r="L54" s="416" t="n">
        <f aca="false">L74</f>
        <v>0</v>
      </c>
      <c r="M54" s="417" t="s">
        <v>95</v>
      </c>
      <c r="N54" s="417"/>
      <c r="O54" s="604" t="n">
        <f aca="false">N74</f>
        <v>1408</v>
      </c>
    </row>
    <row r="55" customFormat="false" ht="19.5" hidden="true" customHeight="true" outlineLevel="0" collapsed="false">
      <c r="A55" s="40"/>
      <c r="B55" s="40"/>
      <c r="C55" s="394"/>
      <c r="D55" s="394"/>
      <c r="E55" s="599"/>
      <c r="F55" s="413" t="s">
        <v>96</v>
      </c>
      <c r="G55" s="413"/>
      <c r="H55" s="413"/>
      <c r="I55" s="414" t="n">
        <f aca="false">K55+O55+L55+J55</f>
        <v>0</v>
      </c>
      <c r="J55" s="651" t="n">
        <f aca="false">J75</f>
        <v>0</v>
      </c>
      <c r="K55" s="415" t="n">
        <f aca="false">K75</f>
        <v>0</v>
      </c>
      <c r="L55" s="416" t="n">
        <f aca="false">L75</f>
        <v>0</v>
      </c>
      <c r="M55" s="417" t="s">
        <v>96</v>
      </c>
      <c r="N55" s="417"/>
      <c r="O55" s="428" t="n">
        <f aca="false">N75</f>
        <v>0</v>
      </c>
    </row>
    <row r="56" customFormat="false" ht="19.5" hidden="true" customHeight="true" outlineLevel="0" collapsed="false">
      <c r="A56" s="40"/>
      <c r="B56" s="40"/>
      <c r="C56" s="394"/>
      <c r="D56" s="394"/>
      <c r="E56" s="599"/>
      <c r="F56" s="413" t="s">
        <v>97</v>
      </c>
      <c r="G56" s="413"/>
      <c r="H56" s="413"/>
      <c r="I56" s="414" t="n">
        <f aca="false">K56+O56+L56+J56</f>
        <v>3647.779</v>
      </c>
      <c r="J56" s="651" t="n">
        <f aca="false">J76</f>
        <v>0</v>
      </c>
      <c r="K56" s="415" t="n">
        <f aca="false">K76</f>
        <v>3113.89</v>
      </c>
      <c r="L56" s="416" t="n">
        <f aca="false">L76</f>
        <v>0</v>
      </c>
      <c r="M56" s="417" t="s">
        <v>97</v>
      </c>
      <c r="N56" s="417"/>
      <c r="O56" s="428" t="n">
        <f aca="false">N76</f>
        <v>533.889</v>
      </c>
    </row>
    <row r="57" customFormat="false" ht="19.5" hidden="true" customHeight="true" outlineLevel="0" collapsed="false">
      <c r="A57" s="40"/>
      <c r="B57" s="40"/>
      <c r="C57" s="394"/>
      <c r="D57" s="394"/>
      <c r="E57" s="601"/>
      <c r="F57" s="413" t="s">
        <v>62</v>
      </c>
      <c r="G57" s="413"/>
      <c r="H57" s="413"/>
      <c r="I57" s="414" t="n">
        <f aca="false">K57+O57+L57+J57</f>
        <v>113.4</v>
      </c>
      <c r="J57" s="651" t="n">
        <f aca="false">J86</f>
        <v>0</v>
      </c>
      <c r="K57" s="415" t="n">
        <f aca="false">K86</f>
        <v>0</v>
      </c>
      <c r="L57" s="416" t="n">
        <f aca="false">L86</f>
        <v>0</v>
      </c>
      <c r="M57" s="417" t="s">
        <v>62</v>
      </c>
      <c r="N57" s="417"/>
      <c r="O57" s="428" t="n">
        <f aca="false">M86</f>
        <v>113.4</v>
      </c>
    </row>
    <row r="58" customFormat="false" ht="18.75" hidden="true" customHeight="false" outlineLevel="0" collapsed="false">
      <c r="A58" s="40"/>
      <c r="B58" s="40"/>
      <c r="C58" s="394" t="n">
        <v>42005</v>
      </c>
      <c r="D58" s="394" t="n">
        <v>42369</v>
      </c>
      <c r="E58" s="289" t="s">
        <v>239</v>
      </c>
      <c r="F58" s="418"/>
      <c r="G58" s="419"/>
      <c r="H58" s="419"/>
      <c r="I58" s="420" t="n">
        <f aca="false">I59+I60+I61+I62</f>
        <v>58143.42</v>
      </c>
      <c r="J58" s="652" t="n">
        <f aca="false">J59+J60+J61+J62</f>
        <v>0</v>
      </c>
      <c r="K58" s="421" t="n">
        <f aca="false">K59+K60+K61+K62</f>
        <v>4780.39</v>
      </c>
      <c r="L58" s="421" t="n">
        <f aca="false">L59+L60+L61+L62</f>
        <v>0</v>
      </c>
      <c r="M58" s="418"/>
      <c r="N58" s="419"/>
      <c r="O58" s="396" t="n">
        <f aca="false">O59+O60+O61+O62</f>
        <v>53363.03</v>
      </c>
    </row>
    <row r="59" customFormat="false" ht="19.5" hidden="true" customHeight="true" outlineLevel="0" collapsed="false">
      <c r="A59" s="40"/>
      <c r="B59" s="40"/>
      <c r="C59" s="394"/>
      <c r="D59" s="394"/>
      <c r="E59" s="289" t="s">
        <v>238</v>
      </c>
      <c r="F59" s="413" t="s">
        <v>95</v>
      </c>
      <c r="G59" s="413"/>
      <c r="H59" s="413"/>
      <c r="I59" s="414" t="n">
        <f aca="false">J59+K59+L59+O59</f>
        <v>18791</v>
      </c>
      <c r="J59" s="651" t="n">
        <f aca="false">J78</f>
        <v>0</v>
      </c>
      <c r="K59" s="415" t="n">
        <f aca="false">K78</f>
        <v>0</v>
      </c>
      <c r="L59" s="416" t="n">
        <f aca="false">L78</f>
        <v>0</v>
      </c>
      <c r="M59" s="417" t="s">
        <v>95</v>
      </c>
      <c r="N59" s="417"/>
      <c r="O59" s="604" t="n">
        <f aca="false">N78</f>
        <v>18791</v>
      </c>
    </row>
    <row r="60" customFormat="false" ht="19.5" hidden="true" customHeight="true" outlineLevel="0" collapsed="false">
      <c r="A60" s="40"/>
      <c r="B60" s="40"/>
      <c r="C60" s="394"/>
      <c r="D60" s="394"/>
      <c r="E60" s="599"/>
      <c r="F60" s="413" t="s">
        <v>96</v>
      </c>
      <c r="G60" s="413"/>
      <c r="H60" s="413"/>
      <c r="I60" s="414" t="n">
        <f aca="false">J60+K60+L60+O60</f>
        <v>17977.54</v>
      </c>
      <c r="J60" s="651" t="n">
        <f aca="false">J79</f>
        <v>0</v>
      </c>
      <c r="K60" s="415" t="n">
        <f aca="false">K79</f>
        <v>1156.4</v>
      </c>
      <c r="L60" s="416" t="n">
        <f aca="false">L79</f>
        <v>0</v>
      </c>
      <c r="M60" s="417" t="s">
        <v>96</v>
      </c>
      <c r="N60" s="417"/>
      <c r="O60" s="428" t="n">
        <f aca="false">N79</f>
        <v>16821.14</v>
      </c>
    </row>
    <row r="61" customFormat="false" ht="19.5" hidden="true" customHeight="true" outlineLevel="0" collapsed="false">
      <c r="A61" s="40"/>
      <c r="B61" s="40"/>
      <c r="C61" s="394"/>
      <c r="D61" s="394"/>
      <c r="E61" s="599"/>
      <c r="F61" s="413" t="s">
        <v>97</v>
      </c>
      <c r="G61" s="413"/>
      <c r="H61" s="413"/>
      <c r="I61" s="414" t="n">
        <f aca="false">J61+K61+L61+O61</f>
        <v>20278.39</v>
      </c>
      <c r="J61" s="651" t="n">
        <f aca="false">J80</f>
        <v>0</v>
      </c>
      <c r="K61" s="415" t="n">
        <f aca="false">K80</f>
        <v>3623.99</v>
      </c>
      <c r="L61" s="416" t="n">
        <f aca="false">L80</f>
        <v>0</v>
      </c>
      <c r="M61" s="417" t="s">
        <v>97</v>
      </c>
      <c r="N61" s="417"/>
      <c r="O61" s="428" t="n">
        <f aca="false">N80</f>
        <v>16654.4</v>
      </c>
    </row>
    <row r="62" customFormat="false" ht="19.5" hidden="true" customHeight="true" outlineLevel="0" collapsed="false">
      <c r="A62" s="40"/>
      <c r="B62" s="40"/>
      <c r="C62" s="394"/>
      <c r="D62" s="394"/>
      <c r="E62" s="601"/>
      <c r="F62" s="413" t="s">
        <v>62</v>
      </c>
      <c r="G62" s="413"/>
      <c r="H62" s="413"/>
      <c r="I62" s="414" t="n">
        <f aca="false">J62+K62+L62+O62</f>
        <v>1096.49</v>
      </c>
      <c r="J62" s="651" t="n">
        <f aca="false">J88</f>
        <v>0</v>
      </c>
      <c r="K62" s="415" t="n">
        <f aca="false">K88</f>
        <v>0</v>
      </c>
      <c r="L62" s="416" t="n">
        <f aca="false">L88</f>
        <v>0</v>
      </c>
      <c r="M62" s="417" t="s">
        <v>62</v>
      </c>
      <c r="N62" s="417"/>
      <c r="O62" s="428" t="n">
        <f aca="false">M88</f>
        <v>1096.49</v>
      </c>
    </row>
    <row r="63" customFormat="false" ht="18.75" hidden="true" customHeight="false" outlineLevel="0" collapsed="false">
      <c r="A63" s="40"/>
      <c r="B63" s="40"/>
      <c r="C63" s="394" t="n">
        <v>42370</v>
      </c>
      <c r="D63" s="394" t="n">
        <v>42735</v>
      </c>
      <c r="E63" s="289" t="s">
        <v>240</v>
      </c>
      <c r="F63" s="407"/>
      <c r="G63" s="422"/>
      <c r="H63" s="422"/>
      <c r="I63" s="423" t="n">
        <f aca="false">I64+I65+I66+I67</f>
        <v>54855</v>
      </c>
      <c r="J63" s="652" t="n">
        <f aca="false">J64+J65+J66+J67</f>
        <v>0</v>
      </c>
      <c r="K63" s="421" t="n">
        <f aca="false">K64+K65+K66+K67</f>
        <v>0</v>
      </c>
      <c r="L63" s="421" t="n">
        <f aca="false">L64+L65+L66+L67</f>
        <v>0</v>
      </c>
      <c r="M63" s="418"/>
      <c r="N63" s="424"/>
      <c r="O63" s="396" t="n">
        <f aca="false">O64+O65+O66+O67</f>
        <v>54855</v>
      </c>
    </row>
    <row r="64" customFormat="false" ht="19.5" hidden="true" customHeight="true" outlineLevel="0" collapsed="false">
      <c r="A64" s="40"/>
      <c r="B64" s="40"/>
      <c r="C64" s="394"/>
      <c r="D64" s="394"/>
      <c r="E64" s="289" t="s">
        <v>238</v>
      </c>
      <c r="F64" s="413" t="s">
        <v>95</v>
      </c>
      <c r="G64" s="413"/>
      <c r="H64" s="413"/>
      <c r="I64" s="414" t="n">
        <f aca="false">J64+K64+L64+O64</f>
        <v>18488</v>
      </c>
      <c r="J64" s="651" t="n">
        <f aca="false">J82</f>
        <v>0</v>
      </c>
      <c r="K64" s="415" t="n">
        <f aca="false">K82</f>
        <v>0</v>
      </c>
      <c r="L64" s="416" t="n">
        <f aca="false">L82</f>
        <v>0</v>
      </c>
      <c r="M64" s="417" t="s">
        <v>95</v>
      </c>
      <c r="N64" s="417"/>
      <c r="O64" s="604" t="n">
        <f aca="false">N82</f>
        <v>18488</v>
      </c>
    </row>
    <row r="65" customFormat="false" ht="19.5" hidden="true" customHeight="true" outlineLevel="0" collapsed="false">
      <c r="A65" s="40"/>
      <c r="B65" s="40"/>
      <c r="C65" s="394"/>
      <c r="D65" s="394"/>
      <c r="E65" s="599"/>
      <c r="F65" s="413" t="s">
        <v>96</v>
      </c>
      <c r="G65" s="413"/>
      <c r="H65" s="413"/>
      <c r="I65" s="414" t="n">
        <f aca="false">J65+K65+L65+O65</f>
        <v>17648</v>
      </c>
      <c r="J65" s="651" t="n">
        <f aca="false">J83</f>
        <v>0</v>
      </c>
      <c r="K65" s="415" t="n">
        <f aca="false">K83</f>
        <v>0</v>
      </c>
      <c r="L65" s="416" t="n">
        <f aca="false">L83</f>
        <v>0</v>
      </c>
      <c r="M65" s="417" t="s">
        <v>96</v>
      </c>
      <c r="N65" s="417"/>
      <c r="O65" s="428" t="n">
        <f aca="false">N83</f>
        <v>17648</v>
      </c>
    </row>
    <row r="66" customFormat="false" ht="19.5" hidden="true" customHeight="true" outlineLevel="0" collapsed="false">
      <c r="A66" s="40"/>
      <c r="B66" s="40"/>
      <c r="C66" s="394"/>
      <c r="D66" s="394"/>
      <c r="E66" s="599"/>
      <c r="F66" s="413" t="s">
        <v>97</v>
      </c>
      <c r="G66" s="413"/>
      <c r="H66" s="413"/>
      <c r="I66" s="414" t="n">
        <f aca="false">J66+K66+L66+O66</f>
        <v>18505</v>
      </c>
      <c r="J66" s="651" t="n">
        <f aca="false">J84</f>
        <v>0</v>
      </c>
      <c r="K66" s="415" t="n">
        <f aca="false">K84</f>
        <v>0</v>
      </c>
      <c r="L66" s="416" t="n">
        <f aca="false">L84</f>
        <v>0</v>
      </c>
      <c r="M66" s="417" t="s">
        <v>97</v>
      </c>
      <c r="N66" s="417"/>
      <c r="O66" s="428" t="n">
        <f aca="false">N84</f>
        <v>18505</v>
      </c>
    </row>
    <row r="67" customFormat="false" ht="19.5" hidden="true" customHeight="true" outlineLevel="0" collapsed="false">
      <c r="A67" s="40"/>
      <c r="B67" s="40"/>
      <c r="C67" s="394"/>
      <c r="D67" s="394"/>
      <c r="E67" s="601"/>
      <c r="F67" s="413" t="s">
        <v>62</v>
      </c>
      <c r="G67" s="413"/>
      <c r="H67" s="413"/>
      <c r="I67" s="414" t="n">
        <f aca="false">J67+K67+L67+O67</f>
        <v>214</v>
      </c>
      <c r="J67" s="651" t="n">
        <f aca="false">J90</f>
        <v>0</v>
      </c>
      <c r="K67" s="415" t="n">
        <f aca="false">K90</f>
        <v>0</v>
      </c>
      <c r="L67" s="416" t="n">
        <f aca="false">L90</f>
        <v>0</v>
      </c>
      <c r="M67" s="417" t="s">
        <v>62</v>
      </c>
      <c r="N67" s="417"/>
      <c r="O67" s="428" t="n">
        <f aca="false">M90</f>
        <v>214</v>
      </c>
    </row>
    <row r="68" customFormat="false" ht="19.5" hidden="true" customHeight="true" outlineLevel="0" collapsed="false">
      <c r="A68" s="40" t="s">
        <v>94</v>
      </c>
      <c r="B68" s="40"/>
      <c r="C68" s="394" t="n">
        <v>41640</v>
      </c>
      <c r="D68" s="394" t="n">
        <v>42735</v>
      </c>
      <c r="E68" s="40"/>
      <c r="F68" s="407"/>
      <c r="G68" s="422"/>
      <c r="H68" s="422"/>
      <c r="I68" s="423" t="n">
        <f aca="false">I69+I70+I71+I72</f>
        <v>132246.749</v>
      </c>
      <c r="J68" s="653" t="n">
        <f aca="false">J69+J70+J71+J72</f>
        <v>0</v>
      </c>
      <c r="K68" s="425" t="n">
        <f aca="false">K69+K70+K71+K72</f>
        <v>21973.43</v>
      </c>
      <c r="L68" s="425" t="n">
        <f aca="false">L69+L70+L71+L72</f>
        <v>0</v>
      </c>
      <c r="M68" s="418"/>
      <c r="N68" s="419"/>
      <c r="O68" s="396" t="n">
        <f aca="false">O69+O70+O71+O72</f>
        <v>110273.319</v>
      </c>
    </row>
    <row r="69" customFormat="false" ht="19.5" hidden="true" customHeight="true" outlineLevel="0" collapsed="false">
      <c r="A69" s="40"/>
      <c r="B69" s="40"/>
      <c r="C69" s="394"/>
      <c r="D69" s="394"/>
      <c r="E69" s="40"/>
      <c r="F69" s="413" t="s">
        <v>95</v>
      </c>
      <c r="G69" s="413"/>
      <c r="H69" s="413"/>
      <c r="I69" s="426" t="n">
        <f aca="false">J69+K69+L69+O69</f>
        <v>52766.15</v>
      </c>
      <c r="J69" s="651" t="n">
        <f aca="false">J54+J59+J64</f>
        <v>0</v>
      </c>
      <c r="K69" s="427" t="n">
        <f aca="false">K54+K59+K64</f>
        <v>14079.15</v>
      </c>
      <c r="L69" s="416" t="n">
        <f aca="false">L54+L59+L64</f>
        <v>0</v>
      </c>
      <c r="M69" s="428" t="s">
        <v>95</v>
      </c>
      <c r="N69" s="428"/>
      <c r="O69" s="605" t="n">
        <f aca="false">O54+O59+O64</f>
        <v>38687</v>
      </c>
    </row>
    <row r="70" customFormat="false" ht="19.5" hidden="true" customHeight="true" outlineLevel="0" collapsed="false">
      <c r="A70" s="40"/>
      <c r="B70" s="40"/>
      <c r="C70" s="394"/>
      <c r="D70" s="394"/>
      <c r="E70" s="40"/>
      <c r="F70" s="413" t="s">
        <v>96</v>
      </c>
      <c r="G70" s="413"/>
      <c r="H70" s="413"/>
      <c r="I70" s="426" t="n">
        <f aca="false">J70+K70+L70+O70</f>
        <v>35625.54</v>
      </c>
      <c r="J70" s="651" t="n">
        <f aca="false">J55+J60+J65</f>
        <v>0</v>
      </c>
      <c r="K70" s="427" t="n">
        <f aca="false">K55+K60+K65</f>
        <v>1156.4</v>
      </c>
      <c r="L70" s="416" t="n">
        <f aca="false">L55+L60+L65</f>
        <v>0</v>
      </c>
      <c r="M70" s="428" t="s">
        <v>96</v>
      </c>
      <c r="N70" s="428"/>
      <c r="O70" s="606" t="n">
        <f aca="false">O55+O60+O65</f>
        <v>34469.14</v>
      </c>
    </row>
    <row r="71" customFormat="false" ht="19.5" hidden="true" customHeight="true" outlineLevel="0" collapsed="false">
      <c r="A71" s="40"/>
      <c r="B71" s="40"/>
      <c r="C71" s="394"/>
      <c r="D71" s="394"/>
      <c r="E71" s="40"/>
      <c r="F71" s="413" t="s">
        <v>97</v>
      </c>
      <c r="G71" s="413"/>
      <c r="H71" s="413"/>
      <c r="I71" s="426" t="n">
        <f aca="false">J71+K71+L71+O71</f>
        <v>42431.169</v>
      </c>
      <c r="J71" s="651" t="n">
        <f aca="false">J56+J61+J66</f>
        <v>0</v>
      </c>
      <c r="K71" s="427" t="n">
        <f aca="false">K56+K61+K66</f>
        <v>6737.88</v>
      </c>
      <c r="L71" s="416" t="n">
        <f aca="false">L56+L61+L66</f>
        <v>0</v>
      </c>
      <c r="M71" s="428" t="s">
        <v>97</v>
      </c>
      <c r="N71" s="428"/>
      <c r="O71" s="606" t="n">
        <f aca="false">O56+O61+O66</f>
        <v>35693.289</v>
      </c>
    </row>
    <row r="72" customFormat="false" ht="19.5" hidden="true" customHeight="true" outlineLevel="0" collapsed="false">
      <c r="A72" s="40"/>
      <c r="B72" s="40"/>
      <c r="C72" s="394"/>
      <c r="D72" s="394"/>
      <c r="E72" s="40"/>
      <c r="F72" s="413" t="s">
        <v>62</v>
      </c>
      <c r="G72" s="413"/>
      <c r="H72" s="413"/>
      <c r="I72" s="426" t="n">
        <f aca="false">J72+K72+L72+O72</f>
        <v>1423.89</v>
      </c>
      <c r="J72" s="651" t="n">
        <f aca="false">J57+J62+J67</f>
        <v>0</v>
      </c>
      <c r="K72" s="427" t="n">
        <f aca="false">K57+K62+K67</f>
        <v>0</v>
      </c>
      <c r="L72" s="416" t="n">
        <f aca="false">L57+L62+L67</f>
        <v>0</v>
      </c>
      <c r="M72" s="428" t="s">
        <v>62</v>
      </c>
      <c r="N72" s="428"/>
      <c r="O72" s="606" t="n">
        <f aca="false">O57+O62+O67</f>
        <v>1423.89</v>
      </c>
    </row>
    <row r="73" customFormat="false" ht="24" hidden="true" customHeight="true" outlineLevel="0" collapsed="false">
      <c r="A73" s="40" t="s">
        <v>58</v>
      </c>
      <c r="B73" s="40" t="s">
        <v>59</v>
      </c>
      <c r="C73" s="394" t="n">
        <v>41640</v>
      </c>
      <c r="D73" s="394" t="n">
        <v>42004</v>
      </c>
      <c r="E73" s="289" t="s">
        <v>237</v>
      </c>
      <c r="F73" s="607" t="s">
        <v>444</v>
      </c>
      <c r="G73" s="607"/>
      <c r="H73" s="607"/>
      <c r="I73" s="429" t="n">
        <f aca="false">I74+I75+I76</f>
        <v>19134.929</v>
      </c>
      <c r="J73" s="654" t="n">
        <f aca="false">J74+J75+J76</f>
        <v>0</v>
      </c>
      <c r="K73" s="430" t="n">
        <f aca="false">K74+K75+K76</f>
        <v>17193.04</v>
      </c>
      <c r="L73" s="430" t="n">
        <f aca="false">L74+L75+L76</f>
        <v>0</v>
      </c>
      <c r="M73" s="403"/>
      <c r="N73" s="431" t="n">
        <f aca="false">N74+N75+N76</f>
        <v>1941.889</v>
      </c>
      <c r="O73" s="431"/>
    </row>
    <row r="74" customFormat="false" ht="19.5" hidden="true" customHeight="true" outlineLevel="0" collapsed="false">
      <c r="A74" s="40"/>
      <c r="B74" s="40"/>
      <c r="C74" s="394"/>
      <c r="D74" s="394"/>
      <c r="E74" s="289" t="s">
        <v>238</v>
      </c>
      <c r="F74" s="432" t="s">
        <v>95</v>
      </c>
      <c r="G74" s="432"/>
      <c r="H74" s="432"/>
      <c r="I74" s="433" t="n">
        <f aca="false">J74+K74+L74+N74</f>
        <v>15487.15</v>
      </c>
      <c r="J74" s="434" t="n">
        <v>0</v>
      </c>
      <c r="K74" s="434" t="n">
        <v>14079.15</v>
      </c>
      <c r="L74" s="435" t="n">
        <v>0</v>
      </c>
      <c r="M74" s="436" t="s">
        <v>95</v>
      </c>
      <c r="N74" s="608" t="n">
        <v>1408</v>
      </c>
      <c r="O74" s="608"/>
    </row>
    <row r="75" customFormat="false" ht="19.5" hidden="true" customHeight="true" outlineLevel="0" collapsed="false">
      <c r="A75" s="40"/>
      <c r="B75" s="40"/>
      <c r="C75" s="394"/>
      <c r="D75" s="394"/>
      <c r="E75" s="599"/>
      <c r="F75" s="432" t="s">
        <v>96</v>
      </c>
      <c r="G75" s="432"/>
      <c r="H75" s="432"/>
      <c r="I75" s="438" t="n">
        <f aca="false">J75+K75+L75+N75</f>
        <v>0</v>
      </c>
      <c r="J75" s="434" t="n">
        <v>0</v>
      </c>
      <c r="K75" s="434" t="n">
        <v>0</v>
      </c>
      <c r="L75" s="435" t="n">
        <v>0</v>
      </c>
      <c r="M75" s="436" t="s">
        <v>96</v>
      </c>
      <c r="N75" s="437"/>
      <c r="O75" s="437"/>
    </row>
    <row r="76" customFormat="false" ht="19.5" hidden="true" customHeight="true" outlineLevel="0" collapsed="false">
      <c r="A76" s="40"/>
      <c r="B76" s="40"/>
      <c r="C76" s="394"/>
      <c r="D76" s="394"/>
      <c r="E76" s="601"/>
      <c r="F76" s="432" t="s">
        <v>97</v>
      </c>
      <c r="G76" s="432"/>
      <c r="H76" s="432"/>
      <c r="I76" s="438" t="n">
        <f aca="false">J76+K76+L76+N76</f>
        <v>3647.779</v>
      </c>
      <c r="J76" s="434" t="n">
        <v>0</v>
      </c>
      <c r="K76" s="434" t="n">
        <v>3113.89</v>
      </c>
      <c r="L76" s="435" t="n">
        <v>0</v>
      </c>
      <c r="M76" s="436" t="s">
        <v>97</v>
      </c>
      <c r="N76" s="609" t="n">
        <v>533.889</v>
      </c>
      <c r="O76" s="609"/>
    </row>
    <row r="77" customFormat="false" ht="16.5" hidden="true" customHeight="true" outlineLevel="0" collapsed="false">
      <c r="A77" s="40"/>
      <c r="B77" s="40"/>
      <c r="C77" s="394" t="n">
        <v>42005</v>
      </c>
      <c r="D77" s="394" t="n">
        <v>42369</v>
      </c>
      <c r="E77" s="289" t="s">
        <v>239</v>
      </c>
      <c r="F77" s="395" t="s">
        <v>444</v>
      </c>
      <c r="G77" s="395"/>
      <c r="H77" s="395"/>
      <c r="I77" s="429" t="n">
        <f aca="false">I78+I79+I80</f>
        <v>57046.93</v>
      </c>
      <c r="J77" s="429" t="n">
        <f aca="false">J78+J79+J80</f>
        <v>0</v>
      </c>
      <c r="K77" s="429" t="n">
        <f aca="false">K78+K79+K80</f>
        <v>4780.39</v>
      </c>
      <c r="L77" s="429" t="n">
        <f aca="false">L78+L79+L80</f>
        <v>0</v>
      </c>
      <c r="M77" s="403"/>
      <c r="N77" s="431" t="n">
        <f aca="false">N78+N79+N80</f>
        <v>52266.54</v>
      </c>
      <c r="O77" s="431"/>
    </row>
    <row r="78" customFormat="false" ht="19.5" hidden="true" customHeight="true" outlineLevel="0" collapsed="false">
      <c r="A78" s="40"/>
      <c r="B78" s="40"/>
      <c r="C78" s="394"/>
      <c r="D78" s="394"/>
      <c r="E78" s="289" t="s">
        <v>238</v>
      </c>
      <c r="F78" s="432" t="s">
        <v>95</v>
      </c>
      <c r="G78" s="432"/>
      <c r="H78" s="432"/>
      <c r="I78" s="438" t="n">
        <f aca="false">J78+K78+N78+L78</f>
        <v>18791</v>
      </c>
      <c r="J78" s="655" t="n">
        <v>0</v>
      </c>
      <c r="K78" s="434" t="n">
        <v>0</v>
      </c>
      <c r="L78" s="435" t="n">
        <v>0</v>
      </c>
      <c r="M78" s="436" t="s">
        <v>95</v>
      </c>
      <c r="N78" s="608" t="n">
        <v>18791</v>
      </c>
      <c r="O78" s="608"/>
    </row>
    <row r="79" customFormat="false" ht="19.5" hidden="true" customHeight="true" outlineLevel="0" collapsed="false">
      <c r="A79" s="40"/>
      <c r="B79" s="40"/>
      <c r="C79" s="394"/>
      <c r="D79" s="394"/>
      <c r="E79" s="599"/>
      <c r="F79" s="432" t="s">
        <v>96</v>
      </c>
      <c r="G79" s="432"/>
      <c r="H79" s="432"/>
      <c r="I79" s="438" t="n">
        <f aca="false">J79+K79+N79+L79</f>
        <v>17977.54</v>
      </c>
      <c r="J79" s="655" t="n">
        <v>0</v>
      </c>
      <c r="K79" s="434" t="n">
        <v>1156.4</v>
      </c>
      <c r="L79" s="435" t="n">
        <v>0</v>
      </c>
      <c r="M79" s="436" t="s">
        <v>96</v>
      </c>
      <c r="N79" s="437" t="n">
        <v>16821.14</v>
      </c>
      <c r="O79" s="437"/>
    </row>
    <row r="80" customFormat="false" ht="19.5" hidden="true" customHeight="true" outlineLevel="0" collapsed="false">
      <c r="A80" s="40"/>
      <c r="B80" s="40"/>
      <c r="C80" s="394"/>
      <c r="D80" s="394"/>
      <c r="E80" s="601"/>
      <c r="F80" s="432" t="s">
        <v>97</v>
      </c>
      <c r="G80" s="432"/>
      <c r="H80" s="432"/>
      <c r="I80" s="438" t="n">
        <f aca="false">J80+K80+N80+L80</f>
        <v>20278.39</v>
      </c>
      <c r="J80" s="655" t="n">
        <v>0</v>
      </c>
      <c r="K80" s="434" t="n">
        <v>3623.99</v>
      </c>
      <c r="L80" s="435" t="n">
        <v>0</v>
      </c>
      <c r="M80" s="436" t="s">
        <v>97</v>
      </c>
      <c r="N80" s="437" t="n">
        <v>16654.4</v>
      </c>
      <c r="O80" s="437"/>
    </row>
    <row r="81" customFormat="false" ht="16.5" hidden="true" customHeight="true" outlineLevel="0" collapsed="false">
      <c r="A81" s="40"/>
      <c r="B81" s="40"/>
      <c r="C81" s="394" t="n">
        <v>42370</v>
      </c>
      <c r="D81" s="394" t="n">
        <v>42735</v>
      </c>
      <c r="E81" s="289" t="s">
        <v>240</v>
      </c>
      <c r="F81" s="395" t="s">
        <v>444</v>
      </c>
      <c r="G81" s="395"/>
      <c r="H81" s="395"/>
      <c r="I81" s="429" t="n">
        <f aca="false">I82+I83+I84</f>
        <v>54641</v>
      </c>
      <c r="J81" s="654" t="n">
        <f aca="false">J82+J83+J84</f>
        <v>0</v>
      </c>
      <c r="K81" s="439" t="n">
        <f aca="false">K82+K83+K84</f>
        <v>0</v>
      </c>
      <c r="L81" s="439" t="n">
        <f aca="false">L82+L83+L84</f>
        <v>0</v>
      </c>
      <c r="M81" s="403"/>
      <c r="N81" s="440" t="n">
        <f aca="false">N82+N83+N84</f>
        <v>54641</v>
      </c>
      <c r="O81" s="440"/>
    </row>
    <row r="82" customFormat="false" ht="19.5" hidden="true" customHeight="true" outlineLevel="0" collapsed="false">
      <c r="A82" s="40"/>
      <c r="B82" s="40"/>
      <c r="C82" s="394"/>
      <c r="D82" s="394"/>
      <c r="E82" s="289" t="s">
        <v>238</v>
      </c>
      <c r="F82" s="432" t="s">
        <v>95</v>
      </c>
      <c r="G82" s="432"/>
      <c r="H82" s="432"/>
      <c r="I82" s="441" t="n">
        <f aca="false">J82+K82+L82+N82</f>
        <v>18488</v>
      </c>
      <c r="J82" s="655" t="n">
        <v>0</v>
      </c>
      <c r="K82" s="434" t="n">
        <v>0</v>
      </c>
      <c r="L82" s="435" t="n">
        <v>0</v>
      </c>
      <c r="M82" s="436" t="s">
        <v>95</v>
      </c>
      <c r="N82" s="437" t="n">
        <v>18488</v>
      </c>
      <c r="O82" s="437"/>
    </row>
    <row r="83" customFormat="false" ht="19.5" hidden="true" customHeight="true" outlineLevel="0" collapsed="false">
      <c r="A83" s="40"/>
      <c r="B83" s="40"/>
      <c r="C83" s="394"/>
      <c r="D83" s="394"/>
      <c r="E83" s="599"/>
      <c r="F83" s="432" t="s">
        <v>96</v>
      </c>
      <c r="G83" s="432"/>
      <c r="H83" s="432"/>
      <c r="I83" s="441" t="n">
        <f aca="false">J83+K83+L83+N83</f>
        <v>17648</v>
      </c>
      <c r="J83" s="655" t="n">
        <v>0</v>
      </c>
      <c r="K83" s="434" t="n">
        <v>0</v>
      </c>
      <c r="L83" s="435" t="n">
        <v>0</v>
      </c>
      <c r="M83" s="436" t="s">
        <v>96</v>
      </c>
      <c r="N83" s="437" t="n">
        <v>17648</v>
      </c>
      <c r="O83" s="437"/>
    </row>
    <row r="84" customFormat="false" ht="19.5" hidden="true" customHeight="true" outlineLevel="0" collapsed="false">
      <c r="A84" s="40"/>
      <c r="B84" s="40"/>
      <c r="C84" s="394"/>
      <c r="D84" s="394"/>
      <c r="E84" s="601"/>
      <c r="F84" s="432" t="s">
        <v>97</v>
      </c>
      <c r="G84" s="432"/>
      <c r="H84" s="432"/>
      <c r="I84" s="438" t="n">
        <f aca="false">J84+K84+L84+N84</f>
        <v>18505</v>
      </c>
      <c r="J84" s="655" t="n">
        <v>0</v>
      </c>
      <c r="K84" s="434" t="n">
        <v>0</v>
      </c>
      <c r="L84" s="435" t="n">
        <v>0</v>
      </c>
      <c r="M84" s="436" t="s">
        <v>97</v>
      </c>
      <c r="N84" s="609" t="n">
        <v>18505</v>
      </c>
      <c r="O84" s="609"/>
    </row>
    <row r="85" customFormat="false" ht="17.45" hidden="true" customHeight="true" outlineLevel="0" collapsed="false">
      <c r="A85" s="44" t="s">
        <v>94</v>
      </c>
      <c r="B85" s="44"/>
      <c r="C85" s="442" t="n">
        <v>41640</v>
      </c>
      <c r="D85" s="442" t="n">
        <v>42735</v>
      </c>
      <c r="E85" s="44"/>
      <c r="F85" s="443"/>
      <c r="G85" s="424"/>
      <c r="H85" s="424"/>
      <c r="I85" s="396" t="n">
        <f aca="false">I81+I77+I73</f>
        <v>130822.859</v>
      </c>
      <c r="J85" s="396" t="n">
        <f aca="false">J81+J77+J73</f>
        <v>0</v>
      </c>
      <c r="K85" s="396" t="n">
        <f aca="false">K81+K77+K73</f>
        <v>21973.43</v>
      </c>
      <c r="L85" s="396" t="n">
        <f aca="false">L81+L77+L73</f>
        <v>0</v>
      </c>
      <c r="M85" s="444"/>
      <c r="N85" s="445" t="n">
        <f aca="false">N81+N77+N73</f>
        <v>108849.429</v>
      </c>
      <c r="O85" s="445"/>
    </row>
    <row r="86" customFormat="false" ht="249.75" hidden="true" customHeight="true" outlineLevel="0" collapsed="false">
      <c r="A86" s="40" t="s">
        <v>61</v>
      </c>
      <c r="B86" s="40" t="s">
        <v>235</v>
      </c>
      <c r="C86" s="394" t="n">
        <v>41640</v>
      </c>
      <c r="D86" s="394" t="n">
        <v>42004</v>
      </c>
      <c r="E86" s="289" t="s">
        <v>237</v>
      </c>
      <c r="F86" s="441" t="n">
        <f aca="false">J86+K86+L86+M86</f>
        <v>113.4</v>
      </c>
      <c r="G86" s="441"/>
      <c r="H86" s="441"/>
      <c r="I86" s="441"/>
      <c r="J86" s="446" t="n">
        <v>0</v>
      </c>
      <c r="K86" s="446" t="n">
        <v>0</v>
      </c>
      <c r="L86" s="446" t="n">
        <v>0</v>
      </c>
      <c r="M86" s="446" t="n">
        <v>113.4</v>
      </c>
      <c r="N86" s="446"/>
      <c r="O86" s="446"/>
    </row>
    <row r="87" customFormat="false" ht="15.75" hidden="true" customHeight="false" outlineLevel="0" collapsed="false">
      <c r="A87" s="40"/>
      <c r="B87" s="40"/>
      <c r="C87" s="394"/>
      <c r="D87" s="394"/>
      <c r="E87" s="44" t="s">
        <v>238</v>
      </c>
      <c r="F87" s="441"/>
      <c r="G87" s="441"/>
      <c r="H87" s="441"/>
      <c r="I87" s="441"/>
      <c r="J87" s="446"/>
      <c r="K87" s="446"/>
      <c r="L87" s="446"/>
      <c r="M87" s="446"/>
      <c r="N87" s="446"/>
      <c r="O87" s="446"/>
    </row>
    <row r="88" customFormat="false" ht="15.75" hidden="true" customHeight="false" outlineLevel="0" collapsed="false">
      <c r="A88" s="40"/>
      <c r="B88" s="40"/>
      <c r="C88" s="394" t="n">
        <v>42005</v>
      </c>
      <c r="D88" s="394" t="n">
        <v>42369</v>
      </c>
      <c r="E88" s="289" t="s">
        <v>239</v>
      </c>
      <c r="F88" s="441" t="n">
        <f aca="false">J88+K88+L88+M88</f>
        <v>1096.49</v>
      </c>
      <c r="G88" s="441"/>
      <c r="H88" s="441"/>
      <c r="I88" s="441"/>
      <c r="J88" s="446" t="n">
        <v>0</v>
      </c>
      <c r="K88" s="446" t="n">
        <v>0</v>
      </c>
      <c r="L88" s="446" t="n">
        <v>0</v>
      </c>
      <c r="M88" s="446" t="n">
        <v>1096.49</v>
      </c>
      <c r="N88" s="446"/>
      <c r="O88" s="446"/>
    </row>
    <row r="89" customFormat="false" ht="15.75" hidden="true" customHeight="false" outlineLevel="0" collapsed="false">
      <c r="A89" s="40"/>
      <c r="B89" s="40"/>
      <c r="C89" s="394"/>
      <c r="D89" s="394"/>
      <c r="E89" s="44" t="s">
        <v>238</v>
      </c>
      <c r="F89" s="441"/>
      <c r="G89" s="441"/>
      <c r="H89" s="441"/>
      <c r="I89" s="441"/>
      <c r="J89" s="446"/>
      <c r="K89" s="446"/>
      <c r="L89" s="446"/>
      <c r="M89" s="446"/>
      <c r="N89" s="446"/>
      <c r="O89" s="446"/>
    </row>
    <row r="90" customFormat="false" ht="15.75" hidden="true" customHeight="false" outlineLevel="0" collapsed="false">
      <c r="A90" s="40"/>
      <c r="B90" s="40"/>
      <c r="C90" s="394" t="n">
        <v>42370</v>
      </c>
      <c r="D90" s="394" t="n">
        <v>42735</v>
      </c>
      <c r="E90" s="289" t="s">
        <v>240</v>
      </c>
      <c r="F90" s="441" t="n">
        <f aca="false">J90+K90+L90+M90</f>
        <v>214</v>
      </c>
      <c r="G90" s="441"/>
      <c r="H90" s="441"/>
      <c r="I90" s="441"/>
      <c r="J90" s="446" t="n">
        <v>0</v>
      </c>
      <c r="K90" s="446" t="n">
        <v>0</v>
      </c>
      <c r="L90" s="446" t="n">
        <v>0</v>
      </c>
      <c r="M90" s="446" t="n">
        <v>214</v>
      </c>
      <c r="N90" s="446"/>
      <c r="O90" s="446"/>
    </row>
    <row r="91" customFormat="false" ht="15.75" hidden="true" customHeight="false" outlineLevel="0" collapsed="false">
      <c r="A91" s="40"/>
      <c r="B91" s="40"/>
      <c r="C91" s="394"/>
      <c r="D91" s="394"/>
      <c r="E91" s="44" t="s">
        <v>238</v>
      </c>
      <c r="F91" s="441"/>
      <c r="G91" s="441"/>
      <c r="H91" s="441"/>
      <c r="I91" s="441"/>
      <c r="J91" s="446"/>
      <c r="K91" s="446"/>
      <c r="L91" s="446"/>
      <c r="M91" s="446"/>
      <c r="N91" s="446"/>
      <c r="O91" s="446"/>
    </row>
    <row r="92" customFormat="false" ht="18" hidden="true" customHeight="true" outlineLevel="0" collapsed="false">
      <c r="A92" s="44" t="s">
        <v>110</v>
      </c>
      <c r="B92" s="44"/>
      <c r="C92" s="442" t="n">
        <v>41640</v>
      </c>
      <c r="D92" s="442" t="n">
        <v>42735</v>
      </c>
      <c r="E92" s="44"/>
      <c r="F92" s="429" t="n">
        <f aca="false">SUM(F86:F91)</f>
        <v>1423.89</v>
      </c>
      <c r="G92" s="429"/>
      <c r="H92" s="429"/>
      <c r="I92" s="429"/>
      <c r="J92" s="430" t="n">
        <f aca="false">SUM(J86:J91)</f>
        <v>0</v>
      </c>
      <c r="K92" s="430" t="n">
        <f aca="false">SUM(K86:K91)</f>
        <v>0</v>
      </c>
      <c r="L92" s="430" t="n">
        <f aca="false">SUM(L86:L91)</f>
        <v>0</v>
      </c>
      <c r="M92" s="429" t="n">
        <f aca="false">SUM(M86:M91)</f>
        <v>1423.89</v>
      </c>
      <c r="N92" s="429"/>
      <c r="O92" s="429"/>
    </row>
    <row r="93" customFormat="false" ht="36" hidden="true" customHeight="true" outlineLevel="0" collapsed="false">
      <c r="A93" s="289" t="s">
        <v>64</v>
      </c>
      <c r="B93" s="40" t="s">
        <v>67</v>
      </c>
      <c r="C93" s="394" t="n">
        <v>41640</v>
      </c>
      <c r="D93" s="394" t="n">
        <v>42004</v>
      </c>
      <c r="E93" s="289" t="s">
        <v>237</v>
      </c>
      <c r="F93" s="429" t="n">
        <f aca="false">J93+K93+L93+M93</f>
        <v>141.8</v>
      </c>
      <c r="G93" s="429"/>
      <c r="H93" s="429"/>
      <c r="I93" s="429"/>
      <c r="J93" s="429" t="n">
        <f aca="false">J106+J113</f>
        <v>0</v>
      </c>
      <c r="K93" s="429" t="n">
        <f aca="false">K106+K113</f>
        <v>0</v>
      </c>
      <c r="L93" s="429" t="n">
        <f aca="false">L106+L113</f>
        <v>0</v>
      </c>
      <c r="M93" s="429" t="n">
        <f aca="false">M106+M113</f>
        <v>141.8</v>
      </c>
      <c r="N93" s="429"/>
      <c r="O93" s="429"/>
    </row>
    <row r="94" customFormat="false" ht="15.75" hidden="true" customHeight="true" outlineLevel="0" collapsed="false">
      <c r="A94" s="384" t="s">
        <v>271</v>
      </c>
      <c r="B94" s="40"/>
      <c r="C94" s="394"/>
      <c r="D94" s="394"/>
      <c r="E94" s="44" t="s">
        <v>238</v>
      </c>
      <c r="F94" s="429"/>
      <c r="G94" s="429"/>
      <c r="H94" s="429"/>
      <c r="I94" s="429"/>
      <c r="J94" s="429"/>
      <c r="K94" s="429"/>
      <c r="L94" s="429"/>
      <c r="M94" s="429"/>
      <c r="N94" s="429"/>
      <c r="O94" s="429"/>
    </row>
    <row r="95" customFormat="false" ht="35.25" hidden="true" customHeight="true" outlineLevel="0" collapsed="false">
      <c r="A95" s="384"/>
      <c r="B95" s="40"/>
      <c r="C95" s="394" t="n">
        <v>41640</v>
      </c>
      <c r="D95" s="394" t="n">
        <v>42004</v>
      </c>
      <c r="E95" s="610" t="s">
        <v>189</v>
      </c>
      <c r="F95" s="447" t="s">
        <v>444</v>
      </c>
      <c r="G95" s="447"/>
      <c r="H95" s="447"/>
      <c r="I95" s="429" t="n">
        <f aca="false">I96+I97+I98+I99</f>
        <v>1833.3</v>
      </c>
      <c r="J95" s="611" t="n">
        <f aca="false">J96+J97+J98+J99</f>
        <v>0</v>
      </c>
      <c r="K95" s="448" t="n">
        <f aca="false">K96+K97+K98+K99</f>
        <v>0</v>
      </c>
      <c r="L95" s="448" t="n">
        <f aca="false">L96+L97+L98+L99</f>
        <v>0</v>
      </c>
      <c r="M95" s="449"/>
      <c r="N95" s="450"/>
      <c r="O95" s="611" t="n">
        <f aca="false">O96+O97+O98+O99</f>
        <v>1833.3</v>
      </c>
    </row>
    <row r="96" customFormat="false" ht="26.25" hidden="true" customHeight="true" outlineLevel="0" collapsed="false">
      <c r="A96" s="384"/>
      <c r="B96" s="40"/>
      <c r="C96" s="394"/>
      <c r="D96" s="394"/>
      <c r="E96" s="610"/>
      <c r="F96" s="413" t="s">
        <v>95</v>
      </c>
      <c r="G96" s="413"/>
      <c r="H96" s="413"/>
      <c r="I96" s="414" t="n">
        <f aca="false">J96+K96+L96+O96</f>
        <v>278.2</v>
      </c>
      <c r="J96" s="414" t="n">
        <f aca="false">J116</f>
        <v>0</v>
      </c>
      <c r="K96" s="414" t="n">
        <f aca="false">K116</f>
        <v>0</v>
      </c>
      <c r="L96" s="414" t="n">
        <f aca="false">L116</f>
        <v>0</v>
      </c>
      <c r="M96" s="451"/>
      <c r="N96" s="452"/>
      <c r="O96" s="612" t="n">
        <f aca="false">O116</f>
        <v>278.2</v>
      </c>
    </row>
    <row r="97" customFormat="false" ht="26.25" hidden="true" customHeight="true" outlineLevel="0" collapsed="false">
      <c r="A97" s="384"/>
      <c r="B97" s="40"/>
      <c r="C97" s="394"/>
      <c r="D97" s="394"/>
      <c r="E97" s="610"/>
      <c r="F97" s="413" t="s">
        <v>96</v>
      </c>
      <c r="G97" s="413"/>
      <c r="H97" s="413"/>
      <c r="I97" s="414" t="n">
        <f aca="false">J97+K97+L97+O97</f>
        <v>993.7</v>
      </c>
      <c r="J97" s="414" t="n">
        <f aca="false">J117</f>
        <v>0</v>
      </c>
      <c r="K97" s="414" t="n">
        <f aca="false">K117</f>
        <v>0</v>
      </c>
      <c r="L97" s="414" t="n">
        <f aca="false">L117</f>
        <v>0</v>
      </c>
      <c r="M97" s="453"/>
      <c r="N97" s="454"/>
      <c r="O97" s="612" t="n">
        <f aca="false">O117</f>
        <v>993.7</v>
      </c>
    </row>
    <row r="98" customFormat="false" ht="21.75" hidden="true" customHeight="true" outlineLevel="0" collapsed="false">
      <c r="A98" s="384"/>
      <c r="B98" s="40"/>
      <c r="C98" s="394"/>
      <c r="D98" s="394"/>
      <c r="E98" s="610"/>
      <c r="F98" s="413" t="s">
        <v>97</v>
      </c>
      <c r="G98" s="413"/>
      <c r="H98" s="413"/>
      <c r="I98" s="414" t="n">
        <f aca="false">J98+K98+L98+O98</f>
        <v>200.9</v>
      </c>
      <c r="J98" s="414" t="n">
        <f aca="false">J118</f>
        <v>0</v>
      </c>
      <c r="K98" s="414" t="n">
        <f aca="false">K118</f>
        <v>0</v>
      </c>
      <c r="L98" s="414" t="n">
        <f aca="false">L118</f>
        <v>0</v>
      </c>
      <c r="M98" s="451"/>
      <c r="N98" s="452"/>
      <c r="O98" s="612" t="n">
        <f aca="false">O118</f>
        <v>200.9</v>
      </c>
    </row>
    <row r="99" customFormat="false" ht="33" hidden="true" customHeight="true" outlineLevel="0" collapsed="false">
      <c r="A99" s="384"/>
      <c r="B99" s="40"/>
      <c r="C99" s="394"/>
      <c r="D99" s="394"/>
      <c r="E99" s="44"/>
      <c r="F99" s="455" t="s">
        <v>62</v>
      </c>
      <c r="G99" s="455"/>
      <c r="H99" s="455"/>
      <c r="I99" s="414" t="n">
        <f aca="false">J99+K99+L99+O99</f>
        <v>360.5</v>
      </c>
      <c r="J99" s="414" t="n">
        <f aca="false">J119</f>
        <v>0</v>
      </c>
      <c r="K99" s="414" t="n">
        <f aca="false">K119</f>
        <v>0</v>
      </c>
      <c r="L99" s="414" t="n">
        <f aca="false">L119</f>
        <v>0</v>
      </c>
      <c r="M99" s="456"/>
      <c r="N99" s="457"/>
      <c r="O99" s="612" t="n">
        <f aca="false">O119+M108</f>
        <v>360.5</v>
      </c>
    </row>
    <row r="100" customFormat="false" ht="33" hidden="true" customHeight="true" outlineLevel="0" collapsed="false">
      <c r="A100" s="384"/>
      <c r="B100" s="40"/>
      <c r="C100" s="458"/>
      <c r="D100" s="458"/>
      <c r="E100" s="610" t="s">
        <v>475</v>
      </c>
      <c r="F100" s="449"/>
      <c r="G100" s="450" t="s">
        <v>444</v>
      </c>
      <c r="H100" s="450"/>
      <c r="I100" s="429" t="n">
        <f aca="false">I101+I102+I103+I104</f>
        <v>1539.3</v>
      </c>
      <c r="J100" s="611" t="n">
        <f aca="false">J101+J102+J103+J104</f>
        <v>0</v>
      </c>
      <c r="K100" s="448" t="n">
        <f aca="false">K101+K102+K103+K104</f>
        <v>0</v>
      </c>
      <c r="L100" s="448" t="n">
        <f aca="false">L101+L102+L103+L104</f>
        <v>0</v>
      </c>
      <c r="M100" s="449"/>
      <c r="N100" s="450"/>
      <c r="O100" s="611" t="n">
        <f aca="false">O101+O102+O103+O104</f>
        <v>1539.3</v>
      </c>
    </row>
    <row r="101" customFormat="false" ht="33" hidden="true" customHeight="true" outlineLevel="0" collapsed="false">
      <c r="A101" s="384"/>
      <c r="B101" s="40"/>
      <c r="C101" s="458"/>
      <c r="D101" s="458"/>
      <c r="E101" s="610"/>
      <c r="F101" s="413" t="s">
        <v>95</v>
      </c>
      <c r="G101" s="413"/>
      <c r="H101" s="413"/>
      <c r="I101" s="414" t="n">
        <f aca="false">J101+K101+L101+O101</f>
        <v>226</v>
      </c>
      <c r="J101" s="414" t="n">
        <f aca="false">J121</f>
        <v>0</v>
      </c>
      <c r="K101" s="414" t="n">
        <f aca="false">K121</f>
        <v>0</v>
      </c>
      <c r="L101" s="414" t="n">
        <f aca="false">L121</f>
        <v>0</v>
      </c>
      <c r="M101" s="451"/>
      <c r="N101" s="452"/>
      <c r="O101" s="612" t="n">
        <f aca="false">O121</f>
        <v>226</v>
      </c>
    </row>
    <row r="102" customFormat="false" ht="33" hidden="true" customHeight="true" outlineLevel="0" collapsed="false">
      <c r="A102" s="384"/>
      <c r="B102" s="40"/>
      <c r="C102" s="458"/>
      <c r="D102" s="458"/>
      <c r="E102" s="610"/>
      <c r="F102" s="413" t="s">
        <v>96</v>
      </c>
      <c r="G102" s="413"/>
      <c r="H102" s="413"/>
      <c r="I102" s="414" t="n">
        <f aca="false">J102+K102+L102+O102</f>
        <v>818</v>
      </c>
      <c r="J102" s="414" t="n">
        <f aca="false">J122</f>
        <v>0</v>
      </c>
      <c r="K102" s="414" t="n">
        <f aca="false">K122</f>
        <v>0</v>
      </c>
      <c r="L102" s="414" t="n">
        <f aca="false">L122</f>
        <v>0</v>
      </c>
      <c r="M102" s="453"/>
      <c r="N102" s="454"/>
      <c r="O102" s="612" t="n">
        <f aca="false">O122</f>
        <v>818</v>
      </c>
    </row>
    <row r="103" customFormat="false" ht="19.5" hidden="true" customHeight="true" outlineLevel="0" collapsed="false">
      <c r="A103" s="384"/>
      <c r="B103" s="40"/>
      <c r="C103" s="394" t="n">
        <v>41640</v>
      </c>
      <c r="D103" s="394" t="n">
        <v>42004</v>
      </c>
      <c r="E103" s="610"/>
      <c r="F103" s="413" t="s">
        <v>97</v>
      </c>
      <c r="G103" s="413"/>
      <c r="H103" s="413"/>
      <c r="I103" s="414" t="n">
        <f aca="false">J103+K103+L103+O103</f>
        <v>213.1</v>
      </c>
      <c r="J103" s="414" t="n">
        <f aca="false">J123</f>
        <v>0</v>
      </c>
      <c r="K103" s="414" t="n">
        <f aca="false">K123</f>
        <v>0</v>
      </c>
      <c r="L103" s="414" t="n">
        <f aca="false">L123</f>
        <v>0</v>
      </c>
      <c r="M103" s="451"/>
      <c r="N103" s="452"/>
      <c r="O103" s="612" t="n">
        <f aca="false">O123</f>
        <v>213.1</v>
      </c>
    </row>
    <row r="104" customFormat="false" ht="19.5" hidden="true" customHeight="true" outlineLevel="0" collapsed="false">
      <c r="A104" s="384"/>
      <c r="B104" s="40"/>
      <c r="C104" s="394"/>
      <c r="D104" s="394"/>
      <c r="E104" s="44"/>
      <c r="F104" s="455" t="s">
        <v>62</v>
      </c>
      <c r="G104" s="455"/>
      <c r="H104" s="455"/>
      <c r="I104" s="414" t="n">
        <f aca="false">J104+K104+L104+O104</f>
        <v>282.2</v>
      </c>
      <c r="J104" s="414" t="n">
        <f aca="false">J124</f>
        <v>0</v>
      </c>
      <c r="K104" s="414" t="n">
        <f aca="false">K124</f>
        <v>0</v>
      </c>
      <c r="L104" s="414" t="n">
        <f aca="false">L124</f>
        <v>0</v>
      </c>
      <c r="M104" s="456"/>
      <c r="N104" s="457"/>
      <c r="O104" s="612" t="n">
        <f aca="false">O124+M110</f>
        <v>282.2</v>
      </c>
    </row>
    <row r="105" customFormat="false" ht="18" hidden="true" customHeight="true" outlineLevel="0" collapsed="false">
      <c r="A105" s="459" t="s">
        <v>110</v>
      </c>
      <c r="B105" s="459"/>
      <c r="C105" s="460" t="n">
        <v>41640</v>
      </c>
      <c r="D105" s="460" t="n">
        <v>42735</v>
      </c>
      <c r="E105" s="459"/>
      <c r="F105" s="429" t="n">
        <f aca="false">I100+I95++++++F93</f>
        <v>3514.4</v>
      </c>
      <c r="G105" s="429"/>
      <c r="H105" s="429"/>
      <c r="I105" s="429"/>
      <c r="J105" s="430" t="n">
        <f aca="false">J100+J95+J93</f>
        <v>0</v>
      </c>
      <c r="K105" s="430" t="n">
        <f aca="false">K100+K95+K93</f>
        <v>0</v>
      </c>
      <c r="L105" s="430" t="n">
        <f aca="false">L100+L95+L93</f>
        <v>0</v>
      </c>
      <c r="M105" s="429" t="n">
        <f aca="false">O100+O95+M93</f>
        <v>3514.4</v>
      </c>
      <c r="N105" s="429"/>
      <c r="O105" s="429"/>
    </row>
    <row r="106" customFormat="false" ht="15.75" hidden="true" customHeight="true" outlineLevel="0" collapsed="false">
      <c r="A106" s="289" t="s">
        <v>269</v>
      </c>
      <c r="B106" s="40" t="s">
        <v>67</v>
      </c>
      <c r="C106" s="394" t="n">
        <v>41640</v>
      </c>
      <c r="D106" s="394" t="n">
        <v>42004</v>
      </c>
      <c r="E106" s="289" t="s">
        <v>237</v>
      </c>
      <c r="F106" s="441" t="n">
        <f aca="false">J106+K106+L106+M106</f>
        <v>141.8</v>
      </c>
      <c r="G106" s="441"/>
      <c r="H106" s="441"/>
      <c r="I106" s="441"/>
      <c r="J106" s="446" t="n">
        <v>0</v>
      </c>
      <c r="K106" s="446" t="n">
        <v>0</v>
      </c>
      <c r="L106" s="446" t="n">
        <v>0</v>
      </c>
      <c r="M106" s="446" t="n">
        <v>141.8</v>
      </c>
      <c r="N106" s="446"/>
      <c r="O106" s="446"/>
    </row>
    <row r="107" customFormat="false" ht="110.25" hidden="true" customHeight="false" outlineLevel="0" collapsed="false">
      <c r="A107" s="289" t="s">
        <v>271</v>
      </c>
      <c r="B107" s="40"/>
      <c r="C107" s="394"/>
      <c r="D107" s="394"/>
      <c r="E107" s="44" t="s">
        <v>238</v>
      </c>
      <c r="F107" s="441"/>
      <c r="G107" s="441"/>
      <c r="H107" s="441"/>
      <c r="I107" s="441"/>
      <c r="J107" s="446"/>
      <c r="K107" s="446"/>
      <c r="L107" s="446"/>
      <c r="M107" s="446"/>
      <c r="N107" s="446"/>
      <c r="O107" s="446"/>
    </row>
    <row r="108" customFormat="false" ht="15.75" hidden="true" customHeight="false" outlineLevel="0" collapsed="false">
      <c r="A108" s="461"/>
      <c r="B108" s="40"/>
      <c r="C108" s="394" t="n">
        <v>41640</v>
      </c>
      <c r="D108" s="394" t="n">
        <v>42004</v>
      </c>
      <c r="E108" s="289" t="s">
        <v>239</v>
      </c>
      <c r="F108" s="441" t="n">
        <f aca="false">J108+K108+L108+M108</f>
        <v>360.5</v>
      </c>
      <c r="G108" s="441"/>
      <c r="H108" s="441"/>
      <c r="I108" s="441"/>
      <c r="J108" s="446" t="n">
        <v>0</v>
      </c>
      <c r="K108" s="446" t="n">
        <v>0</v>
      </c>
      <c r="L108" s="446" t="n">
        <v>0</v>
      </c>
      <c r="M108" s="446" t="n">
        <v>360.5</v>
      </c>
      <c r="N108" s="446"/>
      <c r="O108" s="446"/>
    </row>
    <row r="109" customFormat="false" ht="15.75" hidden="true" customHeight="false" outlineLevel="0" collapsed="false">
      <c r="A109" s="461"/>
      <c r="B109" s="40"/>
      <c r="C109" s="394"/>
      <c r="D109" s="394"/>
      <c r="E109" s="44" t="s">
        <v>238</v>
      </c>
      <c r="F109" s="441"/>
      <c r="G109" s="441"/>
      <c r="H109" s="441"/>
      <c r="I109" s="441"/>
      <c r="J109" s="446"/>
      <c r="K109" s="446"/>
      <c r="L109" s="446"/>
      <c r="M109" s="446"/>
      <c r="N109" s="446"/>
      <c r="O109" s="446"/>
    </row>
    <row r="110" customFormat="false" ht="15.75" hidden="true" customHeight="false" outlineLevel="0" collapsed="false">
      <c r="A110" s="461"/>
      <c r="B110" s="40"/>
      <c r="C110" s="394" t="n">
        <v>41640</v>
      </c>
      <c r="D110" s="394" t="n">
        <v>42004</v>
      </c>
      <c r="E110" s="289" t="s">
        <v>240</v>
      </c>
      <c r="F110" s="441" t="n">
        <f aca="false">J110+K110+L110+M110</f>
        <v>282.2</v>
      </c>
      <c r="G110" s="441"/>
      <c r="H110" s="441"/>
      <c r="I110" s="441"/>
      <c r="J110" s="446" t="n">
        <v>0</v>
      </c>
      <c r="K110" s="446" t="n">
        <v>0</v>
      </c>
      <c r="L110" s="446" t="n">
        <v>0</v>
      </c>
      <c r="M110" s="446" t="n">
        <v>282.2</v>
      </c>
      <c r="N110" s="446"/>
      <c r="O110" s="446"/>
    </row>
    <row r="111" customFormat="false" ht="15.75" hidden="true" customHeight="false" outlineLevel="0" collapsed="false">
      <c r="A111" s="215"/>
      <c r="B111" s="40"/>
      <c r="C111" s="394"/>
      <c r="D111" s="394"/>
      <c r="E111" s="44" t="s">
        <v>238</v>
      </c>
      <c r="F111" s="441"/>
      <c r="G111" s="441"/>
      <c r="H111" s="441"/>
      <c r="I111" s="441"/>
      <c r="J111" s="446"/>
      <c r="K111" s="446"/>
      <c r="L111" s="446"/>
      <c r="M111" s="446"/>
      <c r="N111" s="446"/>
      <c r="O111" s="446"/>
    </row>
    <row r="112" customFormat="false" ht="18" hidden="true" customHeight="true" outlineLevel="0" collapsed="false">
      <c r="A112" s="44" t="s">
        <v>110</v>
      </c>
      <c r="B112" s="44"/>
      <c r="C112" s="442" t="n">
        <v>41640</v>
      </c>
      <c r="D112" s="442" t="n">
        <v>42735</v>
      </c>
      <c r="E112" s="44"/>
      <c r="F112" s="429" t="n">
        <f aca="false">SUM(F106:F111)</f>
        <v>784.5</v>
      </c>
      <c r="G112" s="429"/>
      <c r="H112" s="429"/>
      <c r="I112" s="429"/>
      <c r="J112" s="430" t="n">
        <f aca="false">SUM(J106:J111)</f>
        <v>0</v>
      </c>
      <c r="K112" s="430" t="n">
        <f aca="false">SUM(K106:K111)</f>
        <v>0</v>
      </c>
      <c r="L112" s="430" t="n">
        <f aca="false">SUM(L106:L111)</f>
        <v>0</v>
      </c>
      <c r="M112" s="429" t="n">
        <f aca="false">SUM(M106:M111)</f>
        <v>784.5</v>
      </c>
      <c r="N112" s="429"/>
      <c r="O112" s="429"/>
    </row>
    <row r="113" customFormat="false" ht="15.75" hidden="true" customHeight="false" outlineLevel="0" collapsed="false">
      <c r="A113" s="289" t="s">
        <v>445</v>
      </c>
      <c r="B113" s="40"/>
      <c r="C113" s="394" t="n">
        <v>41640</v>
      </c>
      <c r="D113" s="394" t="n">
        <v>42004</v>
      </c>
      <c r="E113" s="289" t="s">
        <v>237</v>
      </c>
      <c r="F113" s="441" t="n">
        <f aca="false">J113+K113+L113+M113</f>
        <v>0</v>
      </c>
      <c r="G113" s="441"/>
      <c r="H113" s="441"/>
      <c r="I113" s="441"/>
      <c r="J113" s="446" t="n">
        <v>0</v>
      </c>
      <c r="K113" s="446" t="n">
        <v>0</v>
      </c>
      <c r="L113" s="446" t="n">
        <v>0</v>
      </c>
      <c r="M113" s="469" t="n">
        <v>0</v>
      </c>
      <c r="N113" s="469"/>
      <c r="O113" s="469"/>
    </row>
    <row r="114" customFormat="false" ht="85.5" hidden="true" customHeight="true" outlineLevel="0" collapsed="false">
      <c r="A114" s="289" t="s">
        <v>446</v>
      </c>
      <c r="B114" s="40"/>
      <c r="C114" s="394"/>
      <c r="D114" s="394"/>
      <c r="E114" s="44" t="s">
        <v>238</v>
      </c>
      <c r="F114" s="441"/>
      <c r="G114" s="441"/>
      <c r="H114" s="441"/>
      <c r="I114" s="441"/>
      <c r="J114" s="446"/>
      <c r="K114" s="446"/>
      <c r="L114" s="446"/>
      <c r="M114" s="469"/>
      <c r="N114" s="469"/>
      <c r="O114" s="469"/>
    </row>
    <row r="115" customFormat="false" ht="19.5" hidden="true" customHeight="true" outlineLevel="0" collapsed="false">
      <c r="A115" s="461"/>
      <c r="B115" s="40" t="s">
        <v>114</v>
      </c>
      <c r="C115" s="394" t="n">
        <v>41640</v>
      </c>
      <c r="D115" s="394" t="n">
        <v>42004</v>
      </c>
      <c r="E115" s="289" t="s">
        <v>239</v>
      </c>
      <c r="F115" s="449"/>
      <c r="G115" s="450" t="s">
        <v>444</v>
      </c>
      <c r="H115" s="450"/>
      <c r="I115" s="429" t="n">
        <f aca="false">I116+I117+I118+I119</f>
        <v>1472.8</v>
      </c>
      <c r="J115" s="611" t="n">
        <v>0</v>
      </c>
      <c r="K115" s="448" t="n">
        <v>0</v>
      </c>
      <c r="L115" s="449" t="n">
        <v>0</v>
      </c>
      <c r="M115" s="462"/>
      <c r="N115" s="463"/>
      <c r="O115" s="613" t="n">
        <f aca="false">O116+O117+O118+O119</f>
        <v>1472.8</v>
      </c>
    </row>
    <row r="116" customFormat="false" ht="19.5" hidden="true" customHeight="true" outlineLevel="0" collapsed="false">
      <c r="A116" s="461"/>
      <c r="B116" s="40"/>
      <c r="C116" s="394"/>
      <c r="D116" s="394"/>
      <c r="E116" s="289"/>
      <c r="F116" s="432" t="s">
        <v>95</v>
      </c>
      <c r="G116" s="432"/>
      <c r="H116" s="432"/>
      <c r="I116" s="464" t="n">
        <f aca="false">J116+K116++L116+O116</f>
        <v>278.2</v>
      </c>
      <c r="J116" s="446" t="n">
        <v>0</v>
      </c>
      <c r="K116" s="446" t="n">
        <v>0</v>
      </c>
      <c r="L116" s="446" t="n">
        <v>0</v>
      </c>
      <c r="M116" s="465" t="s">
        <v>95</v>
      </c>
      <c r="N116" s="466"/>
      <c r="O116" s="466" t="n">
        <v>278.2</v>
      </c>
    </row>
    <row r="117" customFormat="false" ht="19.5" hidden="true" customHeight="true" outlineLevel="0" collapsed="false">
      <c r="A117" s="461"/>
      <c r="B117" s="40"/>
      <c r="C117" s="394"/>
      <c r="D117" s="394"/>
      <c r="E117" s="289"/>
      <c r="F117" s="432" t="s">
        <v>96</v>
      </c>
      <c r="G117" s="432"/>
      <c r="H117" s="432"/>
      <c r="I117" s="441" t="n">
        <f aca="false">J117+K117++L117+O117</f>
        <v>993.7</v>
      </c>
      <c r="J117" s="446" t="n">
        <v>0</v>
      </c>
      <c r="K117" s="446" t="n">
        <v>0</v>
      </c>
      <c r="L117" s="446" t="n">
        <v>0</v>
      </c>
      <c r="M117" s="467" t="s">
        <v>96</v>
      </c>
      <c r="N117" s="446"/>
      <c r="O117" s="446" t="n">
        <v>993.7</v>
      </c>
    </row>
    <row r="118" customFormat="false" ht="19.5" hidden="true" customHeight="true" outlineLevel="0" collapsed="false">
      <c r="A118" s="461"/>
      <c r="B118" s="40"/>
      <c r="C118" s="394"/>
      <c r="D118" s="394"/>
      <c r="E118" s="289"/>
      <c r="F118" s="432" t="s">
        <v>97</v>
      </c>
      <c r="G118" s="432"/>
      <c r="H118" s="432"/>
      <c r="I118" s="464" t="n">
        <f aca="false">J118+K118++L118+O118</f>
        <v>200.9</v>
      </c>
      <c r="J118" s="446" t="n">
        <v>0</v>
      </c>
      <c r="K118" s="446" t="n">
        <v>0</v>
      </c>
      <c r="L118" s="446" t="n">
        <v>0</v>
      </c>
      <c r="M118" s="467" t="s">
        <v>97</v>
      </c>
      <c r="N118" s="446"/>
      <c r="O118" s="446" t="n">
        <v>200.9</v>
      </c>
    </row>
    <row r="119" customFormat="false" ht="19.5" hidden="true" customHeight="true" outlineLevel="0" collapsed="false">
      <c r="A119" s="461"/>
      <c r="B119" s="40"/>
      <c r="C119" s="394"/>
      <c r="D119" s="394"/>
      <c r="E119" s="44" t="s">
        <v>238</v>
      </c>
      <c r="F119" s="468" t="s">
        <v>62</v>
      </c>
      <c r="G119" s="468"/>
      <c r="H119" s="468"/>
      <c r="I119" s="441" t="n">
        <f aca="false">J119+K119++L119+O119</f>
        <v>0</v>
      </c>
      <c r="J119" s="469" t="n">
        <v>0</v>
      </c>
      <c r="K119" s="469" t="n">
        <v>0</v>
      </c>
      <c r="L119" s="469" t="n">
        <v>0</v>
      </c>
      <c r="M119" s="470" t="s">
        <v>62</v>
      </c>
      <c r="N119" s="469"/>
      <c r="O119" s="469" t="n">
        <v>0</v>
      </c>
    </row>
    <row r="120" customFormat="false" ht="19.5" hidden="true" customHeight="true" outlineLevel="0" collapsed="false">
      <c r="A120" s="461"/>
      <c r="B120" s="40"/>
      <c r="C120" s="458"/>
      <c r="D120" s="458"/>
      <c r="E120" s="196" t="s">
        <v>475</v>
      </c>
      <c r="F120" s="614" t="s">
        <v>444</v>
      </c>
      <c r="G120" s="614"/>
      <c r="H120" s="614"/>
      <c r="I120" s="429" t="n">
        <f aca="false">I121+I122+I123+I124</f>
        <v>1257.1</v>
      </c>
      <c r="J120" s="429" t="n">
        <f aca="false">J121+J122+J123</f>
        <v>0</v>
      </c>
      <c r="K120" s="429" t="n">
        <f aca="false">K121+K122+K123</f>
        <v>0</v>
      </c>
      <c r="L120" s="429" t="n">
        <f aca="false">L121+L122+L123</f>
        <v>0</v>
      </c>
      <c r="M120" s="463"/>
      <c r="N120" s="463"/>
      <c r="O120" s="613" t="n">
        <f aca="false">O121+O122+O123+O124</f>
        <v>1257.1</v>
      </c>
    </row>
    <row r="121" customFormat="false" ht="19.5" hidden="true" customHeight="true" outlineLevel="0" collapsed="false">
      <c r="A121" s="461"/>
      <c r="B121" s="40"/>
      <c r="C121" s="458"/>
      <c r="D121" s="458"/>
      <c r="E121" s="196"/>
      <c r="F121" s="432" t="s">
        <v>95</v>
      </c>
      <c r="G121" s="432"/>
      <c r="H121" s="432"/>
      <c r="I121" s="472" t="n">
        <f aca="false">J121+K121+L121++O121</f>
        <v>226</v>
      </c>
      <c r="J121" s="469" t="n">
        <v>0</v>
      </c>
      <c r="K121" s="469" t="n">
        <v>0</v>
      </c>
      <c r="L121" s="469" t="n">
        <v>0</v>
      </c>
      <c r="M121" s="467" t="s">
        <v>95</v>
      </c>
      <c r="N121" s="446"/>
      <c r="O121" s="446" t="n">
        <v>226</v>
      </c>
    </row>
    <row r="122" customFormat="false" ht="19.5" hidden="true" customHeight="true" outlineLevel="0" collapsed="false">
      <c r="A122" s="461"/>
      <c r="B122" s="40"/>
      <c r="C122" s="458"/>
      <c r="D122" s="458"/>
      <c r="E122" s="196"/>
      <c r="F122" s="432" t="s">
        <v>96</v>
      </c>
      <c r="G122" s="432"/>
      <c r="H122" s="432"/>
      <c r="I122" s="464" t="n">
        <f aca="false">J122+K122+L122++O122</f>
        <v>818</v>
      </c>
      <c r="J122" s="446" t="n">
        <v>0</v>
      </c>
      <c r="K122" s="446" t="n">
        <v>0</v>
      </c>
      <c r="L122" s="446" t="n">
        <v>0</v>
      </c>
      <c r="M122" s="467" t="s">
        <v>96</v>
      </c>
      <c r="N122" s="446"/>
      <c r="O122" s="446" t="n">
        <v>818</v>
      </c>
    </row>
    <row r="123" customFormat="false" ht="19.5" hidden="true" customHeight="true" outlineLevel="0" collapsed="false">
      <c r="A123" s="461"/>
      <c r="B123" s="40"/>
      <c r="C123" s="394" t="n">
        <v>41640</v>
      </c>
      <c r="D123" s="394" t="n">
        <v>42004</v>
      </c>
      <c r="E123" s="196"/>
      <c r="F123" s="432" t="s">
        <v>97</v>
      </c>
      <c r="G123" s="432"/>
      <c r="H123" s="432"/>
      <c r="I123" s="472" t="n">
        <f aca="false">J123+K123+L123++O123</f>
        <v>213.1</v>
      </c>
      <c r="J123" s="446" t="n">
        <v>0</v>
      </c>
      <c r="K123" s="446" t="n">
        <v>0</v>
      </c>
      <c r="L123" s="446" t="n">
        <v>0</v>
      </c>
      <c r="M123" s="467" t="s">
        <v>97</v>
      </c>
      <c r="N123" s="446"/>
      <c r="O123" s="446" t="n">
        <v>213.1</v>
      </c>
    </row>
    <row r="124" customFormat="false" ht="19.5" hidden="true" customHeight="true" outlineLevel="0" collapsed="false">
      <c r="A124" s="461"/>
      <c r="B124" s="40"/>
      <c r="C124" s="394"/>
      <c r="D124" s="394"/>
      <c r="E124" s="196"/>
      <c r="F124" s="468" t="s">
        <v>62</v>
      </c>
      <c r="G124" s="468"/>
      <c r="H124" s="468"/>
      <c r="I124" s="464" t="n">
        <f aca="false">J124+K124+L124++O124</f>
        <v>0</v>
      </c>
      <c r="J124" s="466" t="n">
        <v>0</v>
      </c>
      <c r="K124" s="466" t="n">
        <v>0</v>
      </c>
      <c r="L124" s="466" t="n">
        <v>0</v>
      </c>
      <c r="M124" s="467" t="s">
        <v>62</v>
      </c>
      <c r="N124" s="446"/>
      <c r="O124" s="465" t="n">
        <v>0</v>
      </c>
    </row>
    <row r="125" customFormat="false" ht="18.75" hidden="true" customHeight="false" outlineLevel="0" collapsed="false">
      <c r="A125" s="45" t="s">
        <v>110</v>
      </c>
      <c r="B125" s="44"/>
      <c r="C125" s="442" t="n">
        <v>41640</v>
      </c>
      <c r="D125" s="442" t="n">
        <v>42735</v>
      </c>
      <c r="E125" s="44"/>
      <c r="F125" s="429" t="n">
        <f aca="false">I120+I115+F113</f>
        <v>2729.9</v>
      </c>
      <c r="G125" s="429"/>
      <c r="H125" s="429"/>
      <c r="I125" s="429"/>
      <c r="J125" s="430" t="n">
        <f aca="false">J113+J115+J120</f>
        <v>0</v>
      </c>
      <c r="K125" s="430" t="n">
        <f aca="false">K113+K115+K120</f>
        <v>0</v>
      </c>
      <c r="L125" s="430" t="n">
        <f aca="false">L113+L115+L120</f>
        <v>0</v>
      </c>
      <c r="M125" s="429" t="n">
        <f aca="false">O120+O115+M113</f>
        <v>2729.9</v>
      </c>
      <c r="N125" s="429"/>
      <c r="O125" s="429"/>
    </row>
    <row r="126" customFormat="false" ht="15.75" hidden="true" customHeight="true" outlineLevel="0" collapsed="false">
      <c r="A126" s="289" t="s">
        <v>69</v>
      </c>
      <c r="B126" s="40" t="s">
        <v>447</v>
      </c>
      <c r="C126" s="394" t="n">
        <v>41640</v>
      </c>
      <c r="D126" s="394" t="n">
        <v>42004</v>
      </c>
      <c r="E126" s="289" t="s">
        <v>237</v>
      </c>
      <c r="F126" s="414" t="n">
        <f aca="false">F133</f>
        <v>832.375</v>
      </c>
      <c r="G126" s="414"/>
      <c r="H126" s="414"/>
      <c r="I126" s="414"/>
      <c r="J126" s="414" t="n">
        <f aca="false">J133</f>
        <v>0</v>
      </c>
      <c r="K126" s="414" t="n">
        <f aca="false">K133</f>
        <v>0</v>
      </c>
      <c r="L126" s="414" t="n">
        <f aca="false">L133</f>
        <v>0</v>
      </c>
      <c r="M126" s="615" t="n">
        <f aca="false">M133</f>
        <v>832.375</v>
      </c>
      <c r="N126" s="615"/>
      <c r="O126" s="615"/>
    </row>
    <row r="127" customFormat="false" ht="79.5" hidden="true" customHeight="true" outlineLevel="0" collapsed="false">
      <c r="A127" s="157" t="s">
        <v>71</v>
      </c>
      <c r="B127" s="40"/>
      <c r="C127" s="394"/>
      <c r="D127" s="394"/>
      <c r="E127" s="44" t="s">
        <v>238</v>
      </c>
      <c r="F127" s="414"/>
      <c r="G127" s="414"/>
      <c r="H127" s="414"/>
      <c r="I127" s="414"/>
      <c r="J127" s="414"/>
      <c r="K127" s="414"/>
      <c r="L127" s="414"/>
      <c r="M127" s="615"/>
      <c r="N127" s="615"/>
      <c r="O127" s="615"/>
    </row>
    <row r="128" customFormat="false" ht="15.75" hidden="true" customHeight="false" outlineLevel="0" collapsed="false">
      <c r="A128" s="157"/>
      <c r="B128" s="40"/>
      <c r="C128" s="394" t="n">
        <v>41640</v>
      </c>
      <c r="D128" s="394" t="n">
        <v>42004</v>
      </c>
      <c r="E128" s="289" t="s">
        <v>239</v>
      </c>
      <c r="F128" s="414" t="n">
        <f aca="false">F135</f>
        <v>1057.2</v>
      </c>
      <c r="G128" s="414"/>
      <c r="H128" s="414"/>
      <c r="I128" s="414"/>
      <c r="J128" s="414" t="n">
        <f aca="false">J135</f>
        <v>0</v>
      </c>
      <c r="K128" s="414" t="n">
        <f aca="false">K135</f>
        <v>0</v>
      </c>
      <c r="L128" s="414" t="n">
        <f aca="false">L135</f>
        <v>0</v>
      </c>
      <c r="M128" s="414" t="n">
        <f aca="false">M135</f>
        <v>1057.2</v>
      </c>
      <c r="N128" s="414"/>
      <c r="O128" s="414"/>
    </row>
    <row r="129" customFormat="false" ht="15.75" hidden="true" customHeight="false" outlineLevel="0" collapsed="false">
      <c r="A129" s="157"/>
      <c r="B129" s="40"/>
      <c r="C129" s="394"/>
      <c r="D129" s="394"/>
      <c r="E129" s="44" t="s">
        <v>238</v>
      </c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</row>
    <row r="130" customFormat="false" ht="15.75" hidden="true" customHeight="false" outlineLevel="0" collapsed="false">
      <c r="A130" s="157"/>
      <c r="B130" s="40"/>
      <c r="C130" s="394" t="n">
        <v>41640</v>
      </c>
      <c r="D130" s="394" t="n">
        <v>42004</v>
      </c>
      <c r="E130" s="289" t="s">
        <v>240</v>
      </c>
      <c r="F130" s="414" t="n">
        <f aca="false">F137</f>
        <v>1013.1</v>
      </c>
      <c r="G130" s="414"/>
      <c r="H130" s="414"/>
      <c r="I130" s="414"/>
      <c r="J130" s="414" t="n">
        <f aca="false">J137</f>
        <v>0</v>
      </c>
      <c r="K130" s="414" t="n">
        <f aca="false">K137</f>
        <v>0</v>
      </c>
      <c r="L130" s="414" t="n">
        <f aca="false">L137</f>
        <v>0</v>
      </c>
      <c r="M130" s="414" t="n">
        <f aca="false">M137</f>
        <v>1013.1</v>
      </c>
      <c r="N130" s="414"/>
      <c r="O130" s="414"/>
    </row>
    <row r="131" customFormat="false" ht="15.75" hidden="true" customHeight="false" outlineLevel="0" collapsed="false">
      <c r="A131" s="215"/>
      <c r="B131" s="40"/>
      <c r="C131" s="394"/>
      <c r="D131" s="394"/>
      <c r="E131" s="44" t="s">
        <v>238</v>
      </c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</row>
    <row r="132" customFormat="false" ht="18" hidden="true" customHeight="true" outlineLevel="0" collapsed="false">
      <c r="A132" s="44" t="s">
        <v>94</v>
      </c>
      <c r="B132" s="44"/>
      <c r="C132" s="442" t="n">
        <v>41640</v>
      </c>
      <c r="D132" s="442" t="n">
        <v>42735</v>
      </c>
      <c r="E132" s="44"/>
      <c r="F132" s="429" t="n">
        <f aca="false">SUM(F126:F131)</f>
        <v>2902.675</v>
      </c>
      <c r="G132" s="429"/>
      <c r="H132" s="429"/>
      <c r="I132" s="429"/>
      <c r="J132" s="430" t="n">
        <f aca="false">SUM(J126:J131)</f>
        <v>0</v>
      </c>
      <c r="K132" s="430" t="n">
        <f aca="false">SUM(K126:K131)</f>
        <v>0</v>
      </c>
      <c r="L132" s="430" t="n">
        <f aca="false">SUM(L126:L131)</f>
        <v>0</v>
      </c>
      <c r="M132" s="429" t="n">
        <f aca="false">SUM(M126:M131)</f>
        <v>2902.675</v>
      </c>
      <c r="N132" s="429"/>
      <c r="O132" s="429"/>
    </row>
    <row r="133" customFormat="false" ht="31.5" hidden="true" customHeight="true" outlineLevel="0" collapsed="false">
      <c r="A133" s="289" t="s">
        <v>72</v>
      </c>
      <c r="B133" s="40" t="s">
        <v>447</v>
      </c>
      <c r="C133" s="394" t="n">
        <v>41640</v>
      </c>
      <c r="D133" s="394" t="n">
        <v>42004</v>
      </c>
      <c r="E133" s="289" t="s">
        <v>237</v>
      </c>
      <c r="F133" s="441" t="n">
        <f aca="false">J133+K133+L133+M133</f>
        <v>832.375</v>
      </c>
      <c r="G133" s="441"/>
      <c r="H133" s="441"/>
      <c r="I133" s="441"/>
      <c r="J133" s="473" t="n">
        <v>0</v>
      </c>
      <c r="K133" s="473" t="n">
        <v>0</v>
      </c>
      <c r="L133" s="473" t="n">
        <v>0</v>
      </c>
      <c r="M133" s="446" t="n">
        <v>832.375</v>
      </c>
      <c r="N133" s="446"/>
      <c r="O133" s="446"/>
    </row>
    <row r="134" customFormat="false" ht="47.25" hidden="true" customHeight="false" outlineLevel="0" collapsed="false">
      <c r="A134" s="289" t="s">
        <v>448</v>
      </c>
      <c r="B134" s="40"/>
      <c r="C134" s="394"/>
      <c r="D134" s="394"/>
      <c r="E134" s="44" t="s">
        <v>238</v>
      </c>
      <c r="F134" s="441"/>
      <c r="G134" s="441"/>
      <c r="H134" s="441"/>
      <c r="I134" s="441"/>
      <c r="J134" s="473"/>
      <c r="K134" s="473"/>
      <c r="L134" s="473"/>
      <c r="M134" s="446"/>
      <c r="N134" s="446"/>
      <c r="O134" s="446"/>
    </row>
    <row r="135" customFormat="false" ht="15.75" hidden="true" customHeight="false" outlineLevel="0" collapsed="false">
      <c r="A135" s="461"/>
      <c r="B135" s="40"/>
      <c r="C135" s="394" t="n">
        <v>41640</v>
      </c>
      <c r="D135" s="394" t="n">
        <v>42004</v>
      </c>
      <c r="E135" s="289" t="s">
        <v>239</v>
      </c>
      <c r="F135" s="441" t="n">
        <f aca="false">J135+K135+L135+M135</f>
        <v>1057.2</v>
      </c>
      <c r="G135" s="441"/>
      <c r="H135" s="441"/>
      <c r="I135" s="441"/>
      <c r="J135" s="473" t="n">
        <v>0</v>
      </c>
      <c r="K135" s="473" t="n">
        <v>0</v>
      </c>
      <c r="L135" s="473" t="n">
        <v>0</v>
      </c>
      <c r="M135" s="446" t="n">
        <v>1057.2</v>
      </c>
      <c r="N135" s="446"/>
      <c r="O135" s="446"/>
    </row>
    <row r="136" customFormat="false" ht="15.75" hidden="true" customHeight="false" outlineLevel="0" collapsed="false">
      <c r="A136" s="461"/>
      <c r="B136" s="40"/>
      <c r="C136" s="394"/>
      <c r="D136" s="394"/>
      <c r="E136" s="44" t="s">
        <v>238</v>
      </c>
      <c r="F136" s="441"/>
      <c r="G136" s="441"/>
      <c r="H136" s="441"/>
      <c r="I136" s="441"/>
      <c r="J136" s="473"/>
      <c r="K136" s="473"/>
      <c r="L136" s="473"/>
      <c r="M136" s="446"/>
      <c r="N136" s="446"/>
      <c r="O136" s="446"/>
    </row>
    <row r="137" customFormat="false" ht="15.75" hidden="true" customHeight="false" outlineLevel="0" collapsed="false">
      <c r="A137" s="461"/>
      <c r="B137" s="40"/>
      <c r="C137" s="394" t="n">
        <v>41640</v>
      </c>
      <c r="D137" s="394" t="n">
        <v>42004</v>
      </c>
      <c r="E137" s="289" t="s">
        <v>240</v>
      </c>
      <c r="F137" s="441" t="n">
        <f aca="false">J137+K137+L137+M137</f>
        <v>1013.1</v>
      </c>
      <c r="G137" s="441"/>
      <c r="H137" s="441"/>
      <c r="I137" s="441"/>
      <c r="J137" s="473" t="n">
        <v>0</v>
      </c>
      <c r="K137" s="473" t="n">
        <v>0</v>
      </c>
      <c r="L137" s="473" t="n">
        <v>0</v>
      </c>
      <c r="M137" s="446" t="n">
        <v>1013.1</v>
      </c>
      <c r="N137" s="446"/>
      <c r="O137" s="446"/>
    </row>
    <row r="138" customFormat="false" ht="15.75" hidden="true" customHeight="false" outlineLevel="0" collapsed="false">
      <c r="A138" s="215"/>
      <c r="B138" s="40"/>
      <c r="C138" s="394"/>
      <c r="D138" s="394"/>
      <c r="E138" s="44" t="s">
        <v>238</v>
      </c>
      <c r="F138" s="441"/>
      <c r="G138" s="441"/>
      <c r="H138" s="441"/>
      <c r="I138" s="441"/>
      <c r="J138" s="473"/>
      <c r="K138" s="473"/>
      <c r="L138" s="473"/>
      <c r="M138" s="446"/>
      <c r="N138" s="446"/>
      <c r="O138" s="446"/>
    </row>
    <row r="139" customFormat="false" ht="18" hidden="true" customHeight="true" outlineLevel="0" collapsed="false">
      <c r="A139" s="44" t="s">
        <v>94</v>
      </c>
      <c r="B139" s="44"/>
      <c r="C139" s="442" t="n">
        <v>41640</v>
      </c>
      <c r="D139" s="442" t="n">
        <v>42735</v>
      </c>
      <c r="E139" s="44"/>
      <c r="F139" s="429" t="n">
        <f aca="false">SUM(F133:F138)</f>
        <v>2902.675</v>
      </c>
      <c r="G139" s="429"/>
      <c r="H139" s="429"/>
      <c r="I139" s="429"/>
      <c r="J139" s="430"/>
      <c r="K139" s="430"/>
      <c r="L139" s="430"/>
      <c r="M139" s="429" t="n">
        <f aca="false">SUM(M133:M138)</f>
        <v>2902.675</v>
      </c>
      <c r="N139" s="429"/>
      <c r="O139" s="429"/>
    </row>
    <row r="140" customFormat="false" ht="15.75" hidden="true" customHeight="false" outlineLevel="0" collapsed="false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customFormat="false" ht="15.75" hidden="true" customHeight="false" outlineLevel="0" collapsed="false">
      <c r="A141" s="383"/>
    </row>
    <row r="142" customFormat="false" ht="15.75" hidden="true" customHeight="false" outlineLevel="0" collapsed="false">
      <c r="A142" s="392" t="s">
        <v>118</v>
      </c>
      <c r="B142" s="392"/>
      <c r="C142" s="392"/>
      <c r="D142" s="392"/>
      <c r="E142" s="392"/>
      <c r="F142" s="392"/>
      <c r="G142" s="392"/>
    </row>
    <row r="143" customFormat="false" ht="15.75" hidden="true" customHeight="false" outlineLevel="0" collapsed="false">
      <c r="A143" s="392" t="s">
        <v>119</v>
      </c>
      <c r="B143" s="392"/>
      <c r="C143" s="392"/>
      <c r="D143" s="392"/>
      <c r="E143" s="392"/>
      <c r="F143" s="392"/>
      <c r="G143" s="392"/>
    </row>
    <row r="144" customFormat="false" ht="15.75" hidden="true" customHeight="false" outlineLevel="0" collapsed="false">
      <c r="A144" s="392" t="s">
        <v>120</v>
      </c>
      <c r="B144" s="392"/>
      <c r="C144" s="392"/>
      <c r="D144" s="392"/>
      <c r="E144" s="392"/>
      <c r="F144" s="392"/>
      <c r="G144" s="392"/>
      <c r="H144" s="392"/>
      <c r="I144" s="392"/>
    </row>
    <row r="145" customFormat="false" ht="15" hidden="true" customHeight="false" outlineLevel="0" collapsed="false">
      <c r="A145" s="616" t="s">
        <v>121</v>
      </c>
    </row>
    <row r="146" customFormat="false" ht="15" hidden="true" customHeight="false" outlineLevel="0" collapsed="false">
      <c r="A146" s="616" t="s">
        <v>122</v>
      </c>
    </row>
    <row r="147" customFormat="false" ht="15" hidden="true" customHeight="true" outlineLevel="0" collapsed="false">
      <c r="A147" s="151" t="s">
        <v>3</v>
      </c>
      <c r="B147" s="151" t="s">
        <v>123</v>
      </c>
      <c r="C147" s="152" t="s">
        <v>124</v>
      </c>
      <c r="D147" s="152"/>
      <c r="E147" s="152"/>
      <c r="F147" s="152"/>
      <c r="G147" s="152"/>
      <c r="H147" s="152"/>
      <c r="I147" s="152" t="s">
        <v>125</v>
      </c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</row>
    <row r="148" customFormat="false" ht="15" hidden="true" customHeight="true" outlineLevel="0" collapsed="false">
      <c r="A148" s="155" t="s">
        <v>9</v>
      </c>
      <c r="B148" s="155" t="s">
        <v>126</v>
      </c>
      <c r="C148" s="156" t="s">
        <v>127</v>
      </c>
      <c r="D148" s="156"/>
      <c r="E148" s="156"/>
      <c r="F148" s="156"/>
      <c r="G148" s="156"/>
      <c r="H148" s="156"/>
      <c r="I148" s="156" t="s">
        <v>128</v>
      </c>
      <c r="J148" s="156"/>
      <c r="K148" s="156"/>
      <c r="L148" s="156"/>
      <c r="M148" s="156"/>
      <c r="N148" s="156"/>
      <c r="O148" s="156"/>
      <c r="P148" s="156" t="s">
        <v>129</v>
      </c>
      <c r="Q148" s="156"/>
      <c r="R148" s="156"/>
      <c r="S148" s="156"/>
      <c r="T148" s="156"/>
      <c r="U148" s="156"/>
      <c r="V148" s="156"/>
    </row>
    <row r="149" customFormat="false" ht="15.75" hidden="true" customHeight="true" outlineLevel="0" collapsed="false">
      <c r="A149" s="461"/>
      <c r="B149" s="155" t="s">
        <v>130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61" t="s">
        <v>131</v>
      </c>
      <c r="Q149" s="161"/>
      <c r="R149" s="161"/>
      <c r="S149" s="161"/>
      <c r="T149" s="161"/>
      <c r="U149" s="161"/>
      <c r="V149" s="161"/>
    </row>
    <row r="150" customFormat="false" ht="15" hidden="true" customHeight="true" outlineLevel="0" collapsed="false">
      <c r="A150" s="461"/>
      <c r="B150" s="461"/>
      <c r="C150" s="28" t="s">
        <v>132</v>
      </c>
      <c r="D150" s="28"/>
      <c r="E150" s="28"/>
      <c r="F150" s="28"/>
      <c r="G150" s="28"/>
      <c r="H150" s="28"/>
      <c r="I150" s="28" t="s">
        <v>132</v>
      </c>
      <c r="J150" s="28"/>
      <c r="K150" s="28"/>
      <c r="L150" s="28"/>
      <c r="M150" s="28"/>
      <c r="N150" s="28"/>
      <c r="O150" s="28"/>
      <c r="P150" s="152"/>
      <c r="Q150" s="152"/>
      <c r="R150" s="152"/>
      <c r="S150" s="152"/>
      <c r="T150" s="152"/>
      <c r="U150" s="152"/>
      <c r="V150" s="152"/>
    </row>
    <row r="151" customFormat="false" ht="15.75" hidden="true" customHeight="true" outlineLevel="0" collapsed="false">
      <c r="A151" s="461"/>
      <c r="B151" s="461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61" t="s">
        <v>132</v>
      </c>
      <c r="Q151" s="161"/>
      <c r="R151" s="161"/>
      <c r="S151" s="161"/>
      <c r="T151" s="161"/>
      <c r="U151" s="161"/>
      <c r="V151" s="161"/>
    </row>
    <row r="152" customFormat="false" ht="15" hidden="true" customHeight="true" outlineLevel="0" collapsed="false">
      <c r="A152" s="461"/>
      <c r="B152" s="461"/>
      <c r="C152" s="28" t="s">
        <v>133</v>
      </c>
      <c r="D152" s="28" t="s">
        <v>134</v>
      </c>
      <c r="E152" s="28"/>
      <c r="F152" s="28" t="s">
        <v>135</v>
      </c>
      <c r="G152" s="28" t="s">
        <v>136</v>
      </c>
      <c r="H152" s="28" t="s">
        <v>137</v>
      </c>
      <c r="I152" s="28" t="s">
        <v>133</v>
      </c>
      <c r="J152" s="28"/>
      <c r="K152" s="28" t="s">
        <v>134</v>
      </c>
      <c r="L152" s="28" t="s">
        <v>135</v>
      </c>
      <c r="M152" s="28" t="s">
        <v>136</v>
      </c>
      <c r="N152" s="28" t="s">
        <v>137</v>
      </c>
      <c r="O152" s="28"/>
      <c r="P152" s="155"/>
      <c r="Q152" s="28" t="s">
        <v>134</v>
      </c>
      <c r="R152" s="28"/>
      <c r="S152" s="28" t="s">
        <v>135</v>
      </c>
      <c r="T152" s="28" t="s">
        <v>136</v>
      </c>
      <c r="U152" s="28" t="s">
        <v>137</v>
      </c>
      <c r="V152" s="28"/>
    </row>
    <row r="153" customFormat="false" ht="63.75" hidden="true" customHeight="false" outlineLevel="0" collapsed="false">
      <c r="A153" s="461"/>
      <c r="B153" s="46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 t="s">
        <v>138</v>
      </c>
      <c r="Q153" s="28"/>
      <c r="R153" s="28"/>
      <c r="S153" s="28"/>
      <c r="T153" s="28"/>
      <c r="U153" s="28"/>
      <c r="V153" s="28"/>
    </row>
    <row r="154" customFormat="false" ht="165" hidden="true" customHeight="false" outlineLevel="0" collapsed="false">
      <c r="A154" s="209" t="n">
        <v>1</v>
      </c>
      <c r="B154" s="496" t="s">
        <v>139</v>
      </c>
      <c r="C154" s="165" t="n">
        <f aca="false">J37</f>
        <v>0</v>
      </c>
      <c r="D154" s="166" t="n">
        <f aca="false">K37</f>
        <v>0</v>
      </c>
      <c r="E154" s="166"/>
      <c r="F154" s="165" t="n">
        <f aca="false">L37</f>
        <v>0</v>
      </c>
      <c r="G154" s="173" t="n">
        <f aca="false">O37</f>
        <v>1087.575</v>
      </c>
      <c r="H154" s="617" t="n">
        <v>0</v>
      </c>
      <c r="I154" s="166" t="n">
        <f aca="false">J42</f>
        <v>0</v>
      </c>
      <c r="J154" s="166"/>
      <c r="K154" s="167" t="n">
        <f aca="false">K42</f>
        <v>0</v>
      </c>
      <c r="L154" s="170" t="n">
        <f aca="false">L42</f>
        <v>0</v>
      </c>
      <c r="M154" s="167" t="n">
        <f aca="false">O42</f>
        <v>2514.19</v>
      </c>
      <c r="N154" s="169" t="n">
        <v>0</v>
      </c>
      <c r="O154" s="169"/>
      <c r="P154" s="170" t="n">
        <f aca="false">J47</f>
        <v>0</v>
      </c>
      <c r="Q154" s="171" t="n">
        <f aca="false">K47</f>
        <v>0</v>
      </c>
      <c r="R154" s="171"/>
      <c r="S154" s="165" t="n">
        <f aca="false">L47</f>
        <v>0</v>
      </c>
      <c r="T154" s="167" t="n">
        <f aca="false">O47</f>
        <v>1509.3</v>
      </c>
      <c r="U154" s="169" t="n">
        <v>0</v>
      </c>
      <c r="V154" s="169"/>
    </row>
    <row r="155" customFormat="false" ht="96.6" hidden="true" customHeight="true" outlineLevel="0" collapsed="false">
      <c r="A155" s="35" t="n">
        <v>2</v>
      </c>
      <c r="B155" s="32" t="s">
        <v>140</v>
      </c>
      <c r="C155" s="170" t="n">
        <f aca="false">J34</f>
        <v>0</v>
      </c>
      <c r="D155" s="172" t="n">
        <f aca="false">K34</f>
        <v>14079.15</v>
      </c>
      <c r="E155" s="172"/>
      <c r="F155" s="170" t="n">
        <f aca="false">L34</f>
        <v>0</v>
      </c>
      <c r="G155" s="173" t="n">
        <f aca="false">O34</f>
        <v>1408</v>
      </c>
      <c r="H155" s="617" t="n">
        <v>0</v>
      </c>
      <c r="I155" s="166" t="n">
        <f aca="false">J39</f>
        <v>0</v>
      </c>
      <c r="J155" s="166"/>
      <c r="K155" s="167" t="n">
        <f aca="false">K39</f>
        <v>0</v>
      </c>
      <c r="L155" s="167" t="n">
        <f aca="false">L39</f>
        <v>0</v>
      </c>
      <c r="M155" s="167" t="n">
        <f aca="false">O39</f>
        <v>19069.2</v>
      </c>
      <c r="N155" s="169" t="n">
        <v>0</v>
      </c>
      <c r="O155" s="169"/>
      <c r="P155" s="170" t="n">
        <f aca="false">J44</f>
        <v>0</v>
      </c>
      <c r="Q155" s="174" t="n">
        <f aca="false">K44</f>
        <v>0</v>
      </c>
      <c r="R155" s="174"/>
      <c r="S155" s="170" t="n">
        <f aca="false">L44</f>
        <v>0</v>
      </c>
      <c r="T155" s="167" t="n">
        <f aca="false">O44</f>
        <v>18714</v>
      </c>
      <c r="U155" s="169" t="n">
        <v>0</v>
      </c>
      <c r="V155" s="169"/>
    </row>
    <row r="156" customFormat="false" ht="105" hidden="true" customHeight="false" outlineLevel="0" collapsed="false">
      <c r="A156" s="35" t="n">
        <v>3</v>
      </c>
      <c r="B156" s="32" t="s">
        <v>141</v>
      </c>
      <c r="C156" s="170" t="n">
        <f aca="false">J35</f>
        <v>0</v>
      </c>
      <c r="D156" s="166" t="n">
        <f aca="false">K35</f>
        <v>0</v>
      </c>
      <c r="E156" s="166"/>
      <c r="F156" s="170" t="n">
        <f aca="false">L35</f>
        <v>0</v>
      </c>
      <c r="G156" s="173" t="n">
        <f aca="false">O35</f>
        <v>0</v>
      </c>
      <c r="H156" s="617" t="n">
        <v>0</v>
      </c>
      <c r="I156" s="166" t="n">
        <f aca="false">J40</f>
        <v>0</v>
      </c>
      <c r="J156" s="166"/>
      <c r="K156" s="167" t="n">
        <f aca="false">K40</f>
        <v>1156.4</v>
      </c>
      <c r="L156" s="167" t="n">
        <f aca="false">L40</f>
        <v>0</v>
      </c>
      <c r="M156" s="167" t="n">
        <f aca="false">O40</f>
        <v>17814.84</v>
      </c>
      <c r="N156" s="169" t="n">
        <v>0</v>
      </c>
      <c r="O156" s="169"/>
      <c r="P156" s="170" t="n">
        <f aca="false">J45</f>
        <v>0</v>
      </c>
      <c r="Q156" s="174" t="n">
        <f aca="false">K45</f>
        <v>0</v>
      </c>
      <c r="R156" s="174"/>
      <c r="S156" s="170" t="n">
        <f aca="false">L45</f>
        <v>0</v>
      </c>
      <c r="T156" s="167" t="n">
        <f aca="false">O45</f>
        <v>18466</v>
      </c>
      <c r="U156" s="169" t="n">
        <v>0</v>
      </c>
      <c r="V156" s="169"/>
    </row>
    <row r="157" customFormat="false" ht="110.45" hidden="true" customHeight="true" outlineLevel="0" collapsed="false">
      <c r="A157" s="35" t="n">
        <v>4</v>
      </c>
      <c r="B157" s="32" t="s">
        <v>142</v>
      </c>
      <c r="C157" s="170" t="n">
        <f aca="false">J36</f>
        <v>0</v>
      </c>
      <c r="D157" s="166" t="n">
        <f aca="false">K36</f>
        <v>3113.89</v>
      </c>
      <c r="E157" s="166"/>
      <c r="F157" s="167" t="n">
        <f aca="false">L41</f>
        <v>0</v>
      </c>
      <c r="G157" s="173" t="n">
        <f aca="false">O36</f>
        <v>533.889</v>
      </c>
      <c r="H157" s="617" t="n">
        <v>0</v>
      </c>
      <c r="I157" s="166" t="n">
        <f aca="false">J41</f>
        <v>0</v>
      </c>
      <c r="J157" s="166"/>
      <c r="K157" s="167" t="n">
        <f aca="false">K41</f>
        <v>3623.99</v>
      </c>
      <c r="L157" s="167" t="n">
        <f aca="false">L41</f>
        <v>0</v>
      </c>
      <c r="M157" s="167" t="n">
        <f aca="false">O41</f>
        <v>16855.3</v>
      </c>
      <c r="N157" s="169" t="n">
        <v>0</v>
      </c>
      <c r="O157" s="169"/>
      <c r="P157" s="170" t="n">
        <f aca="false">J46</f>
        <v>0</v>
      </c>
      <c r="Q157" s="174" t="n">
        <f aca="false">K46</f>
        <v>0</v>
      </c>
      <c r="R157" s="174"/>
      <c r="S157" s="170" t="n">
        <f aca="false">L46</f>
        <v>0</v>
      </c>
      <c r="T157" s="167" t="n">
        <f aca="false">O46</f>
        <v>18718.1</v>
      </c>
      <c r="U157" s="169" t="n">
        <v>0</v>
      </c>
      <c r="V157" s="169"/>
    </row>
    <row r="158" customFormat="false" ht="15.6" hidden="true" customHeight="true" outlineLevel="0" collapsed="false">
      <c r="A158" s="44"/>
      <c r="B158" s="44" t="s">
        <v>94</v>
      </c>
      <c r="C158" s="176" t="n">
        <f aca="false">C157+C156+C155+C154</f>
        <v>0</v>
      </c>
      <c r="D158" s="177" t="n">
        <f aca="false">D157+D156+D155+D154</f>
        <v>17193.04</v>
      </c>
      <c r="E158" s="177"/>
      <c r="F158" s="176" t="n">
        <f aca="false">F157+F156+F155+F154</f>
        <v>0</v>
      </c>
      <c r="G158" s="179" t="n">
        <f aca="false">G157+G156+G155+G154</f>
        <v>3029.464</v>
      </c>
      <c r="H158" s="182" t="n">
        <f aca="false">H157+H156+H155+H154</f>
        <v>0</v>
      </c>
      <c r="I158" s="178" t="n">
        <f aca="false">I157+I156+I155+I154</f>
        <v>0</v>
      </c>
      <c r="J158" s="178"/>
      <c r="K158" s="179" t="n">
        <f aca="false">K157+K156+K155+K154</f>
        <v>4780.39</v>
      </c>
      <c r="L158" s="179" t="n">
        <f aca="false">L157+L156+L155+L154</f>
        <v>0</v>
      </c>
      <c r="M158" s="179" t="n">
        <f aca="false">M157+M156+M155+M154</f>
        <v>56253.53</v>
      </c>
      <c r="N158" s="181" t="n">
        <f aca="false">N157+N156+N155+N154</f>
        <v>0</v>
      </c>
      <c r="O158" s="181"/>
      <c r="P158" s="182" t="n">
        <f aca="false">P157+P156+P155+P154</f>
        <v>0</v>
      </c>
      <c r="Q158" s="183" t="n">
        <f aca="false">Q157+Q156+Q155+Q154</f>
        <v>0</v>
      </c>
      <c r="R158" s="183"/>
      <c r="S158" s="184" t="n">
        <f aca="false">S157+S156+S155+S154</f>
        <v>0</v>
      </c>
      <c r="T158" s="179" t="n">
        <f aca="false">T157+T156+T155+T154</f>
        <v>57407.4</v>
      </c>
      <c r="U158" s="181" t="n">
        <f aca="false">U157+U156+U155+U154</f>
        <v>0</v>
      </c>
      <c r="V158" s="181"/>
    </row>
    <row r="159" customFormat="false" ht="15.6" hidden="true" customHeight="true" outlineLevel="0" collapsed="false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46"/>
    </row>
    <row r="160" customFormat="false" ht="16.5" hidden="true" customHeight="true" outlineLevel="0" collapsed="false">
      <c r="A160" s="189" t="s">
        <v>143</v>
      </c>
      <c r="B160" s="189"/>
      <c r="C160" s="189"/>
      <c r="D160" s="146"/>
      <c r="E160" s="190"/>
      <c r="F160" s="190"/>
      <c r="G160" s="190"/>
      <c r="H160" s="189"/>
      <c r="I160" s="189"/>
      <c r="J160" s="190"/>
      <c r="K160" s="190"/>
      <c r="L160" s="190"/>
      <c r="M160" s="189"/>
      <c r="N160" s="189"/>
      <c r="O160" s="190"/>
      <c r="P160" s="190"/>
      <c r="Q160" s="190"/>
      <c r="R160" s="190"/>
      <c r="S160" s="190"/>
      <c r="T160" s="190"/>
      <c r="U160" s="190"/>
      <c r="V160" s="146"/>
    </row>
    <row r="161" customFormat="false" ht="15.75" hidden="true" customHeight="true" outlineLevel="0" collapsed="false">
      <c r="A161" s="189"/>
      <c r="B161" s="189"/>
      <c r="C161" s="189"/>
      <c r="D161" s="146"/>
      <c r="E161" s="192" t="s">
        <v>144</v>
      </c>
      <c r="F161" s="192"/>
      <c r="G161" s="192"/>
      <c r="H161" s="189"/>
      <c r="I161" s="189"/>
      <c r="J161" s="192" t="s">
        <v>145</v>
      </c>
      <c r="K161" s="192"/>
      <c r="L161" s="192"/>
      <c r="M161" s="189"/>
      <c r="N161" s="189"/>
      <c r="O161" s="192"/>
      <c r="P161" s="192"/>
      <c r="Q161" s="192"/>
      <c r="R161" s="192" t="s">
        <v>146</v>
      </c>
      <c r="S161" s="192"/>
      <c r="T161" s="192"/>
      <c r="U161" s="192"/>
      <c r="V161" s="146"/>
    </row>
    <row r="162" customFormat="false" ht="15.75" hidden="true" customHeight="false" outlineLevel="0" collapsed="false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</row>
    <row r="163" customFormat="false" ht="15.75" hidden="true" customHeight="false" outlineLevel="0" collapsed="false">
      <c r="A163" s="490"/>
    </row>
    <row r="164" customFormat="false" ht="15.75" hidden="true" customHeight="false" outlineLevel="0" collapsed="false">
      <c r="A164" s="392" t="s">
        <v>147</v>
      </c>
      <c r="B164" s="392"/>
      <c r="C164" s="392"/>
      <c r="D164" s="392"/>
      <c r="E164" s="392"/>
      <c r="F164" s="392"/>
      <c r="G164" s="392"/>
    </row>
    <row r="165" customFormat="false" ht="15.75" hidden="true" customHeight="false" outlineLevel="0" collapsed="false">
      <c r="A165" s="490"/>
    </row>
    <row r="166" customFormat="false" ht="15.75" hidden="true" customHeight="false" outlineLevel="0" collapsed="false">
      <c r="A166" s="391"/>
    </row>
    <row r="167" customFormat="false" ht="15.75" hidden="true" customHeight="false" outlineLevel="0" collapsed="false">
      <c r="A167" s="392" t="s">
        <v>1</v>
      </c>
      <c r="B167" s="392"/>
      <c r="C167" s="392"/>
      <c r="D167" s="392"/>
      <c r="E167" s="392"/>
      <c r="F167" s="392"/>
      <c r="G167" s="392"/>
    </row>
    <row r="168" customFormat="false" ht="15.75" hidden="true" customHeight="false" outlineLevel="0" collapsed="false">
      <c r="A168" s="392" t="s">
        <v>148</v>
      </c>
      <c r="B168" s="392"/>
      <c r="C168" s="392"/>
      <c r="D168" s="392"/>
      <c r="E168" s="392"/>
      <c r="F168" s="392"/>
      <c r="G168" s="392"/>
    </row>
    <row r="169" customFormat="false" ht="15.75" hidden="true" customHeight="false" outlineLevel="0" collapsed="false">
      <c r="A169" s="391"/>
    </row>
    <row r="170" customFormat="false" ht="31.5" hidden="true" customHeight="true" outlineLevel="0" collapsed="false">
      <c r="A170" s="491" t="s">
        <v>149</v>
      </c>
      <c r="B170" s="491"/>
      <c r="C170" s="491"/>
      <c r="D170" s="491"/>
      <c r="E170" s="491"/>
      <c r="F170" s="491"/>
      <c r="G170" s="491"/>
      <c r="H170" s="491"/>
      <c r="I170" s="146"/>
      <c r="J170" s="146"/>
    </row>
    <row r="171" customFormat="false" ht="15.6" hidden="true" customHeight="true" outlineLevel="0" collapsed="false">
      <c r="A171" s="192"/>
      <c r="B171" s="192"/>
      <c r="C171" s="192"/>
      <c r="D171" s="192"/>
      <c r="E171" s="192"/>
      <c r="F171" s="192"/>
      <c r="G171" s="192"/>
      <c r="H171" s="192"/>
      <c r="I171" s="146"/>
      <c r="J171" s="146"/>
    </row>
    <row r="172" customFormat="false" ht="16.5" hidden="true" customHeight="true" outlineLevel="0" collapsed="false">
      <c r="A172" s="492" t="s">
        <v>150</v>
      </c>
      <c r="B172" s="492"/>
      <c r="C172" s="492"/>
      <c r="D172" s="492"/>
      <c r="E172" s="492"/>
      <c r="F172" s="492"/>
      <c r="G172" s="492"/>
      <c r="H172" s="492"/>
      <c r="I172" s="146"/>
      <c r="J172" s="146"/>
    </row>
    <row r="173" customFormat="false" ht="119.25" hidden="true" customHeight="true" outlineLevel="0" collapsed="false">
      <c r="A173" s="29" t="s">
        <v>151</v>
      </c>
      <c r="B173" s="29" t="s">
        <v>152</v>
      </c>
      <c r="C173" s="29" t="s">
        <v>153</v>
      </c>
      <c r="D173" s="29" t="s">
        <v>154</v>
      </c>
      <c r="E173" s="29" t="s">
        <v>155</v>
      </c>
      <c r="F173" s="29"/>
      <c r="G173" s="29" t="s">
        <v>460</v>
      </c>
      <c r="H173" s="29"/>
      <c r="I173" s="29"/>
      <c r="J173" s="29"/>
    </row>
    <row r="174" customFormat="false" ht="45.75" hidden="true" customHeight="true" outlineLevel="0" collapsed="false">
      <c r="A174" s="29"/>
      <c r="B174" s="29"/>
      <c r="C174" s="29"/>
      <c r="D174" s="29"/>
      <c r="E174" s="35" t="s">
        <v>156</v>
      </c>
      <c r="F174" s="209" t="s">
        <v>157</v>
      </c>
      <c r="G174" s="35" t="s">
        <v>156</v>
      </c>
      <c r="H174" s="29" t="s">
        <v>461</v>
      </c>
      <c r="I174" s="29"/>
      <c r="J174" s="29"/>
    </row>
    <row r="175" customFormat="false" ht="15" hidden="true" customHeight="false" outlineLevel="0" collapsed="false">
      <c r="A175" s="199" t="n">
        <v>1</v>
      </c>
      <c r="B175" s="199" t="n">
        <v>2</v>
      </c>
      <c r="C175" s="199" t="n">
        <v>3</v>
      </c>
      <c r="D175" s="199" t="n">
        <v>4</v>
      </c>
      <c r="E175" s="200" t="n">
        <v>5</v>
      </c>
      <c r="F175" s="200" t="n">
        <v>6</v>
      </c>
      <c r="G175" s="200" t="n">
        <v>7</v>
      </c>
      <c r="H175" s="385" t="n">
        <v>8</v>
      </c>
      <c r="I175" s="385"/>
      <c r="J175" s="385"/>
    </row>
    <row r="176" customFormat="false" ht="45" hidden="true" customHeight="false" outlineLevel="0" collapsed="false">
      <c r="A176" s="32" t="s">
        <v>158</v>
      </c>
      <c r="B176" s="32" t="n">
        <v>2014</v>
      </c>
      <c r="C176" s="203" t="s">
        <v>159</v>
      </c>
      <c r="D176" s="32" t="s">
        <v>160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r="177" customFormat="false" ht="224.25" hidden="true" customHeight="true" outlineLevel="0" collapsed="false">
      <c r="A177" s="38" t="s">
        <v>161</v>
      </c>
      <c r="B177" s="32" t="n">
        <v>2014</v>
      </c>
      <c r="C177" s="205" t="s">
        <v>162</v>
      </c>
      <c r="D177" s="38" t="s">
        <v>160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r="178" customFormat="false" ht="15" hidden="true" customHeight="false" outlineLevel="0" collapsed="false">
      <c r="A178" s="38"/>
      <c r="B178" s="32" t="n">
        <v>2015</v>
      </c>
      <c r="C178" s="205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r="179" customFormat="false" ht="75" hidden="true" customHeight="false" outlineLevel="0" collapsed="false">
      <c r="A179" s="32" t="s">
        <v>163</v>
      </c>
      <c r="B179" s="32" t="n">
        <v>2015</v>
      </c>
      <c r="C179" s="32" t="s">
        <v>164</v>
      </c>
      <c r="D179" s="32" t="s">
        <v>160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r="180" customFormat="false" ht="15.75" hidden="true" customHeight="false" outlineLevel="0" collapsed="false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customFormat="false" ht="15.75" hidden="true" customHeight="false" outlineLevel="0" collapsed="false">
      <c r="A181" s="381"/>
    </row>
    <row r="182" customFormat="false" ht="60.3" hidden="false" customHeight="true" outlineLevel="0" collapsed="false">
      <c r="A182" s="381"/>
      <c r="G182" s="618" t="s">
        <v>491</v>
      </c>
      <c r="H182" s="618"/>
      <c r="I182" s="618"/>
      <c r="J182" s="618"/>
    </row>
    <row r="183" customFormat="false" ht="25.45" hidden="false" customHeight="true" outlineLevel="0" collapsed="false">
      <c r="A183" s="381"/>
      <c r="G183" s="618" t="s">
        <v>477</v>
      </c>
      <c r="H183" s="618"/>
      <c r="I183" s="618"/>
      <c r="J183" s="618"/>
    </row>
    <row r="184" customFormat="false" ht="15.25" hidden="false" customHeight="false" outlineLevel="0" collapsed="false">
      <c r="A184" s="381"/>
      <c r="H184" s="656" t="s">
        <v>492</v>
      </c>
      <c r="I184" s="656"/>
      <c r="J184" s="656"/>
    </row>
    <row r="185" customFormat="false" ht="15.25" hidden="false" customHeight="false" outlineLevel="0" collapsed="false">
      <c r="A185" s="392"/>
      <c r="B185" s="392"/>
      <c r="C185" s="392"/>
      <c r="D185" s="392"/>
      <c r="E185" s="392"/>
      <c r="F185" s="392"/>
      <c r="G185" s="392"/>
      <c r="H185" s="392"/>
      <c r="I185" s="392"/>
      <c r="J185" s="392"/>
    </row>
    <row r="186" customFormat="false" ht="15.75" hidden="true" customHeight="false" outlineLevel="0" collapsed="false">
      <c r="A186" s="490"/>
    </row>
    <row r="187" customFormat="false" ht="15.25" hidden="false" customHeight="false" outlineLevel="0" collapsed="false">
      <c r="A187" s="392" t="s">
        <v>166</v>
      </c>
      <c r="B187" s="392"/>
      <c r="C187" s="392"/>
      <c r="D187" s="392"/>
      <c r="E187" s="392"/>
      <c r="F187" s="392"/>
      <c r="G187" s="392"/>
      <c r="H187" s="392"/>
      <c r="I187" s="392"/>
      <c r="J187" s="392"/>
    </row>
    <row r="188" customFormat="false" ht="15.25" hidden="false" customHeight="false" outlineLevel="0" collapsed="false">
      <c r="A188" s="392" t="s">
        <v>167</v>
      </c>
      <c r="B188" s="392"/>
      <c r="C188" s="392"/>
      <c r="D188" s="392"/>
      <c r="E188" s="392"/>
      <c r="F188" s="392"/>
      <c r="G188" s="392"/>
      <c r="H188" s="392"/>
      <c r="I188" s="392"/>
      <c r="J188" s="392"/>
    </row>
    <row r="189" customFormat="false" ht="15.75" hidden="true" customHeight="false" outlineLevel="0" collapsed="false">
      <c r="A189" s="391"/>
    </row>
    <row r="190" customFormat="false" ht="31.5" hidden="false" customHeight="true" outlineLevel="0" collapsed="false">
      <c r="A190" s="657" t="s">
        <v>480</v>
      </c>
      <c r="B190" s="657"/>
      <c r="C190" s="657"/>
      <c r="D190" s="657"/>
      <c r="E190" s="657"/>
      <c r="F190" s="657"/>
      <c r="G190" s="657"/>
      <c r="H190" s="657"/>
      <c r="I190" s="657"/>
      <c r="J190" s="657"/>
    </row>
    <row r="191" customFormat="false" ht="15.75" hidden="true" customHeight="false" outlineLevel="0" collapsed="false">
      <c r="A191" s="489"/>
      <c r="B191" s="489"/>
      <c r="C191" s="489"/>
      <c r="D191" s="489"/>
      <c r="E191" s="489"/>
      <c r="F191" s="489"/>
      <c r="G191" s="489"/>
      <c r="H191" s="489"/>
      <c r="I191" s="146"/>
      <c r="J191" s="146"/>
    </row>
    <row r="192" customFormat="false" ht="15.75" hidden="false" customHeight="false" outlineLevel="0" collapsed="false">
      <c r="A192" s="189"/>
      <c r="B192" s="189"/>
      <c r="C192" s="189"/>
      <c r="D192" s="189"/>
      <c r="E192" s="189"/>
      <c r="F192" s="189"/>
      <c r="G192" s="189"/>
      <c r="H192" s="189"/>
      <c r="I192" s="658"/>
      <c r="J192" s="659"/>
    </row>
    <row r="193" customFormat="false" ht="88.5" hidden="false" customHeight="true" outlineLevel="0" collapsed="false">
      <c r="A193" s="622" t="s">
        <v>493</v>
      </c>
      <c r="B193" s="622" t="s">
        <v>169</v>
      </c>
      <c r="C193" s="622" t="s">
        <v>170</v>
      </c>
      <c r="D193" s="622"/>
      <c r="E193" s="622"/>
      <c r="F193" s="622"/>
      <c r="G193" s="622"/>
      <c r="H193" s="622" t="s">
        <v>462</v>
      </c>
      <c r="I193" s="622"/>
      <c r="J193" s="622"/>
    </row>
    <row r="194" customFormat="false" ht="30" hidden="false" customHeight="true" outlineLevel="0" collapsed="false">
      <c r="A194" s="622"/>
      <c r="B194" s="622"/>
      <c r="C194" s="622" t="s">
        <v>171</v>
      </c>
      <c r="D194" s="622"/>
      <c r="E194" s="622"/>
      <c r="F194" s="622"/>
      <c r="G194" s="622"/>
      <c r="H194" s="622"/>
      <c r="I194" s="622"/>
      <c r="J194" s="622"/>
    </row>
    <row r="195" customFormat="false" ht="28.6" hidden="false" customHeight="false" outlineLevel="0" collapsed="false">
      <c r="A195" s="622"/>
      <c r="B195" s="622"/>
      <c r="C195" s="622" t="s">
        <v>172</v>
      </c>
      <c r="D195" s="622" t="s">
        <v>173</v>
      </c>
      <c r="E195" s="622" t="s">
        <v>174</v>
      </c>
      <c r="F195" s="622" t="s">
        <v>457</v>
      </c>
      <c r="G195" s="622" t="s">
        <v>458</v>
      </c>
      <c r="H195" s="622"/>
      <c r="I195" s="622"/>
      <c r="J195" s="622"/>
    </row>
    <row r="196" customFormat="false" ht="15" hidden="false" customHeight="false" outlineLevel="0" collapsed="false">
      <c r="A196" s="622" t="n">
        <v>1</v>
      </c>
      <c r="B196" s="622" t="n">
        <v>2</v>
      </c>
      <c r="C196" s="622" t="n">
        <v>3</v>
      </c>
      <c r="D196" s="622"/>
      <c r="E196" s="622" t="n">
        <v>4</v>
      </c>
      <c r="F196" s="622" t="n">
        <v>5</v>
      </c>
      <c r="G196" s="622" t="n">
        <v>6</v>
      </c>
      <c r="H196" s="622" t="n">
        <v>7</v>
      </c>
      <c r="I196" s="622"/>
      <c r="J196" s="622"/>
    </row>
    <row r="197" customFormat="false" ht="42.5" hidden="false" customHeight="true" outlineLevel="0" collapsed="false">
      <c r="A197" s="624" t="s">
        <v>494</v>
      </c>
      <c r="B197" s="622" t="n">
        <v>2017</v>
      </c>
      <c r="C197" s="660"/>
      <c r="D197" s="661"/>
      <c r="E197" s="660"/>
      <c r="F197" s="660"/>
      <c r="G197" s="660"/>
      <c r="H197" s="622" t="s">
        <v>459</v>
      </c>
      <c r="I197" s="622"/>
      <c r="J197" s="622"/>
    </row>
    <row r="198" customFormat="false" ht="46.25" hidden="false" customHeight="true" outlineLevel="0" collapsed="false">
      <c r="A198" s="624"/>
      <c r="B198" s="622" t="n">
        <v>2018</v>
      </c>
      <c r="C198" s="660"/>
      <c r="D198" s="662" t="n">
        <v>9637.2</v>
      </c>
      <c r="E198" s="660"/>
      <c r="F198" s="662" t="n">
        <v>3212.4</v>
      </c>
      <c r="G198" s="660"/>
      <c r="H198" s="622" t="s">
        <v>459</v>
      </c>
      <c r="I198" s="622"/>
      <c r="J198" s="622"/>
    </row>
    <row r="199" customFormat="false" ht="60.9" hidden="false" customHeight="true" outlineLevel="0" collapsed="false">
      <c r="A199" s="624"/>
      <c r="B199" s="622" t="n">
        <v>2019</v>
      </c>
      <c r="C199" s="660"/>
      <c r="D199" s="663" t="n">
        <v>9637.2</v>
      </c>
      <c r="E199" s="660"/>
      <c r="F199" s="664" t="n">
        <v>3212.4</v>
      </c>
      <c r="G199" s="660"/>
      <c r="H199" s="622" t="s">
        <v>459</v>
      </c>
      <c r="I199" s="622"/>
      <c r="J199" s="622"/>
    </row>
    <row r="200" customFormat="false" ht="15.75" hidden="true" customHeight="false" outlineLevel="0" collapsed="false">
      <c r="A200" s="665"/>
      <c r="B200" s="146"/>
      <c r="C200" s="146"/>
      <c r="D200" s="146"/>
      <c r="E200" s="146"/>
      <c r="F200" s="146"/>
      <c r="G200" s="146"/>
      <c r="H200" s="146"/>
      <c r="I200" s="146"/>
      <c r="J200" s="146"/>
    </row>
    <row r="201" customFormat="false" ht="15.75" hidden="true" customHeight="false" outlineLevel="0" collapsed="false">
      <c r="A201" s="490"/>
    </row>
    <row r="202" customFormat="false" ht="15.75" hidden="true" customHeight="false" outlineLevel="0" collapsed="false">
      <c r="A202" s="381"/>
    </row>
    <row r="203" customFormat="false" ht="15.75" hidden="true" customHeight="false" outlineLevel="0" collapsed="false">
      <c r="A203" s="392" t="s">
        <v>178</v>
      </c>
      <c r="B203" s="392"/>
      <c r="C203" s="392"/>
      <c r="D203" s="392"/>
      <c r="E203" s="392"/>
      <c r="F203" s="392"/>
    </row>
    <row r="204" customFormat="false" ht="15.75" hidden="true" customHeight="false" outlineLevel="0" collapsed="false">
      <c r="A204" s="490"/>
    </row>
    <row r="205" customFormat="false" ht="15.75" hidden="true" customHeight="false" outlineLevel="0" collapsed="false">
      <c r="A205" s="392" t="s">
        <v>180</v>
      </c>
      <c r="B205" s="392"/>
      <c r="C205" s="392"/>
      <c r="D205" s="392"/>
      <c r="E205" s="392"/>
      <c r="F205" s="392"/>
    </row>
    <row r="206" customFormat="false" ht="15.75" hidden="true" customHeight="false" outlineLevel="0" collapsed="false">
      <c r="A206" s="392" t="s">
        <v>181</v>
      </c>
      <c r="B206" s="392"/>
      <c r="C206" s="392"/>
      <c r="D206" s="392"/>
      <c r="E206" s="392"/>
      <c r="F206" s="392"/>
    </row>
    <row r="207" customFormat="false" ht="15.75" hidden="true" customHeight="false" outlineLevel="0" collapsed="false">
      <c r="A207" s="392" t="s">
        <v>182</v>
      </c>
      <c r="B207" s="392"/>
      <c r="C207" s="392"/>
      <c r="D207" s="392"/>
      <c r="E207" s="392"/>
      <c r="F207" s="392"/>
    </row>
    <row r="208" customFormat="false" ht="15.75" hidden="true" customHeight="false" outlineLevel="0" collapsed="false">
      <c r="A208" s="383"/>
    </row>
    <row r="209" customFormat="false" ht="18" hidden="true" customHeight="true" outlineLevel="0" collapsed="false">
      <c r="A209" s="377" t="s">
        <v>183</v>
      </c>
      <c r="B209" s="29" t="s">
        <v>184</v>
      </c>
      <c r="C209" s="29" t="s">
        <v>185</v>
      </c>
      <c r="D209" s="29" t="s">
        <v>186</v>
      </c>
      <c r="E209" s="29"/>
      <c r="F209" s="29"/>
      <c r="G209" s="29"/>
    </row>
    <row r="210" customFormat="false" ht="30" hidden="true" customHeight="false" outlineLevel="0" collapsed="false">
      <c r="A210" s="213" t="s">
        <v>9</v>
      </c>
      <c r="B210" s="29"/>
      <c r="C210" s="29"/>
      <c r="D210" s="213" t="s">
        <v>187</v>
      </c>
      <c r="E210" s="213" t="s">
        <v>188</v>
      </c>
      <c r="F210" s="213" t="s">
        <v>189</v>
      </c>
      <c r="G210" s="493"/>
    </row>
    <row r="211" customFormat="false" ht="60" hidden="true" customHeight="false" outlineLevel="0" collapsed="false">
      <c r="A211" s="461"/>
      <c r="B211" s="29"/>
      <c r="C211" s="29"/>
      <c r="D211" s="213" t="s">
        <v>190</v>
      </c>
      <c r="E211" s="213" t="s">
        <v>127</v>
      </c>
      <c r="F211" s="213" t="s">
        <v>191</v>
      </c>
      <c r="G211" s="493" t="s">
        <v>464</v>
      </c>
    </row>
    <row r="212" customFormat="false" ht="15" hidden="true" customHeight="false" outlineLevel="0" collapsed="false">
      <c r="A212" s="215"/>
      <c r="B212" s="29"/>
      <c r="C212" s="29"/>
      <c r="D212" s="215"/>
      <c r="E212" s="215"/>
      <c r="F212" s="215"/>
      <c r="G212" s="208" t="s">
        <v>465</v>
      </c>
    </row>
    <row r="213" customFormat="false" ht="42.75" hidden="true" customHeight="true" outlineLevel="0" collapsed="false">
      <c r="A213" s="494" t="s">
        <v>192</v>
      </c>
      <c r="B213" s="494"/>
      <c r="C213" s="494"/>
      <c r="D213" s="494"/>
      <c r="E213" s="494"/>
      <c r="F213" s="494"/>
      <c r="G213" s="494"/>
    </row>
    <row r="214" customFormat="false" ht="30" hidden="true" customHeight="true" outlineLevel="0" collapsed="false">
      <c r="A214" s="495" t="s">
        <v>193</v>
      </c>
      <c r="B214" s="495"/>
      <c r="C214" s="495"/>
      <c r="D214" s="495"/>
      <c r="E214" s="495"/>
      <c r="F214" s="495"/>
      <c r="G214" s="495"/>
    </row>
    <row r="215" customFormat="false" ht="30" hidden="true" customHeight="true" outlineLevel="0" collapsed="false">
      <c r="A215" s="495" t="s">
        <v>194</v>
      </c>
      <c r="B215" s="495"/>
      <c r="C215" s="495"/>
      <c r="D215" s="495"/>
      <c r="E215" s="495"/>
      <c r="F215" s="495"/>
      <c r="G215" s="495"/>
    </row>
    <row r="216" customFormat="false" ht="120" hidden="true" customHeight="false" outlineLevel="0" collapsed="false">
      <c r="A216" s="35" t="n">
        <v>1</v>
      </c>
      <c r="B216" s="218" t="s">
        <v>195</v>
      </c>
      <c r="C216" s="218" t="s">
        <v>196</v>
      </c>
      <c r="D216" s="218" t="n">
        <v>73.5</v>
      </c>
      <c r="E216" s="218" t="n">
        <v>73.6</v>
      </c>
      <c r="F216" s="218" t="n">
        <v>73.7</v>
      </c>
      <c r="G216" s="300" t="n">
        <v>73.8</v>
      </c>
    </row>
    <row r="217" customFormat="false" ht="180" hidden="true" customHeight="false" outlineLevel="0" collapsed="false">
      <c r="A217" s="35" t="n">
        <v>2</v>
      </c>
      <c r="B217" s="218" t="s">
        <v>197</v>
      </c>
      <c r="C217" s="218" t="s">
        <v>198</v>
      </c>
      <c r="D217" s="218" t="n">
        <v>1.7</v>
      </c>
      <c r="E217" s="218" t="n">
        <v>1.7</v>
      </c>
      <c r="F217" s="218" t="n">
        <v>1.7</v>
      </c>
      <c r="G217" s="300" t="n">
        <v>1.7</v>
      </c>
    </row>
    <row r="218" customFormat="false" ht="240" hidden="true" customHeight="false" outlineLevel="0" collapsed="false">
      <c r="A218" s="35" t="n">
        <v>3</v>
      </c>
      <c r="B218" s="218" t="s">
        <v>199</v>
      </c>
      <c r="C218" s="218" t="s">
        <v>198</v>
      </c>
      <c r="D218" s="218" t="n">
        <v>10</v>
      </c>
      <c r="E218" s="218" t="n">
        <v>10</v>
      </c>
      <c r="F218" s="218" t="n">
        <v>10</v>
      </c>
      <c r="G218" s="300" t="n">
        <v>10</v>
      </c>
    </row>
    <row r="219" customFormat="false" ht="90" hidden="true" customHeight="false" outlineLevel="0" collapsed="false">
      <c r="A219" s="35" t="n">
        <v>4</v>
      </c>
      <c r="B219" s="218" t="s">
        <v>200</v>
      </c>
      <c r="C219" s="218" t="s">
        <v>196</v>
      </c>
      <c r="D219" s="218" t="n">
        <v>91</v>
      </c>
      <c r="E219" s="218" t="n">
        <v>91.1</v>
      </c>
      <c r="F219" s="218" t="n">
        <v>91.2</v>
      </c>
      <c r="G219" s="300" t="n">
        <v>91.3</v>
      </c>
    </row>
    <row r="220" customFormat="false" ht="165" hidden="true" customHeight="false" outlineLevel="0" collapsed="false">
      <c r="A220" s="35" t="n">
        <v>5</v>
      </c>
      <c r="B220" s="218" t="s">
        <v>201</v>
      </c>
      <c r="C220" s="218" t="s">
        <v>202</v>
      </c>
      <c r="D220" s="218" t="n">
        <v>13.4</v>
      </c>
      <c r="E220" s="218" t="n">
        <v>14.7</v>
      </c>
      <c r="F220" s="218" t="n">
        <v>15.7</v>
      </c>
      <c r="G220" s="300" t="n">
        <v>17.1</v>
      </c>
    </row>
    <row r="221" customFormat="false" ht="225" hidden="true" customHeight="false" outlineLevel="0" collapsed="false">
      <c r="A221" s="35" t="n">
        <v>6</v>
      </c>
      <c r="B221" s="218" t="s">
        <v>203</v>
      </c>
      <c r="C221" s="218" t="s">
        <v>198</v>
      </c>
      <c r="D221" s="218" t="n">
        <v>100</v>
      </c>
      <c r="E221" s="218" t="n">
        <v>100</v>
      </c>
      <c r="F221" s="218" t="n">
        <v>100</v>
      </c>
      <c r="G221" s="300" t="n">
        <v>100</v>
      </c>
    </row>
    <row r="222" customFormat="false" ht="225" hidden="true" customHeight="false" outlineLevel="0" collapsed="false">
      <c r="A222" s="35" t="n">
        <v>7</v>
      </c>
      <c r="B222" s="218" t="s">
        <v>204</v>
      </c>
      <c r="C222" s="218" t="s">
        <v>198</v>
      </c>
      <c r="D222" s="218" t="n">
        <v>100</v>
      </c>
      <c r="E222" s="218" t="n">
        <v>100</v>
      </c>
      <c r="F222" s="218" t="n">
        <v>100</v>
      </c>
      <c r="G222" s="300" t="n">
        <v>100</v>
      </c>
    </row>
    <row r="223" customFormat="false" ht="135" hidden="true" customHeight="false" outlineLevel="0" collapsed="false">
      <c r="A223" s="35" t="n">
        <v>8</v>
      </c>
      <c r="B223" s="218" t="s">
        <v>205</v>
      </c>
      <c r="C223" s="218" t="s">
        <v>206</v>
      </c>
      <c r="D223" s="218" t="n">
        <v>17</v>
      </c>
      <c r="E223" s="218" t="n">
        <v>18</v>
      </c>
      <c r="F223" s="218" t="n">
        <v>18</v>
      </c>
      <c r="G223" s="300" t="n">
        <v>19</v>
      </c>
    </row>
    <row r="224" customFormat="false" ht="180" hidden="true" customHeight="false" outlineLevel="0" collapsed="false">
      <c r="A224" s="35" t="n">
        <v>9</v>
      </c>
      <c r="B224" s="218" t="s">
        <v>207</v>
      </c>
      <c r="C224" s="218" t="s">
        <v>206</v>
      </c>
      <c r="D224" s="218" t="n">
        <v>1</v>
      </c>
      <c r="E224" s="218" t="n">
        <v>2</v>
      </c>
      <c r="F224" s="218" t="n">
        <v>3</v>
      </c>
      <c r="G224" s="300" t="n">
        <v>1</v>
      </c>
    </row>
    <row r="225" customFormat="false" ht="255" hidden="true" customHeight="false" outlineLevel="0" collapsed="false">
      <c r="A225" s="35" t="n">
        <v>10</v>
      </c>
      <c r="B225" s="218" t="s">
        <v>208</v>
      </c>
      <c r="C225" s="218" t="s">
        <v>198</v>
      </c>
      <c r="D225" s="218" t="n">
        <v>55.7</v>
      </c>
      <c r="E225" s="218" t="n">
        <v>74</v>
      </c>
      <c r="F225" s="218" t="n">
        <v>84</v>
      </c>
      <c r="G225" s="300" t="n">
        <v>90</v>
      </c>
    </row>
    <row r="226" customFormat="false" ht="90" hidden="true" customHeight="false" outlineLevel="0" collapsed="false">
      <c r="A226" s="35" t="n">
        <v>11</v>
      </c>
      <c r="B226" s="218" t="s">
        <v>209</v>
      </c>
      <c r="C226" s="218" t="s">
        <v>198</v>
      </c>
      <c r="D226" s="218" t="n">
        <v>29.6</v>
      </c>
      <c r="E226" s="218" t="n">
        <v>20</v>
      </c>
      <c r="F226" s="218" t="n">
        <v>25</v>
      </c>
      <c r="G226" s="300" t="n">
        <v>20</v>
      </c>
    </row>
    <row r="227" customFormat="false" ht="30" hidden="true" customHeight="true" outlineLevel="0" collapsed="false">
      <c r="A227" s="495" t="s">
        <v>210</v>
      </c>
      <c r="B227" s="495"/>
      <c r="C227" s="495"/>
      <c r="D227" s="495"/>
      <c r="E227" s="495"/>
      <c r="F227" s="495"/>
      <c r="G227" s="495"/>
    </row>
    <row r="228" customFormat="false" ht="120" hidden="true" customHeight="false" outlineLevel="0" collapsed="false">
      <c r="A228" s="35" t="n">
        <v>12</v>
      </c>
      <c r="B228" s="218" t="s">
        <v>211</v>
      </c>
      <c r="C228" s="218" t="s">
        <v>212</v>
      </c>
      <c r="D228" s="218" t="n">
        <v>165</v>
      </c>
      <c r="E228" s="218" t="n">
        <v>190.64</v>
      </c>
      <c r="F228" s="218" t="n">
        <v>202</v>
      </c>
      <c r="G228" s="300" t="n">
        <v>214</v>
      </c>
    </row>
    <row r="229" customFormat="false" ht="30" hidden="true" customHeight="true" outlineLevel="0" collapsed="false">
      <c r="A229" s="495" t="s">
        <v>213</v>
      </c>
      <c r="B229" s="495"/>
      <c r="C229" s="495"/>
      <c r="D229" s="495"/>
      <c r="E229" s="495"/>
      <c r="F229" s="495"/>
      <c r="G229" s="495"/>
    </row>
    <row r="230" customFormat="false" ht="45" hidden="true" customHeight="true" outlineLevel="0" collapsed="false">
      <c r="A230" s="495" t="s">
        <v>214</v>
      </c>
      <c r="B230" s="495"/>
      <c r="C230" s="495"/>
      <c r="D230" s="495"/>
      <c r="E230" s="495"/>
      <c r="F230" s="495"/>
      <c r="G230" s="495"/>
    </row>
    <row r="231" customFormat="false" ht="270" hidden="true" customHeight="false" outlineLevel="0" collapsed="false">
      <c r="A231" s="35" t="n">
        <v>13</v>
      </c>
      <c r="B231" s="32" t="s">
        <v>215</v>
      </c>
      <c r="C231" s="32" t="s">
        <v>198</v>
      </c>
      <c r="D231" s="32" t="n">
        <v>12.4</v>
      </c>
      <c r="E231" s="32" t="n">
        <v>13</v>
      </c>
      <c r="F231" s="32" t="n">
        <v>13</v>
      </c>
      <c r="G231" s="300" t="n">
        <v>14</v>
      </c>
    </row>
    <row r="232" customFormat="false" ht="105" hidden="true" customHeight="false" outlineLevel="0" collapsed="false">
      <c r="A232" s="35" t="n">
        <v>14</v>
      </c>
      <c r="B232" s="32" t="s">
        <v>216</v>
      </c>
      <c r="C232" s="32" t="s">
        <v>217</v>
      </c>
      <c r="D232" s="32" t="n">
        <v>800</v>
      </c>
      <c r="E232" s="32" t="n">
        <v>950</v>
      </c>
      <c r="F232" s="32" t="n">
        <v>1050</v>
      </c>
      <c r="G232" s="277" t="n">
        <v>1200</v>
      </c>
    </row>
    <row r="233" customFormat="false" ht="45" hidden="true" customHeight="true" outlineLevel="0" collapsed="false">
      <c r="A233" s="495" t="s">
        <v>218</v>
      </c>
      <c r="B233" s="495"/>
      <c r="C233" s="495"/>
      <c r="D233" s="495"/>
      <c r="E233" s="495"/>
      <c r="F233" s="495"/>
      <c r="G233" s="495"/>
    </row>
    <row r="234" customFormat="false" ht="180" hidden="true" customHeight="false" outlineLevel="0" collapsed="false">
      <c r="A234" s="209" t="n">
        <v>15</v>
      </c>
      <c r="B234" s="496" t="s">
        <v>219</v>
      </c>
      <c r="C234" s="38" t="s">
        <v>217</v>
      </c>
      <c r="D234" s="219" t="s">
        <v>220</v>
      </c>
      <c r="E234" s="220" t="s">
        <v>220</v>
      </c>
      <c r="F234" s="220" t="s">
        <v>220</v>
      </c>
      <c r="G234" s="229" t="s">
        <v>220</v>
      </c>
    </row>
    <row r="235" customFormat="false" ht="30" hidden="true" customHeight="true" outlineLevel="0" collapsed="false">
      <c r="A235" s="495" t="s">
        <v>221</v>
      </c>
      <c r="B235" s="495"/>
      <c r="C235" s="495"/>
      <c r="D235" s="495"/>
      <c r="E235" s="495"/>
      <c r="F235" s="495"/>
      <c r="G235" s="495"/>
    </row>
    <row r="236" customFormat="false" ht="30" hidden="true" customHeight="true" outlineLevel="0" collapsed="false">
      <c r="A236" s="495" t="s">
        <v>222</v>
      </c>
      <c r="B236" s="495"/>
      <c r="C236" s="495"/>
      <c r="D236" s="495"/>
      <c r="E236" s="495"/>
      <c r="F236" s="495"/>
      <c r="G236" s="495"/>
    </row>
    <row r="237" customFormat="false" ht="105" hidden="true" customHeight="false" outlineLevel="0" collapsed="false">
      <c r="A237" s="218" t="n">
        <v>16</v>
      </c>
      <c r="B237" s="218" t="s">
        <v>223</v>
      </c>
      <c r="C237" s="218" t="s">
        <v>217</v>
      </c>
      <c r="D237" s="218" t="n">
        <v>3890</v>
      </c>
      <c r="E237" s="218" t="n">
        <v>3940</v>
      </c>
      <c r="F237" s="218" t="n">
        <v>4000</v>
      </c>
      <c r="G237" s="300" t="n">
        <v>4050</v>
      </c>
    </row>
    <row r="238" customFormat="false" ht="150" hidden="true" customHeight="false" outlineLevel="0" collapsed="false">
      <c r="A238" s="218" t="n">
        <v>17</v>
      </c>
      <c r="B238" s="218" t="s">
        <v>224</v>
      </c>
      <c r="C238" s="218" t="s">
        <v>198</v>
      </c>
      <c r="D238" s="218" t="n">
        <v>7.7</v>
      </c>
      <c r="E238" s="218" t="n">
        <v>7.7</v>
      </c>
      <c r="F238" s="218" t="n">
        <v>7.7</v>
      </c>
      <c r="G238" s="300" t="n">
        <v>7.7</v>
      </c>
    </row>
    <row r="239" customFormat="false" ht="15.75" hidden="true" customHeight="false" outlineLevel="0" collapsed="false">
      <c r="A239" s="391"/>
    </row>
    <row r="240" customFormat="false" ht="15.75" hidden="true" customHeight="false" outlineLevel="0" collapsed="false">
      <c r="A240" s="383" t="s">
        <v>74</v>
      </c>
    </row>
    <row r="241" customFormat="false" ht="15.75" hidden="true" customHeight="false" outlineLevel="0" collapsed="false">
      <c r="A241" s="55" t="s">
        <v>225</v>
      </c>
      <c r="B241" s="55"/>
      <c r="C241" s="55"/>
      <c r="D241" s="55"/>
      <c r="E241" s="55"/>
      <c r="F241" s="55"/>
      <c r="G241" s="55"/>
    </row>
    <row r="242" customFormat="false" ht="15.75" hidden="true" customHeight="false" outlineLevel="0" collapsed="false">
      <c r="A242" s="55" t="s">
        <v>226</v>
      </c>
      <c r="B242" s="55"/>
      <c r="C242" s="55"/>
      <c r="D242" s="55"/>
      <c r="E242" s="55"/>
      <c r="F242" s="55"/>
      <c r="G242" s="55"/>
    </row>
    <row r="243" customFormat="false" ht="15.75" hidden="true" customHeight="false" outlineLevel="0" collapsed="false">
      <c r="A243" s="392" t="s">
        <v>227</v>
      </c>
      <c r="B243" s="392"/>
      <c r="C243" s="392"/>
      <c r="D243" s="392"/>
      <c r="E243" s="392"/>
      <c r="F243" s="392"/>
      <c r="G243" s="392"/>
      <c r="H243" s="392"/>
      <c r="I243" s="392"/>
    </row>
    <row r="244" customFormat="false" ht="15.75" hidden="true" customHeight="false" outlineLevel="0" collapsed="false">
      <c r="A244" s="392" t="s">
        <v>78</v>
      </c>
      <c r="B244" s="392"/>
      <c r="C244" s="392"/>
      <c r="D244" s="392"/>
      <c r="E244" s="392"/>
      <c r="F244" s="392"/>
      <c r="G244" s="392"/>
      <c r="H244" s="392"/>
    </row>
    <row r="245" customFormat="false" ht="15.75" hidden="true" customHeight="false" outlineLevel="0" collapsed="false">
      <c r="A245" s="392" t="s">
        <v>228</v>
      </c>
      <c r="B245" s="392"/>
      <c r="C245" s="392"/>
      <c r="D245" s="392"/>
      <c r="E245" s="392"/>
      <c r="F245" s="392"/>
      <c r="G245" s="392"/>
      <c r="H245" s="392"/>
    </row>
    <row r="246" customFormat="false" ht="15.75" hidden="true" customHeight="false" outlineLevel="0" collapsed="false">
      <c r="A246" s="392" t="s">
        <v>99</v>
      </c>
      <c r="B246" s="392"/>
      <c r="C246" s="392"/>
      <c r="D246" s="392"/>
      <c r="E246" s="392"/>
      <c r="F246" s="392"/>
      <c r="G246" s="392"/>
    </row>
    <row r="247" customFormat="false" ht="15.75" hidden="true" customHeight="false" outlineLevel="0" collapsed="false">
      <c r="A247" s="497"/>
    </row>
    <row r="248" customFormat="false" ht="164.25" hidden="true" customHeight="true" outlineLevel="0" collapsed="false">
      <c r="A248" s="29" t="s">
        <v>183</v>
      </c>
      <c r="B248" s="29" t="s">
        <v>229</v>
      </c>
      <c r="C248" s="29" t="s">
        <v>81</v>
      </c>
      <c r="D248" s="29" t="s">
        <v>230</v>
      </c>
      <c r="E248" s="29" t="s">
        <v>83</v>
      </c>
      <c r="F248" s="29" t="s">
        <v>231</v>
      </c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customFormat="false" ht="45.75" hidden="true" customHeight="true" outlineLevel="0" collapsed="false">
      <c r="A249" s="29"/>
      <c r="B249" s="29"/>
      <c r="C249" s="29"/>
      <c r="D249" s="29"/>
      <c r="E249" s="29"/>
      <c r="F249" s="29" t="s">
        <v>87</v>
      </c>
      <c r="G249" s="29"/>
      <c r="H249" s="29"/>
      <c r="I249" s="498" t="s">
        <v>232</v>
      </c>
      <c r="J249" s="29" t="s">
        <v>89</v>
      </c>
      <c r="K249" s="29"/>
      <c r="L249" s="29" t="s">
        <v>233</v>
      </c>
      <c r="M249" s="29"/>
      <c r="N249" s="29"/>
      <c r="O249" s="29"/>
      <c r="P249" s="29"/>
      <c r="Q249" s="29"/>
      <c r="R249" s="225" t="s">
        <v>234</v>
      </c>
    </row>
    <row r="250" customFormat="false" ht="15" hidden="true" customHeight="false" outlineLevel="0" collapsed="false">
      <c r="A250" s="200" t="n">
        <v>1</v>
      </c>
      <c r="B250" s="200" t="n">
        <v>2</v>
      </c>
      <c r="C250" s="200" t="n">
        <v>3</v>
      </c>
      <c r="D250" s="200" t="n">
        <v>4</v>
      </c>
      <c r="E250" s="200" t="n">
        <v>5</v>
      </c>
      <c r="F250" s="385" t="n">
        <v>6</v>
      </c>
      <c r="G250" s="385"/>
      <c r="H250" s="385"/>
      <c r="I250" s="200" t="n">
        <v>7</v>
      </c>
      <c r="J250" s="385" t="n">
        <v>8</v>
      </c>
      <c r="K250" s="385"/>
      <c r="L250" s="385" t="n">
        <v>9</v>
      </c>
      <c r="M250" s="385"/>
      <c r="N250" s="385"/>
      <c r="O250" s="385"/>
      <c r="P250" s="385"/>
      <c r="Q250" s="385"/>
      <c r="R250" s="225" t="n">
        <v>10</v>
      </c>
    </row>
    <row r="251" customFormat="false" ht="74.25" hidden="true" customHeight="true" outlineLevel="0" collapsed="false">
      <c r="A251" s="38" t="n">
        <v>1</v>
      </c>
      <c r="B251" s="38" t="s">
        <v>99</v>
      </c>
      <c r="C251" s="229" t="s">
        <v>235</v>
      </c>
      <c r="D251" s="229" t="s">
        <v>236</v>
      </c>
      <c r="E251" s="230" t="s">
        <v>237</v>
      </c>
      <c r="F251" s="496"/>
      <c r="G251" s="334"/>
      <c r="H251" s="499" t="n">
        <f aca="false">H252+++H253+H254+H255</f>
        <v>19248.329</v>
      </c>
      <c r="I251" s="234" t="n">
        <f aca="false">I252+I253+I254+I255</f>
        <v>0</v>
      </c>
      <c r="J251" s="169" t="n">
        <v>19418.04</v>
      </c>
      <c r="K251" s="169"/>
      <c r="L251" s="496"/>
      <c r="M251" s="334"/>
      <c r="N251" s="334"/>
      <c r="O251" s="334"/>
      <c r="P251" s="233" t="n">
        <f aca="false">P252+P253+P254+P255</f>
        <v>2055.289</v>
      </c>
      <c r="Q251" s="233"/>
      <c r="R251" s="234" t="n">
        <f aca="false">R252+R253+R254+R255</f>
        <v>0</v>
      </c>
    </row>
    <row r="252" customFormat="false" ht="16.5" hidden="true" customHeight="true" outlineLevel="0" collapsed="false">
      <c r="A252" s="38"/>
      <c r="B252" s="38"/>
      <c r="C252" s="229"/>
      <c r="D252" s="229"/>
      <c r="E252" s="230" t="s">
        <v>238</v>
      </c>
      <c r="F252" s="218" t="s">
        <v>95</v>
      </c>
      <c r="G252" s="496"/>
      <c r="H252" s="499" t="n">
        <f aca="false">I252+J252++P252+R252</f>
        <v>15487.15</v>
      </c>
      <c r="I252" s="237" t="n">
        <f aca="false">I272</f>
        <v>0</v>
      </c>
      <c r="J252" s="166" t="n">
        <f aca="false">J272</f>
        <v>14079.15</v>
      </c>
      <c r="K252" s="166"/>
      <c r="L252" s="229" t="s">
        <v>95</v>
      </c>
      <c r="M252" s="229"/>
      <c r="N252" s="229"/>
      <c r="O252" s="229"/>
      <c r="P252" s="236" t="n">
        <f aca="false">P272</f>
        <v>1408</v>
      </c>
      <c r="Q252" s="236"/>
      <c r="R252" s="237" t="n">
        <f aca="false">R272</f>
        <v>0</v>
      </c>
    </row>
    <row r="253" customFormat="false" ht="16.5" hidden="true" customHeight="true" outlineLevel="0" collapsed="false">
      <c r="A253" s="38"/>
      <c r="B253" s="38"/>
      <c r="C253" s="229"/>
      <c r="D253" s="229"/>
      <c r="E253" s="599"/>
      <c r="F253" s="218" t="s">
        <v>96</v>
      </c>
      <c r="G253" s="496"/>
      <c r="H253" s="500" t="n">
        <f aca="false">I253+J253++P253+R253</f>
        <v>0</v>
      </c>
      <c r="I253" s="237" t="n">
        <f aca="false">I273</f>
        <v>0</v>
      </c>
      <c r="J253" s="166" t="n">
        <f aca="false">J273</f>
        <v>0</v>
      </c>
      <c r="K253" s="166"/>
      <c r="L253" s="229" t="s">
        <v>96</v>
      </c>
      <c r="M253" s="229"/>
      <c r="N253" s="229"/>
      <c r="O253" s="229"/>
      <c r="P253" s="236" t="n">
        <f aca="false">P273</f>
        <v>0</v>
      </c>
      <c r="Q253" s="236"/>
      <c r="R253" s="237" t="n">
        <f aca="false">R273</f>
        <v>0</v>
      </c>
    </row>
    <row r="254" customFormat="false" ht="16.5" hidden="true" customHeight="true" outlineLevel="0" collapsed="false">
      <c r="A254" s="38"/>
      <c r="B254" s="38"/>
      <c r="C254" s="229"/>
      <c r="D254" s="229"/>
      <c r="E254" s="599"/>
      <c r="F254" s="218" t="s">
        <v>97</v>
      </c>
      <c r="G254" s="496"/>
      <c r="H254" s="499" t="n">
        <f aca="false">I254+J254++P254+R254</f>
        <v>3647.779</v>
      </c>
      <c r="I254" s="237" t="n">
        <f aca="false">I274</f>
        <v>0</v>
      </c>
      <c r="J254" s="166" t="n">
        <f aca="false">J274</f>
        <v>3113.89</v>
      </c>
      <c r="K254" s="166"/>
      <c r="L254" s="229" t="s">
        <v>97</v>
      </c>
      <c r="M254" s="229"/>
      <c r="N254" s="229"/>
      <c r="O254" s="229"/>
      <c r="P254" s="236" t="n">
        <f aca="false">P274</f>
        <v>533.889</v>
      </c>
      <c r="Q254" s="236"/>
      <c r="R254" s="237" t="n">
        <f aca="false">R274</f>
        <v>0</v>
      </c>
    </row>
    <row r="255" customFormat="false" ht="16.5" hidden="true" customHeight="true" outlineLevel="0" collapsed="false">
      <c r="A255" s="38"/>
      <c r="B255" s="38"/>
      <c r="C255" s="229"/>
      <c r="D255" s="229"/>
      <c r="E255" s="601"/>
      <c r="F255" s="218" t="s">
        <v>62</v>
      </c>
      <c r="G255" s="496"/>
      <c r="H255" s="500" t="n">
        <f aca="false">I255+J255++P255+R255</f>
        <v>113.4</v>
      </c>
      <c r="I255" s="242" t="n">
        <f aca="false">I330</f>
        <v>0</v>
      </c>
      <c r="J255" s="169" t="n">
        <f aca="false">J330</f>
        <v>0</v>
      </c>
      <c r="K255" s="169"/>
      <c r="L255" s="229" t="s">
        <v>62</v>
      </c>
      <c r="M255" s="229"/>
      <c r="N255" s="229"/>
      <c r="O255" s="229"/>
      <c r="P255" s="241" t="n">
        <f aca="false">L330</f>
        <v>113.4</v>
      </c>
      <c r="Q255" s="241"/>
      <c r="R255" s="242" t="n">
        <f aca="false">R330</f>
        <v>0</v>
      </c>
    </row>
    <row r="256" customFormat="false" ht="16.5" hidden="true" customHeight="true" outlineLevel="0" collapsed="false">
      <c r="A256" s="38"/>
      <c r="B256" s="38"/>
      <c r="C256" s="229"/>
      <c r="D256" s="229"/>
      <c r="E256" s="230" t="s">
        <v>239</v>
      </c>
      <c r="F256" s="496"/>
      <c r="G256" s="334"/>
      <c r="H256" s="499" t="n">
        <f aca="false">H257+H258+H259+H260</f>
        <v>58143.42</v>
      </c>
      <c r="I256" s="234" t="n">
        <f aca="false">I257+I258++I259+I260</f>
        <v>0</v>
      </c>
      <c r="J256" s="166" t="n">
        <f aca="false">J257+J258++J260</f>
        <v>1156.4</v>
      </c>
      <c r="K256" s="166"/>
      <c r="L256" s="209"/>
      <c r="M256" s="209"/>
      <c r="N256" s="209"/>
      <c r="O256" s="209"/>
      <c r="P256" s="243" t="n">
        <f aca="false">P257+P258+P259+P260</f>
        <v>53363.03</v>
      </c>
      <c r="Q256" s="243"/>
      <c r="R256" s="234" t="n">
        <f aca="false">R257+R258+R259+R260</f>
        <v>0</v>
      </c>
    </row>
    <row r="257" customFormat="false" ht="16.5" hidden="true" customHeight="true" outlineLevel="0" collapsed="false">
      <c r="A257" s="38"/>
      <c r="B257" s="38"/>
      <c r="C257" s="229"/>
      <c r="D257" s="229"/>
      <c r="E257" s="230" t="s">
        <v>238</v>
      </c>
      <c r="F257" s="218" t="s">
        <v>95</v>
      </c>
      <c r="G257" s="496"/>
      <c r="H257" s="500" t="n">
        <f aca="false">I257+J257+P257+R257</f>
        <v>18791</v>
      </c>
      <c r="I257" s="237" t="n">
        <f aca="false">I276</f>
        <v>0</v>
      </c>
      <c r="J257" s="169" t="n">
        <f aca="false">J276</f>
        <v>0</v>
      </c>
      <c r="K257" s="169"/>
      <c r="L257" s="229" t="s">
        <v>95</v>
      </c>
      <c r="M257" s="229"/>
      <c r="N257" s="229"/>
      <c r="O257" s="229"/>
      <c r="P257" s="241" t="n">
        <f aca="false">P276</f>
        <v>18791</v>
      </c>
      <c r="Q257" s="241"/>
      <c r="R257" s="237" t="n">
        <f aca="false">R276</f>
        <v>0</v>
      </c>
    </row>
    <row r="258" customFormat="false" ht="16.5" hidden="true" customHeight="true" outlineLevel="0" collapsed="false">
      <c r="A258" s="38"/>
      <c r="B258" s="38"/>
      <c r="C258" s="229"/>
      <c r="D258" s="229"/>
      <c r="E258" s="599"/>
      <c r="F258" s="218" t="s">
        <v>96</v>
      </c>
      <c r="G258" s="496"/>
      <c r="H258" s="499" t="n">
        <f aca="false">I258+J258+P258+R258</f>
        <v>17977.54</v>
      </c>
      <c r="I258" s="237" t="n">
        <f aca="false">I277</f>
        <v>0</v>
      </c>
      <c r="J258" s="166" t="n">
        <f aca="false">J277</f>
        <v>1156.4</v>
      </c>
      <c r="K258" s="166"/>
      <c r="L258" s="229" t="s">
        <v>96</v>
      </c>
      <c r="M258" s="229"/>
      <c r="N258" s="229"/>
      <c r="O258" s="229"/>
      <c r="P258" s="241" t="n">
        <f aca="false">P277</f>
        <v>16821.14</v>
      </c>
      <c r="Q258" s="241"/>
      <c r="R258" s="237" t="n">
        <f aca="false">R277</f>
        <v>0</v>
      </c>
    </row>
    <row r="259" customFormat="false" ht="16.5" hidden="true" customHeight="true" outlineLevel="0" collapsed="false">
      <c r="A259" s="38"/>
      <c r="B259" s="38"/>
      <c r="C259" s="229"/>
      <c r="D259" s="229"/>
      <c r="E259" s="599"/>
      <c r="F259" s="218" t="s">
        <v>97</v>
      </c>
      <c r="G259" s="496"/>
      <c r="H259" s="500" t="n">
        <f aca="false">I259+J259+P259+R259</f>
        <v>20278.39</v>
      </c>
      <c r="I259" s="237" t="n">
        <f aca="false">I278</f>
        <v>0</v>
      </c>
      <c r="J259" s="166" t="n">
        <f aca="false">J278</f>
        <v>3623.99</v>
      </c>
      <c r="K259" s="166"/>
      <c r="L259" s="229" t="s">
        <v>97</v>
      </c>
      <c r="M259" s="229"/>
      <c r="N259" s="229"/>
      <c r="O259" s="229"/>
      <c r="P259" s="241" t="n">
        <f aca="false">P278</f>
        <v>16654.4</v>
      </c>
      <c r="Q259" s="241"/>
      <c r="R259" s="237" t="n">
        <f aca="false">R278</f>
        <v>0</v>
      </c>
    </row>
    <row r="260" customFormat="false" ht="16.5" hidden="true" customHeight="true" outlineLevel="0" collapsed="false">
      <c r="A260" s="38"/>
      <c r="B260" s="38"/>
      <c r="C260" s="229"/>
      <c r="D260" s="229"/>
      <c r="E260" s="601"/>
      <c r="F260" s="218" t="s">
        <v>62</v>
      </c>
      <c r="G260" s="496"/>
      <c r="H260" s="500" t="n">
        <f aca="false">I260+J260+P260+R260</f>
        <v>1096.49</v>
      </c>
      <c r="I260" s="242" t="n">
        <f aca="false">I332</f>
        <v>0</v>
      </c>
      <c r="J260" s="169" t="n">
        <f aca="false">J332</f>
        <v>0</v>
      </c>
      <c r="K260" s="169"/>
      <c r="L260" s="229" t="s">
        <v>62</v>
      </c>
      <c r="M260" s="229"/>
      <c r="N260" s="229"/>
      <c r="O260" s="229"/>
      <c r="P260" s="241" t="n">
        <f aca="false">L332</f>
        <v>1096.49</v>
      </c>
      <c r="Q260" s="241"/>
      <c r="R260" s="242" t="n">
        <f aca="false">R332</f>
        <v>0</v>
      </c>
    </row>
    <row r="261" customFormat="false" ht="15.75" hidden="true" customHeight="true" outlineLevel="0" collapsed="false">
      <c r="A261" s="38"/>
      <c r="B261" s="38"/>
      <c r="C261" s="229"/>
      <c r="D261" s="229"/>
      <c r="E261" s="230" t="s">
        <v>240</v>
      </c>
      <c r="F261" s="209"/>
      <c r="G261" s="209"/>
      <c r="H261" s="500" t="n">
        <f aca="false">H262+H263+H264+H265</f>
        <v>54855</v>
      </c>
      <c r="I261" s="234" t="n">
        <f aca="false">I262+I263+I264+I265</f>
        <v>0</v>
      </c>
      <c r="J261" s="244"/>
      <c r="K261" s="245" t="n">
        <f aca="false">K262+K263+K264+K265</f>
        <v>0</v>
      </c>
      <c r="L261" s="209"/>
      <c r="M261" s="209"/>
      <c r="N261" s="209"/>
      <c r="O261" s="209"/>
      <c r="P261" s="243" t="n">
        <f aca="false">P262+P263+P264+P265</f>
        <v>54855</v>
      </c>
      <c r="Q261" s="243"/>
      <c r="R261" s="234" t="n">
        <f aca="false">R262+R263+R264+R265</f>
        <v>0</v>
      </c>
    </row>
    <row r="262" customFormat="false" ht="15.75" hidden="true" customHeight="true" outlineLevel="0" collapsed="false">
      <c r="A262" s="38"/>
      <c r="B262" s="38"/>
      <c r="C262" s="229"/>
      <c r="D262" s="229"/>
      <c r="E262" s="230" t="s">
        <v>238</v>
      </c>
      <c r="F262" s="218" t="s">
        <v>95</v>
      </c>
      <c r="G262" s="496"/>
      <c r="H262" s="500" t="n">
        <f aca="false">I262+K262+P262+++R262</f>
        <v>18488</v>
      </c>
      <c r="I262" s="237" t="n">
        <f aca="false">I280</f>
        <v>0</v>
      </c>
      <c r="J262" s="246"/>
      <c r="K262" s="247" t="n">
        <f aca="false">K280</f>
        <v>0</v>
      </c>
      <c r="L262" s="229" t="s">
        <v>95</v>
      </c>
      <c r="M262" s="229"/>
      <c r="N262" s="229"/>
      <c r="O262" s="229"/>
      <c r="P262" s="241" t="n">
        <f aca="false">P280</f>
        <v>18488</v>
      </c>
      <c r="Q262" s="241"/>
      <c r="R262" s="237" t="n">
        <f aca="false">R280</f>
        <v>0</v>
      </c>
    </row>
    <row r="263" customFormat="false" ht="15.75" hidden="true" customHeight="true" outlineLevel="0" collapsed="false">
      <c r="A263" s="38"/>
      <c r="B263" s="38"/>
      <c r="C263" s="229"/>
      <c r="D263" s="229"/>
      <c r="E263" s="599"/>
      <c r="F263" s="218" t="s">
        <v>96</v>
      </c>
      <c r="G263" s="496"/>
      <c r="H263" s="500" t="n">
        <f aca="false">I263+K263+P263+++R263</f>
        <v>17648</v>
      </c>
      <c r="I263" s="237" t="n">
        <f aca="false">I281</f>
        <v>0</v>
      </c>
      <c r="J263" s="246"/>
      <c r="K263" s="247" t="n">
        <f aca="false">K281</f>
        <v>0</v>
      </c>
      <c r="L263" s="229" t="s">
        <v>96</v>
      </c>
      <c r="M263" s="229"/>
      <c r="N263" s="229"/>
      <c r="O263" s="229"/>
      <c r="P263" s="241" t="n">
        <f aca="false">P281</f>
        <v>17648</v>
      </c>
      <c r="Q263" s="241"/>
      <c r="R263" s="237" t="n">
        <f aca="false">R281</f>
        <v>0</v>
      </c>
    </row>
    <row r="264" customFormat="false" ht="15.75" hidden="true" customHeight="true" outlineLevel="0" collapsed="false">
      <c r="A264" s="38"/>
      <c r="B264" s="38"/>
      <c r="C264" s="229"/>
      <c r="D264" s="229"/>
      <c r="E264" s="599"/>
      <c r="F264" s="218" t="s">
        <v>97</v>
      </c>
      <c r="G264" s="496"/>
      <c r="H264" s="500" t="n">
        <f aca="false">I264+K264+P264+++R264</f>
        <v>18505</v>
      </c>
      <c r="I264" s="237" t="n">
        <f aca="false">I282</f>
        <v>0</v>
      </c>
      <c r="J264" s="246"/>
      <c r="K264" s="247" t="n">
        <f aca="false">K282</f>
        <v>0</v>
      </c>
      <c r="L264" s="229" t="s">
        <v>97</v>
      </c>
      <c r="M264" s="229"/>
      <c r="N264" s="229"/>
      <c r="O264" s="229"/>
      <c r="P264" s="241" t="n">
        <f aca="false">P282</f>
        <v>18505</v>
      </c>
      <c r="Q264" s="241"/>
      <c r="R264" s="237" t="n">
        <f aca="false">R282</f>
        <v>0</v>
      </c>
    </row>
    <row r="265" customFormat="false" ht="30" hidden="true" customHeight="true" outlineLevel="0" collapsed="false">
      <c r="A265" s="38"/>
      <c r="B265" s="38"/>
      <c r="C265" s="229"/>
      <c r="D265" s="229"/>
      <c r="E265" s="601"/>
      <c r="F265" s="218" t="s">
        <v>62</v>
      </c>
      <c r="G265" s="496"/>
      <c r="H265" s="500" t="n">
        <f aca="false">I265+K265+P265+++R265</f>
        <v>214</v>
      </c>
      <c r="I265" s="242" t="n">
        <f aca="false">I334</f>
        <v>0</v>
      </c>
      <c r="J265" s="248"/>
      <c r="K265" s="249" t="n">
        <f aca="false">J334</f>
        <v>0</v>
      </c>
      <c r="L265" s="229" t="s">
        <v>62</v>
      </c>
      <c r="M265" s="229"/>
      <c r="N265" s="229"/>
      <c r="O265" s="229"/>
      <c r="P265" s="241" t="n">
        <f aca="false">L334</f>
        <v>214</v>
      </c>
      <c r="Q265" s="241"/>
      <c r="R265" s="242" t="n">
        <f aca="false">R334</f>
        <v>0</v>
      </c>
    </row>
    <row r="266" customFormat="false" ht="16.5" hidden="true" customHeight="true" outlineLevel="0" collapsed="false">
      <c r="A266" s="38"/>
      <c r="B266" s="501" t="s">
        <v>94</v>
      </c>
      <c r="C266" s="241"/>
      <c r="D266" s="241"/>
      <c r="E266" s="666"/>
      <c r="F266" s="502"/>
      <c r="G266" s="503"/>
      <c r="H266" s="504" t="n">
        <f aca="false">H267+H268+H269+H270</f>
        <v>132246.749</v>
      </c>
      <c r="I266" s="256" t="n">
        <f aca="false">I267+I268+I269+I270</f>
        <v>0</v>
      </c>
      <c r="J266" s="253" t="n">
        <f aca="false">J267+J268+J269+J270</f>
        <v>21973.43</v>
      </c>
      <c r="K266" s="253"/>
      <c r="L266" s="505"/>
      <c r="M266" s="505"/>
      <c r="N266" s="505"/>
      <c r="O266" s="505"/>
      <c r="P266" s="255" t="n">
        <f aca="false">P267+P268+P269+P270</f>
        <v>110273.319</v>
      </c>
      <c r="Q266" s="255"/>
      <c r="R266" s="256" t="n">
        <f aca="false">R267+R268+R269+R270</f>
        <v>0</v>
      </c>
    </row>
    <row r="267" customFormat="false" ht="16.5" hidden="true" customHeight="true" outlineLevel="0" collapsed="false">
      <c r="A267" s="38"/>
      <c r="B267" s="501"/>
      <c r="C267" s="241"/>
      <c r="D267" s="241"/>
      <c r="E267" s="241"/>
      <c r="F267" s="506" t="s">
        <v>95</v>
      </c>
      <c r="G267" s="502"/>
      <c r="H267" s="504" t="n">
        <f aca="false">I267++++J267+P267+R267</f>
        <v>52766.15</v>
      </c>
      <c r="I267" s="261" t="n">
        <f aca="false">I252+I257+I262</f>
        <v>0</v>
      </c>
      <c r="J267" s="253" t="n">
        <f aca="false">J252+J257+K262</f>
        <v>14079.15</v>
      </c>
      <c r="K267" s="253"/>
      <c r="L267" s="241" t="s">
        <v>95</v>
      </c>
      <c r="M267" s="241"/>
      <c r="N267" s="241"/>
      <c r="O267" s="241"/>
      <c r="P267" s="260" t="n">
        <f aca="false">P252+P257+P262</f>
        <v>38687</v>
      </c>
      <c r="Q267" s="260"/>
      <c r="R267" s="261" t="n">
        <f aca="false">R252+R257+R262</f>
        <v>0</v>
      </c>
    </row>
    <row r="268" customFormat="false" ht="16.5" hidden="true" customHeight="true" outlineLevel="0" collapsed="false">
      <c r="A268" s="38"/>
      <c r="B268" s="501"/>
      <c r="C268" s="241"/>
      <c r="D268" s="241"/>
      <c r="E268" s="241"/>
      <c r="F268" s="506" t="s">
        <v>96</v>
      </c>
      <c r="G268" s="502"/>
      <c r="H268" s="504" t="n">
        <f aca="false">I268++++J268+P268+R268</f>
        <v>35625.54</v>
      </c>
      <c r="I268" s="261" t="n">
        <f aca="false">I253+I258+I263</f>
        <v>0</v>
      </c>
      <c r="J268" s="253" t="n">
        <f aca="false">J253+J258+K263</f>
        <v>1156.4</v>
      </c>
      <c r="K268" s="253"/>
      <c r="L268" s="241" t="s">
        <v>96</v>
      </c>
      <c r="M268" s="241"/>
      <c r="N268" s="241"/>
      <c r="O268" s="241"/>
      <c r="P268" s="260" t="n">
        <f aca="false">P253+P258+P263</f>
        <v>34469.14</v>
      </c>
      <c r="Q268" s="260"/>
      <c r="R268" s="261" t="n">
        <f aca="false">R253+R258+R263</f>
        <v>0</v>
      </c>
    </row>
    <row r="269" customFormat="false" ht="16.5" hidden="true" customHeight="true" outlineLevel="0" collapsed="false">
      <c r="A269" s="38"/>
      <c r="B269" s="501"/>
      <c r="C269" s="241"/>
      <c r="D269" s="241"/>
      <c r="E269" s="241"/>
      <c r="F269" s="506" t="s">
        <v>97</v>
      </c>
      <c r="G269" s="502"/>
      <c r="H269" s="504" t="n">
        <f aca="false">I269++++J269+P269+R269</f>
        <v>42431.169</v>
      </c>
      <c r="I269" s="261" t="n">
        <f aca="false">I254+I259+I264</f>
        <v>0</v>
      </c>
      <c r="J269" s="253" t="n">
        <f aca="false">J254+J259+K264</f>
        <v>6737.88</v>
      </c>
      <c r="K269" s="253"/>
      <c r="L269" s="241" t="s">
        <v>97</v>
      </c>
      <c r="M269" s="241"/>
      <c r="N269" s="241"/>
      <c r="O269" s="241"/>
      <c r="P269" s="260" t="n">
        <f aca="false">P254+P259+P264</f>
        <v>35693.289</v>
      </c>
      <c r="Q269" s="260"/>
      <c r="R269" s="261" t="n">
        <f aca="false">R254+R259+R264</f>
        <v>0</v>
      </c>
    </row>
    <row r="270" customFormat="false" ht="16.5" hidden="true" customHeight="true" outlineLevel="0" collapsed="false">
      <c r="A270" s="38"/>
      <c r="B270" s="501"/>
      <c r="C270" s="241"/>
      <c r="D270" s="241"/>
      <c r="E270" s="666"/>
      <c r="F270" s="506" t="s">
        <v>62</v>
      </c>
      <c r="G270" s="502"/>
      <c r="H270" s="504" t="n">
        <f aca="false">I270++++J270+P270+R270</f>
        <v>1423.89</v>
      </c>
      <c r="I270" s="261" t="n">
        <f aca="false">I255+I260+I265</f>
        <v>0</v>
      </c>
      <c r="J270" s="253" t="n">
        <f aca="false">J255+J260+K265</f>
        <v>0</v>
      </c>
      <c r="K270" s="253"/>
      <c r="L270" s="241" t="s">
        <v>62</v>
      </c>
      <c r="M270" s="241"/>
      <c r="N270" s="241"/>
      <c r="O270" s="241"/>
      <c r="P270" s="260" t="n">
        <f aca="false">P255+P260+P265</f>
        <v>1423.89</v>
      </c>
      <c r="Q270" s="260"/>
      <c r="R270" s="261" t="n">
        <f aca="false">R255+R260+R265</f>
        <v>0</v>
      </c>
    </row>
    <row r="271" customFormat="false" ht="16.5" hidden="true" customHeight="true" outlineLevel="0" collapsed="false">
      <c r="A271" s="507" t="s">
        <v>15</v>
      </c>
      <c r="B271" s="38" t="s">
        <v>58</v>
      </c>
      <c r="C271" s="229" t="s">
        <v>59</v>
      </c>
      <c r="D271" s="220" t="s">
        <v>241</v>
      </c>
      <c r="E271" s="207" t="s">
        <v>237</v>
      </c>
      <c r="F271" s="508"/>
      <c r="G271" s="509"/>
      <c r="H271" s="510" t="n">
        <f aca="false">H272+H273+H274</f>
        <v>19134.929</v>
      </c>
      <c r="I271" s="268"/>
      <c r="J271" s="265" t="n">
        <f aca="false">J272+J273+J274</f>
        <v>17193.04</v>
      </c>
      <c r="K271" s="265"/>
      <c r="L271" s="511"/>
      <c r="M271" s="511"/>
      <c r="N271" s="511"/>
      <c r="O271" s="511"/>
      <c r="P271" s="267" t="n">
        <f aca="false">P272+P273+P274</f>
        <v>1941.889</v>
      </c>
      <c r="Q271" s="267"/>
      <c r="R271" s="268"/>
    </row>
    <row r="272" customFormat="false" ht="16.5" hidden="true" customHeight="true" outlineLevel="0" collapsed="false">
      <c r="A272" s="507"/>
      <c r="B272" s="38"/>
      <c r="C272" s="229"/>
      <c r="D272" s="220"/>
      <c r="E272" s="207"/>
      <c r="F272" s="512" t="s">
        <v>95</v>
      </c>
      <c r="G272" s="513"/>
      <c r="H272" s="514" t="n">
        <f aca="false">I272+J272++P272+R272</f>
        <v>15487.15</v>
      </c>
      <c r="I272" s="274"/>
      <c r="J272" s="271" t="n">
        <f aca="false">K308</f>
        <v>14079.15</v>
      </c>
      <c r="K272" s="271"/>
      <c r="L272" s="281" t="s">
        <v>95</v>
      </c>
      <c r="M272" s="281"/>
      <c r="N272" s="281"/>
      <c r="O272" s="281"/>
      <c r="P272" s="273" t="n">
        <f aca="false">N308</f>
        <v>1408</v>
      </c>
      <c r="Q272" s="273"/>
      <c r="R272" s="274"/>
    </row>
    <row r="273" customFormat="false" ht="16.5" hidden="true" customHeight="true" outlineLevel="0" collapsed="false">
      <c r="A273" s="507"/>
      <c r="B273" s="38"/>
      <c r="C273" s="229"/>
      <c r="D273" s="220"/>
      <c r="E273" s="207"/>
      <c r="F273" s="512" t="s">
        <v>96</v>
      </c>
      <c r="G273" s="513"/>
      <c r="H273" s="514" t="n">
        <f aca="false">I273+J273++P273+R273</f>
        <v>0</v>
      </c>
      <c r="I273" s="274"/>
      <c r="J273" s="275" t="n">
        <v>0</v>
      </c>
      <c r="K273" s="275"/>
      <c r="L273" s="281" t="s">
        <v>96</v>
      </c>
      <c r="M273" s="281"/>
      <c r="N273" s="281"/>
      <c r="O273" s="281"/>
      <c r="P273" s="276"/>
      <c r="Q273" s="276"/>
      <c r="R273" s="274"/>
    </row>
    <row r="274" customFormat="false" ht="16.5" hidden="true" customHeight="true" outlineLevel="0" collapsed="false">
      <c r="A274" s="507"/>
      <c r="B274" s="38"/>
      <c r="C274" s="229"/>
      <c r="D274" s="220"/>
      <c r="E274" s="207"/>
      <c r="F274" s="512" t="s">
        <v>97</v>
      </c>
      <c r="G274" s="513"/>
      <c r="H274" s="514" t="n">
        <f aca="false">I274+J274++P274+R274</f>
        <v>3647.779</v>
      </c>
      <c r="I274" s="277"/>
      <c r="J274" s="271" t="n">
        <f aca="false">K309+J295</f>
        <v>3113.89</v>
      </c>
      <c r="K274" s="271"/>
      <c r="L274" s="515" t="s">
        <v>97</v>
      </c>
      <c r="M274" s="515"/>
      <c r="N274" s="515"/>
      <c r="O274" s="515"/>
      <c r="P274" s="273" t="n">
        <f aca="false">N296+N309</f>
        <v>533.889</v>
      </c>
      <c r="Q274" s="273"/>
      <c r="R274" s="277"/>
    </row>
    <row r="275" customFormat="false" ht="27.75" hidden="true" customHeight="true" outlineLevel="0" collapsed="false">
      <c r="A275" s="507"/>
      <c r="B275" s="38"/>
      <c r="C275" s="229"/>
      <c r="D275" s="229"/>
      <c r="E275" s="230" t="s">
        <v>239</v>
      </c>
      <c r="F275" s="508"/>
      <c r="G275" s="509"/>
      <c r="H275" s="510" t="n">
        <f aca="false">H276+H277+H278</f>
        <v>57046.93</v>
      </c>
      <c r="I275" s="510" t="n">
        <f aca="false">I276+I277+I278</f>
        <v>0</v>
      </c>
      <c r="J275" s="265" t="n">
        <f aca="false">J276+J277+J278</f>
        <v>4780.39</v>
      </c>
      <c r="K275" s="265"/>
      <c r="L275" s="511"/>
      <c r="M275" s="511"/>
      <c r="N275" s="511"/>
      <c r="O275" s="511"/>
      <c r="P275" s="267" t="n">
        <f aca="false">P276+P277+P278</f>
        <v>52266.54</v>
      </c>
      <c r="Q275" s="267"/>
      <c r="R275" s="268" t="n">
        <f aca="false">R276+R277+R278</f>
        <v>0</v>
      </c>
    </row>
    <row r="276" customFormat="false" ht="16.5" hidden="true" customHeight="true" outlineLevel="0" collapsed="false">
      <c r="A276" s="507"/>
      <c r="B276" s="38"/>
      <c r="C276" s="229"/>
      <c r="D276" s="229"/>
      <c r="E276" s="230" t="s">
        <v>238</v>
      </c>
      <c r="F276" s="516" t="s">
        <v>95</v>
      </c>
      <c r="G276" s="513"/>
      <c r="H276" s="517" t="n">
        <f aca="false">I276+J276+P276+R276</f>
        <v>18791</v>
      </c>
      <c r="I276" s="282" t="n">
        <f aca="false">I287+I298+I319</f>
        <v>0</v>
      </c>
      <c r="J276" s="275" t="n">
        <f aca="false">J287+K298+K319</f>
        <v>0</v>
      </c>
      <c r="K276" s="275"/>
      <c r="L276" s="281" t="s">
        <v>95</v>
      </c>
      <c r="M276" s="281"/>
      <c r="N276" s="281"/>
      <c r="O276" s="281"/>
      <c r="P276" s="281" t="n">
        <f aca="false">N287+N298+Q319</f>
        <v>18791</v>
      </c>
      <c r="Q276" s="281"/>
      <c r="R276" s="282" t="n">
        <f aca="false">R287+R298+R319</f>
        <v>0</v>
      </c>
    </row>
    <row r="277" customFormat="false" ht="16.5" hidden="true" customHeight="true" outlineLevel="0" collapsed="false">
      <c r="A277" s="507"/>
      <c r="B277" s="38"/>
      <c r="C277" s="229"/>
      <c r="D277" s="229"/>
      <c r="E277" s="599"/>
      <c r="F277" s="516" t="s">
        <v>96</v>
      </c>
      <c r="G277" s="513"/>
      <c r="H277" s="517" t="n">
        <f aca="false">I277+J277+P277+R277</f>
        <v>17977.54</v>
      </c>
      <c r="I277" s="282" t="n">
        <f aca="false">I288+I299+I320+I311</f>
        <v>0</v>
      </c>
      <c r="J277" s="271" t="n">
        <f aca="false">J288+K299+K311+K320</f>
        <v>1156.4</v>
      </c>
      <c r="K277" s="271"/>
      <c r="L277" s="281" t="s">
        <v>96</v>
      </c>
      <c r="M277" s="281"/>
      <c r="N277" s="281"/>
      <c r="O277" s="281"/>
      <c r="P277" s="283" t="n">
        <f aca="false">N288+N299+M311+Q320</f>
        <v>16821.14</v>
      </c>
      <c r="Q277" s="283"/>
      <c r="R277" s="282" t="n">
        <f aca="false">R288+R299+R320+R311</f>
        <v>0</v>
      </c>
    </row>
    <row r="278" customFormat="false" ht="16.5" hidden="true" customHeight="true" outlineLevel="0" collapsed="false">
      <c r="A278" s="507"/>
      <c r="B278" s="38"/>
      <c r="C278" s="229"/>
      <c r="D278" s="229"/>
      <c r="E278" s="601"/>
      <c r="F278" s="516" t="s">
        <v>97</v>
      </c>
      <c r="G278" s="513"/>
      <c r="H278" s="517" t="n">
        <f aca="false">I278+J278+P278+R278</f>
        <v>20278.39</v>
      </c>
      <c r="I278" s="282" t="n">
        <f aca="false">I289+I300+I321+I312</f>
        <v>0</v>
      </c>
      <c r="J278" s="271" t="n">
        <f aca="false">J289+K300+K312+K321</f>
        <v>3623.99</v>
      </c>
      <c r="K278" s="271"/>
      <c r="L278" s="281" t="s">
        <v>97</v>
      </c>
      <c r="M278" s="281"/>
      <c r="N278" s="281"/>
      <c r="O278" s="281"/>
      <c r="P278" s="284" t="n">
        <f aca="false">N289+N300+M312+Q321</f>
        <v>16654.4</v>
      </c>
      <c r="Q278" s="284"/>
      <c r="R278" s="282" t="n">
        <f aca="false">R289+R300+R321+R312</f>
        <v>0</v>
      </c>
    </row>
    <row r="279" customFormat="false" ht="15.75" hidden="true" customHeight="true" outlineLevel="0" collapsed="false">
      <c r="A279" s="507"/>
      <c r="B279" s="38"/>
      <c r="C279" s="229"/>
      <c r="D279" s="229"/>
      <c r="E279" s="230" t="s">
        <v>240</v>
      </c>
      <c r="F279" s="508"/>
      <c r="G279" s="509"/>
      <c r="H279" s="518" t="n">
        <f aca="false">H280+H281+H282</f>
        <v>54641</v>
      </c>
      <c r="I279" s="519" t="n">
        <f aca="false">I280+I281+I282</f>
        <v>0</v>
      </c>
      <c r="J279" s="286"/>
      <c r="K279" s="287" t="n">
        <f aca="false">K280+K281+K282</f>
        <v>0</v>
      </c>
      <c r="L279" s="511"/>
      <c r="M279" s="511"/>
      <c r="N279" s="511"/>
      <c r="O279" s="511"/>
      <c r="P279" s="288" t="n">
        <f aca="false">P280+P281+P282</f>
        <v>54641</v>
      </c>
      <c r="Q279" s="288"/>
      <c r="R279" s="268" t="n">
        <f aca="false">R280+R281+R282</f>
        <v>0</v>
      </c>
    </row>
    <row r="280" customFormat="false" ht="15.75" hidden="true" customHeight="true" outlineLevel="0" collapsed="false">
      <c r="A280" s="507"/>
      <c r="B280" s="38"/>
      <c r="C280" s="229"/>
      <c r="D280" s="229"/>
      <c r="E280" s="230" t="s">
        <v>238</v>
      </c>
      <c r="F280" s="516" t="s">
        <v>95</v>
      </c>
      <c r="G280" s="513"/>
      <c r="H280" s="517" t="n">
        <f aca="false">I280+K280+P280+R280</f>
        <v>18488</v>
      </c>
      <c r="I280" s="282" t="n">
        <f aca="false">I291+I302+I323</f>
        <v>0</v>
      </c>
      <c r="J280" s="289"/>
      <c r="K280" s="290" t="n">
        <f aca="false">J291+K302+K323</f>
        <v>0</v>
      </c>
      <c r="L280" s="281" t="s">
        <v>95</v>
      </c>
      <c r="M280" s="281"/>
      <c r="N280" s="281"/>
      <c r="O280" s="281"/>
      <c r="P280" s="281" t="n">
        <f aca="false">N291+N302+Q323</f>
        <v>18488</v>
      </c>
      <c r="Q280" s="281"/>
      <c r="R280" s="282" t="n">
        <f aca="false">R291+R302+R323</f>
        <v>0</v>
      </c>
    </row>
    <row r="281" customFormat="false" ht="15.75" hidden="true" customHeight="true" outlineLevel="0" collapsed="false">
      <c r="A281" s="507"/>
      <c r="B281" s="38"/>
      <c r="C281" s="229"/>
      <c r="D281" s="229"/>
      <c r="E281" s="599"/>
      <c r="F281" s="516" t="s">
        <v>96</v>
      </c>
      <c r="G281" s="513"/>
      <c r="H281" s="517" t="n">
        <f aca="false">I281+K281+P281+R281</f>
        <v>17648</v>
      </c>
      <c r="I281" s="282" t="n">
        <f aca="false">I292+I303+I324</f>
        <v>0</v>
      </c>
      <c r="J281" s="289"/>
      <c r="K281" s="290" t="n">
        <f aca="false">J292+K303+K324</f>
        <v>0</v>
      </c>
      <c r="L281" s="281" t="s">
        <v>96</v>
      </c>
      <c r="M281" s="281"/>
      <c r="N281" s="281"/>
      <c r="O281" s="281"/>
      <c r="P281" s="281" t="n">
        <f aca="false">N292+N303+Q324</f>
        <v>17648</v>
      </c>
      <c r="Q281" s="281"/>
      <c r="R281" s="282" t="n">
        <f aca="false">R292+R303+R324</f>
        <v>0</v>
      </c>
    </row>
    <row r="282" customFormat="false" ht="15.75" hidden="true" customHeight="true" outlineLevel="0" collapsed="false">
      <c r="A282" s="507"/>
      <c r="B282" s="38"/>
      <c r="C282" s="229"/>
      <c r="D282" s="229"/>
      <c r="E282" s="601"/>
      <c r="F282" s="516" t="s">
        <v>97</v>
      </c>
      <c r="G282" s="513"/>
      <c r="H282" s="517" t="n">
        <f aca="false">I282+K282+P282+R282</f>
        <v>18505</v>
      </c>
      <c r="I282" s="282" t="n">
        <f aca="false">I293+I304+I325</f>
        <v>0</v>
      </c>
      <c r="J282" s="44"/>
      <c r="K282" s="290" t="n">
        <f aca="false">J293+K304+K325</f>
        <v>0</v>
      </c>
      <c r="L282" s="515" t="s">
        <v>97</v>
      </c>
      <c r="M282" s="515"/>
      <c r="N282" s="515"/>
      <c r="O282" s="515"/>
      <c r="P282" s="281" t="n">
        <f aca="false">N293+N304+Q325</f>
        <v>18505</v>
      </c>
      <c r="Q282" s="281"/>
      <c r="R282" s="282" t="n">
        <f aca="false">R293+R304+R325</f>
        <v>0</v>
      </c>
    </row>
    <row r="283" customFormat="false" ht="15.75" hidden="true" customHeight="false" outlineLevel="0" collapsed="false">
      <c r="A283" s="32"/>
      <c r="B283" s="355" t="s">
        <v>94</v>
      </c>
      <c r="C283" s="292"/>
      <c r="D283" s="292"/>
      <c r="E283" s="292"/>
      <c r="F283" s="520"/>
      <c r="G283" s="347"/>
      <c r="H283" s="521" t="n">
        <f aca="false">H279+H275+H271</f>
        <v>130822.859</v>
      </c>
      <c r="I283" s="522" t="n">
        <f aca="false">I271+I275+I279</f>
        <v>0</v>
      </c>
      <c r="J283" s="523" t="n">
        <f aca="false">K279+J275+J271</f>
        <v>21973.43</v>
      </c>
      <c r="K283" s="523"/>
      <c r="L283" s="524"/>
      <c r="M283" s="524"/>
      <c r="N283" s="524"/>
      <c r="O283" s="524"/>
      <c r="P283" s="525" t="n">
        <f aca="false">P279+P275+P271</f>
        <v>108849.429</v>
      </c>
      <c r="Q283" s="525"/>
      <c r="R283" s="297" t="n">
        <f aca="false">R279+R275+R271</f>
        <v>0</v>
      </c>
    </row>
    <row r="284" customFormat="false" ht="15" hidden="true" customHeight="true" outlineLevel="0" collapsed="false">
      <c r="A284" s="507" t="s">
        <v>242</v>
      </c>
      <c r="B284" s="526" t="s">
        <v>243</v>
      </c>
      <c r="C284" s="229" t="s">
        <v>59</v>
      </c>
      <c r="D284" s="229" t="s">
        <v>241</v>
      </c>
      <c r="E284" s="230" t="s">
        <v>237</v>
      </c>
      <c r="F284" s="527"/>
      <c r="G284" s="527"/>
      <c r="H284" s="527"/>
      <c r="I284" s="229"/>
      <c r="J284" s="229"/>
      <c r="K284" s="229"/>
      <c r="L284" s="312"/>
      <c r="M284" s="312"/>
      <c r="N284" s="312"/>
      <c r="O284" s="312"/>
      <c r="P284" s="312"/>
      <c r="Q284" s="312"/>
      <c r="R284" s="229"/>
    </row>
    <row r="285" customFormat="false" ht="105" hidden="true" customHeight="false" outlineLevel="0" collapsed="false">
      <c r="A285" s="507"/>
      <c r="B285" s="526" t="s">
        <v>244</v>
      </c>
      <c r="C285" s="229"/>
      <c r="D285" s="229"/>
      <c r="E285" s="218" t="s">
        <v>238</v>
      </c>
      <c r="F285" s="527"/>
      <c r="G285" s="527"/>
      <c r="H285" s="527"/>
      <c r="I285" s="229"/>
      <c r="J285" s="229"/>
      <c r="K285" s="229"/>
      <c r="L285" s="312"/>
      <c r="M285" s="312"/>
      <c r="N285" s="312"/>
      <c r="O285" s="312"/>
      <c r="P285" s="312"/>
      <c r="Q285" s="312"/>
      <c r="R285" s="229"/>
    </row>
    <row r="286" customFormat="false" ht="15" hidden="true" customHeight="false" outlineLevel="0" collapsed="false">
      <c r="A286" s="507"/>
      <c r="B286" s="461"/>
      <c r="C286" s="229"/>
      <c r="D286" s="229"/>
      <c r="E286" s="230" t="s">
        <v>239</v>
      </c>
      <c r="F286" s="528"/>
      <c r="G286" s="528"/>
      <c r="H286" s="517" t="n">
        <f aca="false">H287+H288+H289</f>
        <v>13331</v>
      </c>
      <c r="I286" s="516" t="n">
        <f aca="false">I287+I288+I289</f>
        <v>0</v>
      </c>
      <c r="J286" s="529" t="n">
        <f aca="false">J287+J288+J289</f>
        <v>0</v>
      </c>
      <c r="K286" s="529"/>
      <c r="L286" s="528"/>
      <c r="M286" s="528"/>
      <c r="N286" s="530" t="n">
        <f aca="false">N287+N288+N289</f>
        <v>13331</v>
      </c>
      <c r="O286" s="530"/>
      <c r="P286" s="530"/>
      <c r="Q286" s="530"/>
      <c r="R286" s="299" t="n">
        <f aca="false">R287+R288+R289</f>
        <v>0</v>
      </c>
    </row>
    <row r="287" customFormat="false" ht="15.75" hidden="true" customHeight="true" outlineLevel="0" collapsed="false">
      <c r="A287" s="507"/>
      <c r="B287" s="461"/>
      <c r="C287" s="229"/>
      <c r="D287" s="229"/>
      <c r="E287" s="230" t="s">
        <v>238</v>
      </c>
      <c r="F287" s="299" t="s">
        <v>95</v>
      </c>
      <c r="G287" s="299"/>
      <c r="H287" s="516" t="n">
        <f aca="false">I287+J287+N287+R287</f>
        <v>5005</v>
      </c>
      <c r="I287" s="218"/>
      <c r="J287" s="229"/>
      <c r="K287" s="229"/>
      <c r="L287" s="300" t="s">
        <v>95</v>
      </c>
      <c r="M287" s="300"/>
      <c r="N287" s="229" t="n">
        <v>5005</v>
      </c>
      <c r="O287" s="229"/>
      <c r="P287" s="229"/>
      <c r="Q287" s="229"/>
      <c r="R287" s="300"/>
    </row>
    <row r="288" customFormat="false" ht="15.75" hidden="true" customHeight="true" outlineLevel="0" collapsed="false">
      <c r="A288" s="507"/>
      <c r="B288" s="461"/>
      <c r="C288" s="229"/>
      <c r="D288" s="229"/>
      <c r="E288" s="599"/>
      <c r="F288" s="281" t="s">
        <v>96</v>
      </c>
      <c r="G288" s="281"/>
      <c r="H288" s="516" t="n">
        <f aca="false">I288+J288+N288+R288</f>
        <v>4747</v>
      </c>
      <c r="I288" s="218"/>
      <c r="J288" s="229"/>
      <c r="K288" s="229"/>
      <c r="L288" s="229" t="s">
        <v>96</v>
      </c>
      <c r="M288" s="229"/>
      <c r="N288" s="229" t="n">
        <v>4747</v>
      </c>
      <c r="O288" s="229"/>
      <c r="P288" s="229"/>
      <c r="Q288" s="229"/>
      <c r="R288" s="300"/>
    </row>
    <row r="289" customFormat="false" ht="15.75" hidden="true" customHeight="true" outlineLevel="0" collapsed="false">
      <c r="A289" s="507"/>
      <c r="B289" s="461"/>
      <c r="C289" s="229"/>
      <c r="D289" s="229"/>
      <c r="E289" s="601"/>
      <c r="F289" s="281" t="s">
        <v>97</v>
      </c>
      <c r="G289" s="281"/>
      <c r="H289" s="516" t="n">
        <f aca="false">I289+J289+N289+R289</f>
        <v>3579</v>
      </c>
      <c r="I289" s="218"/>
      <c r="J289" s="229"/>
      <c r="K289" s="229"/>
      <c r="L289" s="229" t="s">
        <v>97</v>
      </c>
      <c r="M289" s="229"/>
      <c r="N289" s="229" t="n">
        <v>3579</v>
      </c>
      <c r="O289" s="229"/>
      <c r="P289" s="229"/>
      <c r="Q289" s="229"/>
      <c r="R289" s="300"/>
    </row>
    <row r="290" customFormat="false" ht="15" hidden="true" customHeight="false" outlineLevel="0" collapsed="false">
      <c r="A290" s="507"/>
      <c r="B290" s="461"/>
      <c r="C290" s="229"/>
      <c r="D290" s="229"/>
      <c r="E290" s="230" t="s">
        <v>240</v>
      </c>
      <c r="F290" s="513"/>
      <c r="G290" s="531"/>
      <c r="H290" s="517" t="n">
        <f aca="false">H291+H292+H293</f>
        <v>14134.7</v>
      </c>
      <c r="I290" s="516" t="n">
        <f aca="false">I291+I292+I293</f>
        <v>0</v>
      </c>
      <c r="J290" s="281" t="n">
        <f aca="false">J291+J292+J293</f>
        <v>0</v>
      </c>
      <c r="K290" s="281"/>
      <c r="L290" s="281" t="n">
        <f aca="false">N291+N292+N293</f>
        <v>14134.7</v>
      </c>
      <c r="M290" s="281"/>
      <c r="N290" s="281"/>
      <c r="O290" s="281"/>
      <c r="P290" s="281"/>
      <c r="Q290" s="281"/>
      <c r="R290" s="299" t="n">
        <f aca="false">R291+R292+R293</f>
        <v>0</v>
      </c>
    </row>
    <row r="291" customFormat="false" ht="15.75" hidden="true" customHeight="true" outlineLevel="0" collapsed="false">
      <c r="A291" s="507"/>
      <c r="B291" s="461"/>
      <c r="C291" s="229"/>
      <c r="D291" s="229"/>
      <c r="E291" s="230" t="s">
        <v>238</v>
      </c>
      <c r="F291" s="281" t="s">
        <v>95</v>
      </c>
      <c r="G291" s="281"/>
      <c r="H291" s="516" t="n">
        <f aca="false">I291+J291+N291+R291</f>
        <v>5305</v>
      </c>
      <c r="I291" s="218"/>
      <c r="J291" s="229"/>
      <c r="K291" s="229"/>
      <c r="L291" s="229" t="s">
        <v>95</v>
      </c>
      <c r="M291" s="229"/>
      <c r="N291" s="229" t="n">
        <v>5305</v>
      </c>
      <c r="O291" s="229"/>
      <c r="P291" s="229"/>
      <c r="Q291" s="229"/>
      <c r="R291" s="300"/>
    </row>
    <row r="292" customFormat="false" ht="15.75" hidden="true" customHeight="true" outlineLevel="0" collapsed="false">
      <c r="A292" s="507"/>
      <c r="B292" s="461"/>
      <c r="C292" s="229"/>
      <c r="D292" s="229"/>
      <c r="E292" s="599"/>
      <c r="F292" s="281" t="s">
        <v>96</v>
      </c>
      <c r="G292" s="281"/>
      <c r="H292" s="516" t="n">
        <f aca="false">I292+J292+N292+R292</f>
        <v>5032</v>
      </c>
      <c r="I292" s="218"/>
      <c r="J292" s="229"/>
      <c r="K292" s="229"/>
      <c r="L292" s="229" t="s">
        <v>96</v>
      </c>
      <c r="M292" s="229"/>
      <c r="N292" s="229" t="n">
        <v>5032</v>
      </c>
      <c r="O292" s="229"/>
      <c r="P292" s="229"/>
      <c r="Q292" s="229"/>
      <c r="R292" s="300"/>
    </row>
    <row r="293" customFormat="false" ht="15.75" hidden="true" customHeight="true" outlineLevel="0" collapsed="false">
      <c r="A293" s="507"/>
      <c r="B293" s="215"/>
      <c r="C293" s="229"/>
      <c r="D293" s="229"/>
      <c r="E293" s="601"/>
      <c r="F293" s="281" t="s">
        <v>97</v>
      </c>
      <c r="G293" s="281"/>
      <c r="H293" s="516" t="n">
        <f aca="false">I293+J293+N293+R293</f>
        <v>3797.7</v>
      </c>
      <c r="I293" s="218"/>
      <c r="J293" s="229"/>
      <c r="K293" s="229"/>
      <c r="L293" s="229" t="s">
        <v>97</v>
      </c>
      <c r="M293" s="229"/>
      <c r="N293" s="229" t="n">
        <v>3797.7</v>
      </c>
      <c r="O293" s="229"/>
      <c r="P293" s="229"/>
      <c r="Q293" s="229"/>
      <c r="R293" s="300"/>
    </row>
    <row r="294" customFormat="false" ht="15" hidden="true" customHeight="false" outlineLevel="0" collapsed="false">
      <c r="A294" s="32"/>
      <c r="B294" s="355" t="s">
        <v>94</v>
      </c>
      <c r="C294" s="292"/>
      <c r="D294" s="292"/>
      <c r="E294" s="292"/>
      <c r="F294" s="532" t="n">
        <f aca="false">I294+J294+L294+R294</f>
        <v>27465.7</v>
      </c>
      <c r="G294" s="532"/>
      <c r="H294" s="532"/>
      <c r="I294" s="341" t="n">
        <f aca="false">I286+I290+I284</f>
        <v>0</v>
      </c>
      <c r="J294" s="533" t="n">
        <f aca="false">J290+J286+J284</f>
        <v>0</v>
      </c>
      <c r="K294" s="533"/>
      <c r="L294" s="533" t="n">
        <f aca="false">N286+L290+L284</f>
        <v>27465.7</v>
      </c>
      <c r="M294" s="533"/>
      <c r="N294" s="533"/>
      <c r="O294" s="533"/>
      <c r="P294" s="533"/>
      <c r="Q294" s="533"/>
      <c r="R294" s="304"/>
    </row>
    <row r="295" customFormat="false" ht="15.75" hidden="true" customHeight="true" outlineLevel="0" collapsed="false">
      <c r="A295" s="534" t="s">
        <v>245</v>
      </c>
      <c r="B295" s="230" t="s">
        <v>246</v>
      </c>
      <c r="C295" s="229" t="s">
        <v>59</v>
      </c>
      <c r="D295" s="229" t="s">
        <v>247</v>
      </c>
      <c r="E295" s="230" t="s">
        <v>237</v>
      </c>
      <c r="F295" s="306"/>
      <c r="G295" s="535"/>
      <c r="H295" s="536" t="n">
        <f aca="false">H296</f>
        <v>222.5</v>
      </c>
      <c r="I295" s="516" t="n">
        <f aca="false">I296</f>
        <v>0</v>
      </c>
      <c r="J295" s="281" t="n">
        <f aca="false">J296</f>
        <v>0</v>
      </c>
      <c r="K295" s="281"/>
      <c r="L295" s="529" t="n">
        <f aca="false">N296</f>
        <v>222.5</v>
      </c>
      <c r="M295" s="529"/>
      <c r="N295" s="529"/>
      <c r="O295" s="529"/>
      <c r="P295" s="529"/>
      <c r="Q295" s="529"/>
      <c r="R295" s="306" t="n">
        <f aca="false">R290+R286+R284</f>
        <v>0</v>
      </c>
    </row>
    <row r="296" customFormat="false" ht="45.75" hidden="true" customHeight="true" outlineLevel="0" collapsed="false">
      <c r="A296" s="534"/>
      <c r="B296" s="230" t="s">
        <v>248</v>
      </c>
      <c r="C296" s="229"/>
      <c r="D296" s="229"/>
      <c r="E296" s="218" t="s">
        <v>238</v>
      </c>
      <c r="F296" s="516" t="s">
        <v>97</v>
      </c>
      <c r="G296" s="306"/>
      <c r="H296" s="517" t="n">
        <f aca="false">I296+J296+N296+R296</f>
        <v>222.5</v>
      </c>
      <c r="I296" s="44"/>
      <c r="J296" s="40"/>
      <c r="K296" s="40"/>
      <c r="L296" s="229" t="s">
        <v>97</v>
      </c>
      <c r="M296" s="229"/>
      <c r="N296" s="229" t="n">
        <v>222.5</v>
      </c>
      <c r="O296" s="229"/>
      <c r="P296" s="229"/>
      <c r="Q296" s="229"/>
      <c r="R296" s="277"/>
    </row>
    <row r="297" customFormat="false" ht="147.75" hidden="true" customHeight="true" outlineLevel="0" collapsed="false">
      <c r="A297" s="534"/>
      <c r="B297" s="461"/>
      <c r="C297" s="229"/>
      <c r="D297" s="229" t="s">
        <v>249</v>
      </c>
      <c r="E297" s="230" t="s">
        <v>239</v>
      </c>
      <c r="F297" s="513"/>
      <c r="G297" s="537"/>
      <c r="H297" s="517" t="n">
        <f aca="false">I297+J297+N297+R297</f>
        <v>3793</v>
      </c>
      <c r="I297" s="516" t="n">
        <f aca="false">I298+I299+I300</f>
        <v>0</v>
      </c>
      <c r="J297" s="515" t="n">
        <f aca="false">K298+K299+K300</f>
        <v>0</v>
      </c>
      <c r="K297" s="515"/>
      <c r="L297" s="538"/>
      <c r="M297" s="538"/>
      <c r="N297" s="530" t="n">
        <f aca="false">N298+N299+N300</f>
        <v>3793</v>
      </c>
      <c r="O297" s="530"/>
      <c r="P297" s="530"/>
      <c r="Q297" s="530"/>
      <c r="R297" s="299" t="n">
        <f aca="false">R298+R299+R300</f>
        <v>0</v>
      </c>
    </row>
    <row r="298" customFormat="false" ht="15.75" hidden="true" customHeight="true" outlineLevel="0" collapsed="false">
      <c r="A298" s="534"/>
      <c r="B298" s="461"/>
      <c r="C298" s="229"/>
      <c r="D298" s="229"/>
      <c r="E298" s="230" t="s">
        <v>238</v>
      </c>
      <c r="F298" s="516" t="s">
        <v>95</v>
      </c>
      <c r="G298" s="513"/>
      <c r="H298" s="517" t="n">
        <f aca="false">I298+K298+N298+R298</f>
        <v>2293</v>
      </c>
      <c r="I298" s="218"/>
      <c r="J298" s="38"/>
      <c r="K298" s="539"/>
      <c r="L298" s="229" t="s">
        <v>95</v>
      </c>
      <c r="M298" s="229"/>
      <c r="N298" s="229" t="n">
        <v>2293</v>
      </c>
      <c r="O298" s="229"/>
      <c r="P298" s="229"/>
      <c r="Q298" s="229"/>
      <c r="R298" s="300"/>
    </row>
    <row r="299" customFormat="false" ht="15.75" hidden="true" customHeight="true" outlineLevel="0" collapsed="false">
      <c r="A299" s="534"/>
      <c r="B299" s="461"/>
      <c r="C299" s="229"/>
      <c r="D299" s="229"/>
      <c r="E299" s="599"/>
      <c r="F299" s="516" t="s">
        <v>96</v>
      </c>
      <c r="G299" s="513"/>
      <c r="H299" s="517" t="n">
        <f aca="false">I299+K299+N299+R299</f>
        <v>1000</v>
      </c>
      <c r="I299" s="218"/>
      <c r="J299" s="38"/>
      <c r="K299" s="539"/>
      <c r="L299" s="229" t="s">
        <v>96</v>
      </c>
      <c r="M299" s="229"/>
      <c r="N299" s="229" t="n">
        <v>1000</v>
      </c>
      <c r="O299" s="229"/>
      <c r="P299" s="229"/>
      <c r="Q299" s="229"/>
      <c r="R299" s="300"/>
    </row>
    <row r="300" customFormat="false" ht="15.75" hidden="true" customHeight="true" outlineLevel="0" collapsed="false">
      <c r="A300" s="534"/>
      <c r="B300" s="461"/>
      <c r="C300" s="229"/>
      <c r="D300" s="229"/>
      <c r="E300" s="601"/>
      <c r="F300" s="540" t="s">
        <v>97</v>
      </c>
      <c r="G300" s="541"/>
      <c r="H300" s="517" t="n">
        <f aca="false">I300+K300+N300+R300</f>
        <v>500</v>
      </c>
      <c r="I300" s="218"/>
      <c r="J300" s="38"/>
      <c r="K300" s="330"/>
      <c r="L300" s="527" t="s">
        <v>97</v>
      </c>
      <c r="M300" s="527"/>
      <c r="N300" s="527" t="n">
        <v>500</v>
      </c>
      <c r="O300" s="527"/>
      <c r="P300" s="527"/>
      <c r="Q300" s="527"/>
      <c r="R300" s="312"/>
    </row>
    <row r="301" customFormat="false" ht="192.75" hidden="true" customHeight="true" outlineLevel="0" collapsed="false">
      <c r="A301" s="534"/>
      <c r="B301" s="461"/>
      <c r="C301" s="229"/>
      <c r="D301" s="229" t="s">
        <v>250</v>
      </c>
      <c r="E301" s="230" t="s">
        <v>240</v>
      </c>
      <c r="F301" s="528"/>
      <c r="G301" s="528"/>
      <c r="H301" s="517" t="n">
        <f aca="false">I301+K301+N301+R301</f>
        <v>3761.5</v>
      </c>
      <c r="I301" s="519" t="n">
        <f aca="false">I302+I303+I304</f>
        <v>0</v>
      </c>
      <c r="J301" s="667"/>
      <c r="K301" s="306" t="n">
        <f aca="false">K302+K303+K304</f>
        <v>0</v>
      </c>
      <c r="L301" s="538"/>
      <c r="M301" s="538"/>
      <c r="N301" s="528" t="n">
        <f aca="false">N302+N303+N304</f>
        <v>3761.5</v>
      </c>
      <c r="O301" s="528"/>
      <c r="P301" s="528"/>
      <c r="Q301" s="528"/>
      <c r="R301" s="306" t="n">
        <f aca="false">R302+R303+R304</f>
        <v>0</v>
      </c>
    </row>
    <row r="302" customFormat="false" ht="15.75" hidden="true" customHeight="true" outlineLevel="0" collapsed="false">
      <c r="A302" s="534"/>
      <c r="B302" s="461"/>
      <c r="C302" s="229"/>
      <c r="D302" s="229"/>
      <c r="E302" s="230" t="s">
        <v>238</v>
      </c>
      <c r="F302" s="516" t="s">
        <v>95</v>
      </c>
      <c r="G302" s="542"/>
      <c r="H302" s="531" t="n">
        <f aca="false">I302+K302+N302++++R302</f>
        <v>1000</v>
      </c>
      <c r="I302" s="38"/>
      <c r="J302" s="218" t="s">
        <v>95</v>
      </c>
      <c r="K302" s="38"/>
      <c r="L302" s="543" t="s">
        <v>95</v>
      </c>
      <c r="M302" s="543"/>
      <c r="N302" s="300" t="n">
        <v>1000</v>
      </c>
      <c r="O302" s="300"/>
      <c r="P302" s="300"/>
      <c r="Q302" s="300"/>
      <c r="R302" s="274"/>
    </row>
    <row r="303" customFormat="false" ht="15.75" hidden="true" customHeight="true" outlineLevel="0" collapsed="false">
      <c r="A303" s="534"/>
      <c r="B303" s="461"/>
      <c r="C303" s="229"/>
      <c r="D303" s="229"/>
      <c r="E303" s="599"/>
      <c r="F303" s="516" t="s">
        <v>96</v>
      </c>
      <c r="G303" s="306"/>
      <c r="H303" s="531" t="n">
        <f aca="false">I303+K303+N303++++R303</f>
        <v>1000</v>
      </c>
      <c r="I303" s="274"/>
      <c r="J303" s="218" t="s">
        <v>96</v>
      </c>
      <c r="K303" s="38"/>
      <c r="L303" s="544" t="s">
        <v>96</v>
      </c>
      <c r="M303" s="544"/>
      <c r="N303" s="220" t="n">
        <v>1000</v>
      </c>
      <c r="O303" s="220"/>
      <c r="P303" s="220"/>
      <c r="Q303" s="220"/>
      <c r="R303" s="38"/>
    </row>
    <row r="304" customFormat="false" ht="15.75" hidden="true" customHeight="true" outlineLevel="0" collapsed="false">
      <c r="A304" s="534"/>
      <c r="B304" s="215"/>
      <c r="C304" s="229"/>
      <c r="D304" s="229"/>
      <c r="E304" s="601"/>
      <c r="F304" s="516" t="s">
        <v>97</v>
      </c>
      <c r="G304" s="306"/>
      <c r="H304" s="531" t="n">
        <f aca="false">I304+K304+N304++++R304</f>
        <v>1761.5</v>
      </c>
      <c r="I304" s="38"/>
      <c r="J304" s="218" t="s">
        <v>97</v>
      </c>
      <c r="K304" s="38"/>
      <c r="L304" s="544" t="s">
        <v>97</v>
      </c>
      <c r="M304" s="544"/>
      <c r="N304" s="229" t="n">
        <v>1761.5</v>
      </c>
      <c r="O304" s="229"/>
      <c r="P304" s="229"/>
      <c r="Q304" s="229"/>
      <c r="R304" s="277"/>
    </row>
    <row r="305" customFormat="false" ht="15" hidden="true" customHeight="true" outlineLevel="0" collapsed="false">
      <c r="A305" s="38"/>
      <c r="B305" s="545" t="s">
        <v>94</v>
      </c>
      <c r="C305" s="315"/>
      <c r="D305" s="315"/>
      <c r="E305" s="315"/>
      <c r="F305" s="546" t="n">
        <f aca="false">J305+L305+R305+I305</f>
        <v>7777</v>
      </c>
      <c r="G305" s="546"/>
      <c r="H305" s="546"/>
      <c r="I305" s="297" t="n">
        <f aca="false">I301+I297+I295</f>
        <v>0</v>
      </c>
      <c r="J305" s="533" t="n">
        <f aca="false">J295+J297+K301</f>
        <v>0</v>
      </c>
      <c r="K305" s="533"/>
      <c r="L305" s="533" t="n">
        <f aca="false">L295+N297+N301</f>
        <v>7777</v>
      </c>
      <c r="M305" s="533"/>
      <c r="N305" s="533"/>
      <c r="O305" s="533"/>
      <c r="P305" s="533"/>
      <c r="Q305" s="533"/>
      <c r="R305" s="315" t="n">
        <f aca="false">R301+R297+R295</f>
        <v>0</v>
      </c>
    </row>
    <row r="306" customFormat="false" ht="15" hidden="true" customHeight="false" outlineLevel="0" collapsed="false">
      <c r="A306" s="38"/>
      <c r="B306" s="545"/>
      <c r="C306" s="315"/>
      <c r="D306" s="315"/>
      <c r="E306" s="315"/>
      <c r="F306" s="546"/>
      <c r="G306" s="546"/>
      <c r="H306" s="546"/>
      <c r="I306" s="297"/>
      <c r="J306" s="533"/>
      <c r="K306" s="533"/>
      <c r="L306" s="533"/>
      <c r="M306" s="533"/>
      <c r="N306" s="533"/>
      <c r="O306" s="533"/>
      <c r="P306" s="533"/>
      <c r="Q306" s="533"/>
      <c r="R306" s="315"/>
    </row>
    <row r="307" customFormat="false" ht="58.5" hidden="true" customHeight="true" outlineLevel="0" collapsed="false">
      <c r="A307" s="507" t="s">
        <v>251</v>
      </c>
      <c r="B307" s="526" t="s">
        <v>252</v>
      </c>
      <c r="C307" s="229" t="s">
        <v>59</v>
      </c>
      <c r="D307" s="229" t="s">
        <v>253</v>
      </c>
      <c r="E307" s="230" t="s">
        <v>237</v>
      </c>
      <c r="F307" s="528"/>
      <c r="G307" s="528"/>
      <c r="H307" s="547" t="n">
        <f aca="false">J307+L307</f>
        <v>18912.429</v>
      </c>
      <c r="I307" s="516" t="n">
        <f aca="false">I308+I309</f>
        <v>0</v>
      </c>
      <c r="J307" s="283" t="n">
        <f aca="false">K308+K309</f>
        <v>17193.04</v>
      </c>
      <c r="K307" s="283"/>
      <c r="L307" s="283" t="n">
        <f aca="false">N308+N309</f>
        <v>1719.389</v>
      </c>
      <c r="M307" s="283"/>
      <c r="N307" s="283"/>
      <c r="O307" s="283"/>
      <c r="P307" s="283"/>
      <c r="Q307" s="283"/>
      <c r="R307" s="299" t="n">
        <f aca="false">R308+R309</f>
        <v>0</v>
      </c>
    </row>
    <row r="308" customFormat="false" ht="45.75" hidden="true" customHeight="true" outlineLevel="0" collapsed="false">
      <c r="A308" s="507"/>
      <c r="B308" s="526" t="s">
        <v>254</v>
      </c>
      <c r="C308" s="229"/>
      <c r="D308" s="229"/>
      <c r="E308" s="230" t="s">
        <v>238</v>
      </c>
      <c r="F308" s="528" t="s">
        <v>95</v>
      </c>
      <c r="G308" s="528"/>
      <c r="H308" s="548" t="n">
        <f aca="false">K308+N308+I308+R308</f>
        <v>15487.15</v>
      </c>
      <c r="I308" s="549"/>
      <c r="J308" s="668" t="s">
        <v>95</v>
      </c>
      <c r="K308" s="550" t="n">
        <v>14079.15</v>
      </c>
      <c r="L308" s="229" t="s">
        <v>95</v>
      </c>
      <c r="M308" s="229"/>
      <c r="N308" s="551" t="n">
        <v>1408</v>
      </c>
      <c r="O308" s="551"/>
      <c r="P308" s="551"/>
      <c r="Q308" s="551"/>
      <c r="R308" s="300"/>
    </row>
    <row r="309" customFormat="false" ht="15.75" hidden="true" customHeight="true" outlineLevel="0" collapsed="false">
      <c r="A309" s="507"/>
      <c r="B309" s="461"/>
      <c r="C309" s="229"/>
      <c r="D309" s="229"/>
      <c r="E309" s="601"/>
      <c r="F309" s="528" t="s">
        <v>97</v>
      </c>
      <c r="G309" s="528"/>
      <c r="H309" s="548" t="n">
        <f aca="false">I309+K309+N309+++R309</f>
        <v>3425.279</v>
      </c>
      <c r="I309" s="549"/>
      <c r="J309" s="668" t="s">
        <v>97</v>
      </c>
      <c r="K309" s="550" t="n">
        <v>3113.89</v>
      </c>
      <c r="L309" s="229" t="s">
        <v>97</v>
      </c>
      <c r="M309" s="229"/>
      <c r="N309" s="551" t="n">
        <v>311.389</v>
      </c>
      <c r="O309" s="551"/>
      <c r="P309" s="551"/>
      <c r="Q309" s="551"/>
      <c r="R309" s="300"/>
    </row>
    <row r="310" customFormat="false" ht="87.75" hidden="true" customHeight="true" outlineLevel="0" collapsed="false">
      <c r="A310" s="507"/>
      <c r="B310" s="461"/>
      <c r="C310" s="229"/>
      <c r="D310" s="229" t="s">
        <v>255</v>
      </c>
      <c r="E310" s="230" t="s">
        <v>239</v>
      </c>
      <c r="F310" s="538"/>
      <c r="G310" s="538"/>
      <c r="H310" s="552" t="n">
        <f aca="false">K310+M310</f>
        <v>5258.43</v>
      </c>
      <c r="I310" s="516" t="n">
        <f aca="false">I311+I312</f>
        <v>0</v>
      </c>
      <c r="J310" s="496"/>
      <c r="K310" s="514" t="n">
        <f aca="false">K311+K312</f>
        <v>4780.39</v>
      </c>
      <c r="L310" s="496"/>
      <c r="M310" s="553" t="n">
        <f aca="false">M311+M312</f>
        <v>478.04</v>
      </c>
      <c r="N310" s="553"/>
      <c r="O310" s="553"/>
      <c r="P310" s="553"/>
      <c r="Q310" s="553"/>
      <c r="R310" s="299" t="n">
        <f aca="false">R311+R312</f>
        <v>0</v>
      </c>
    </row>
    <row r="311" customFormat="false" ht="16.5" hidden="true" customHeight="true" outlineLevel="0" collapsed="false">
      <c r="A311" s="507"/>
      <c r="B311" s="461"/>
      <c r="C311" s="229"/>
      <c r="D311" s="229"/>
      <c r="E311" s="230" t="s">
        <v>238</v>
      </c>
      <c r="F311" s="538" t="s">
        <v>96</v>
      </c>
      <c r="G311" s="538"/>
      <c r="H311" s="514" t="n">
        <f aca="false">K311+M311</f>
        <v>1272.04</v>
      </c>
      <c r="I311" s="218"/>
      <c r="J311" s="51" t="s">
        <v>96</v>
      </c>
      <c r="K311" s="554" t="n">
        <v>1156.4</v>
      </c>
      <c r="L311" s="51" t="s">
        <v>96</v>
      </c>
      <c r="M311" s="551" t="n">
        <v>115.64</v>
      </c>
      <c r="N311" s="551"/>
      <c r="O311" s="551"/>
      <c r="P311" s="551"/>
      <c r="Q311" s="551"/>
      <c r="R311" s="160"/>
    </row>
    <row r="312" customFormat="false" ht="16.5" hidden="true" customHeight="true" outlineLevel="0" collapsed="false">
      <c r="A312" s="507"/>
      <c r="B312" s="461"/>
      <c r="C312" s="229"/>
      <c r="D312" s="229"/>
      <c r="E312" s="601"/>
      <c r="F312" s="538" t="s">
        <v>97</v>
      </c>
      <c r="G312" s="538"/>
      <c r="H312" s="514" t="n">
        <f aca="false">K312+M312</f>
        <v>3986.39</v>
      </c>
      <c r="I312" s="218"/>
      <c r="J312" s="51" t="s">
        <v>97</v>
      </c>
      <c r="K312" s="554" t="n">
        <v>3623.99</v>
      </c>
      <c r="L312" s="51" t="s">
        <v>97</v>
      </c>
      <c r="M312" s="551" t="n">
        <v>362.4</v>
      </c>
      <c r="N312" s="551"/>
      <c r="O312" s="551"/>
      <c r="P312" s="551"/>
      <c r="Q312" s="551"/>
      <c r="R312" s="160"/>
    </row>
    <row r="313" customFormat="false" ht="15" hidden="true" customHeight="true" outlineLevel="0" collapsed="false">
      <c r="A313" s="507"/>
      <c r="B313" s="461"/>
      <c r="C313" s="229"/>
      <c r="D313" s="229"/>
      <c r="E313" s="230" t="s">
        <v>240</v>
      </c>
      <c r="F313" s="229" t="s">
        <v>177</v>
      </c>
      <c r="G313" s="229"/>
      <c r="H313" s="229"/>
      <c r="I313" s="229" t="n">
        <v>0</v>
      </c>
      <c r="J313" s="229"/>
      <c r="K313" s="229"/>
      <c r="L313" s="229"/>
      <c r="M313" s="229"/>
      <c r="N313" s="229"/>
      <c r="O313" s="229"/>
      <c r="P313" s="229"/>
      <c r="Q313" s="229"/>
      <c r="R313" s="229" t="n">
        <v>0</v>
      </c>
    </row>
    <row r="314" customFormat="false" ht="15" hidden="true" customHeight="false" outlineLevel="0" collapsed="false">
      <c r="A314" s="507"/>
      <c r="B314" s="215"/>
      <c r="C314" s="229"/>
      <c r="D314" s="229"/>
      <c r="E314" s="218" t="s">
        <v>238</v>
      </c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</row>
    <row r="315" customFormat="false" ht="14.45" hidden="true" customHeight="true" outlineLevel="0" collapsed="false">
      <c r="A315" s="555"/>
      <c r="B315" s="355" t="s">
        <v>94</v>
      </c>
      <c r="C315" s="292"/>
      <c r="D315" s="292"/>
      <c r="E315" s="292"/>
      <c r="F315" s="556" t="n">
        <f aca="false">H307+H310</f>
        <v>24170.859</v>
      </c>
      <c r="G315" s="556"/>
      <c r="H315" s="556"/>
      <c r="I315" s="341" t="n">
        <f aca="false">I313+I310+I307</f>
        <v>0</v>
      </c>
      <c r="J315" s="556" t="n">
        <f aca="false">K310+J307</f>
        <v>21973.43</v>
      </c>
      <c r="K315" s="556"/>
      <c r="L315" s="556" t="n">
        <f aca="false">M310+L307</f>
        <v>2197.429</v>
      </c>
      <c r="M315" s="556"/>
      <c r="N315" s="556"/>
      <c r="O315" s="556"/>
      <c r="P315" s="556"/>
      <c r="Q315" s="556"/>
      <c r="R315" s="297" t="n">
        <f aca="false">R310+R307</f>
        <v>0</v>
      </c>
    </row>
    <row r="316" customFormat="false" ht="15" hidden="true" customHeight="true" outlineLevel="0" collapsed="false">
      <c r="A316" s="557" t="s">
        <v>256</v>
      </c>
      <c r="B316" s="526" t="s">
        <v>257</v>
      </c>
      <c r="C316" s="229" t="s">
        <v>59</v>
      </c>
      <c r="D316" s="229"/>
      <c r="E316" s="230" t="s">
        <v>237</v>
      </c>
      <c r="F316" s="527"/>
      <c r="G316" s="527"/>
      <c r="H316" s="527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</row>
    <row r="317" customFormat="false" ht="165" hidden="true" customHeight="false" outlineLevel="0" collapsed="false">
      <c r="A317" s="557"/>
      <c r="B317" s="526" t="s">
        <v>258</v>
      </c>
      <c r="C317" s="229"/>
      <c r="D317" s="229"/>
      <c r="E317" s="218" t="s">
        <v>238</v>
      </c>
      <c r="F317" s="527"/>
      <c r="G317" s="527"/>
      <c r="H317" s="527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</row>
    <row r="318" customFormat="false" ht="42.75" hidden="true" customHeight="true" outlineLevel="0" collapsed="false">
      <c r="A318" s="557"/>
      <c r="B318" s="461"/>
      <c r="C318" s="229"/>
      <c r="D318" s="229" t="s">
        <v>259</v>
      </c>
      <c r="E318" s="230" t="s">
        <v>239</v>
      </c>
      <c r="F318" s="558"/>
      <c r="G318" s="558"/>
      <c r="H318" s="559" t="n">
        <f aca="false">H319+H320+H321</f>
        <v>34664.5</v>
      </c>
      <c r="I318" s="332" t="n">
        <f aca="false">I319+I320+I321</f>
        <v>0</v>
      </c>
      <c r="J318" s="669"/>
      <c r="K318" s="38" t="n">
        <f aca="false">K319+K320+K321</f>
        <v>0</v>
      </c>
      <c r="L318" s="560"/>
      <c r="M318" s="560"/>
      <c r="N318" s="560"/>
      <c r="O318" s="560"/>
      <c r="P318" s="560"/>
      <c r="Q318" s="38" t="n">
        <f aca="false">Q319+Q320+Q321</f>
        <v>34664.5</v>
      </c>
      <c r="R318" s="330" t="n">
        <f aca="false">R319+R320+R321</f>
        <v>0</v>
      </c>
    </row>
    <row r="319" customFormat="false" ht="15.75" hidden="true" customHeight="true" outlineLevel="0" collapsed="false">
      <c r="A319" s="557"/>
      <c r="B319" s="461"/>
      <c r="C319" s="229"/>
      <c r="D319" s="229"/>
      <c r="E319" s="230" t="s">
        <v>238</v>
      </c>
      <c r="F319" s="558" t="s">
        <v>95</v>
      </c>
      <c r="G319" s="558"/>
      <c r="H319" s="561" t="n">
        <f aca="false">I319+K319+Q319+R319</f>
        <v>11493</v>
      </c>
      <c r="I319" s="38"/>
      <c r="J319" s="670" t="s">
        <v>260</v>
      </c>
      <c r="K319" s="332"/>
      <c r="L319" s="29" t="s">
        <v>95</v>
      </c>
      <c r="M319" s="29"/>
      <c r="N319" s="29"/>
      <c r="O319" s="29"/>
      <c r="P319" s="29"/>
      <c r="Q319" s="188" t="n">
        <v>11493</v>
      </c>
      <c r="R319" s="332"/>
    </row>
    <row r="320" customFormat="false" ht="15.75" hidden="true" customHeight="true" outlineLevel="0" collapsed="false">
      <c r="A320" s="557"/>
      <c r="B320" s="461"/>
      <c r="C320" s="229"/>
      <c r="D320" s="229"/>
      <c r="E320" s="599"/>
      <c r="F320" s="558" t="s">
        <v>96</v>
      </c>
      <c r="G320" s="558"/>
      <c r="H320" s="561" t="n">
        <f aca="false">I320+K320+Q320+R320</f>
        <v>10958.5</v>
      </c>
      <c r="I320" s="38"/>
      <c r="J320" s="671" t="s">
        <v>96</v>
      </c>
      <c r="K320" s="38"/>
      <c r="L320" s="29" t="s">
        <v>96</v>
      </c>
      <c r="M320" s="29"/>
      <c r="N320" s="29"/>
      <c r="O320" s="29"/>
      <c r="P320" s="29"/>
      <c r="Q320" s="334" t="n">
        <v>10958.5</v>
      </c>
      <c r="R320" s="38"/>
    </row>
    <row r="321" customFormat="false" ht="15.75" hidden="true" customHeight="true" outlineLevel="0" collapsed="false">
      <c r="A321" s="557"/>
      <c r="B321" s="461"/>
      <c r="C321" s="229"/>
      <c r="D321" s="229"/>
      <c r="E321" s="601"/>
      <c r="F321" s="558" t="s">
        <v>97</v>
      </c>
      <c r="G321" s="558"/>
      <c r="H321" s="559" t="n">
        <f aca="false">I321+K321+Q321+R321</f>
        <v>12213</v>
      </c>
      <c r="I321" s="277"/>
      <c r="J321" s="672" t="s">
        <v>97</v>
      </c>
      <c r="K321" s="277"/>
      <c r="L321" s="29" t="s">
        <v>97</v>
      </c>
      <c r="M321" s="29"/>
      <c r="N321" s="29"/>
      <c r="O321" s="29"/>
      <c r="P321" s="29"/>
      <c r="Q321" s="334" t="n">
        <v>12213</v>
      </c>
      <c r="R321" s="277"/>
    </row>
    <row r="322" customFormat="false" ht="42.75" hidden="true" customHeight="true" outlineLevel="0" collapsed="false">
      <c r="A322" s="557"/>
      <c r="B322" s="461"/>
      <c r="C322" s="229"/>
      <c r="D322" s="229" t="s">
        <v>259</v>
      </c>
      <c r="E322" s="230" t="s">
        <v>240</v>
      </c>
      <c r="F322" s="562"/>
      <c r="G322" s="563"/>
      <c r="H322" s="559" t="n">
        <f aca="false">I322+K322+++R322+Q322</f>
        <v>36744.8</v>
      </c>
      <c r="I322" s="332" t="n">
        <f aca="false">I323+I324+I325</f>
        <v>0</v>
      </c>
      <c r="J322" s="669"/>
      <c r="K322" s="564" t="n">
        <f aca="false">K323+K324+K325</f>
        <v>0</v>
      </c>
      <c r="L322" s="29"/>
      <c r="M322" s="29"/>
      <c r="N322" s="29"/>
      <c r="O322" s="29"/>
      <c r="P322" s="29"/>
      <c r="Q322" s="334" t="n">
        <f aca="false">Q323+Q324+Q325</f>
        <v>36744.8</v>
      </c>
      <c r="R322" s="332" t="n">
        <f aca="false">R323+R324+R325</f>
        <v>0</v>
      </c>
    </row>
    <row r="323" customFormat="false" ht="15.75" hidden="true" customHeight="true" outlineLevel="0" collapsed="false">
      <c r="A323" s="557"/>
      <c r="B323" s="461"/>
      <c r="C323" s="229"/>
      <c r="D323" s="229"/>
      <c r="E323" s="230" t="s">
        <v>238</v>
      </c>
      <c r="F323" s="558" t="s">
        <v>95</v>
      </c>
      <c r="G323" s="558"/>
      <c r="H323" s="561" t="n">
        <f aca="false">I323+K323++R323+Q323</f>
        <v>12183</v>
      </c>
      <c r="I323" s="38" t="n">
        <v>0</v>
      </c>
      <c r="J323" s="670" t="s">
        <v>260</v>
      </c>
      <c r="K323" s="332" t="n">
        <v>0</v>
      </c>
      <c r="L323" s="565" t="s">
        <v>95</v>
      </c>
      <c r="M323" s="565"/>
      <c r="N323" s="565"/>
      <c r="O323" s="565"/>
      <c r="P323" s="565"/>
      <c r="Q323" s="334" t="n">
        <v>12183</v>
      </c>
      <c r="R323" s="38" t="n">
        <v>0</v>
      </c>
    </row>
    <row r="324" customFormat="false" ht="15.75" hidden="true" customHeight="true" outlineLevel="0" collapsed="false">
      <c r="A324" s="557"/>
      <c r="B324" s="461"/>
      <c r="C324" s="229"/>
      <c r="D324" s="229"/>
      <c r="E324" s="599"/>
      <c r="F324" s="558" t="s">
        <v>96</v>
      </c>
      <c r="G324" s="558"/>
      <c r="H324" s="561" t="n">
        <f aca="false">I324+K324++R324+Q324</f>
        <v>11616</v>
      </c>
      <c r="I324" s="38" t="n">
        <v>0</v>
      </c>
      <c r="J324" s="671" t="s">
        <v>96</v>
      </c>
      <c r="K324" s="38" t="n">
        <v>0</v>
      </c>
      <c r="L324" s="565" t="s">
        <v>96</v>
      </c>
      <c r="M324" s="565"/>
      <c r="N324" s="565"/>
      <c r="O324" s="565"/>
      <c r="P324" s="565"/>
      <c r="Q324" s="334" t="n">
        <v>11616</v>
      </c>
      <c r="R324" s="38" t="n">
        <v>0</v>
      </c>
    </row>
    <row r="325" customFormat="false" ht="15.75" hidden="true" customHeight="true" outlineLevel="0" collapsed="false">
      <c r="A325" s="557"/>
      <c r="B325" s="215"/>
      <c r="C325" s="229"/>
      <c r="D325" s="229"/>
      <c r="E325" s="601"/>
      <c r="F325" s="558" t="s">
        <v>97</v>
      </c>
      <c r="G325" s="558"/>
      <c r="H325" s="559" t="n">
        <f aca="false">I325+K325++R325+Q325</f>
        <v>12945.8</v>
      </c>
      <c r="I325" s="277" t="n">
        <v>0</v>
      </c>
      <c r="J325" s="672" t="s">
        <v>97</v>
      </c>
      <c r="K325" s="277" t="n">
        <v>0</v>
      </c>
      <c r="L325" s="565" t="s">
        <v>97</v>
      </c>
      <c r="M325" s="565"/>
      <c r="N325" s="565"/>
      <c r="O325" s="565"/>
      <c r="P325" s="565"/>
      <c r="Q325" s="334" t="n">
        <v>12945.8</v>
      </c>
      <c r="R325" s="38" t="n">
        <v>0</v>
      </c>
    </row>
    <row r="326" customFormat="false" ht="24" hidden="true" customHeight="true" outlineLevel="0" collapsed="false">
      <c r="A326" s="38"/>
      <c r="B326" s="545" t="s">
        <v>94</v>
      </c>
      <c r="C326" s="315"/>
      <c r="D326" s="315"/>
      <c r="E326" s="315"/>
      <c r="F326" s="566"/>
      <c r="G326" s="567"/>
      <c r="H326" s="347" t="n">
        <f aca="false">Q326+I326+K326+R326</f>
        <v>71409.3</v>
      </c>
      <c r="I326" s="568" t="n">
        <f aca="false">I327+I328+I329</f>
        <v>0</v>
      </c>
      <c r="J326" s="520"/>
      <c r="K326" s="568" t="n">
        <f aca="false">K327+K328+K329</f>
        <v>0</v>
      </c>
      <c r="L326" s="569"/>
      <c r="M326" s="569"/>
      <c r="N326" s="569"/>
      <c r="O326" s="569"/>
      <c r="P326" s="569"/>
      <c r="Q326" s="338" t="n">
        <f aca="false">Q327+Q328+Q329</f>
        <v>71409.3</v>
      </c>
      <c r="R326" s="339" t="n">
        <f aca="false">R327+R328+R329</f>
        <v>0</v>
      </c>
    </row>
    <row r="327" customFormat="false" ht="15.75" hidden="true" customHeight="true" outlineLevel="0" collapsed="false">
      <c r="A327" s="38"/>
      <c r="B327" s="545"/>
      <c r="C327" s="315"/>
      <c r="D327" s="315"/>
      <c r="E327" s="315"/>
      <c r="F327" s="570" t="s">
        <v>95</v>
      </c>
      <c r="G327" s="570"/>
      <c r="H327" s="347" t="n">
        <f aca="false">Q327+I327+K327+R327</f>
        <v>23676</v>
      </c>
      <c r="I327" s="568" t="n">
        <f aca="false">I319+I323</f>
        <v>0</v>
      </c>
      <c r="J327" s="520" t="s">
        <v>260</v>
      </c>
      <c r="K327" s="568" t="n">
        <f aca="false">K323+K319</f>
        <v>0</v>
      </c>
      <c r="L327" s="571" t="s">
        <v>95</v>
      </c>
      <c r="M327" s="571"/>
      <c r="N327" s="571"/>
      <c r="O327" s="571"/>
      <c r="P327" s="571"/>
      <c r="Q327" s="341" t="n">
        <f aca="false">Q319+Q323</f>
        <v>23676</v>
      </c>
      <c r="R327" s="339" t="n">
        <f aca="false">R319+R323</f>
        <v>0</v>
      </c>
    </row>
    <row r="328" customFormat="false" ht="15.75" hidden="true" customHeight="true" outlineLevel="0" collapsed="false">
      <c r="A328" s="38"/>
      <c r="B328" s="545"/>
      <c r="C328" s="315"/>
      <c r="D328" s="315"/>
      <c r="E328" s="315"/>
      <c r="F328" s="570" t="s">
        <v>96</v>
      </c>
      <c r="G328" s="570"/>
      <c r="H328" s="347" t="n">
        <f aca="false">Q328+I328+K328+R328</f>
        <v>22574.5</v>
      </c>
      <c r="I328" s="568" t="n">
        <f aca="false">I320+I324</f>
        <v>0</v>
      </c>
      <c r="J328" s="341" t="s">
        <v>96</v>
      </c>
      <c r="K328" s="568" t="n">
        <f aca="false">K324+K320</f>
        <v>0</v>
      </c>
      <c r="L328" s="572" t="s">
        <v>96</v>
      </c>
      <c r="M328" s="572"/>
      <c r="N328" s="572"/>
      <c r="O328" s="572"/>
      <c r="P328" s="572"/>
      <c r="Q328" s="341" t="n">
        <f aca="false">Q320+Q324</f>
        <v>22574.5</v>
      </c>
      <c r="R328" s="339" t="n">
        <f aca="false">R320+R324</f>
        <v>0</v>
      </c>
    </row>
    <row r="329" customFormat="false" ht="15.75" hidden="true" customHeight="true" outlineLevel="0" collapsed="false">
      <c r="A329" s="38"/>
      <c r="B329" s="545"/>
      <c r="C329" s="315"/>
      <c r="D329" s="315"/>
      <c r="E329" s="315"/>
      <c r="F329" s="570" t="s">
        <v>97</v>
      </c>
      <c r="G329" s="570"/>
      <c r="H329" s="347" t="n">
        <f aca="false">Q329+I329+K329+R329</f>
        <v>25158.8</v>
      </c>
      <c r="I329" s="568" t="n">
        <f aca="false">I321+I325</f>
        <v>0</v>
      </c>
      <c r="J329" s="341" t="s">
        <v>97</v>
      </c>
      <c r="K329" s="568" t="n">
        <f aca="false">K325+K321</f>
        <v>0</v>
      </c>
      <c r="L329" s="572" t="s">
        <v>97</v>
      </c>
      <c r="M329" s="572"/>
      <c r="N329" s="572"/>
      <c r="O329" s="572"/>
      <c r="P329" s="572"/>
      <c r="Q329" s="341" t="n">
        <f aca="false">Q325+Q321</f>
        <v>25158.8</v>
      </c>
      <c r="R329" s="339" t="n">
        <f aca="false">R321+R325</f>
        <v>0</v>
      </c>
    </row>
    <row r="330" customFormat="false" ht="42" hidden="true" customHeight="true" outlineLevel="0" collapsed="false">
      <c r="A330" s="507" t="s">
        <v>20</v>
      </c>
      <c r="B330" s="38" t="s">
        <v>61</v>
      </c>
      <c r="C330" s="229" t="s">
        <v>235</v>
      </c>
      <c r="D330" s="229" t="s">
        <v>261</v>
      </c>
      <c r="E330" s="230" t="s">
        <v>237</v>
      </c>
      <c r="F330" s="562"/>
      <c r="G330" s="563"/>
      <c r="H330" s="573" t="n">
        <f aca="false">I330+J330+L330+R330</f>
        <v>113.4</v>
      </c>
      <c r="I330" s="300"/>
      <c r="J330" s="300"/>
      <c r="K330" s="300"/>
      <c r="L330" s="29" t="n">
        <v>113.4</v>
      </c>
      <c r="M330" s="29"/>
      <c r="N330" s="29"/>
      <c r="O330" s="29"/>
      <c r="P330" s="29"/>
      <c r="Q330" s="29"/>
      <c r="R330" s="300"/>
    </row>
    <row r="331" customFormat="false" ht="15" hidden="true" customHeight="false" outlineLevel="0" collapsed="false">
      <c r="A331" s="507"/>
      <c r="B331" s="38"/>
      <c r="C331" s="229"/>
      <c r="D331" s="229"/>
      <c r="E331" s="218" t="s">
        <v>238</v>
      </c>
      <c r="F331" s="574"/>
      <c r="G331" s="575"/>
      <c r="H331" s="576"/>
      <c r="I331" s="300"/>
      <c r="J331" s="300"/>
      <c r="K331" s="300"/>
      <c r="L331" s="29"/>
      <c r="M331" s="29"/>
      <c r="N331" s="29"/>
      <c r="O331" s="29"/>
      <c r="P331" s="29"/>
      <c r="Q331" s="29"/>
      <c r="R331" s="300"/>
    </row>
    <row r="332" customFormat="false" ht="29.25" hidden="true" customHeight="true" outlineLevel="0" collapsed="false">
      <c r="A332" s="507"/>
      <c r="B332" s="38"/>
      <c r="C332" s="229"/>
      <c r="D332" s="229" t="s">
        <v>261</v>
      </c>
      <c r="E332" s="230" t="s">
        <v>239</v>
      </c>
      <c r="F332" s="577"/>
      <c r="G332" s="578"/>
      <c r="H332" s="573" t="n">
        <f aca="false">I332+J332+L332+R332</f>
        <v>1096.49</v>
      </c>
      <c r="I332" s="229"/>
      <c r="J332" s="229"/>
      <c r="K332" s="229"/>
      <c r="L332" s="29" t="n">
        <v>1096.49</v>
      </c>
      <c r="M332" s="29"/>
      <c r="N332" s="29"/>
      <c r="O332" s="29"/>
      <c r="P332" s="29"/>
      <c r="Q332" s="29"/>
      <c r="R332" s="229"/>
    </row>
    <row r="333" customFormat="false" ht="15" hidden="true" customHeight="false" outlineLevel="0" collapsed="false">
      <c r="A333" s="507"/>
      <c r="B333" s="38"/>
      <c r="C333" s="229"/>
      <c r="D333" s="229"/>
      <c r="E333" s="218" t="s">
        <v>238</v>
      </c>
      <c r="F333" s="574"/>
      <c r="G333" s="575"/>
      <c r="H333" s="576"/>
      <c r="I333" s="229"/>
      <c r="J333" s="229"/>
      <c r="K333" s="229"/>
      <c r="L333" s="29"/>
      <c r="M333" s="29"/>
      <c r="N333" s="29"/>
      <c r="O333" s="29"/>
      <c r="P333" s="29"/>
      <c r="Q333" s="29"/>
      <c r="R333" s="229"/>
    </row>
    <row r="334" customFormat="false" ht="15" hidden="true" customHeight="true" outlineLevel="0" collapsed="false">
      <c r="A334" s="507"/>
      <c r="B334" s="38"/>
      <c r="C334" s="229"/>
      <c r="D334" s="229" t="s">
        <v>261</v>
      </c>
      <c r="E334" s="230" t="s">
        <v>240</v>
      </c>
      <c r="F334" s="577"/>
      <c r="G334" s="578"/>
      <c r="H334" s="573" t="n">
        <f aca="false">I334+J334+L334+R334</f>
        <v>214</v>
      </c>
      <c r="I334" s="229"/>
      <c r="J334" s="229"/>
      <c r="K334" s="229"/>
      <c r="L334" s="29" t="n">
        <v>214</v>
      </c>
      <c r="M334" s="29"/>
      <c r="N334" s="29"/>
      <c r="O334" s="29"/>
      <c r="P334" s="29"/>
      <c r="Q334" s="29"/>
      <c r="R334" s="229"/>
    </row>
    <row r="335" customFormat="false" ht="15" hidden="true" customHeight="false" outlineLevel="0" collapsed="false">
      <c r="A335" s="507"/>
      <c r="B335" s="38"/>
      <c r="C335" s="229"/>
      <c r="D335" s="229"/>
      <c r="E335" s="230" t="s">
        <v>238</v>
      </c>
      <c r="F335" s="562"/>
      <c r="G335" s="563"/>
      <c r="H335" s="579"/>
      <c r="I335" s="229"/>
      <c r="J335" s="229"/>
      <c r="K335" s="229"/>
      <c r="L335" s="29"/>
      <c r="M335" s="29"/>
      <c r="N335" s="29"/>
      <c r="O335" s="29"/>
      <c r="P335" s="29"/>
      <c r="Q335" s="29"/>
      <c r="R335" s="229"/>
    </row>
    <row r="336" customFormat="false" ht="15" hidden="true" customHeight="false" outlineLevel="0" collapsed="false">
      <c r="A336" s="507"/>
      <c r="B336" s="38"/>
      <c r="C336" s="229"/>
      <c r="D336" s="229"/>
      <c r="E336" s="230"/>
      <c r="F336" s="562"/>
      <c r="G336" s="563"/>
      <c r="H336" s="579"/>
      <c r="I336" s="229"/>
      <c r="J336" s="229"/>
      <c r="K336" s="229"/>
      <c r="L336" s="29"/>
      <c r="M336" s="29"/>
      <c r="N336" s="29"/>
      <c r="O336" s="29"/>
      <c r="P336" s="29"/>
      <c r="Q336" s="29"/>
      <c r="R336" s="229"/>
    </row>
    <row r="337" customFormat="false" ht="15" hidden="true" customHeight="false" outlineLevel="0" collapsed="false">
      <c r="A337" s="507"/>
      <c r="B337" s="38"/>
      <c r="C337" s="229"/>
      <c r="D337" s="229"/>
      <c r="E337" s="230"/>
      <c r="F337" s="562"/>
      <c r="G337" s="563"/>
      <c r="H337" s="579"/>
      <c r="I337" s="229"/>
      <c r="J337" s="229"/>
      <c r="K337" s="229"/>
      <c r="L337" s="29"/>
      <c r="M337" s="29"/>
      <c r="N337" s="29"/>
      <c r="O337" s="29"/>
      <c r="P337" s="29"/>
      <c r="Q337" s="29"/>
      <c r="R337" s="229"/>
    </row>
    <row r="338" customFormat="false" ht="15" hidden="true" customHeight="false" outlineLevel="0" collapsed="false">
      <c r="A338" s="507"/>
      <c r="B338" s="38"/>
      <c r="C338" s="229"/>
      <c r="D338" s="229"/>
      <c r="E338" s="230"/>
      <c r="F338" s="562"/>
      <c r="G338" s="563"/>
      <c r="H338" s="579"/>
      <c r="I338" s="229"/>
      <c r="J338" s="229"/>
      <c r="K338" s="229"/>
      <c r="L338" s="29"/>
      <c r="M338" s="29"/>
      <c r="N338" s="29"/>
      <c r="O338" s="29"/>
      <c r="P338" s="29"/>
      <c r="Q338" s="29"/>
      <c r="R338" s="229"/>
    </row>
    <row r="339" customFormat="false" ht="15" hidden="true" customHeight="false" outlineLevel="0" collapsed="false">
      <c r="A339" s="507"/>
      <c r="B339" s="38"/>
      <c r="C339" s="229"/>
      <c r="D339" s="229"/>
      <c r="E339" s="230"/>
      <c r="F339" s="562"/>
      <c r="G339" s="563"/>
      <c r="H339" s="579"/>
      <c r="I339" s="229"/>
      <c r="J339" s="229"/>
      <c r="K339" s="229"/>
      <c r="L339" s="29"/>
      <c r="M339" s="29"/>
      <c r="N339" s="29"/>
      <c r="O339" s="29"/>
      <c r="P339" s="29"/>
      <c r="Q339" s="29"/>
      <c r="R339" s="229"/>
    </row>
    <row r="340" customFormat="false" ht="15" hidden="true" customHeight="false" outlineLevel="0" collapsed="false">
      <c r="A340" s="507"/>
      <c r="B340" s="38"/>
      <c r="C340" s="229"/>
      <c r="D340" s="229"/>
      <c r="E340" s="230"/>
      <c r="F340" s="562"/>
      <c r="G340" s="563"/>
      <c r="H340" s="579"/>
      <c r="I340" s="229"/>
      <c r="J340" s="229"/>
      <c r="K340" s="229"/>
      <c r="L340" s="29"/>
      <c r="M340" s="29"/>
      <c r="N340" s="29"/>
      <c r="O340" s="29"/>
      <c r="P340" s="29"/>
      <c r="Q340" s="29"/>
      <c r="R340" s="229"/>
    </row>
    <row r="341" customFormat="false" ht="15" hidden="true" customHeight="false" outlineLevel="0" collapsed="false">
      <c r="A341" s="507"/>
      <c r="B341" s="38"/>
      <c r="C341" s="229"/>
      <c r="D341" s="229"/>
      <c r="E341" s="230"/>
      <c r="F341" s="562"/>
      <c r="G341" s="563"/>
      <c r="H341" s="579"/>
      <c r="I341" s="229"/>
      <c r="J341" s="229"/>
      <c r="K341" s="229"/>
      <c r="L341" s="29"/>
      <c r="M341" s="29"/>
      <c r="N341" s="29"/>
      <c r="O341" s="29"/>
      <c r="P341" s="29"/>
      <c r="Q341" s="29"/>
      <c r="R341" s="229"/>
    </row>
    <row r="342" customFormat="false" ht="15" hidden="true" customHeight="false" outlineLevel="0" collapsed="false">
      <c r="A342" s="507"/>
      <c r="B342" s="38"/>
      <c r="C342" s="229"/>
      <c r="D342" s="229"/>
      <c r="E342" s="230"/>
      <c r="F342" s="562"/>
      <c r="G342" s="563"/>
      <c r="H342" s="579"/>
      <c r="I342" s="229"/>
      <c r="J342" s="229"/>
      <c r="K342" s="229"/>
      <c r="L342" s="29"/>
      <c r="M342" s="29"/>
      <c r="N342" s="29"/>
      <c r="O342" s="29"/>
      <c r="P342" s="29"/>
      <c r="Q342" s="29"/>
      <c r="R342" s="229"/>
    </row>
    <row r="343" customFormat="false" ht="8.25" hidden="true" customHeight="true" outlineLevel="0" collapsed="false">
      <c r="A343" s="507"/>
      <c r="B343" s="38"/>
      <c r="C343" s="229"/>
      <c r="D343" s="229"/>
      <c r="E343" s="218"/>
      <c r="F343" s="32"/>
      <c r="G343" s="188"/>
      <c r="H343" s="364"/>
      <c r="I343" s="229"/>
      <c r="J343" s="229"/>
      <c r="K343" s="229"/>
      <c r="L343" s="29"/>
      <c r="M343" s="29"/>
      <c r="N343" s="29"/>
      <c r="O343" s="29"/>
      <c r="P343" s="29"/>
      <c r="Q343" s="29"/>
      <c r="R343" s="229"/>
    </row>
    <row r="344" s="349" customFormat="true" ht="14.45" hidden="true" customHeight="true" outlineLevel="0" collapsed="false">
      <c r="A344" s="355"/>
      <c r="B344" s="355" t="s">
        <v>94</v>
      </c>
      <c r="C344" s="292"/>
      <c r="D344" s="292"/>
      <c r="E344" s="292"/>
      <c r="F344" s="520"/>
      <c r="G344" s="347"/>
      <c r="H344" s="348" t="n">
        <f aca="false">H334+H332+H330</f>
        <v>1423.89</v>
      </c>
      <c r="I344" s="341"/>
      <c r="J344" s="533"/>
      <c r="K344" s="533"/>
      <c r="L344" s="520" t="n">
        <v>599.2</v>
      </c>
      <c r="M344" s="347"/>
      <c r="N344" s="347"/>
      <c r="O344" s="347"/>
      <c r="P344" s="347"/>
      <c r="Q344" s="348" t="n">
        <f aca="false">L334+L332+L330</f>
        <v>1423.89</v>
      </c>
      <c r="R344" s="297" t="s">
        <v>177</v>
      </c>
    </row>
    <row r="345" customFormat="false" ht="15.75" hidden="true" customHeight="false" outlineLevel="0" collapsed="false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</row>
    <row r="346" customFormat="false" ht="15.75" hidden="true" customHeight="false" outlineLevel="0" collapsed="false">
      <c r="A346" s="391"/>
    </row>
    <row r="347" customFormat="false" ht="15.75" hidden="true" customHeight="false" outlineLevel="0" collapsed="false">
      <c r="A347" s="382"/>
    </row>
    <row r="348" customFormat="false" ht="15.75" hidden="true" customHeight="false" outlineLevel="0" collapsed="false">
      <c r="A348" s="381" t="s">
        <v>262</v>
      </c>
    </row>
    <row r="349" customFormat="false" ht="15.75" hidden="true" customHeight="false" outlineLevel="0" collapsed="false">
      <c r="A349" s="392" t="s">
        <v>263</v>
      </c>
      <c r="B349" s="392"/>
      <c r="C349" s="392"/>
      <c r="D349" s="392"/>
      <c r="E349" s="392"/>
      <c r="F349" s="392"/>
      <c r="G349" s="392"/>
    </row>
    <row r="350" customFormat="false" ht="15.75" hidden="true" customHeight="false" outlineLevel="0" collapsed="false">
      <c r="A350" s="382"/>
    </row>
    <row r="351" customFormat="false" ht="164.25" hidden="true" customHeight="true" outlineLevel="0" collapsed="false">
      <c r="A351" s="29" t="s">
        <v>183</v>
      </c>
      <c r="B351" s="29" t="s">
        <v>229</v>
      </c>
      <c r="C351" s="29" t="s">
        <v>81</v>
      </c>
      <c r="D351" s="29" t="s">
        <v>230</v>
      </c>
      <c r="E351" s="29" t="s">
        <v>83</v>
      </c>
      <c r="F351" s="29" t="s">
        <v>231</v>
      </c>
      <c r="G351" s="29"/>
      <c r="H351" s="29"/>
      <c r="I351" s="29"/>
      <c r="J351" s="29"/>
    </row>
    <row r="352" customFormat="false" ht="75" hidden="true" customHeight="false" outlineLevel="0" collapsed="false">
      <c r="A352" s="29"/>
      <c r="B352" s="29"/>
      <c r="C352" s="29"/>
      <c r="D352" s="29"/>
      <c r="E352" s="29"/>
      <c r="F352" s="35" t="s">
        <v>87</v>
      </c>
      <c r="G352" s="35" t="s">
        <v>88</v>
      </c>
      <c r="H352" s="35" t="s">
        <v>89</v>
      </c>
      <c r="I352" s="35" t="s">
        <v>233</v>
      </c>
      <c r="J352" s="225" t="s">
        <v>234</v>
      </c>
    </row>
    <row r="353" customFormat="false" ht="15" hidden="true" customHeight="false" outlineLevel="0" collapsed="false">
      <c r="A353" s="200" t="n">
        <v>1</v>
      </c>
      <c r="B353" s="200" t="n">
        <v>2</v>
      </c>
      <c r="C353" s="200" t="n">
        <v>3</v>
      </c>
      <c r="D353" s="200" t="n">
        <v>4</v>
      </c>
      <c r="E353" s="200" t="n">
        <v>5</v>
      </c>
      <c r="F353" s="200" t="n">
        <v>6</v>
      </c>
      <c r="G353" s="200" t="n">
        <v>7</v>
      </c>
      <c r="H353" s="200" t="n">
        <v>8</v>
      </c>
      <c r="I353" s="200" t="n">
        <v>9</v>
      </c>
      <c r="J353" s="225" t="n">
        <v>10</v>
      </c>
    </row>
    <row r="354" customFormat="false" ht="15" hidden="true" customHeight="true" outlineLevel="0" collapsed="false">
      <c r="A354" s="38" t="n">
        <v>2</v>
      </c>
      <c r="B354" s="526" t="s">
        <v>264</v>
      </c>
      <c r="C354" s="229" t="s">
        <v>265</v>
      </c>
      <c r="D354" s="38" t="s">
        <v>266</v>
      </c>
      <c r="E354" s="230" t="s">
        <v>237</v>
      </c>
      <c r="F354" s="315" t="n">
        <f aca="false">G354++H354+I354+J354</f>
        <v>141.8</v>
      </c>
      <c r="G354" s="315" t="n">
        <f aca="false">G367+G375</f>
        <v>0</v>
      </c>
      <c r="H354" s="315" t="n">
        <f aca="false">H367+H375</f>
        <v>0</v>
      </c>
      <c r="I354" s="315" t="n">
        <f aca="false">I367+I375</f>
        <v>141.8</v>
      </c>
      <c r="J354" s="315" t="n">
        <f aca="false">J367+J375</f>
        <v>0</v>
      </c>
    </row>
    <row r="355" customFormat="false" ht="60.75" hidden="true" customHeight="true" outlineLevel="0" collapsed="false">
      <c r="A355" s="38"/>
      <c r="B355" s="493" t="s">
        <v>65</v>
      </c>
      <c r="C355" s="229"/>
      <c r="D355" s="38"/>
      <c r="E355" s="218" t="s">
        <v>238</v>
      </c>
      <c r="F355" s="315"/>
      <c r="G355" s="315"/>
      <c r="H355" s="315"/>
      <c r="I355" s="315"/>
      <c r="J355" s="315"/>
    </row>
    <row r="356" customFormat="false" ht="58.5" hidden="true" customHeight="true" outlineLevel="0" collapsed="false">
      <c r="A356" s="38"/>
      <c r="B356" s="493"/>
      <c r="C356" s="352" t="s">
        <v>95</v>
      </c>
      <c r="D356" s="38"/>
      <c r="E356" s="207" t="s">
        <v>239</v>
      </c>
      <c r="F356" s="234" t="n">
        <f aca="false">G356++H356+I356+J356</f>
        <v>278.2</v>
      </c>
      <c r="G356" s="234" t="n">
        <f aca="false">G378</f>
        <v>0</v>
      </c>
      <c r="H356" s="234" t="n">
        <f aca="false">H378</f>
        <v>0</v>
      </c>
      <c r="I356" s="234" t="n">
        <f aca="false">I378</f>
        <v>278.2</v>
      </c>
      <c r="J356" s="234" t="n">
        <f aca="false">J378</f>
        <v>0</v>
      </c>
    </row>
    <row r="357" customFormat="false" ht="58.5" hidden="true" customHeight="true" outlineLevel="0" collapsed="false">
      <c r="A357" s="38"/>
      <c r="B357" s="493"/>
      <c r="C357" s="352" t="s">
        <v>96</v>
      </c>
      <c r="D357" s="38"/>
      <c r="E357" s="207"/>
      <c r="F357" s="234" t="n">
        <f aca="false">G357++H357+I357+J357</f>
        <v>993.7</v>
      </c>
      <c r="G357" s="234" t="n">
        <f aca="false">G379</f>
        <v>0</v>
      </c>
      <c r="H357" s="234" t="n">
        <f aca="false">H379</f>
        <v>0</v>
      </c>
      <c r="I357" s="234" t="n">
        <f aca="false">I379</f>
        <v>993.7</v>
      </c>
      <c r="J357" s="234" t="n">
        <f aca="false">J379</f>
        <v>0</v>
      </c>
    </row>
    <row r="358" customFormat="false" ht="58.5" hidden="true" customHeight="true" outlineLevel="0" collapsed="false">
      <c r="A358" s="38"/>
      <c r="B358" s="493"/>
      <c r="C358" s="352" t="s">
        <v>97</v>
      </c>
      <c r="D358" s="38"/>
      <c r="E358" s="207"/>
      <c r="F358" s="234" t="n">
        <f aca="false">G358++H358+I358+J358</f>
        <v>200.9</v>
      </c>
      <c r="G358" s="234" t="n">
        <f aca="false">G380</f>
        <v>0</v>
      </c>
      <c r="H358" s="234" t="n">
        <f aca="false">H380</f>
        <v>0</v>
      </c>
      <c r="I358" s="234" t="n">
        <f aca="false">I380</f>
        <v>200.9</v>
      </c>
      <c r="J358" s="234" t="n">
        <f aca="false">J380</f>
        <v>0</v>
      </c>
    </row>
    <row r="359" customFormat="false" ht="58.5" hidden="true" customHeight="true" outlineLevel="0" collapsed="false">
      <c r="A359" s="38"/>
      <c r="B359" s="213"/>
      <c r="C359" s="352" t="s">
        <v>267</v>
      </c>
      <c r="D359" s="38"/>
      <c r="E359" s="213"/>
      <c r="F359" s="234" t="n">
        <f aca="false">G359++H359+I359+J359</f>
        <v>360.5</v>
      </c>
      <c r="G359" s="237" t="n">
        <f aca="false">G369</f>
        <v>0</v>
      </c>
      <c r="H359" s="237" t="n">
        <f aca="false">H369</f>
        <v>0</v>
      </c>
      <c r="I359" s="237" t="n">
        <f aca="false">I369</f>
        <v>360.5</v>
      </c>
      <c r="J359" s="237" t="n">
        <f aca="false">J369</f>
        <v>0</v>
      </c>
    </row>
    <row r="360" customFormat="false" ht="15" hidden="true" customHeight="false" outlineLevel="0" collapsed="false">
      <c r="A360" s="38"/>
      <c r="B360" s="461"/>
      <c r="C360" s="274"/>
      <c r="D360" s="38"/>
      <c r="E360" s="292" t="s">
        <v>238</v>
      </c>
      <c r="F360" s="580" t="n">
        <f aca="false">F358+F357+F356+F359</f>
        <v>1833.3</v>
      </c>
      <c r="G360" s="580" t="n">
        <f aca="false">G358+G357+G356+G359</f>
        <v>0</v>
      </c>
      <c r="H360" s="580" t="n">
        <f aca="false">H358+H357+H356+H359</f>
        <v>0</v>
      </c>
      <c r="I360" s="580" t="n">
        <f aca="false">I358+I357+I356+I359</f>
        <v>1833.3</v>
      </c>
      <c r="J360" s="580" t="n">
        <f aca="false">J358+J357+J356+J359</f>
        <v>0</v>
      </c>
    </row>
    <row r="361" customFormat="false" ht="15" hidden="true" customHeight="false" outlineLevel="0" collapsed="false">
      <c r="A361" s="38"/>
      <c r="B361" s="461"/>
      <c r="C361" s="352" t="s">
        <v>95</v>
      </c>
      <c r="D361" s="38"/>
      <c r="E361" s="230" t="s">
        <v>240</v>
      </c>
      <c r="F361" s="234" t="n">
        <f aca="false">G361++H361+I361+J361</f>
        <v>226</v>
      </c>
      <c r="G361" s="234" t="n">
        <f aca="false">G383</f>
        <v>0</v>
      </c>
      <c r="H361" s="234" t="n">
        <f aca="false">H383</f>
        <v>0</v>
      </c>
      <c r="I361" s="234" t="n">
        <f aca="false">I383</f>
        <v>226</v>
      </c>
      <c r="J361" s="234" t="n">
        <f aca="false">J383</f>
        <v>0</v>
      </c>
    </row>
    <row r="362" customFormat="false" ht="15" hidden="true" customHeight="false" outlineLevel="0" collapsed="false">
      <c r="A362" s="38"/>
      <c r="B362" s="461"/>
      <c r="C362" s="352" t="s">
        <v>96</v>
      </c>
      <c r="D362" s="38"/>
      <c r="E362" s="230"/>
      <c r="F362" s="234" t="n">
        <f aca="false">G362++H362+I362+J362</f>
        <v>818</v>
      </c>
      <c r="G362" s="234" t="n">
        <f aca="false">G384</f>
        <v>0</v>
      </c>
      <c r="H362" s="234" t="n">
        <f aca="false">H384</f>
        <v>0</v>
      </c>
      <c r="I362" s="234" t="n">
        <f aca="false">I384</f>
        <v>818</v>
      </c>
      <c r="J362" s="234" t="n">
        <f aca="false">J384</f>
        <v>0</v>
      </c>
    </row>
    <row r="363" customFormat="false" ht="15" hidden="true" customHeight="false" outlineLevel="0" collapsed="false">
      <c r="A363" s="38"/>
      <c r="B363" s="461"/>
      <c r="C363" s="352" t="s">
        <v>97</v>
      </c>
      <c r="D363" s="38"/>
      <c r="E363" s="230"/>
      <c r="F363" s="234" t="n">
        <f aca="false">G363++H363+I363+J363</f>
        <v>213.1</v>
      </c>
      <c r="G363" s="234" t="n">
        <f aca="false">G385</f>
        <v>0</v>
      </c>
      <c r="H363" s="234" t="n">
        <f aca="false">H385</f>
        <v>0</v>
      </c>
      <c r="I363" s="234" t="n">
        <f aca="false">I385</f>
        <v>213.1</v>
      </c>
      <c r="J363" s="234" t="n">
        <f aca="false">J385</f>
        <v>0</v>
      </c>
    </row>
    <row r="364" customFormat="false" ht="15" hidden="true" customHeight="false" outlineLevel="0" collapsed="false">
      <c r="A364" s="38"/>
      <c r="B364" s="461"/>
      <c r="C364" s="352" t="s">
        <v>267</v>
      </c>
      <c r="D364" s="38"/>
      <c r="E364" s="230"/>
      <c r="F364" s="234" t="n">
        <f aca="false">G364++H364+I364+J364</f>
        <v>282.2</v>
      </c>
      <c r="G364" s="581" t="n">
        <f aca="false">G371</f>
        <v>0</v>
      </c>
      <c r="H364" s="234" t="n">
        <f aca="false">H371</f>
        <v>0</v>
      </c>
      <c r="I364" s="234" t="n">
        <f aca="false">I371</f>
        <v>282.2</v>
      </c>
      <c r="J364" s="234" t="n">
        <f aca="false">J371</f>
        <v>0</v>
      </c>
    </row>
    <row r="365" customFormat="false" ht="15" hidden="true" customHeight="false" outlineLevel="0" collapsed="false">
      <c r="A365" s="38"/>
      <c r="B365" s="215"/>
      <c r="C365" s="277"/>
      <c r="D365" s="38"/>
      <c r="E365" s="218" t="s">
        <v>238</v>
      </c>
      <c r="F365" s="582" t="n">
        <f aca="false">F363+F362+F361+F364</f>
        <v>1539.3</v>
      </c>
      <c r="G365" s="268" t="n">
        <f aca="false">G363+G362+G361+G364</f>
        <v>0</v>
      </c>
      <c r="H365" s="268" t="n">
        <f aca="false">H363+H362+H361+H364</f>
        <v>0</v>
      </c>
      <c r="I365" s="268" t="n">
        <f aca="false">I363+I362+I361+I364</f>
        <v>1539.3</v>
      </c>
      <c r="J365" s="268" t="n">
        <f aca="false">J363+J362+J361+J364</f>
        <v>0</v>
      </c>
    </row>
    <row r="366" customFormat="false" ht="15" hidden="true" customHeight="false" outlineLevel="0" collapsed="false">
      <c r="A366" s="355"/>
      <c r="B366" s="355" t="s">
        <v>94</v>
      </c>
      <c r="C366" s="355"/>
      <c r="D366" s="292"/>
      <c r="E366" s="292"/>
      <c r="F366" s="583" t="n">
        <f aca="false">F365+F360+F354</f>
        <v>3514.4</v>
      </c>
      <c r="G366" s="583" t="n">
        <f aca="false">G365+G360+G354</f>
        <v>0</v>
      </c>
      <c r="H366" s="583" t="n">
        <f aca="false">H365+H360+H354</f>
        <v>0</v>
      </c>
      <c r="I366" s="583" t="n">
        <f aca="false">I365+I360+I354</f>
        <v>3514.4</v>
      </c>
      <c r="J366" s="533" t="n">
        <f aca="false">J365+J360+J354</f>
        <v>0</v>
      </c>
    </row>
    <row r="367" customFormat="false" ht="15.75" hidden="true" customHeight="true" outlineLevel="0" collapsed="false">
      <c r="A367" s="584" t="s">
        <v>268</v>
      </c>
      <c r="B367" s="214" t="s">
        <v>269</v>
      </c>
      <c r="C367" s="229" t="s">
        <v>265</v>
      </c>
      <c r="D367" s="38" t="s">
        <v>270</v>
      </c>
      <c r="E367" s="230" t="s">
        <v>237</v>
      </c>
      <c r="F367" s="299" t="n">
        <f aca="false">G367+H367+I367+J367</f>
        <v>141.8</v>
      </c>
      <c r="G367" s="384" t="n">
        <v>0</v>
      </c>
      <c r="H367" s="384" t="n">
        <v>0</v>
      </c>
      <c r="I367" s="300" t="n">
        <v>141.8</v>
      </c>
      <c r="J367" s="384" t="n">
        <v>0</v>
      </c>
    </row>
    <row r="368" customFormat="false" ht="165" hidden="true" customHeight="false" outlineLevel="0" collapsed="false">
      <c r="A368" s="584"/>
      <c r="B368" s="213" t="s">
        <v>271</v>
      </c>
      <c r="C368" s="229"/>
      <c r="D368" s="38"/>
      <c r="E368" s="218" t="s">
        <v>238</v>
      </c>
      <c r="F368" s="299"/>
      <c r="G368" s="384"/>
      <c r="H368" s="384"/>
      <c r="I368" s="300"/>
      <c r="J368" s="384"/>
    </row>
    <row r="369" customFormat="false" ht="15" hidden="true" customHeight="false" outlineLevel="0" collapsed="false">
      <c r="A369" s="584"/>
      <c r="B369" s="461"/>
      <c r="C369" s="229"/>
      <c r="D369" s="38"/>
      <c r="E369" s="230" t="s">
        <v>239</v>
      </c>
      <c r="F369" s="281" t="n">
        <f aca="false">G369+H369+I369+J369</f>
        <v>360.5</v>
      </c>
      <c r="G369" s="30" t="n">
        <v>0</v>
      </c>
      <c r="H369" s="30" t="n">
        <v>0</v>
      </c>
      <c r="I369" s="229" t="n">
        <v>360.5</v>
      </c>
      <c r="J369" s="30" t="n">
        <v>0</v>
      </c>
    </row>
    <row r="370" customFormat="false" ht="15" hidden="true" customHeight="false" outlineLevel="0" collapsed="false">
      <c r="A370" s="584"/>
      <c r="B370" s="461"/>
      <c r="C370" s="229"/>
      <c r="D370" s="38"/>
      <c r="E370" s="218" t="s">
        <v>238</v>
      </c>
      <c r="F370" s="281"/>
      <c r="G370" s="30"/>
      <c r="H370" s="30"/>
      <c r="I370" s="229"/>
      <c r="J370" s="30"/>
    </row>
    <row r="371" customFormat="false" ht="15" hidden="true" customHeight="false" outlineLevel="0" collapsed="false">
      <c r="A371" s="584"/>
      <c r="B371" s="461"/>
      <c r="C371" s="229"/>
      <c r="D371" s="38"/>
      <c r="E371" s="230" t="s">
        <v>240</v>
      </c>
      <c r="F371" s="281" t="n">
        <f aca="false">G371+H371+I371+J371</f>
        <v>282.2</v>
      </c>
      <c r="G371" s="30" t="n">
        <v>0</v>
      </c>
      <c r="H371" s="30" t="n">
        <v>0</v>
      </c>
      <c r="I371" s="229" t="n">
        <v>282.2</v>
      </c>
      <c r="J371" s="30" t="n">
        <v>0</v>
      </c>
    </row>
    <row r="372" customFormat="false" ht="15" hidden="true" customHeight="false" outlineLevel="0" collapsed="false">
      <c r="A372" s="584"/>
      <c r="B372" s="215"/>
      <c r="C372" s="229"/>
      <c r="D372" s="38"/>
      <c r="E372" s="218" t="s">
        <v>238</v>
      </c>
      <c r="F372" s="281"/>
      <c r="G372" s="30"/>
      <c r="H372" s="30"/>
      <c r="I372" s="229"/>
      <c r="J372" s="30"/>
    </row>
    <row r="373" customFormat="false" ht="15.75" hidden="true" customHeight="false" outlineLevel="0" collapsed="false">
      <c r="A373" s="355"/>
      <c r="B373" s="355" t="s">
        <v>94</v>
      </c>
      <c r="C373" s="355"/>
      <c r="D373" s="358"/>
      <c r="E373" s="358"/>
      <c r="F373" s="360" t="n">
        <f aca="false">F371+F369+F367</f>
        <v>784.5</v>
      </c>
      <c r="G373" s="360" t="n">
        <f aca="false">G371+G369+G367</f>
        <v>0</v>
      </c>
      <c r="H373" s="360" t="n">
        <f aca="false">H371+H369+H367</f>
        <v>0</v>
      </c>
      <c r="I373" s="360" t="n">
        <f aca="false">I371+I369+I367</f>
        <v>784.5</v>
      </c>
      <c r="J373" s="360" t="n">
        <f aca="false">J371+J369+J367</f>
        <v>0</v>
      </c>
    </row>
    <row r="374" customFormat="false" ht="15.75" hidden="true" customHeight="false" outlineLevel="0" collapsed="false">
      <c r="A374" s="391"/>
    </row>
    <row r="375" customFormat="false" ht="15.75" hidden="true" customHeight="true" outlineLevel="0" collapsed="false">
      <c r="A375" s="585" t="s">
        <v>39</v>
      </c>
      <c r="B375" s="30" t="s">
        <v>272</v>
      </c>
      <c r="C375" s="38"/>
      <c r="D375" s="38"/>
      <c r="E375" s="361" t="s">
        <v>237</v>
      </c>
      <c r="F375" s="29" t="n">
        <v>0</v>
      </c>
      <c r="G375" s="30" t="n">
        <v>0</v>
      </c>
      <c r="H375" s="30" t="n">
        <v>0</v>
      </c>
      <c r="I375" s="29" t="n">
        <v>0</v>
      </c>
      <c r="J375" s="30" t="n">
        <v>0</v>
      </c>
    </row>
    <row r="376" customFormat="false" ht="60.75" hidden="true" customHeight="true" outlineLevel="0" collapsed="false">
      <c r="A376" s="585"/>
      <c r="B376" s="30"/>
      <c r="C376" s="38"/>
      <c r="D376" s="38"/>
      <c r="E376" s="218" t="s">
        <v>238</v>
      </c>
      <c r="F376" s="29"/>
      <c r="G376" s="30"/>
      <c r="H376" s="30"/>
      <c r="I376" s="29"/>
      <c r="J376" s="30"/>
    </row>
    <row r="377" customFormat="false" ht="47.25" hidden="true" customHeight="true" outlineLevel="0" collapsed="false">
      <c r="A377" s="585"/>
      <c r="B377" s="30"/>
      <c r="C377" s="332"/>
      <c r="D377" s="207" t="s">
        <v>273</v>
      </c>
      <c r="E377" s="207" t="s">
        <v>239</v>
      </c>
      <c r="F377" s="268" t="n">
        <f aca="false">F378+F379+F380</f>
        <v>1472.8</v>
      </c>
      <c r="G377" s="264" t="n">
        <f aca="false">G378+G379+G380</f>
        <v>0</v>
      </c>
      <c r="H377" s="264" t="n">
        <f aca="false">H378+H379+H380</f>
        <v>0</v>
      </c>
      <c r="I377" s="264" t="n">
        <f aca="false">I378+I379+I380</f>
        <v>1472.8</v>
      </c>
      <c r="J377" s="264" t="n">
        <f aca="false">J378+J379+J380</f>
        <v>0</v>
      </c>
    </row>
    <row r="378" customFormat="false" ht="30" hidden="true" customHeight="true" outlineLevel="0" collapsed="false">
      <c r="A378" s="585"/>
      <c r="B378" s="30"/>
      <c r="C378" s="352" t="s">
        <v>95</v>
      </c>
      <c r="D378" s="207"/>
      <c r="E378" s="207"/>
      <c r="F378" s="282" t="n">
        <f aca="false">G378+H378+I378+J378</f>
        <v>278.2</v>
      </c>
      <c r="G378" s="270" t="n">
        <v>0</v>
      </c>
      <c r="H378" s="270" t="n">
        <v>0</v>
      </c>
      <c r="I378" s="274" t="n">
        <v>278.2</v>
      </c>
      <c r="J378" s="270" t="n">
        <v>0</v>
      </c>
    </row>
    <row r="379" customFormat="false" ht="30" hidden="true" customHeight="true" outlineLevel="0" collapsed="false">
      <c r="A379" s="585"/>
      <c r="B379" s="30"/>
      <c r="C379" s="352" t="s">
        <v>96</v>
      </c>
      <c r="D379" s="207"/>
      <c r="E379" s="207"/>
      <c r="F379" s="282" t="n">
        <f aca="false">G379+H379+I379+J379</f>
        <v>993.7</v>
      </c>
      <c r="G379" s="270" t="n">
        <v>0</v>
      </c>
      <c r="H379" s="270" t="n">
        <v>0</v>
      </c>
      <c r="I379" s="274" t="n">
        <v>993.7</v>
      </c>
      <c r="J379" s="270" t="n">
        <v>0</v>
      </c>
    </row>
    <row r="380" customFormat="false" ht="25.5" hidden="true" customHeight="true" outlineLevel="0" collapsed="false">
      <c r="A380" s="585"/>
      <c r="B380" s="30"/>
      <c r="C380" s="352" t="s">
        <v>97</v>
      </c>
      <c r="D380" s="207"/>
      <c r="E380" s="207"/>
      <c r="F380" s="282" t="n">
        <f aca="false">G380+H380+I380+J380</f>
        <v>200.9</v>
      </c>
      <c r="G380" s="270" t="n">
        <v>0</v>
      </c>
      <c r="H380" s="270" t="n">
        <v>0</v>
      </c>
      <c r="I380" s="274" t="n">
        <v>200.9</v>
      </c>
      <c r="J380" s="270" t="n">
        <v>0</v>
      </c>
    </row>
    <row r="381" customFormat="false" ht="15.75" hidden="true" customHeight="true" outlineLevel="0" collapsed="false">
      <c r="A381" s="585"/>
      <c r="B381" s="30"/>
      <c r="C381" s="274"/>
      <c r="D381" s="207"/>
      <c r="E381" s="218" t="s">
        <v>238</v>
      </c>
      <c r="F381" s="277"/>
      <c r="G381" s="160"/>
      <c r="H381" s="160"/>
      <c r="I381" s="277"/>
      <c r="J381" s="160"/>
    </row>
    <row r="382" customFormat="false" ht="15" hidden="true" customHeight="true" outlineLevel="0" collapsed="false">
      <c r="A382" s="585"/>
      <c r="B382" s="30"/>
      <c r="C382" s="332"/>
      <c r="D382" s="362"/>
      <c r="E382" s="230" t="s">
        <v>240</v>
      </c>
      <c r="F382" s="268" t="n">
        <f aca="false">G382+H382+I382+J382</f>
        <v>1257.1</v>
      </c>
      <c r="G382" s="264" t="n">
        <f aca="false">G383+G384+G385</f>
        <v>0</v>
      </c>
      <c r="H382" s="264" t="n">
        <f aca="false">H383+H384+H385</f>
        <v>0</v>
      </c>
      <c r="I382" s="264" t="n">
        <f aca="false">I383+I384+I385</f>
        <v>1257.1</v>
      </c>
      <c r="J382" s="264" t="n">
        <f aca="false">J383+J384+J385</f>
        <v>0</v>
      </c>
    </row>
    <row r="383" customFormat="false" ht="15" hidden="true" customHeight="true" outlineLevel="0" collapsed="false">
      <c r="A383" s="585"/>
      <c r="B383" s="30"/>
      <c r="C383" s="352" t="s">
        <v>95</v>
      </c>
      <c r="D383" s="362"/>
      <c r="E383" s="230"/>
      <c r="F383" s="282" t="n">
        <f aca="false">G383+H383+I383+J383</f>
        <v>226</v>
      </c>
      <c r="G383" s="270" t="n">
        <v>0</v>
      </c>
      <c r="H383" s="270" t="n">
        <v>0</v>
      </c>
      <c r="I383" s="274" t="n">
        <v>226</v>
      </c>
      <c r="J383" s="270" t="n">
        <v>0</v>
      </c>
    </row>
    <row r="384" customFormat="false" ht="15" hidden="true" customHeight="true" outlineLevel="0" collapsed="false">
      <c r="A384" s="585"/>
      <c r="B384" s="30"/>
      <c r="C384" s="352" t="s">
        <v>96</v>
      </c>
      <c r="D384" s="362"/>
      <c r="E384" s="230"/>
      <c r="F384" s="282" t="n">
        <f aca="false">G384+H384+I384+J384</f>
        <v>818</v>
      </c>
      <c r="G384" s="270" t="n">
        <v>0</v>
      </c>
      <c r="H384" s="270" t="n">
        <v>0</v>
      </c>
      <c r="I384" s="274" t="n">
        <v>818</v>
      </c>
      <c r="J384" s="270" t="n">
        <v>0</v>
      </c>
    </row>
    <row r="385" customFormat="false" ht="15.75" hidden="true" customHeight="true" outlineLevel="0" collapsed="false">
      <c r="A385" s="585"/>
      <c r="B385" s="30"/>
      <c r="C385" s="363" t="s">
        <v>97</v>
      </c>
      <c r="D385" s="364"/>
      <c r="E385" s="218" t="s">
        <v>238</v>
      </c>
      <c r="F385" s="282" t="n">
        <f aca="false">G385+H385+I385+J385</f>
        <v>213.1</v>
      </c>
      <c r="G385" s="160" t="n">
        <v>0</v>
      </c>
      <c r="H385" s="160" t="n">
        <v>0</v>
      </c>
      <c r="I385" s="277" t="n">
        <v>213.1</v>
      </c>
      <c r="J385" s="160" t="n">
        <v>0</v>
      </c>
    </row>
    <row r="386" customFormat="false" ht="15.75" hidden="true" customHeight="false" outlineLevel="0" collapsed="false">
      <c r="A386" s="358"/>
      <c r="B386" s="358" t="s">
        <v>110</v>
      </c>
      <c r="C386" s="358"/>
      <c r="D386" s="358"/>
      <c r="E386" s="358"/>
      <c r="F386" s="295" t="n">
        <f aca="false">F382+F377+F375</f>
        <v>2729.9</v>
      </c>
      <c r="G386" s="586" t="n">
        <f aca="false">G382+G377+G375</f>
        <v>0</v>
      </c>
      <c r="H386" s="360" t="n">
        <f aca="false">H382+H377+H375</f>
        <v>0</v>
      </c>
      <c r="I386" s="360" t="n">
        <f aca="false">I382+I377+I375</f>
        <v>2729.9</v>
      </c>
      <c r="J386" s="360" t="n">
        <f aca="false">J382+J377+J375</f>
        <v>0</v>
      </c>
    </row>
    <row r="387" customFormat="false" ht="15.75" hidden="true" customHeight="false" outlineLevel="0" collapsed="false">
      <c r="A387" s="381"/>
    </row>
    <row r="388" customFormat="false" ht="15.75" hidden="true" customHeight="false" outlineLevel="0" collapsed="false">
      <c r="A388" s="381"/>
    </row>
    <row r="389" customFormat="false" ht="15.75" hidden="true" customHeight="false" outlineLevel="0" collapsed="false">
      <c r="A389" s="381"/>
    </row>
    <row r="390" customFormat="false" ht="15.75" hidden="true" customHeight="false" outlineLevel="0" collapsed="false">
      <c r="A390" s="381"/>
    </row>
    <row r="391" customFormat="false" ht="15.75" hidden="true" customHeight="false" outlineLevel="0" collapsed="false">
      <c r="A391" s="381"/>
    </row>
    <row r="392" customFormat="false" ht="15.75" hidden="true" customHeight="false" outlineLevel="0" collapsed="false">
      <c r="A392" s="381" t="s">
        <v>274</v>
      </c>
    </row>
    <row r="393" customFormat="false" ht="15.75" hidden="true" customHeight="false" outlineLevel="0" collapsed="false">
      <c r="A393" s="382"/>
    </row>
    <row r="394" customFormat="false" ht="15.75" hidden="true" customHeight="false" outlineLevel="0" collapsed="false">
      <c r="A394" s="392" t="s">
        <v>275</v>
      </c>
      <c r="B394" s="392"/>
      <c r="C394" s="392"/>
      <c r="D394" s="392"/>
      <c r="E394" s="392"/>
      <c r="F394" s="392"/>
      <c r="G394" s="392"/>
    </row>
    <row r="395" customFormat="false" ht="15.75" hidden="true" customHeight="false" outlineLevel="0" collapsed="false">
      <c r="A395" s="382"/>
    </row>
    <row r="396" customFormat="false" ht="164.25" hidden="true" customHeight="true" outlineLevel="0" collapsed="false">
      <c r="A396" s="29" t="s">
        <v>183</v>
      </c>
      <c r="B396" s="29" t="s">
        <v>229</v>
      </c>
      <c r="C396" s="29" t="s">
        <v>81</v>
      </c>
      <c r="D396" s="29" t="s">
        <v>230</v>
      </c>
      <c r="E396" s="29" t="s">
        <v>83</v>
      </c>
      <c r="F396" s="29" t="s">
        <v>231</v>
      </c>
      <c r="G396" s="29"/>
      <c r="H396" s="29"/>
      <c r="I396" s="29"/>
      <c r="J396" s="29"/>
    </row>
    <row r="397" customFormat="false" ht="75" hidden="true" customHeight="false" outlineLevel="0" collapsed="false">
      <c r="A397" s="29"/>
      <c r="B397" s="29"/>
      <c r="C397" s="29"/>
      <c r="D397" s="29"/>
      <c r="E397" s="29"/>
      <c r="F397" s="35" t="s">
        <v>87</v>
      </c>
      <c r="G397" s="35" t="s">
        <v>88</v>
      </c>
      <c r="H397" s="35" t="s">
        <v>89</v>
      </c>
      <c r="I397" s="35" t="s">
        <v>233</v>
      </c>
      <c r="J397" s="225" t="s">
        <v>234</v>
      </c>
    </row>
    <row r="398" customFormat="false" ht="15" hidden="true" customHeight="false" outlineLevel="0" collapsed="false">
      <c r="A398" s="200" t="n">
        <v>1</v>
      </c>
      <c r="B398" s="200" t="n">
        <v>2</v>
      </c>
      <c r="C398" s="200" t="n">
        <v>3</v>
      </c>
      <c r="D398" s="200" t="n">
        <v>4</v>
      </c>
      <c r="E398" s="200" t="n">
        <v>5</v>
      </c>
      <c r="F398" s="200" t="n">
        <v>6</v>
      </c>
      <c r="G398" s="200" t="n">
        <v>7</v>
      </c>
      <c r="H398" s="200" t="n">
        <v>8</v>
      </c>
      <c r="I398" s="200" t="n">
        <v>9</v>
      </c>
      <c r="J398" s="225" t="n">
        <v>10</v>
      </c>
    </row>
    <row r="399" customFormat="false" ht="15" hidden="true" customHeight="true" outlineLevel="0" collapsed="false">
      <c r="A399" s="38" t="n">
        <v>3</v>
      </c>
      <c r="B399" s="526" t="s">
        <v>69</v>
      </c>
      <c r="C399" s="229" t="s">
        <v>276</v>
      </c>
      <c r="D399" s="229" t="s">
        <v>277</v>
      </c>
      <c r="E399" s="230" t="s">
        <v>237</v>
      </c>
      <c r="F399" s="236" t="n">
        <f aca="false">G399+H399+I399+J399</f>
        <v>832.375</v>
      </c>
      <c r="G399" s="236" t="n">
        <f aca="false">G406</f>
        <v>0</v>
      </c>
      <c r="H399" s="367"/>
      <c r="I399" s="236" t="n">
        <f aca="false">I406</f>
        <v>832.375</v>
      </c>
      <c r="J399" s="236" t="n">
        <f aca="false">J406</f>
        <v>0</v>
      </c>
    </row>
    <row r="400" customFormat="false" ht="120" hidden="true" customHeight="false" outlineLevel="0" collapsed="false">
      <c r="A400" s="38"/>
      <c r="B400" s="526" t="s">
        <v>71</v>
      </c>
      <c r="C400" s="229"/>
      <c r="D400" s="229"/>
      <c r="E400" s="218" t="s">
        <v>238</v>
      </c>
      <c r="F400" s="236"/>
      <c r="G400" s="236"/>
      <c r="H400" s="367"/>
      <c r="I400" s="236"/>
      <c r="J400" s="236"/>
    </row>
    <row r="401" customFormat="false" ht="15" hidden="true" customHeight="false" outlineLevel="0" collapsed="false">
      <c r="A401" s="38"/>
      <c r="B401" s="461"/>
      <c r="C401" s="229"/>
      <c r="D401" s="229"/>
      <c r="E401" s="230" t="s">
        <v>239</v>
      </c>
      <c r="F401" s="236" t="n">
        <f aca="false">G401+H401+I401+J401</f>
        <v>1057.2</v>
      </c>
      <c r="G401" s="236" t="n">
        <f aca="false">G409</f>
        <v>0</v>
      </c>
      <c r="H401" s="367"/>
      <c r="I401" s="236" t="n">
        <f aca="false">I409</f>
        <v>1057.2</v>
      </c>
      <c r="J401" s="236" t="n">
        <f aca="false">J409</f>
        <v>0</v>
      </c>
    </row>
    <row r="402" customFormat="false" ht="15" hidden="true" customHeight="false" outlineLevel="0" collapsed="false">
      <c r="A402" s="38"/>
      <c r="B402" s="461"/>
      <c r="C402" s="229"/>
      <c r="D402" s="229"/>
      <c r="E402" s="218" t="s">
        <v>238</v>
      </c>
      <c r="F402" s="236"/>
      <c r="G402" s="236"/>
      <c r="H402" s="367"/>
      <c r="I402" s="236"/>
      <c r="J402" s="236"/>
    </row>
    <row r="403" customFormat="false" ht="15" hidden="true" customHeight="false" outlineLevel="0" collapsed="false">
      <c r="A403" s="38"/>
      <c r="B403" s="461"/>
      <c r="C403" s="229"/>
      <c r="D403" s="229"/>
      <c r="E403" s="230" t="s">
        <v>240</v>
      </c>
      <c r="F403" s="236" t="n">
        <f aca="false">G403+H403+I403+J403</f>
        <v>1013.1</v>
      </c>
      <c r="G403" s="236" t="n">
        <f aca="false">G411</f>
        <v>0</v>
      </c>
      <c r="H403" s="367"/>
      <c r="I403" s="236" t="n">
        <f aca="false">I411</f>
        <v>1013.1</v>
      </c>
      <c r="J403" s="236" t="n">
        <f aca="false">J411</f>
        <v>0</v>
      </c>
    </row>
    <row r="404" customFormat="false" ht="15" hidden="true" customHeight="false" outlineLevel="0" collapsed="false">
      <c r="A404" s="38"/>
      <c r="B404" s="215"/>
      <c r="C404" s="229"/>
      <c r="D404" s="229"/>
      <c r="E404" s="218" t="s">
        <v>238</v>
      </c>
      <c r="F404" s="236"/>
      <c r="G404" s="236"/>
      <c r="H404" s="367"/>
      <c r="I404" s="236"/>
      <c r="J404" s="236"/>
    </row>
    <row r="405" customFormat="false" ht="15" hidden="true" customHeight="false" outlineLevel="0" collapsed="false">
      <c r="A405" s="32"/>
      <c r="B405" s="32" t="s">
        <v>94</v>
      </c>
      <c r="C405" s="32"/>
      <c r="D405" s="218"/>
      <c r="E405" s="32"/>
      <c r="F405" s="587" t="n">
        <f aca="false">F403+F401+F399</f>
        <v>2902.675</v>
      </c>
      <c r="G405" s="587" t="n">
        <f aca="false">G403+G401+G399</f>
        <v>0</v>
      </c>
      <c r="H405" s="587" t="n">
        <f aca="false">H403+H401+H399</f>
        <v>0</v>
      </c>
      <c r="I405" s="587" t="n">
        <f aca="false">I403+I401+I399</f>
        <v>2902.675</v>
      </c>
      <c r="J405" s="587" t="n">
        <f aca="false">J403+J401+J399</f>
        <v>0</v>
      </c>
    </row>
    <row r="406" customFormat="false" ht="15" hidden="true" customHeight="true" outlineLevel="0" collapsed="false">
      <c r="A406" s="588" t="n">
        <v>41642</v>
      </c>
      <c r="B406" s="526" t="s">
        <v>278</v>
      </c>
      <c r="C406" s="229" t="s">
        <v>276</v>
      </c>
      <c r="D406" s="229" t="s">
        <v>279</v>
      </c>
      <c r="E406" s="230"/>
      <c r="F406" s="283" t="n">
        <f aca="false">G406+H406+I406+J406</f>
        <v>832.375</v>
      </c>
      <c r="G406" s="589" t="n">
        <v>0</v>
      </c>
      <c r="H406" s="589" t="n">
        <v>0</v>
      </c>
      <c r="I406" s="551" t="n">
        <v>832.375</v>
      </c>
      <c r="J406" s="589" t="n">
        <v>0</v>
      </c>
    </row>
    <row r="407" customFormat="false" ht="90" hidden="true" customHeight="false" outlineLevel="0" collapsed="false">
      <c r="A407" s="588"/>
      <c r="B407" s="526" t="s">
        <v>73</v>
      </c>
      <c r="C407" s="229"/>
      <c r="D407" s="229"/>
      <c r="E407" s="230" t="s">
        <v>237</v>
      </c>
      <c r="F407" s="283"/>
      <c r="G407" s="589"/>
      <c r="H407" s="589"/>
      <c r="I407" s="551"/>
      <c r="J407" s="589"/>
    </row>
    <row r="408" customFormat="false" ht="15" hidden="true" customHeight="false" outlineLevel="0" collapsed="false">
      <c r="A408" s="588"/>
      <c r="B408" s="461"/>
      <c r="C408" s="229"/>
      <c r="D408" s="229"/>
      <c r="E408" s="218" t="s">
        <v>238</v>
      </c>
      <c r="F408" s="283"/>
      <c r="G408" s="589"/>
      <c r="H408" s="589"/>
      <c r="I408" s="551"/>
      <c r="J408" s="589"/>
    </row>
    <row r="409" customFormat="false" ht="15" hidden="true" customHeight="false" outlineLevel="0" collapsed="false">
      <c r="A409" s="588"/>
      <c r="B409" s="461"/>
      <c r="C409" s="229"/>
      <c r="D409" s="229"/>
      <c r="E409" s="230" t="s">
        <v>239</v>
      </c>
      <c r="F409" s="283" t="n">
        <f aca="false">G409+H409+I409+J409</f>
        <v>1057.2</v>
      </c>
      <c r="G409" s="590" t="n">
        <v>0</v>
      </c>
      <c r="H409" s="371" t="n">
        <v>0</v>
      </c>
      <c r="I409" s="551" t="n">
        <v>1057.2</v>
      </c>
      <c r="J409" s="590" t="n">
        <v>0</v>
      </c>
    </row>
    <row r="410" customFormat="false" ht="15" hidden="true" customHeight="false" outlineLevel="0" collapsed="false">
      <c r="A410" s="588"/>
      <c r="B410" s="461"/>
      <c r="C410" s="229"/>
      <c r="D410" s="229"/>
      <c r="E410" s="218" t="s">
        <v>238</v>
      </c>
      <c r="F410" s="283"/>
      <c r="G410" s="590"/>
      <c r="H410" s="371"/>
      <c r="I410" s="551"/>
      <c r="J410" s="590"/>
    </row>
    <row r="411" customFormat="false" ht="15" hidden="true" customHeight="false" outlineLevel="0" collapsed="false">
      <c r="A411" s="588"/>
      <c r="B411" s="461"/>
      <c r="C411" s="229"/>
      <c r="D411" s="229"/>
      <c r="E411" s="230" t="s">
        <v>240</v>
      </c>
      <c r="F411" s="283" t="n">
        <f aca="false">G411+H411+I411+J411</f>
        <v>1013.1</v>
      </c>
      <c r="G411" s="589" t="n">
        <v>0</v>
      </c>
      <c r="H411" s="589" t="n">
        <v>0</v>
      </c>
      <c r="I411" s="551" t="n">
        <v>1013.1</v>
      </c>
      <c r="J411" s="589" t="n">
        <v>0</v>
      </c>
    </row>
    <row r="412" customFormat="false" ht="15" hidden="true" customHeight="false" outlineLevel="0" collapsed="false">
      <c r="A412" s="588"/>
      <c r="B412" s="215"/>
      <c r="C412" s="229"/>
      <c r="D412" s="229"/>
      <c r="E412" s="218" t="s">
        <v>238</v>
      </c>
      <c r="F412" s="283"/>
      <c r="G412" s="589"/>
      <c r="H412" s="589"/>
      <c r="I412" s="551"/>
      <c r="J412" s="589"/>
    </row>
    <row r="413" customFormat="false" ht="15" hidden="true" customHeight="false" outlineLevel="0" collapsed="false">
      <c r="A413" s="591"/>
      <c r="B413" s="32" t="s">
        <v>94</v>
      </c>
      <c r="C413" s="32"/>
      <c r="D413" s="218"/>
      <c r="E413" s="32"/>
      <c r="F413" s="522" t="n">
        <f aca="false">F411+F409+F406</f>
        <v>2902.675</v>
      </c>
      <c r="G413" s="522" t="n">
        <f aca="false">G411+G409+G406</f>
        <v>0</v>
      </c>
      <c r="H413" s="522" t="n">
        <f aca="false">H411+H409+H406</f>
        <v>0</v>
      </c>
      <c r="I413" s="522" t="n">
        <f aca="false">I411+I409+I406</f>
        <v>2902.675</v>
      </c>
      <c r="J413" s="522" t="n">
        <f aca="false">J411+J409+J406</f>
        <v>0</v>
      </c>
    </row>
    <row r="414" customFormat="false" ht="15.75" hidden="true" customHeight="false" outlineLevel="0" collapsed="false">
      <c r="A414" s="381"/>
    </row>
    <row r="415" customFormat="false" ht="15.75" hidden="true" customHeight="false" outlineLevel="0" collapsed="false">
      <c r="A415" s="381" t="s">
        <v>280</v>
      </c>
    </row>
    <row r="416" customFormat="false" ht="15.75" hidden="true" customHeight="false" outlineLevel="0" collapsed="false">
      <c r="A416" s="392" t="s">
        <v>180</v>
      </c>
      <c r="B416" s="392"/>
      <c r="C416" s="392"/>
      <c r="D416" s="392"/>
      <c r="E416" s="392"/>
      <c r="F416" s="392"/>
      <c r="G416" s="392"/>
      <c r="H416" s="392"/>
      <c r="I416" s="392"/>
      <c r="J416" s="392"/>
      <c r="K416" s="392"/>
    </row>
    <row r="417" customFormat="false" ht="15.75" hidden="true" customHeight="false" outlineLevel="0" collapsed="false">
      <c r="A417" s="392" t="s">
        <v>281</v>
      </c>
      <c r="B417" s="392"/>
      <c r="C417" s="392"/>
      <c r="D417" s="392"/>
      <c r="E417" s="392"/>
      <c r="F417" s="392"/>
      <c r="G417" s="392"/>
    </row>
    <row r="418" customFormat="false" ht="15.75" hidden="true" customHeight="false" outlineLevel="0" collapsed="false">
      <c r="A418" s="392" t="s">
        <v>282</v>
      </c>
      <c r="B418" s="392"/>
      <c r="C418" s="392"/>
      <c r="D418" s="392"/>
      <c r="E418" s="392"/>
      <c r="F418" s="392"/>
      <c r="G418" s="392"/>
      <c r="H418" s="392"/>
      <c r="I418" s="392"/>
      <c r="J418" s="392"/>
      <c r="K418" s="392"/>
    </row>
    <row r="419" customFormat="false" ht="15.75" hidden="true" customHeight="false" outlineLevel="0" collapsed="false">
      <c r="A419" s="383"/>
    </row>
    <row r="420" customFormat="false" ht="131.25" hidden="true" customHeight="true" outlineLevel="0" collapsed="false">
      <c r="A420" s="151" t="s">
        <v>183</v>
      </c>
      <c r="B420" s="28" t="s">
        <v>283</v>
      </c>
      <c r="C420" s="28" t="s">
        <v>284</v>
      </c>
      <c r="D420" s="28" t="s">
        <v>285</v>
      </c>
      <c r="E420" s="28" t="s">
        <v>286</v>
      </c>
      <c r="F420" s="28" t="s">
        <v>287</v>
      </c>
      <c r="G420" s="28" t="s">
        <v>466</v>
      </c>
      <c r="H420" s="28" t="s">
        <v>467</v>
      </c>
      <c r="I420" s="28"/>
      <c r="J420" s="28" t="s">
        <v>288</v>
      </c>
      <c r="K420" s="28" t="s">
        <v>289</v>
      </c>
    </row>
    <row r="421" customFormat="false" ht="15" hidden="true" customHeight="false" outlineLevel="0" collapsed="false">
      <c r="A421" s="33" t="s">
        <v>9</v>
      </c>
      <c r="B421" s="28"/>
      <c r="C421" s="28"/>
      <c r="D421" s="28"/>
      <c r="E421" s="28"/>
      <c r="F421" s="28"/>
      <c r="G421" s="28"/>
      <c r="H421" s="28"/>
      <c r="I421" s="28"/>
      <c r="J421" s="28"/>
      <c r="K421" s="28"/>
    </row>
    <row r="422" customFormat="false" ht="15" hidden="true" customHeight="false" outlineLevel="0" collapsed="false">
      <c r="A422" s="227" t="n">
        <v>1</v>
      </c>
      <c r="B422" s="227" t="n">
        <v>2</v>
      </c>
      <c r="C422" s="227" t="n">
        <v>3</v>
      </c>
      <c r="D422" s="227" t="n">
        <v>4</v>
      </c>
      <c r="E422" s="227" t="n">
        <v>5</v>
      </c>
      <c r="F422" s="227" t="n">
        <v>6</v>
      </c>
      <c r="G422" s="227" t="n">
        <v>7</v>
      </c>
      <c r="H422" s="592" t="n">
        <v>8</v>
      </c>
      <c r="I422" s="592"/>
      <c r="J422" s="227" t="n">
        <v>9</v>
      </c>
      <c r="K422" s="374" t="n">
        <v>10</v>
      </c>
    </row>
    <row r="423" customFormat="false" ht="120.75" hidden="true" customHeight="true" outlineLevel="0" collapsed="false">
      <c r="A423" s="35" t="n">
        <v>1</v>
      </c>
      <c r="B423" s="218" t="s">
        <v>290</v>
      </c>
      <c r="C423" s="32" t="s">
        <v>196</v>
      </c>
      <c r="D423" s="32" t="s">
        <v>291</v>
      </c>
      <c r="E423" s="32" t="s">
        <v>292</v>
      </c>
      <c r="F423" s="35" t="s">
        <v>177</v>
      </c>
      <c r="G423" s="218" t="n">
        <v>73.5</v>
      </c>
      <c r="H423" s="38" t="s">
        <v>468</v>
      </c>
      <c r="I423" s="38"/>
      <c r="J423" s="32" t="s">
        <v>293</v>
      </c>
      <c r="K423" s="277" t="s">
        <v>294</v>
      </c>
    </row>
    <row r="424" customFormat="false" ht="15" hidden="true" customHeight="true" outlineLevel="0" collapsed="false">
      <c r="A424" s="29" t="n">
        <v>2</v>
      </c>
      <c r="B424" s="229" t="s">
        <v>295</v>
      </c>
      <c r="C424" s="38" t="s">
        <v>198</v>
      </c>
      <c r="D424" s="38" t="s">
        <v>296</v>
      </c>
      <c r="E424" s="38" t="s">
        <v>292</v>
      </c>
      <c r="F424" s="213" t="s">
        <v>297</v>
      </c>
      <c r="G424" s="229" t="n">
        <v>1.2</v>
      </c>
      <c r="H424" s="38" t="s">
        <v>468</v>
      </c>
      <c r="I424" s="38"/>
      <c r="J424" s="38" t="s">
        <v>293</v>
      </c>
      <c r="K424" s="38" t="s">
        <v>294</v>
      </c>
    </row>
    <row r="425" customFormat="false" ht="165" hidden="true" customHeight="false" outlineLevel="0" collapsed="false">
      <c r="A425" s="29"/>
      <c r="B425" s="229"/>
      <c r="C425" s="38"/>
      <c r="D425" s="38"/>
      <c r="E425" s="38"/>
      <c r="F425" s="35" t="s">
        <v>298</v>
      </c>
      <c r="G425" s="229"/>
      <c r="H425" s="38"/>
      <c r="I425" s="38"/>
      <c r="J425" s="38"/>
      <c r="K425" s="38"/>
    </row>
    <row r="426" customFormat="false" ht="135.75" hidden="true" customHeight="true" outlineLevel="0" collapsed="false">
      <c r="A426" s="35" t="n">
        <v>3</v>
      </c>
      <c r="B426" s="218" t="s">
        <v>299</v>
      </c>
      <c r="C426" s="32" t="s">
        <v>198</v>
      </c>
      <c r="D426" s="32" t="s">
        <v>300</v>
      </c>
      <c r="E426" s="32" t="s">
        <v>292</v>
      </c>
      <c r="F426" s="35" t="s">
        <v>301</v>
      </c>
      <c r="G426" s="218" t="n">
        <v>10</v>
      </c>
      <c r="H426" s="38" t="s">
        <v>468</v>
      </c>
      <c r="I426" s="38"/>
      <c r="J426" s="32" t="s">
        <v>114</v>
      </c>
      <c r="K426" s="277" t="s">
        <v>294</v>
      </c>
    </row>
    <row r="427" customFormat="false" ht="120.75" hidden="true" customHeight="true" outlineLevel="0" collapsed="false">
      <c r="A427" s="35" t="n">
        <v>4</v>
      </c>
      <c r="B427" s="218" t="s">
        <v>302</v>
      </c>
      <c r="C427" s="32" t="s">
        <v>196</v>
      </c>
      <c r="D427" s="32" t="s">
        <v>303</v>
      </c>
      <c r="E427" s="32" t="s">
        <v>292</v>
      </c>
      <c r="F427" s="32" t="s">
        <v>177</v>
      </c>
      <c r="G427" s="218" t="n">
        <v>91</v>
      </c>
      <c r="H427" s="38" t="s">
        <v>468</v>
      </c>
      <c r="I427" s="38"/>
      <c r="J427" s="32" t="s">
        <v>304</v>
      </c>
      <c r="K427" s="277" t="s">
        <v>294</v>
      </c>
    </row>
    <row r="428" customFormat="false" ht="150.75" hidden="true" customHeight="true" outlineLevel="0" collapsed="false">
      <c r="A428" s="35" t="n">
        <v>5</v>
      </c>
      <c r="B428" s="218" t="s">
        <v>305</v>
      </c>
      <c r="C428" s="32" t="s">
        <v>306</v>
      </c>
      <c r="D428" s="218" t="s">
        <v>307</v>
      </c>
      <c r="E428" s="32" t="s">
        <v>292</v>
      </c>
      <c r="F428" s="32" t="s">
        <v>177</v>
      </c>
      <c r="G428" s="218" t="n">
        <v>165</v>
      </c>
      <c r="H428" s="38" t="s">
        <v>469</v>
      </c>
      <c r="I428" s="38"/>
      <c r="J428" s="32" t="s">
        <v>62</v>
      </c>
      <c r="K428" s="277" t="s">
        <v>294</v>
      </c>
    </row>
    <row r="429" customFormat="false" ht="150.75" hidden="true" customHeight="true" outlineLevel="0" collapsed="false">
      <c r="A429" s="35" t="n">
        <v>6</v>
      </c>
      <c r="B429" s="218" t="s">
        <v>308</v>
      </c>
      <c r="C429" s="32" t="s">
        <v>202</v>
      </c>
      <c r="D429" s="32" t="s">
        <v>309</v>
      </c>
      <c r="E429" s="32" t="s">
        <v>292</v>
      </c>
      <c r="F429" s="32" t="s">
        <v>177</v>
      </c>
      <c r="G429" s="218" t="n">
        <v>13.4</v>
      </c>
      <c r="H429" s="38" t="s">
        <v>468</v>
      </c>
      <c r="I429" s="38"/>
      <c r="J429" s="32" t="s">
        <v>304</v>
      </c>
      <c r="K429" s="277" t="s">
        <v>294</v>
      </c>
    </row>
    <row r="430" customFormat="false" ht="15" hidden="true" customHeight="true" outlineLevel="0" collapsed="false">
      <c r="A430" s="29" t="n">
        <v>7</v>
      </c>
      <c r="B430" s="229" t="s">
        <v>310</v>
      </c>
      <c r="C430" s="38" t="s">
        <v>198</v>
      </c>
      <c r="D430" s="38" t="s">
        <v>311</v>
      </c>
      <c r="E430" s="38" t="s">
        <v>292</v>
      </c>
      <c r="F430" s="213" t="s">
        <v>312</v>
      </c>
      <c r="G430" s="229" t="n">
        <v>100</v>
      </c>
      <c r="H430" s="38" t="s">
        <v>468</v>
      </c>
      <c r="I430" s="38"/>
      <c r="J430" s="38" t="s">
        <v>114</v>
      </c>
      <c r="K430" s="38" t="s">
        <v>294</v>
      </c>
    </row>
    <row r="431" customFormat="false" ht="15" hidden="true" customHeight="false" outlineLevel="0" collapsed="false">
      <c r="A431" s="29"/>
      <c r="B431" s="229"/>
      <c r="C431" s="38"/>
      <c r="D431" s="38"/>
      <c r="E431" s="38"/>
      <c r="F431" s="213"/>
      <c r="G431" s="229"/>
      <c r="H431" s="38"/>
      <c r="I431" s="38"/>
      <c r="J431" s="38"/>
      <c r="K431" s="38"/>
    </row>
    <row r="432" customFormat="false" ht="165" hidden="true" customHeight="false" outlineLevel="0" collapsed="false">
      <c r="A432" s="29"/>
      <c r="B432" s="229"/>
      <c r="C432" s="38"/>
      <c r="D432" s="38"/>
      <c r="E432" s="38"/>
      <c r="F432" s="35" t="s">
        <v>313</v>
      </c>
      <c r="G432" s="229"/>
      <c r="H432" s="38"/>
      <c r="I432" s="38"/>
      <c r="J432" s="38"/>
      <c r="K432" s="38"/>
    </row>
    <row r="433" customFormat="false" ht="15" hidden="true" customHeight="true" outlineLevel="0" collapsed="false">
      <c r="A433" s="29" t="n">
        <v>8</v>
      </c>
      <c r="B433" s="38" t="s">
        <v>314</v>
      </c>
      <c r="C433" s="38" t="s">
        <v>198</v>
      </c>
      <c r="D433" s="38" t="s">
        <v>315</v>
      </c>
      <c r="E433" s="38" t="s">
        <v>292</v>
      </c>
      <c r="F433" s="213" t="s">
        <v>316</v>
      </c>
      <c r="G433" s="229" t="n">
        <v>100</v>
      </c>
      <c r="H433" s="38" t="s">
        <v>468</v>
      </c>
      <c r="I433" s="38"/>
      <c r="J433" s="38" t="s">
        <v>114</v>
      </c>
      <c r="K433" s="38" t="s">
        <v>294</v>
      </c>
    </row>
    <row r="434" customFormat="false" ht="15" hidden="true" customHeight="false" outlineLevel="0" collapsed="false">
      <c r="A434" s="29"/>
      <c r="B434" s="38"/>
      <c r="C434" s="38"/>
      <c r="D434" s="38"/>
      <c r="E434" s="38"/>
      <c r="F434" s="213"/>
      <c r="G434" s="229"/>
      <c r="H434" s="38"/>
      <c r="I434" s="38"/>
      <c r="J434" s="38"/>
      <c r="K434" s="38"/>
    </row>
    <row r="435" customFormat="false" ht="165" hidden="true" customHeight="false" outlineLevel="0" collapsed="false">
      <c r="A435" s="29"/>
      <c r="B435" s="38"/>
      <c r="C435" s="38"/>
      <c r="D435" s="38"/>
      <c r="E435" s="38"/>
      <c r="F435" s="35" t="s">
        <v>317</v>
      </c>
      <c r="G435" s="229"/>
      <c r="H435" s="38"/>
      <c r="I435" s="38"/>
      <c r="J435" s="38"/>
      <c r="K435" s="38"/>
    </row>
    <row r="436" customFormat="false" ht="105.75" hidden="true" customHeight="true" outlineLevel="0" collapsed="false">
      <c r="A436" s="35" t="n">
        <v>9</v>
      </c>
      <c r="B436" s="32" t="s">
        <v>318</v>
      </c>
      <c r="C436" s="32" t="s">
        <v>206</v>
      </c>
      <c r="D436" s="32" t="s">
        <v>319</v>
      </c>
      <c r="E436" s="32" t="s">
        <v>292</v>
      </c>
      <c r="F436" s="32" t="s">
        <v>177</v>
      </c>
      <c r="G436" s="218" t="n">
        <v>17</v>
      </c>
      <c r="H436" s="38" t="s">
        <v>468</v>
      </c>
      <c r="I436" s="38"/>
      <c r="J436" s="32" t="s">
        <v>320</v>
      </c>
      <c r="K436" s="277" t="s">
        <v>294</v>
      </c>
    </row>
    <row r="437" customFormat="false" ht="135.75" hidden="true" customHeight="true" outlineLevel="0" collapsed="false">
      <c r="A437" s="35" t="n">
        <v>10</v>
      </c>
      <c r="B437" s="218" t="s">
        <v>321</v>
      </c>
      <c r="C437" s="32" t="s">
        <v>206</v>
      </c>
      <c r="D437" s="218" t="s">
        <v>322</v>
      </c>
      <c r="E437" s="32" t="s">
        <v>292</v>
      </c>
      <c r="F437" s="32" t="s">
        <v>177</v>
      </c>
      <c r="G437" s="32" t="n">
        <v>1</v>
      </c>
      <c r="H437" s="38" t="s">
        <v>468</v>
      </c>
      <c r="I437" s="38"/>
      <c r="J437" s="32" t="s">
        <v>114</v>
      </c>
      <c r="K437" s="277" t="s">
        <v>294</v>
      </c>
    </row>
    <row r="438" customFormat="false" ht="150.75" hidden="true" customHeight="true" outlineLevel="0" collapsed="false">
      <c r="A438" s="35" t="n">
        <v>11</v>
      </c>
      <c r="B438" s="218" t="s">
        <v>323</v>
      </c>
      <c r="C438" s="32" t="s">
        <v>198</v>
      </c>
      <c r="D438" s="32" t="s">
        <v>324</v>
      </c>
      <c r="E438" s="32" t="s">
        <v>325</v>
      </c>
      <c r="F438" s="35" t="s">
        <v>326</v>
      </c>
      <c r="G438" s="32" t="s">
        <v>177</v>
      </c>
      <c r="H438" s="38" t="s">
        <v>468</v>
      </c>
      <c r="I438" s="38"/>
      <c r="J438" s="32" t="s">
        <v>114</v>
      </c>
      <c r="K438" s="277" t="s">
        <v>294</v>
      </c>
    </row>
    <row r="439" customFormat="false" ht="15" hidden="true" customHeight="true" outlineLevel="0" collapsed="false">
      <c r="A439" s="29" t="n">
        <v>12</v>
      </c>
      <c r="B439" s="229" t="s">
        <v>327</v>
      </c>
      <c r="C439" s="38" t="s">
        <v>198</v>
      </c>
      <c r="D439" s="38" t="s">
        <v>328</v>
      </c>
      <c r="E439" s="38" t="s">
        <v>292</v>
      </c>
      <c r="F439" s="213" t="s">
        <v>329</v>
      </c>
      <c r="G439" s="38" t="s">
        <v>177</v>
      </c>
      <c r="H439" s="38" t="s">
        <v>468</v>
      </c>
      <c r="I439" s="38"/>
      <c r="J439" s="38" t="s">
        <v>114</v>
      </c>
      <c r="K439" s="38" t="s">
        <v>294</v>
      </c>
    </row>
    <row r="440" customFormat="false" ht="210" hidden="true" customHeight="false" outlineLevel="0" collapsed="false">
      <c r="A440" s="29"/>
      <c r="B440" s="229"/>
      <c r="C440" s="38"/>
      <c r="D440" s="38"/>
      <c r="E440" s="38"/>
      <c r="F440" s="35" t="s">
        <v>330</v>
      </c>
      <c r="G440" s="38"/>
      <c r="H440" s="38"/>
      <c r="I440" s="38"/>
      <c r="J440" s="38"/>
      <c r="K440" s="38"/>
    </row>
    <row r="441" customFormat="false" ht="15" hidden="true" customHeight="true" outlineLevel="0" collapsed="false">
      <c r="A441" s="29" t="n">
        <v>13</v>
      </c>
      <c r="B441" s="38" t="s">
        <v>331</v>
      </c>
      <c r="C441" s="38" t="s">
        <v>198</v>
      </c>
      <c r="D441" s="38" t="s">
        <v>332</v>
      </c>
      <c r="E441" s="38" t="s">
        <v>333</v>
      </c>
      <c r="F441" s="213" t="s">
        <v>334</v>
      </c>
      <c r="G441" s="38" t="n">
        <v>13</v>
      </c>
      <c r="H441" s="38" t="s">
        <v>468</v>
      </c>
      <c r="I441" s="38" t="s">
        <v>335</v>
      </c>
      <c r="J441" s="38"/>
      <c r="K441" s="38" t="s">
        <v>294</v>
      </c>
    </row>
    <row r="442" customFormat="false" ht="195" hidden="true" customHeight="false" outlineLevel="0" collapsed="false">
      <c r="A442" s="29"/>
      <c r="B442" s="38"/>
      <c r="C442" s="38"/>
      <c r="D442" s="38"/>
      <c r="E442" s="38"/>
      <c r="F442" s="35" t="s">
        <v>336</v>
      </c>
      <c r="G442" s="38"/>
      <c r="H442" s="38"/>
      <c r="I442" s="38"/>
      <c r="J442" s="38"/>
      <c r="K442" s="38"/>
    </row>
    <row r="443" customFormat="false" ht="120.75" hidden="true" customHeight="true" outlineLevel="0" collapsed="false">
      <c r="A443" s="35" t="n">
        <v>14</v>
      </c>
      <c r="B443" s="32" t="s">
        <v>337</v>
      </c>
      <c r="C443" s="32" t="s">
        <v>217</v>
      </c>
      <c r="D443" s="32" t="s">
        <v>338</v>
      </c>
      <c r="E443" s="32" t="s">
        <v>333</v>
      </c>
      <c r="F443" s="32" t="s">
        <v>177</v>
      </c>
      <c r="G443" s="32" t="n">
        <v>950</v>
      </c>
      <c r="H443" s="32" t="s">
        <v>468</v>
      </c>
      <c r="I443" s="38" t="s">
        <v>339</v>
      </c>
      <c r="J443" s="38"/>
      <c r="K443" s="277" t="s">
        <v>294</v>
      </c>
    </row>
    <row r="444" customFormat="false" ht="120.75" hidden="true" customHeight="true" outlineLevel="0" collapsed="false">
      <c r="A444" s="35" t="n">
        <v>15</v>
      </c>
      <c r="B444" s="32" t="s">
        <v>340</v>
      </c>
      <c r="C444" s="32" t="s">
        <v>217</v>
      </c>
      <c r="D444" s="32" t="s">
        <v>341</v>
      </c>
      <c r="E444" s="32" t="s">
        <v>333</v>
      </c>
      <c r="F444" s="32" t="s">
        <v>177</v>
      </c>
      <c r="G444" s="32" t="n">
        <v>95</v>
      </c>
      <c r="H444" s="32" t="s">
        <v>468</v>
      </c>
      <c r="I444" s="38" t="s">
        <v>342</v>
      </c>
      <c r="J444" s="38"/>
      <c r="K444" s="277" t="s">
        <v>294</v>
      </c>
    </row>
    <row r="445" customFormat="false" ht="15" hidden="true" customHeight="true" outlineLevel="0" collapsed="false">
      <c r="A445" s="29" t="n">
        <v>16</v>
      </c>
      <c r="B445" s="229" t="s">
        <v>343</v>
      </c>
      <c r="C445" s="38" t="s">
        <v>198</v>
      </c>
      <c r="D445" s="229" t="s">
        <v>344</v>
      </c>
      <c r="E445" s="38" t="s">
        <v>333</v>
      </c>
      <c r="F445" s="213" t="s">
        <v>297</v>
      </c>
      <c r="G445" s="38" t="n">
        <v>7.7</v>
      </c>
      <c r="H445" s="38" t="s">
        <v>468</v>
      </c>
      <c r="I445" s="38" t="s">
        <v>62</v>
      </c>
      <c r="J445" s="38"/>
      <c r="K445" s="38" t="s">
        <v>294</v>
      </c>
    </row>
    <row r="446" customFormat="false" ht="150" hidden="true" customHeight="false" outlineLevel="0" collapsed="false">
      <c r="A446" s="29"/>
      <c r="B446" s="229"/>
      <c r="C446" s="38"/>
      <c r="D446" s="229"/>
      <c r="E446" s="38"/>
      <c r="F446" s="35" t="s">
        <v>345</v>
      </c>
      <c r="G446" s="38"/>
      <c r="H446" s="38"/>
      <c r="I446" s="38"/>
      <c r="J446" s="38"/>
      <c r="K446" s="38"/>
    </row>
    <row r="447" customFormat="false" ht="105.75" hidden="true" customHeight="true" outlineLevel="0" collapsed="false">
      <c r="A447" s="35" t="n">
        <v>17</v>
      </c>
      <c r="B447" s="218" t="s">
        <v>346</v>
      </c>
      <c r="C447" s="32" t="s">
        <v>217</v>
      </c>
      <c r="D447" s="32" t="s">
        <v>347</v>
      </c>
      <c r="E447" s="32" t="s">
        <v>333</v>
      </c>
      <c r="F447" s="32" t="s">
        <v>177</v>
      </c>
      <c r="G447" s="218" t="n">
        <v>3890</v>
      </c>
      <c r="H447" s="32" t="s">
        <v>468</v>
      </c>
      <c r="I447" s="38" t="s">
        <v>62</v>
      </c>
      <c r="J447" s="38"/>
      <c r="K447" s="277" t="s">
        <v>294</v>
      </c>
    </row>
    <row r="448" customFormat="false" ht="15.75" hidden="true" customHeight="false" outlineLevel="0" collapsed="false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</row>
    <row r="449" customFormat="false" ht="15.75" hidden="true" customHeight="false" outlineLevel="0" collapsed="false">
      <c r="A449" s="383"/>
    </row>
    <row r="450" customFormat="false" ht="15" hidden="true" customHeight="false" outlineLevel="0" collapsed="false">
      <c r="A450" s="593" t="s">
        <v>74</v>
      </c>
    </row>
    <row r="451" customFormat="false" ht="15" hidden="true" customHeight="false" outlineLevel="0" collapsed="false">
      <c r="A451" s="594" t="s">
        <v>348</v>
      </c>
    </row>
    <row r="452" customFormat="false" ht="15" hidden="true" customHeight="false" outlineLevel="0" collapsed="false">
      <c r="A452" s="594" t="s">
        <v>349</v>
      </c>
    </row>
    <row r="453" customFormat="false" ht="15" hidden="true" customHeight="false" outlineLevel="0" collapsed="false">
      <c r="A453" s="594" t="s">
        <v>350</v>
      </c>
    </row>
    <row r="454" customFormat="false" ht="15" hidden="true" customHeight="false" outlineLevel="0" collapsed="false">
      <c r="A454" s="594" t="s">
        <v>351</v>
      </c>
    </row>
    <row r="455" customFormat="false" ht="15" hidden="true" customHeight="false" outlineLevel="0" collapsed="false">
      <c r="A455" s="594" t="s">
        <v>352</v>
      </c>
    </row>
    <row r="456" customFormat="false" ht="15" hidden="true" customHeight="false" outlineLevel="0" collapsed="false">
      <c r="A456" s="594" t="s">
        <v>353</v>
      </c>
    </row>
    <row r="457" customFormat="false" ht="15.75" hidden="true" customHeight="false" outlineLevel="0" collapsed="false">
      <c r="A457" s="381"/>
    </row>
    <row r="458" customFormat="false" ht="15.75" hidden="true" customHeight="false" outlineLevel="0" collapsed="false">
      <c r="A458" s="381" t="s">
        <v>354</v>
      </c>
    </row>
    <row r="459" customFormat="false" ht="15.75" hidden="true" customHeight="false" outlineLevel="0" collapsed="false">
      <c r="A459" s="490"/>
    </row>
    <row r="460" customFormat="false" ht="15.75" hidden="true" customHeight="false" outlineLevel="0" collapsed="false">
      <c r="A460" s="393"/>
    </row>
    <row r="461" customFormat="false" ht="15.75" hidden="true" customHeight="false" outlineLevel="0" collapsed="false">
      <c r="A461" s="392" t="s">
        <v>355</v>
      </c>
      <c r="B461" s="392"/>
      <c r="C461" s="392"/>
      <c r="D461" s="392"/>
      <c r="E461" s="392"/>
      <c r="F461" s="392"/>
    </row>
    <row r="462" customFormat="false" ht="22.5" hidden="true" customHeight="false" outlineLevel="0" collapsed="false">
      <c r="A462" s="392" t="s">
        <v>356</v>
      </c>
      <c r="B462" s="392"/>
      <c r="C462" s="392"/>
      <c r="D462" s="392"/>
      <c r="E462" s="392"/>
      <c r="F462" s="392"/>
      <c r="G462" s="392"/>
      <c r="H462" s="392"/>
    </row>
    <row r="463" customFormat="false" ht="15.75" hidden="true" customHeight="false" outlineLevel="0" collapsed="false">
      <c r="A463" s="383"/>
    </row>
    <row r="464" customFormat="false" ht="15.75" hidden="true" customHeight="false" outlineLevel="0" collapsed="false">
      <c r="A464" s="391" t="s">
        <v>357</v>
      </c>
    </row>
    <row r="465" customFormat="false" ht="15.75" hidden="true" customHeight="false" outlineLevel="0" collapsed="false">
      <c r="A465" s="391" t="s">
        <v>358</v>
      </c>
    </row>
    <row r="466" customFormat="false" ht="15.75" hidden="true" customHeight="false" outlineLevel="0" collapsed="false">
      <c r="A466" s="391"/>
    </row>
    <row r="467" customFormat="false" ht="177.75" hidden="true" customHeight="true" outlineLevel="0" collapsed="false">
      <c r="A467" s="28" t="s">
        <v>359</v>
      </c>
      <c r="B467" s="28" t="s">
        <v>360</v>
      </c>
      <c r="C467" s="28" t="s">
        <v>361</v>
      </c>
      <c r="D467" s="28" t="s">
        <v>362</v>
      </c>
      <c r="E467" s="28" t="s">
        <v>363</v>
      </c>
      <c r="F467" s="28" t="s">
        <v>364</v>
      </c>
      <c r="G467" s="28"/>
      <c r="H467" s="28"/>
      <c r="I467" s="28"/>
      <c r="J467" s="28" t="s">
        <v>365</v>
      </c>
      <c r="K467" s="28"/>
      <c r="L467" s="28"/>
      <c r="M467" s="28"/>
      <c r="N467" s="28" t="s">
        <v>470</v>
      </c>
      <c r="O467" s="28"/>
      <c r="P467" s="28"/>
      <c r="Q467" s="28"/>
    </row>
    <row r="468" customFormat="false" ht="63.75" hidden="true" customHeight="false" outlineLevel="0" collapsed="false">
      <c r="A468" s="28"/>
      <c r="B468" s="28"/>
      <c r="C468" s="28"/>
      <c r="D468" s="28"/>
      <c r="E468" s="28"/>
      <c r="F468" s="33" t="s">
        <v>88</v>
      </c>
      <c r="G468" s="33" t="s">
        <v>89</v>
      </c>
      <c r="H468" s="33" t="s">
        <v>367</v>
      </c>
      <c r="I468" s="33" t="s">
        <v>366</v>
      </c>
      <c r="J468" s="33" t="s">
        <v>88</v>
      </c>
      <c r="K468" s="33" t="s">
        <v>89</v>
      </c>
      <c r="L468" s="33" t="s">
        <v>367</v>
      </c>
      <c r="M468" s="33" t="s">
        <v>366</v>
      </c>
      <c r="N468" s="33" t="s">
        <v>88</v>
      </c>
      <c r="O468" s="33" t="s">
        <v>89</v>
      </c>
      <c r="P468" s="33" t="s">
        <v>367</v>
      </c>
      <c r="Q468" s="161" t="s">
        <v>366</v>
      </c>
    </row>
    <row r="469" customFormat="false" ht="15" hidden="true" customHeight="false" outlineLevel="0" collapsed="false">
      <c r="A469" s="227" t="n">
        <v>1</v>
      </c>
      <c r="B469" s="227" t="n">
        <v>2</v>
      </c>
      <c r="C469" s="227" t="n">
        <v>3</v>
      </c>
      <c r="D469" s="227" t="n">
        <v>4</v>
      </c>
      <c r="E469" s="227" t="n">
        <v>5</v>
      </c>
      <c r="F469" s="227" t="n">
        <v>6</v>
      </c>
      <c r="G469" s="227" t="n">
        <v>7</v>
      </c>
      <c r="H469" s="227" t="n">
        <v>8</v>
      </c>
      <c r="I469" s="227" t="n">
        <v>9</v>
      </c>
      <c r="J469" s="227" t="n">
        <v>10</v>
      </c>
      <c r="K469" s="227" t="n">
        <v>11</v>
      </c>
      <c r="L469" s="227" t="n">
        <v>12</v>
      </c>
      <c r="M469" s="227" t="n">
        <v>13</v>
      </c>
      <c r="N469" s="227" t="n">
        <v>14</v>
      </c>
      <c r="O469" s="227" t="n">
        <v>15</v>
      </c>
      <c r="P469" s="227" t="n">
        <v>16</v>
      </c>
      <c r="Q469" s="374" t="n">
        <v>17</v>
      </c>
    </row>
    <row r="470" customFormat="false" ht="15.75" hidden="true" customHeight="true" outlineLevel="0" collapsed="false">
      <c r="A470" s="35" t="n">
        <v>1</v>
      </c>
      <c r="B470" s="495" t="s">
        <v>368</v>
      </c>
      <c r="C470" s="495"/>
      <c r="D470" s="495"/>
      <c r="E470" s="495"/>
      <c r="F470" s="495"/>
      <c r="G470" s="495"/>
      <c r="H470" s="495"/>
      <c r="I470" s="495"/>
      <c r="J470" s="495"/>
      <c r="K470" s="495"/>
      <c r="L470" s="495"/>
      <c r="M470" s="495"/>
      <c r="N470" s="495"/>
      <c r="O470" s="495"/>
      <c r="P470" s="495"/>
      <c r="Q470" s="495"/>
    </row>
    <row r="471" customFormat="false" ht="135" hidden="true" customHeight="false" outlineLevel="0" collapsed="false">
      <c r="A471" s="595" t="s">
        <v>15</v>
      </c>
      <c r="B471" s="32" t="s">
        <v>58</v>
      </c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376"/>
    </row>
    <row r="472" customFormat="false" ht="105" hidden="true" customHeight="false" outlineLevel="0" collapsed="false">
      <c r="A472" s="595" t="s">
        <v>20</v>
      </c>
      <c r="B472" s="32" t="s">
        <v>61</v>
      </c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376"/>
    </row>
    <row r="473" customFormat="false" ht="15.75" hidden="true" customHeight="true" outlineLevel="0" collapsed="false">
      <c r="A473" s="35" t="n">
        <v>2</v>
      </c>
      <c r="B473" s="495" t="s">
        <v>108</v>
      </c>
      <c r="C473" s="495"/>
      <c r="D473" s="495"/>
      <c r="E473" s="495"/>
      <c r="F473" s="495"/>
      <c r="G473" s="495"/>
      <c r="H473" s="495"/>
      <c r="I473" s="495"/>
      <c r="J473" s="495"/>
      <c r="K473" s="495"/>
      <c r="L473" s="495"/>
      <c r="M473" s="495"/>
      <c r="N473" s="495"/>
      <c r="O473" s="495"/>
      <c r="P473" s="495"/>
      <c r="Q473" s="495"/>
    </row>
    <row r="474" customFormat="false" ht="210" hidden="true" customHeight="false" outlineLevel="0" collapsed="false">
      <c r="A474" s="595" t="s">
        <v>268</v>
      </c>
      <c r="B474" s="32" t="s">
        <v>214</v>
      </c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376"/>
    </row>
    <row r="475" customFormat="false" ht="180" hidden="true" customHeight="false" outlineLevel="0" collapsed="false">
      <c r="A475" s="595" t="s">
        <v>39</v>
      </c>
      <c r="B475" s="32" t="s">
        <v>218</v>
      </c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376"/>
    </row>
    <row r="476" customFormat="false" ht="15.75" hidden="true" customHeight="true" outlineLevel="0" collapsed="false">
      <c r="A476" s="595" t="n">
        <v>3</v>
      </c>
      <c r="B476" s="375" t="s">
        <v>369</v>
      </c>
      <c r="C476" s="375"/>
      <c r="D476" s="375"/>
      <c r="E476" s="375"/>
      <c r="F476" s="375"/>
      <c r="G476" s="375"/>
      <c r="H476" s="375"/>
      <c r="I476" s="375"/>
      <c r="J476" s="375"/>
      <c r="K476" s="375"/>
      <c r="L476" s="375"/>
      <c r="M476" s="375"/>
      <c r="N476" s="375"/>
      <c r="O476" s="375"/>
      <c r="P476" s="375"/>
      <c r="Q476" s="375"/>
    </row>
    <row r="477" customFormat="false" ht="115.5" hidden="true" customHeight="false" outlineLevel="0" collapsed="false">
      <c r="A477" s="595" t="s">
        <v>45</v>
      </c>
      <c r="B477" s="41" t="s">
        <v>370</v>
      </c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376"/>
    </row>
    <row r="478" customFormat="false" ht="15.75" hidden="true" customHeight="false" outlineLevel="0" collapsed="false">
      <c r="A478" s="391"/>
    </row>
    <row r="479" customFormat="false" ht="15.75" hidden="true" customHeight="false" outlineLevel="0" collapsed="false">
      <c r="A479" s="383" t="s">
        <v>74</v>
      </c>
    </row>
    <row r="480" customFormat="false" ht="15.75" hidden="true" customHeight="false" outlineLevel="0" collapsed="false">
      <c r="A480" s="55" t="s">
        <v>371</v>
      </c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</row>
    <row r="481" customFormat="false" ht="15.75" hidden="true" customHeight="false" outlineLevel="0" collapsed="false">
      <c r="A481" s="383"/>
    </row>
    <row r="482" customFormat="false" ht="15.75" hidden="true" customHeight="false" outlineLevel="0" collapsed="false">
      <c r="A482" s="490"/>
    </row>
    <row r="483" customFormat="false" ht="15.75" hidden="true" customHeight="false" outlineLevel="0" collapsed="false">
      <c r="A483" s="381" t="s">
        <v>372</v>
      </c>
    </row>
    <row r="484" customFormat="false" ht="15.75" hidden="true" customHeight="false" outlineLevel="0" collapsed="false">
      <c r="A484" s="490"/>
    </row>
    <row r="485" customFormat="false" ht="15.75" hidden="true" customHeight="false" outlineLevel="0" collapsed="false">
      <c r="A485" s="392" t="s">
        <v>180</v>
      </c>
      <c r="B485" s="392"/>
      <c r="C485" s="392"/>
      <c r="D485" s="392"/>
      <c r="E485" s="392"/>
      <c r="F485" s="392"/>
    </row>
    <row r="486" customFormat="false" ht="15.75" hidden="true" customHeight="false" outlineLevel="0" collapsed="false">
      <c r="A486" s="392" t="s">
        <v>373</v>
      </c>
      <c r="B486" s="392"/>
      <c r="C486" s="392"/>
      <c r="D486" s="392"/>
      <c r="E486" s="392"/>
      <c r="F486" s="392"/>
    </row>
    <row r="487" customFormat="false" ht="15.75" hidden="true" customHeight="false" outlineLevel="0" collapsed="false">
      <c r="A487" s="24" t="s">
        <v>374</v>
      </c>
      <c r="B487" s="24"/>
      <c r="C487" s="24"/>
      <c r="D487" s="24"/>
      <c r="E487" s="24"/>
      <c r="F487" s="24"/>
    </row>
    <row r="488" customFormat="false" ht="15.75" hidden="true" customHeight="false" outlineLevel="0" collapsed="false">
      <c r="A488" s="382"/>
    </row>
    <row r="489" customFormat="false" ht="90" hidden="true" customHeight="true" outlineLevel="0" collapsed="false">
      <c r="A489" s="29" t="s">
        <v>359</v>
      </c>
      <c r="B489" s="29" t="s">
        <v>123</v>
      </c>
      <c r="C489" s="377" t="s">
        <v>375</v>
      </c>
      <c r="D489" s="29" t="s">
        <v>376</v>
      </c>
      <c r="E489" s="29"/>
      <c r="F489" s="29"/>
      <c r="G489" s="207" t="s">
        <v>471</v>
      </c>
    </row>
    <row r="490" customFormat="false" ht="15.75" hidden="true" customHeight="true" outlineLevel="0" collapsed="false">
      <c r="A490" s="29"/>
      <c r="B490" s="29"/>
      <c r="C490" s="213" t="s">
        <v>377</v>
      </c>
      <c r="D490" s="29" t="s">
        <v>378</v>
      </c>
      <c r="E490" s="29" t="s">
        <v>379</v>
      </c>
      <c r="F490" s="29"/>
      <c r="G490" s="493" t="s">
        <v>472</v>
      </c>
    </row>
    <row r="491" customFormat="false" ht="15" hidden="true" customHeight="false" outlineLevel="0" collapsed="false">
      <c r="A491" s="29"/>
      <c r="B491" s="29"/>
      <c r="C491" s="215"/>
      <c r="D491" s="29"/>
      <c r="E491" s="35" t="s">
        <v>78</v>
      </c>
      <c r="F491" s="35" t="s">
        <v>380</v>
      </c>
      <c r="G491" s="159"/>
    </row>
    <row r="492" customFormat="false" ht="15" hidden="true" customHeight="false" outlineLevel="0" collapsed="false">
      <c r="A492" s="200" t="n">
        <v>1</v>
      </c>
      <c r="B492" s="200" t="n">
        <v>2</v>
      </c>
      <c r="C492" s="200" t="n">
        <v>3</v>
      </c>
      <c r="D492" s="200" t="n">
        <v>4</v>
      </c>
      <c r="E492" s="200" t="n">
        <v>5</v>
      </c>
      <c r="F492" s="200" t="n">
        <v>6</v>
      </c>
      <c r="G492" s="225" t="n">
        <v>7</v>
      </c>
    </row>
    <row r="493" customFormat="false" ht="31.5" hidden="true" customHeight="true" outlineLevel="0" collapsed="false">
      <c r="A493" s="35" t="n">
        <v>1</v>
      </c>
      <c r="B493" s="29" t="s">
        <v>381</v>
      </c>
      <c r="C493" s="29"/>
      <c r="D493" s="29"/>
      <c r="E493" s="29"/>
      <c r="F493" s="29"/>
      <c r="G493" s="29"/>
    </row>
    <row r="494" customFormat="false" ht="120" hidden="true" customHeight="false" outlineLevel="0" collapsed="false">
      <c r="A494" s="387" t="s">
        <v>15</v>
      </c>
      <c r="B494" s="32" t="s">
        <v>382</v>
      </c>
      <c r="C494" s="32" t="s">
        <v>196</v>
      </c>
      <c r="D494" s="32" t="n">
        <v>73.5</v>
      </c>
      <c r="E494" s="32"/>
      <c r="F494" s="32"/>
      <c r="G494" s="277"/>
    </row>
    <row r="495" customFormat="false" ht="180" hidden="true" customHeight="false" outlineLevel="0" collapsed="false">
      <c r="A495" s="387" t="s">
        <v>20</v>
      </c>
      <c r="B495" s="32" t="s">
        <v>383</v>
      </c>
      <c r="C495" s="32" t="s">
        <v>198</v>
      </c>
      <c r="D495" s="32" t="n">
        <v>1.7</v>
      </c>
      <c r="E495" s="32"/>
      <c r="F495" s="32"/>
      <c r="G495" s="277"/>
    </row>
    <row r="496" customFormat="false" ht="240" hidden="true" customHeight="false" outlineLevel="0" collapsed="false">
      <c r="A496" s="387" t="s">
        <v>23</v>
      </c>
      <c r="B496" s="218" t="s">
        <v>384</v>
      </c>
      <c r="C496" s="32" t="s">
        <v>198</v>
      </c>
      <c r="D496" s="32" t="n">
        <v>10</v>
      </c>
      <c r="E496" s="32"/>
      <c r="F496" s="32"/>
      <c r="G496" s="277"/>
    </row>
    <row r="497" customFormat="false" ht="90" hidden="true" customHeight="false" outlineLevel="0" collapsed="false">
      <c r="A497" s="387" t="s">
        <v>385</v>
      </c>
      <c r="B497" s="32" t="s">
        <v>386</v>
      </c>
      <c r="C497" s="32" t="s">
        <v>196</v>
      </c>
      <c r="D497" s="32" t="n">
        <v>91</v>
      </c>
      <c r="E497" s="32"/>
      <c r="F497" s="32"/>
      <c r="G497" s="277"/>
    </row>
    <row r="498" customFormat="false" ht="120" hidden="true" customHeight="false" outlineLevel="0" collapsed="false">
      <c r="A498" s="387" t="s">
        <v>29</v>
      </c>
      <c r="B498" s="32" t="s">
        <v>387</v>
      </c>
      <c r="C498" s="32" t="s">
        <v>306</v>
      </c>
      <c r="D498" s="32" t="n">
        <v>165</v>
      </c>
      <c r="E498" s="32"/>
      <c r="F498" s="32"/>
      <c r="G498" s="277"/>
    </row>
    <row r="499" customFormat="false" ht="165" hidden="true" customHeight="false" outlineLevel="0" collapsed="false">
      <c r="A499" s="387" t="s">
        <v>388</v>
      </c>
      <c r="B499" s="32" t="s">
        <v>389</v>
      </c>
      <c r="C499" s="32" t="s">
        <v>202</v>
      </c>
      <c r="D499" s="32" t="n">
        <v>13.4</v>
      </c>
      <c r="E499" s="32"/>
      <c r="F499" s="32"/>
      <c r="G499" s="277"/>
    </row>
    <row r="500" customFormat="false" ht="225" hidden="true" customHeight="false" outlineLevel="0" collapsed="false">
      <c r="A500" s="387" t="s">
        <v>390</v>
      </c>
      <c r="B500" s="32" t="s">
        <v>391</v>
      </c>
      <c r="C500" s="32" t="s">
        <v>198</v>
      </c>
      <c r="D500" s="32" t="n">
        <v>100</v>
      </c>
      <c r="E500" s="32"/>
      <c r="F500" s="32"/>
      <c r="G500" s="277"/>
    </row>
    <row r="501" customFormat="false" ht="225" hidden="true" customHeight="false" outlineLevel="0" collapsed="false">
      <c r="A501" s="387" t="s">
        <v>392</v>
      </c>
      <c r="B501" s="32" t="s">
        <v>393</v>
      </c>
      <c r="C501" s="32" t="s">
        <v>198</v>
      </c>
      <c r="D501" s="32" t="n">
        <v>100</v>
      </c>
      <c r="E501" s="32"/>
      <c r="F501" s="32"/>
      <c r="G501" s="277"/>
    </row>
    <row r="502" customFormat="false" ht="135" hidden="true" customHeight="false" outlineLevel="0" collapsed="false">
      <c r="A502" s="387" t="s">
        <v>394</v>
      </c>
      <c r="B502" s="32" t="s">
        <v>395</v>
      </c>
      <c r="C502" s="32" t="s">
        <v>206</v>
      </c>
      <c r="D502" s="32" t="n">
        <v>17</v>
      </c>
      <c r="E502" s="32"/>
      <c r="F502" s="32"/>
      <c r="G502" s="277"/>
    </row>
    <row r="503" customFormat="false" ht="180" hidden="true" customHeight="false" outlineLevel="0" collapsed="false">
      <c r="A503" s="387" t="s">
        <v>396</v>
      </c>
      <c r="B503" s="32" t="s">
        <v>397</v>
      </c>
      <c r="C503" s="32" t="s">
        <v>206</v>
      </c>
      <c r="D503" s="32" t="n">
        <v>1</v>
      </c>
      <c r="E503" s="32"/>
      <c r="F503" s="32"/>
      <c r="G503" s="277"/>
    </row>
    <row r="504" customFormat="false" ht="300" hidden="true" customHeight="false" outlineLevel="0" collapsed="false">
      <c r="A504" s="387" t="s">
        <v>398</v>
      </c>
      <c r="B504" s="32" t="s">
        <v>399</v>
      </c>
      <c r="C504" s="32" t="s">
        <v>198</v>
      </c>
      <c r="D504" s="32" t="n">
        <v>55.7</v>
      </c>
      <c r="E504" s="32"/>
      <c r="F504" s="32"/>
      <c r="G504" s="277"/>
    </row>
    <row r="505" customFormat="false" ht="75" hidden="true" customHeight="false" outlineLevel="0" collapsed="false">
      <c r="A505" s="387" t="s">
        <v>400</v>
      </c>
      <c r="B505" s="32" t="s">
        <v>401</v>
      </c>
      <c r="C505" s="32" t="s">
        <v>198</v>
      </c>
      <c r="D505" s="32" t="n">
        <v>29.6</v>
      </c>
      <c r="E505" s="32"/>
      <c r="F505" s="32"/>
      <c r="G505" s="277"/>
    </row>
    <row r="506" customFormat="false" ht="30" hidden="true" customHeight="true" outlineLevel="0" collapsed="false">
      <c r="A506" s="35" t="n">
        <v>2</v>
      </c>
      <c r="B506" s="495" t="s">
        <v>108</v>
      </c>
      <c r="C506" s="495"/>
      <c r="D506" s="495"/>
      <c r="E506" s="495"/>
      <c r="F506" s="495"/>
      <c r="G506" s="495"/>
    </row>
    <row r="507" customFormat="false" ht="270" hidden="true" customHeight="false" outlineLevel="0" collapsed="false">
      <c r="A507" s="387" t="s">
        <v>268</v>
      </c>
      <c r="B507" s="32" t="s">
        <v>402</v>
      </c>
      <c r="C507" s="32" t="s">
        <v>198</v>
      </c>
      <c r="D507" s="32" t="n">
        <v>12.4</v>
      </c>
      <c r="E507" s="32"/>
      <c r="F507" s="32"/>
      <c r="G507" s="277"/>
    </row>
    <row r="508" customFormat="false" ht="105" hidden="true" customHeight="false" outlineLevel="0" collapsed="false">
      <c r="A508" s="387" t="s">
        <v>39</v>
      </c>
      <c r="B508" s="32" t="s">
        <v>403</v>
      </c>
      <c r="C508" s="32" t="s">
        <v>217</v>
      </c>
      <c r="D508" s="32" t="n">
        <v>850</v>
      </c>
      <c r="E508" s="32"/>
      <c r="F508" s="32"/>
      <c r="G508" s="277"/>
    </row>
    <row r="509" customFormat="false" ht="180" hidden="true" customHeight="false" outlineLevel="0" collapsed="false">
      <c r="A509" s="387" t="s">
        <v>404</v>
      </c>
      <c r="B509" s="32" t="s">
        <v>405</v>
      </c>
      <c r="C509" s="32" t="s">
        <v>217</v>
      </c>
      <c r="D509" s="32" t="n">
        <v>95</v>
      </c>
      <c r="E509" s="32"/>
      <c r="F509" s="32"/>
      <c r="G509" s="277"/>
    </row>
    <row r="510" customFormat="false" ht="45" hidden="true" customHeight="true" outlineLevel="0" collapsed="false">
      <c r="A510" s="35" t="n">
        <v>3</v>
      </c>
      <c r="B510" s="495" t="s">
        <v>43</v>
      </c>
      <c r="C510" s="495"/>
      <c r="D510" s="495"/>
      <c r="E510" s="495"/>
      <c r="F510" s="495"/>
      <c r="G510" s="495"/>
    </row>
    <row r="511" customFormat="false" ht="31.5" hidden="true" customHeight="true" outlineLevel="0" collapsed="false">
      <c r="A511" s="584" t="s">
        <v>45</v>
      </c>
      <c r="B511" s="596" t="s">
        <v>406</v>
      </c>
      <c r="C511" s="38" t="s">
        <v>198</v>
      </c>
      <c r="D511" s="38" t="n">
        <v>7.7</v>
      </c>
      <c r="E511" s="38"/>
      <c r="F511" s="38"/>
      <c r="G511" s="38"/>
    </row>
    <row r="512" customFormat="false" ht="141.75" hidden="true" customHeight="false" outlineLevel="0" collapsed="false">
      <c r="A512" s="584"/>
      <c r="B512" s="48" t="s">
        <v>407</v>
      </c>
      <c r="C512" s="38"/>
      <c r="D512" s="38"/>
      <c r="E512" s="38"/>
      <c r="F512" s="38"/>
      <c r="G512" s="38"/>
    </row>
    <row r="513" customFormat="false" ht="31.5" hidden="true" customHeight="true" outlineLevel="0" collapsed="false">
      <c r="A513" s="584" t="s">
        <v>408</v>
      </c>
      <c r="B513" s="596" t="s">
        <v>409</v>
      </c>
      <c r="C513" s="38" t="s">
        <v>217</v>
      </c>
      <c r="D513" s="38" t="n">
        <v>3890</v>
      </c>
      <c r="E513" s="38"/>
      <c r="F513" s="38"/>
      <c r="G513" s="38"/>
    </row>
    <row r="514" customFormat="false" ht="78.75" hidden="true" customHeight="false" outlineLevel="0" collapsed="false">
      <c r="A514" s="584"/>
      <c r="B514" s="48" t="s">
        <v>346</v>
      </c>
      <c r="C514" s="38"/>
      <c r="D514" s="38"/>
      <c r="E514" s="38"/>
      <c r="F514" s="38"/>
      <c r="G514" s="38"/>
    </row>
    <row r="515" customFormat="false" ht="15.75" hidden="true" customHeight="false" outlineLevel="0" collapsed="false">
      <c r="A515" s="391"/>
    </row>
    <row r="516" customFormat="false" ht="15" hidden="true" customHeight="false" outlineLevel="0" collapsed="false">
      <c r="A516" s="593" t="s">
        <v>74</v>
      </c>
    </row>
    <row r="517" customFormat="false" ht="15.75" hidden="true" customHeight="false" outlineLevel="0" collapsed="false">
      <c r="A517" s="55" t="s">
        <v>410</v>
      </c>
      <c r="B517" s="55"/>
      <c r="C517" s="55"/>
      <c r="D517" s="55"/>
      <c r="E517" s="55"/>
      <c r="F517" s="55"/>
      <c r="G517" s="55"/>
    </row>
    <row r="518" customFormat="false" ht="37.3" hidden="false" customHeight="true" outlineLevel="0" collapsed="false">
      <c r="A518" s="673" t="s">
        <v>495</v>
      </c>
      <c r="B518" s="674" t="n">
        <v>2018</v>
      </c>
      <c r="C518" s="674"/>
      <c r="D518" s="674" t="n">
        <v>607.07</v>
      </c>
      <c r="E518" s="674"/>
      <c r="F518" s="674" t="n">
        <v>202.36</v>
      </c>
      <c r="G518" s="674"/>
      <c r="H518" s="675" t="s">
        <v>459</v>
      </c>
      <c r="I518" s="675"/>
      <c r="J518" s="675"/>
    </row>
    <row r="519" customFormat="false" ht="15.75" hidden="false" customHeight="false" outlineLevel="0" collapsed="false">
      <c r="A519" s="55"/>
      <c r="B519" s="55"/>
      <c r="C519" s="55"/>
      <c r="D519" s="55"/>
      <c r="E519" s="55"/>
      <c r="F519" s="55"/>
      <c r="G519" s="55"/>
    </row>
    <row r="520" customFormat="false" ht="12.85" hidden="false" customHeight="false" outlineLevel="0" collapsed="false"/>
    <row r="521" customFormat="false" ht="15.75" hidden="true" customHeight="false" outlineLevel="0" collapsed="false">
      <c r="A521" s="381" t="s">
        <v>411</v>
      </c>
    </row>
    <row r="522" customFormat="false" ht="15.75" hidden="true" customHeight="false" outlineLevel="0" collapsed="false">
      <c r="A522" s="392" t="s">
        <v>355</v>
      </c>
      <c r="B522" s="392"/>
      <c r="C522" s="392"/>
      <c r="D522" s="392"/>
      <c r="E522" s="392"/>
      <c r="F522" s="392"/>
      <c r="G522" s="392"/>
    </row>
    <row r="523" customFormat="false" ht="15.75" hidden="true" customHeight="false" outlineLevel="0" collapsed="false">
      <c r="A523" s="392" t="s">
        <v>412</v>
      </c>
      <c r="B523" s="392"/>
      <c r="C523" s="392"/>
      <c r="D523" s="392"/>
      <c r="E523" s="392"/>
      <c r="F523" s="392"/>
      <c r="G523" s="392"/>
    </row>
    <row r="524" customFormat="false" ht="15.75" hidden="true" customHeight="false" outlineLevel="0" collapsed="false">
      <c r="A524" s="392" t="s">
        <v>413</v>
      </c>
      <c r="B524" s="392"/>
      <c r="C524" s="392"/>
      <c r="D524" s="392"/>
      <c r="E524" s="392"/>
      <c r="F524" s="392"/>
      <c r="G524" s="392"/>
    </row>
    <row r="525" customFormat="false" ht="15.75" hidden="true" customHeight="false" outlineLevel="0" collapsed="false">
      <c r="A525" s="490"/>
    </row>
    <row r="526" customFormat="false" ht="15.75" hidden="true" customHeight="false" outlineLevel="0" collapsed="false">
      <c r="A526" s="490"/>
    </row>
    <row r="527" customFormat="false" ht="16.5" hidden="true" customHeight="true" outlineLevel="0" collapsed="false">
      <c r="A527" s="30" t="s">
        <v>414</v>
      </c>
      <c r="B527" s="30"/>
      <c r="C527" s="30"/>
      <c r="D527" s="30" t="s">
        <v>415</v>
      </c>
      <c r="E527" s="30"/>
      <c r="F527" s="30"/>
      <c r="G527" s="196" t="s">
        <v>473</v>
      </c>
      <c r="H527" s="30" t="s">
        <v>474</v>
      </c>
      <c r="I527" s="30"/>
      <c r="J527" s="30"/>
      <c r="K527" s="30" t="s">
        <v>416</v>
      </c>
      <c r="L527" s="30"/>
    </row>
    <row r="528" customFormat="false" ht="15.6" hidden="true" customHeight="true" outlineLevel="0" collapsed="false">
      <c r="A528" s="202" t="n">
        <v>1</v>
      </c>
      <c r="B528" s="202"/>
      <c r="C528" s="202"/>
      <c r="D528" s="202" t="n">
        <v>2</v>
      </c>
      <c r="E528" s="202"/>
      <c r="F528" s="202"/>
      <c r="G528" s="201" t="n">
        <v>3</v>
      </c>
      <c r="H528" s="202" t="n">
        <v>4</v>
      </c>
      <c r="I528" s="202"/>
      <c r="J528" s="202"/>
      <c r="K528" s="202" t="n">
        <v>5</v>
      </c>
      <c r="L528" s="202"/>
    </row>
    <row r="529" customFormat="false" ht="60" hidden="true" customHeight="true" outlineLevel="0" collapsed="false">
      <c r="A529" s="38" t="s">
        <v>417</v>
      </c>
      <c r="B529" s="38"/>
      <c r="C529" s="38"/>
      <c r="D529" s="40"/>
      <c r="E529" s="40"/>
      <c r="F529" s="40"/>
      <c r="G529" s="44"/>
      <c r="H529" s="40"/>
      <c r="I529" s="40"/>
      <c r="J529" s="40"/>
      <c r="K529" s="40"/>
      <c r="L529" s="40"/>
    </row>
    <row r="530" customFormat="false" ht="90" hidden="true" customHeight="true" outlineLevel="0" collapsed="false">
      <c r="A530" s="38" t="s">
        <v>418</v>
      </c>
      <c r="B530" s="38"/>
      <c r="C530" s="38"/>
      <c r="D530" s="40"/>
      <c r="E530" s="40"/>
      <c r="F530" s="40"/>
      <c r="G530" s="44"/>
      <c r="H530" s="40"/>
      <c r="I530" s="40"/>
      <c r="J530" s="40"/>
      <c r="K530" s="40"/>
      <c r="L530" s="40"/>
    </row>
    <row r="531" customFormat="false" ht="105" hidden="true" customHeight="true" outlineLevel="0" collapsed="false">
      <c r="A531" s="229" t="s">
        <v>419</v>
      </c>
      <c r="B531" s="229"/>
      <c r="C531" s="229"/>
      <c r="D531" s="40"/>
      <c r="E531" s="40"/>
      <c r="F531" s="40"/>
      <c r="G531" s="44"/>
      <c r="H531" s="40"/>
      <c r="I531" s="40"/>
      <c r="J531" s="40"/>
      <c r="K531" s="40"/>
      <c r="L531" s="40"/>
    </row>
    <row r="532" customFormat="false" ht="45" hidden="true" customHeight="true" outlineLevel="0" collapsed="false">
      <c r="A532" s="38" t="s">
        <v>420</v>
      </c>
      <c r="B532" s="38"/>
      <c r="C532" s="38"/>
      <c r="D532" s="40"/>
      <c r="E532" s="40"/>
      <c r="F532" s="40"/>
      <c r="G532" s="44"/>
      <c r="H532" s="40"/>
      <c r="I532" s="40"/>
      <c r="J532" s="40"/>
      <c r="K532" s="40"/>
      <c r="L532" s="40"/>
    </row>
    <row r="533" customFormat="false" ht="60" hidden="true" customHeight="true" outlineLevel="0" collapsed="false">
      <c r="A533" s="38" t="s">
        <v>421</v>
      </c>
      <c r="B533" s="38"/>
      <c r="C533" s="38"/>
      <c r="D533" s="40"/>
      <c r="E533" s="40"/>
      <c r="F533" s="40"/>
      <c r="G533" s="44"/>
      <c r="H533" s="40"/>
      <c r="I533" s="40"/>
      <c r="J533" s="40"/>
      <c r="K533" s="40"/>
      <c r="L533" s="40"/>
    </row>
    <row r="534" customFormat="false" ht="75" hidden="true" customHeight="true" outlineLevel="0" collapsed="false">
      <c r="A534" s="38" t="s">
        <v>422</v>
      </c>
      <c r="B534" s="38"/>
      <c r="C534" s="38"/>
      <c r="D534" s="40"/>
      <c r="E534" s="40"/>
      <c r="F534" s="40"/>
      <c r="G534" s="44"/>
      <c r="H534" s="40"/>
      <c r="I534" s="40"/>
      <c r="J534" s="40"/>
      <c r="K534" s="40"/>
      <c r="L534" s="40"/>
    </row>
    <row r="535" customFormat="false" ht="105" hidden="true" customHeight="true" outlineLevel="0" collapsed="false">
      <c r="A535" s="38" t="s">
        <v>423</v>
      </c>
      <c r="B535" s="38"/>
      <c r="C535" s="38"/>
      <c r="D535" s="40"/>
      <c r="E535" s="40"/>
      <c r="F535" s="40"/>
      <c r="G535" s="44"/>
      <c r="H535" s="40"/>
      <c r="I535" s="40"/>
      <c r="J535" s="40"/>
      <c r="K535" s="40"/>
      <c r="L535" s="40"/>
    </row>
    <row r="536" customFormat="false" ht="105" hidden="true" customHeight="true" outlineLevel="0" collapsed="false">
      <c r="A536" s="38" t="s">
        <v>424</v>
      </c>
      <c r="B536" s="38"/>
      <c r="C536" s="38"/>
      <c r="D536" s="40"/>
      <c r="E536" s="40"/>
      <c r="F536" s="40"/>
      <c r="G536" s="44"/>
      <c r="H536" s="40"/>
      <c r="I536" s="40"/>
      <c r="J536" s="40"/>
      <c r="K536" s="40"/>
      <c r="L536" s="40"/>
    </row>
    <row r="537" customFormat="false" ht="60" hidden="true" customHeight="true" outlineLevel="0" collapsed="false">
      <c r="A537" s="38" t="s">
        <v>425</v>
      </c>
      <c r="B537" s="38"/>
      <c r="C537" s="38"/>
      <c r="D537" s="40"/>
      <c r="E537" s="40"/>
      <c r="F537" s="40"/>
      <c r="G537" s="44"/>
      <c r="H537" s="40"/>
      <c r="I537" s="40"/>
      <c r="J537" s="40"/>
      <c r="K537" s="40"/>
      <c r="L537" s="40"/>
    </row>
    <row r="538" customFormat="false" ht="75" hidden="true" customHeight="true" outlineLevel="0" collapsed="false">
      <c r="A538" s="38" t="s">
        <v>426</v>
      </c>
      <c r="B538" s="38"/>
      <c r="C538" s="38"/>
      <c r="D538" s="40"/>
      <c r="E538" s="40"/>
      <c r="F538" s="40"/>
      <c r="G538" s="44"/>
      <c r="H538" s="40"/>
      <c r="I538" s="40"/>
      <c r="J538" s="40"/>
      <c r="K538" s="40"/>
      <c r="L538" s="40"/>
    </row>
    <row r="539" customFormat="false" ht="120" hidden="true" customHeight="true" outlineLevel="0" collapsed="false">
      <c r="A539" s="38" t="s">
        <v>427</v>
      </c>
      <c r="B539" s="38"/>
      <c r="C539" s="38"/>
      <c r="D539" s="40"/>
      <c r="E539" s="40"/>
      <c r="F539" s="40"/>
      <c r="G539" s="44"/>
      <c r="H539" s="40"/>
      <c r="I539" s="40"/>
      <c r="J539" s="40"/>
      <c r="K539" s="40"/>
      <c r="L539" s="40"/>
    </row>
    <row r="540" customFormat="false" ht="30" hidden="true" customHeight="true" outlineLevel="0" collapsed="false">
      <c r="A540" s="38" t="s">
        <v>428</v>
      </c>
      <c r="B540" s="38"/>
      <c r="C540" s="38"/>
      <c r="D540" s="40"/>
      <c r="E540" s="40"/>
      <c r="F540" s="40"/>
      <c r="G540" s="44"/>
      <c r="H540" s="40"/>
      <c r="I540" s="40"/>
      <c r="J540" s="40"/>
      <c r="K540" s="40"/>
      <c r="L540" s="40"/>
    </row>
    <row r="541" customFormat="false" ht="135" hidden="true" customHeight="true" outlineLevel="0" collapsed="false">
      <c r="A541" s="38" t="s">
        <v>429</v>
      </c>
      <c r="B541" s="38"/>
      <c r="C541" s="38"/>
      <c r="D541" s="40"/>
      <c r="E541" s="40"/>
      <c r="F541" s="40"/>
      <c r="G541" s="44"/>
      <c r="H541" s="40"/>
      <c r="I541" s="40"/>
      <c r="J541" s="40"/>
      <c r="K541" s="40"/>
      <c r="L541" s="40"/>
    </row>
    <row r="542" customFormat="false" ht="45" hidden="true" customHeight="true" outlineLevel="0" collapsed="false">
      <c r="A542" s="38" t="s">
        <v>430</v>
      </c>
      <c r="B542" s="38"/>
      <c r="C542" s="38"/>
      <c r="D542" s="40"/>
      <c r="E542" s="40"/>
      <c r="F542" s="40"/>
      <c r="G542" s="44"/>
      <c r="H542" s="40"/>
      <c r="I542" s="40"/>
      <c r="J542" s="40"/>
      <c r="K542" s="40"/>
      <c r="L542" s="40"/>
    </row>
    <row r="543" customFormat="false" ht="75" hidden="true" customHeight="true" outlineLevel="0" collapsed="false">
      <c r="A543" s="38" t="s">
        <v>431</v>
      </c>
      <c r="B543" s="38"/>
      <c r="C543" s="38"/>
      <c r="D543" s="40"/>
      <c r="E543" s="40"/>
      <c r="F543" s="40"/>
      <c r="G543" s="44"/>
      <c r="H543" s="40"/>
      <c r="I543" s="40"/>
      <c r="J543" s="40"/>
      <c r="K543" s="40"/>
      <c r="L543" s="40"/>
    </row>
    <row r="544" customFormat="false" ht="75" hidden="true" customHeight="true" outlineLevel="0" collapsed="false">
      <c r="A544" s="229" t="s">
        <v>432</v>
      </c>
      <c r="B544" s="229"/>
      <c r="C544" s="229"/>
      <c r="D544" s="40"/>
      <c r="E544" s="40"/>
      <c r="F544" s="40"/>
      <c r="G544" s="44"/>
      <c r="H544" s="40"/>
      <c r="I544" s="40"/>
      <c r="J544" s="40"/>
      <c r="K544" s="40"/>
      <c r="L544" s="40"/>
    </row>
    <row r="545" customFormat="false" ht="45" hidden="true" customHeight="true" outlineLevel="0" collapsed="false">
      <c r="A545" s="229" t="s">
        <v>433</v>
      </c>
      <c r="B545" s="229"/>
      <c r="C545" s="229"/>
      <c r="D545" s="40"/>
      <c r="E545" s="40"/>
      <c r="F545" s="40"/>
      <c r="G545" s="44"/>
      <c r="H545" s="40"/>
      <c r="I545" s="40"/>
      <c r="J545" s="40"/>
      <c r="K545" s="40"/>
      <c r="L545" s="40"/>
    </row>
    <row r="546" customFormat="false" ht="15.75" hidden="true" customHeight="false" outlineLevel="0" collapsed="false">
      <c r="A546" s="146"/>
      <c r="B546" s="186"/>
      <c r="C546" s="232"/>
      <c r="D546" s="232"/>
      <c r="E546" s="186"/>
      <c r="F546" s="232"/>
      <c r="G546" s="232"/>
      <c r="H546" s="232"/>
      <c r="I546" s="186"/>
      <c r="J546" s="232"/>
      <c r="K546" s="232"/>
      <c r="L546" s="186"/>
    </row>
    <row r="547" customFormat="false" ht="15.75" hidden="true" customHeight="false" outlineLevel="0" collapsed="false">
      <c r="A547" s="146"/>
      <c r="B547" s="186"/>
      <c r="C547" s="186"/>
      <c r="D547" s="232"/>
      <c r="E547" s="186"/>
      <c r="F547" s="186"/>
      <c r="G547" s="232"/>
      <c r="H547" s="232"/>
      <c r="I547" s="186"/>
      <c r="J547" s="186"/>
      <c r="K547" s="232"/>
      <c r="L547" s="186"/>
    </row>
    <row r="548" customFormat="false" ht="15.75" hidden="true" customHeight="false" outlineLevel="0" collapsed="false">
      <c r="A548" s="146" t="s">
        <v>143</v>
      </c>
      <c r="B548" s="186"/>
      <c r="C548" s="232"/>
      <c r="D548" s="232"/>
      <c r="E548" s="186"/>
      <c r="F548" s="232"/>
      <c r="G548" s="232"/>
      <c r="H548" s="232"/>
      <c r="I548" s="186"/>
      <c r="J548" s="232"/>
      <c r="K548" s="232"/>
      <c r="L548" s="186"/>
    </row>
    <row r="549" customFormat="false" ht="31.5" hidden="true" customHeight="true" outlineLevel="0" collapsed="false">
      <c r="A549" s="146"/>
      <c r="B549" s="146"/>
      <c r="C549" s="192" t="s">
        <v>434</v>
      </c>
      <c r="D549" s="192"/>
      <c r="E549" s="146"/>
      <c r="F549" s="192" t="s">
        <v>145</v>
      </c>
      <c r="G549" s="192"/>
      <c r="H549" s="192"/>
      <c r="I549" s="146"/>
      <c r="J549" s="192" t="s">
        <v>146</v>
      </c>
      <c r="K549" s="192"/>
      <c r="L549" s="146"/>
    </row>
    <row r="550" customFormat="false" ht="12.85" hidden="false" customHeight="false" outlineLevel="0" collapsed="false"/>
    <row r="551" customFormat="false" ht="12.85" hidden="false" customHeight="false" outlineLevel="0" collapsed="false"/>
    <row r="552" customFormat="false" ht="12.85" hidden="false" customHeight="false" outlineLevel="0" collapsed="false"/>
    <row r="553" customFormat="false" ht="12.85" hidden="false" customHeight="false" outlineLevel="0" collapsed="false"/>
    <row r="554" customFormat="false" ht="12.85" hidden="false" customHeight="false" outlineLevel="0" collapsed="false"/>
    <row r="568" customFormat="false" ht="12.85" hidden="false" customHeight="false" outlineLevel="0" collapsed="false"/>
  </sheetData>
  <mergeCells count="1034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G182:J182"/>
    <mergeCell ref="G183:J183"/>
    <mergeCell ref="H184:J184"/>
    <mergeCell ref="A185:J185"/>
    <mergeCell ref="A187:J187"/>
    <mergeCell ref="A188:J188"/>
    <mergeCell ref="A190:J190"/>
    <mergeCell ref="A191:H191"/>
    <mergeCell ref="A192:H192"/>
    <mergeCell ref="A193:A195"/>
    <mergeCell ref="B193:B195"/>
    <mergeCell ref="C193:G193"/>
    <mergeCell ref="H193:J195"/>
    <mergeCell ref="C194:G194"/>
    <mergeCell ref="H196:J196"/>
    <mergeCell ref="A197:A199"/>
    <mergeCell ref="H197:J197"/>
    <mergeCell ref="H198:J198"/>
    <mergeCell ref="H199:J199"/>
    <mergeCell ref="A203:F203"/>
    <mergeCell ref="A205:F205"/>
    <mergeCell ref="A206:F206"/>
    <mergeCell ref="A207:F207"/>
    <mergeCell ref="B209:B212"/>
    <mergeCell ref="C209:C212"/>
    <mergeCell ref="D209:G209"/>
    <mergeCell ref="A213:G213"/>
    <mergeCell ref="A214:G214"/>
    <mergeCell ref="A215:G215"/>
    <mergeCell ref="A227:G227"/>
    <mergeCell ref="A229:G229"/>
    <mergeCell ref="A230:G230"/>
    <mergeCell ref="A233:G233"/>
    <mergeCell ref="A235:G235"/>
    <mergeCell ref="A236:G236"/>
    <mergeCell ref="A241:G241"/>
    <mergeCell ref="A242:G242"/>
    <mergeCell ref="A243:I243"/>
    <mergeCell ref="A244:H244"/>
    <mergeCell ref="A245:H245"/>
    <mergeCell ref="A246:G246"/>
    <mergeCell ref="A248:A249"/>
    <mergeCell ref="B248:B249"/>
    <mergeCell ref="C248:C249"/>
    <mergeCell ref="D248:D249"/>
    <mergeCell ref="E248:E249"/>
    <mergeCell ref="F248:R248"/>
    <mergeCell ref="F249:H249"/>
    <mergeCell ref="J249:K249"/>
    <mergeCell ref="L249:Q249"/>
    <mergeCell ref="F250:H250"/>
    <mergeCell ref="J250:K250"/>
    <mergeCell ref="L250:Q250"/>
    <mergeCell ref="A251:A265"/>
    <mergeCell ref="B251:B265"/>
    <mergeCell ref="C251:C265"/>
    <mergeCell ref="D251:D265"/>
    <mergeCell ref="J251:K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J259:K259"/>
    <mergeCell ref="L259:O259"/>
    <mergeCell ref="P259:Q259"/>
    <mergeCell ref="J260:K260"/>
    <mergeCell ref="L260:O260"/>
    <mergeCell ref="P260:Q260"/>
    <mergeCell ref="F261:G261"/>
    <mergeCell ref="L261:O261"/>
    <mergeCell ref="P261:Q261"/>
    <mergeCell ref="L262:O262"/>
    <mergeCell ref="P262:Q262"/>
    <mergeCell ref="L263:O263"/>
    <mergeCell ref="P263:Q263"/>
    <mergeCell ref="L264:O264"/>
    <mergeCell ref="P264:Q264"/>
    <mergeCell ref="L265:O265"/>
    <mergeCell ref="P265:Q265"/>
    <mergeCell ref="A266:A270"/>
    <mergeCell ref="B266:B270"/>
    <mergeCell ref="C266:C270"/>
    <mergeCell ref="D266:D270"/>
    <mergeCell ref="E266:E270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J269:K269"/>
    <mergeCell ref="L269:O269"/>
    <mergeCell ref="P269:Q269"/>
    <mergeCell ref="J270:K270"/>
    <mergeCell ref="L270:O270"/>
    <mergeCell ref="P270:Q270"/>
    <mergeCell ref="A271:A282"/>
    <mergeCell ref="B271:B282"/>
    <mergeCell ref="C271:C282"/>
    <mergeCell ref="D271:D282"/>
    <mergeCell ref="E271:E274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J277:K277"/>
    <mergeCell ref="L277:O277"/>
    <mergeCell ref="P277:Q277"/>
    <mergeCell ref="J278:K278"/>
    <mergeCell ref="L278:O278"/>
    <mergeCell ref="P278:Q278"/>
    <mergeCell ref="L279:O279"/>
    <mergeCell ref="P279:Q279"/>
    <mergeCell ref="L280:O280"/>
    <mergeCell ref="P280:Q280"/>
    <mergeCell ref="L281:O281"/>
    <mergeCell ref="P281:Q281"/>
    <mergeCell ref="L282:O282"/>
    <mergeCell ref="P282:Q282"/>
    <mergeCell ref="J283:K283"/>
    <mergeCell ref="L283:O283"/>
    <mergeCell ref="P283:Q283"/>
    <mergeCell ref="A284:A293"/>
    <mergeCell ref="C284:C293"/>
    <mergeCell ref="D284:D293"/>
    <mergeCell ref="F284:H285"/>
    <mergeCell ref="I284:I285"/>
    <mergeCell ref="J284:K285"/>
    <mergeCell ref="L284:Q285"/>
    <mergeCell ref="R284:R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F288:G288"/>
    <mergeCell ref="J288:K288"/>
    <mergeCell ref="L288:M288"/>
    <mergeCell ref="N288:Q288"/>
    <mergeCell ref="F289:G289"/>
    <mergeCell ref="J289:K289"/>
    <mergeCell ref="L289:M289"/>
    <mergeCell ref="N289:Q289"/>
    <mergeCell ref="J290:K290"/>
    <mergeCell ref="L290:Q290"/>
    <mergeCell ref="F291:G291"/>
    <mergeCell ref="J291:K291"/>
    <mergeCell ref="L291:M291"/>
    <mergeCell ref="N291:Q291"/>
    <mergeCell ref="F292:G292"/>
    <mergeCell ref="J292:K292"/>
    <mergeCell ref="L292:M292"/>
    <mergeCell ref="N292:Q292"/>
    <mergeCell ref="F293:G293"/>
    <mergeCell ref="J293:K293"/>
    <mergeCell ref="L293:M293"/>
    <mergeCell ref="N293:Q293"/>
    <mergeCell ref="F294:H294"/>
    <mergeCell ref="J294:K294"/>
    <mergeCell ref="L294:Q294"/>
    <mergeCell ref="A295:A304"/>
    <mergeCell ref="C295:C304"/>
    <mergeCell ref="D295:D296"/>
    <mergeCell ref="J295:K295"/>
    <mergeCell ref="L295:Q295"/>
    <mergeCell ref="J296:K296"/>
    <mergeCell ref="L296:M296"/>
    <mergeCell ref="N296:Q296"/>
    <mergeCell ref="D297:D300"/>
    <mergeCell ref="J297:K297"/>
    <mergeCell ref="L297:M297"/>
    <mergeCell ref="N297:Q297"/>
    <mergeCell ref="L298:M298"/>
    <mergeCell ref="N298:Q298"/>
    <mergeCell ref="L299:M299"/>
    <mergeCell ref="N299:Q299"/>
    <mergeCell ref="L300:M300"/>
    <mergeCell ref="N300:Q300"/>
    <mergeCell ref="D301:D304"/>
    <mergeCell ref="F301:G301"/>
    <mergeCell ref="L301:M301"/>
    <mergeCell ref="N301:Q301"/>
    <mergeCell ref="L302:M302"/>
    <mergeCell ref="N302:Q302"/>
    <mergeCell ref="L303:M303"/>
    <mergeCell ref="N303:Q303"/>
    <mergeCell ref="L304:M304"/>
    <mergeCell ref="N304:Q304"/>
    <mergeCell ref="A305:A306"/>
    <mergeCell ref="B305:B306"/>
    <mergeCell ref="C305:C306"/>
    <mergeCell ref="D305:D306"/>
    <mergeCell ref="E305:E306"/>
    <mergeCell ref="F305:H306"/>
    <mergeCell ref="I305:I306"/>
    <mergeCell ref="J305:K306"/>
    <mergeCell ref="L305:Q306"/>
    <mergeCell ref="R305:R306"/>
    <mergeCell ref="A307:A314"/>
    <mergeCell ref="C307:C314"/>
    <mergeCell ref="D307:D309"/>
    <mergeCell ref="F307:G307"/>
    <mergeCell ref="J307:K307"/>
    <mergeCell ref="L307:Q307"/>
    <mergeCell ref="F308:G308"/>
    <mergeCell ref="L308:M308"/>
    <mergeCell ref="N308:Q308"/>
    <mergeCell ref="F309:G309"/>
    <mergeCell ref="L309:M309"/>
    <mergeCell ref="N309:Q309"/>
    <mergeCell ref="D310:D312"/>
    <mergeCell ref="F310:G310"/>
    <mergeCell ref="M310:Q310"/>
    <mergeCell ref="F311:G311"/>
    <mergeCell ref="M311:Q311"/>
    <mergeCell ref="F312:G312"/>
    <mergeCell ref="M312:Q312"/>
    <mergeCell ref="D313:D314"/>
    <mergeCell ref="F313:H314"/>
    <mergeCell ref="I313:I314"/>
    <mergeCell ref="J313:K314"/>
    <mergeCell ref="L313:Q314"/>
    <mergeCell ref="R313:R314"/>
    <mergeCell ref="F315:H315"/>
    <mergeCell ref="J315:K315"/>
    <mergeCell ref="L315:Q315"/>
    <mergeCell ref="A316:A325"/>
    <mergeCell ref="C316:C325"/>
    <mergeCell ref="D316:D317"/>
    <mergeCell ref="F316:H317"/>
    <mergeCell ref="I316:I317"/>
    <mergeCell ref="J316:K317"/>
    <mergeCell ref="L316:Q317"/>
    <mergeCell ref="R316:R317"/>
    <mergeCell ref="D318:D321"/>
    <mergeCell ref="F318:G318"/>
    <mergeCell ref="L318:P318"/>
    <mergeCell ref="F319:G319"/>
    <mergeCell ref="L319:P319"/>
    <mergeCell ref="F320:G320"/>
    <mergeCell ref="L320:P320"/>
    <mergeCell ref="F321:G321"/>
    <mergeCell ref="L321:P321"/>
    <mergeCell ref="D322:D325"/>
    <mergeCell ref="L322:P322"/>
    <mergeCell ref="F323:G323"/>
    <mergeCell ref="L323:P323"/>
    <mergeCell ref="F324:G324"/>
    <mergeCell ref="L324:P324"/>
    <mergeCell ref="F325:G325"/>
    <mergeCell ref="L325:P325"/>
    <mergeCell ref="A326:A329"/>
    <mergeCell ref="B326:B329"/>
    <mergeCell ref="C326:C329"/>
    <mergeCell ref="D326:D329"/>
    <mergeCell ref="E326:E329"/>
    <mergeCell ref="L326:P326"/>
    <mergeCell ref="F327:G327"/>
    <mergeCell ref="L327:P327"/>
    <mergeCell ref="F328:G328"/>
    <mergeCell ref="L328:P328"/>
    <mergeCell ref="F329:G329"/>
    <mergeCell ref="L329:P329"/>
    <mergeCell ref="A330:A343"/>
    <mergeCell ref="B330:B343"/>
    <mergeCell ref="C330:C343"/>
    <mergeCell ref="D330:D331"/>
    <mergeCell ref="I330:I331"/>
    <mergeCell ref="J330:K331"/>
    <mergeCell ref="L330:Q331"/>
    <mergeCell ref="R330:R331"/>
    <mergeCell ref="D332:D333"/>
    <mergeCell ref="I332:I333"/>
    <mergeCell ref="J332:K333"/>
    <mergeCell ref="L332:Q333"/>
    <mergeCell ref="R332:R333"/>
    <mergeCell ref="D334:D343"/>
    <mergeCell ref="I334:I343"/>
    <mergeCell ref="J334:K343"/>
    <mergeCell ref="L334:Q343"/>
    <mergeCell ref="R334:R343"/>
    <mergeCell ref="J344:K344"/>
    <mergeCell ref="A349:G349"/>
    <mergeCell ref="A351:A352"/>
    <mergeCell ref="B351:B352"/>
    <mergeCell ref="C351:C352"/>
    <mergeCell ref="D351:D352"/>
    <mergeCell ref="E351:E352"/>
    <mergeCell ref="F351:J351"/>
    <mergeCell ref="A354:A365"/>
    <mergeCell ref="C354:C355"/>
    <mergeCell ref="D354:D365"/>
    <mergeCell ref="F354:F355"/>
    <mergeCell ref="G354:G355"/>
    <mergeCell ref="H354:H355"/>
    <mergeCell ref="I354:I355"/>
    <mergeCell ref="J354:J355"/>
    <mergeCell ref="B355:B358"/>
    <mergeCell ref="E356:E358"/>
    <mergeCell ref="A367:A372"/>
    <mergeCell ref="C367:C372"/>
    <mergeCell ref="D367:D372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F371:F372"/>
    <mergeCell ref="G371:G372"/>
    <mergeCell ref="H371:H372"/>
    <mergeCell ref="I371:I372"/>
    <mergeCell ref="J371:J372"/>
    <mergeCell ref="A375:A385"/>
    <mergeCell ref="B375:B385"/>
    <mergeCell ref="C375:C376"/>
    <mergeCell ref="D375:D376"/>
    <mergeCell ref="F375:F376"/>
    <mergeCell ref="G375:G376"/>
    <mergeCell ref="H375:H376"/>
    <mergeCell ref="I375:I376"/>
    <mergeCell ref="J375:J376"/>
    <mergeCell ref="D377:D381"/>
    <mergeCell ref="E377:E380"/>
    <mergeCell ref="A394:G394"/>
    <mergeCell ref="A396:A397"/>
    <mergeCell ref="B396:B397"/>
    <mergeCell ref="C396:C397"/>
    <mergeCell ref="D396:D397"/>
    <mergeCell ref="E396:E397"/>
    <mergeCell ref="F396:J396"/>
    <mergeCell ref="A399:A404"/>
    <mergeCell ref="C399:C404"/>
    <mergeCell ref="D399:D404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F403:F404"/>
    <mergeCell ref="G403:G404"/>
    <mergeCell ref="H403:H404"/>
    <mergeCell ref="I403:I404"/>
    <mergeCell ref="J403:J404"/>
    <mergeCell ref="A406:A412"/>
    <mergeCell ref="C406:C412"/>
    <mergeCell ref="D406:D412"/>
    <mergeCell ref="F406:F408"/>
    <mergeCell ref="G406:G408"/>
    <mergeCell ref="H406:H408"/>
    <mergeCell ref="I406:I408"/>
    <mergeCell ref="J406:J408"/>
    <mergeCell ref="F409:F410"/>
    <mergeCell ref="G409:G410"/>
    <mergeCell ref="H409:H410"/>
    <mergeCell ref="I409:I410"/>
    <mergeCell ref="J409:J410"/>
    <mergeCell ref="F411:F412"/>
    <mergeCell ref="G411:G412"/>
    <mergeCell ref="H411:H412"/>
    <mergeCell ref="I411:I412"/>
    <mergeCell ref="J411:J412"/>
    <mergeCell ref="A416:K416"/>
    <mergeCell ref="A417:G417"/>
    <mergeCell ref="A418:K418"/>
    <mergeCell ref="B420:B421"/>
    <mergeCell ref="C420:C421"/>
    <mergeCell ref="D420:D421"/>
    <mergeCell ref="E420:E421"/>
    <mergeCell ref="F420:F421"/>
    <mergeCell ref="G420:G421"/>
    <mergeCell ref="H420:I421"/>
    <mergeCell ref="J420:J421"/>
    <mergeCell ref="K420:K421"/>
    <mergeCell ref="H422:I422"/>
    <mergeCell ref="H423:I423"/>
    <mergeCell ref="A424:A425"/>
    <mergeCell ref="B424:B425"/>
    <mergeCell ref="C424:C425"/>
    <mergeCell ref="D424:D425"/>
    <mergeCell ref="E424:E425"/>
    <mergeCell ref="G424:G425"/>
    <mergeCell ref="H424:I425"/>
    <mergeCell ref="J424:J425"/>
    <mergeCell ref="K424:K425"/>
    <mergeCell ref="H426:I426"/>
    <mergeCell ref="H427:I427"/>
    <mergeCell ref="H428:I428"/>
    <mergeCell ref="H429:I429"/>
    <mergeCell ref="A430:A432"/>
    <mergeCell ref="B430:B432"/>
    <mergeCell ref="C430:C432"/>
    <mergeCell ref="D430:D432"/>
    <mergeCell ref="E430:E432"/>
    <mergeCell ref="G430:G432"/>
    <mergeCell ref="H430:I432"/>
    <mergeCell ref="J430:J432"/>
    <mergeCell ref="K430:K432"/>
    <mergeCell ref="A433:A435"/>
    <mergeCell ref="B433:B435"/>
    <mergeCell ref="C433:C435"/>
    <mergeCell ref="D433:D435"/>
    <mergeCell ref="E433:E435"/>
    <mergeCell ref="G433:G435"/>
    <mergeCell ref="H433:I435"/>
    <mergeCell ref="J433:J435"/>
    <mergeCell ref="K433:K435"/>
    <mergeCell ref="H436:I436"/>
    <mergeCell ref="H437:I437"/>
    <mergeCell ref="H438:I438"/>
    <mergeCell ref="A439:A440"/>
    <mergeCell ref="B439:B440"/>
    <mergeCell ref="C439:C440"/>
    <mergeCell ref="D439:D440"/>
    <mergeCell ref="E439:E440"/>
    <mergeCell ref="G439:G440"/>
    <mergeCell ref="H439:I440"/>
    <mergeCell ref="J439:J440"/>
    <mergeCell ref="K439:K440"/>
    <mergeCell ref="A441:A442"/>
    <mergeCell ref="B441:B442"/>
    <mergeCell ref="C441:C442"/>
    <mergeCell ref="D441:D442"/>
    <mergeCell ref="E441:E442"/>
    <mergeCell ref="G441:G442"/>
    <mergeCell ref="H441:H442"/>
    <mergeCell ref="I441:J442"/>
    <mergeCell ref="K441:K442"/>
    <mergeCell ref="I443:J443"/>
    <mergeCell ref="I444:J444"/>
    <mergeCell ref="A445:A446"/>
    <mergeCell ref="B445:B446"/>
    <mergeCell ref="C445:C446"/>
    <mergeCell ref="D445:D446"/>
    <mergeCell ref="E445:E446"/>
    <mergeCell ref="G445:G446"/>
    <mergeCell ref="H445:H446"/>
    <mergeCell ref="I445:J446"/>
    <mergeCell ref="K445:K446"/>
    <mergeCell ref="I447:J447"/>
    <mergeCell ref="A461:F461"/>
    <mergeCell ref="A462:H462"/>
    <mergeCell ref="A467:A468"/>
    <mergeCell ref="B467:B468"/>
    <mergeCell ref="C467:C468"/>
    <mergeCell ref="D467:D468"/>
    <mergeCell ref="E467:E468"/>
    <mergeCell ref="F467:I467"/>
    <mergeCell ref="J467:M467"/>
    <mergeCell ref="N467:Q467"/>
    <mergeCell ref="B470:Q470"/>
    <mergeCell ref="B473:Q473"/>
    <mergeCell ref="B476:Q476"/>
    <mergeCell ref="A480:Q480"/>
    <mergeCell ref="A485:F485"/>
    <mergeCell ref="A486:F486"/>
    <mergeCell ref="A489:A491"/>
    <mergeCell ref="B489:B491"/>
    <mergeCell ref="D489:F489"/>
    <mergeCell ref="D490:D491"/>
    <mergeCell ref="E490:F490"/>
    <mergeCell ref="B493:G493"/>
    <mergeCell ref="B506:G506"/>
    <mergeCell ref="B510:G510"/>
    <mergeCell ref="A511:A512"/>
    <mergeCell ref="C511:C512"/>
    <mergeCell ref="D511:D512"/>
    <mergeCell ref="E511:E512"/>
    <mergeCell ref="F511:F512"/>
    <mergeCell ref="G511:G512"/>
    <mergeCell ref="A513:A514"/>
    <mergeCell ref="C513:C514"/>
    <mergeCell ref="D513:D514"/>
    <mergeCell ref="E513:E514"/>
    <mergeCell ref="F513:F514"/>
    <mergeCell ref="G513:G514"/>
    <mergeCell ref="A517:G517"/>
    <mergeCell ref="H518:J518"/>
    <mergeCell ref="A522:G522"/>
    <mergeCell ref="A523:G523"/>
    <mergeCell ref="A524:G524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A545:C545"/>
    <mergeCell ref="D545:F545"/>
    <mergeCell ref="H545:J545"/>
    <mergeCell ref="K545:L545"/>
    <mergeCell ref="B546:B548"/>
    <mergeCell ref="C546:D548"/>
    <mergeCell ref="E546:E548"/>
    <mergeCell ref="F546:H548"/>
    <mergeCell ref="I546:I548"/>
    <mergeCell ref="J546:K548"/>
    <mergeCell ref="L546:L548"/>
    <mergeCell ref="C549:D549"/>
    <mergeCell ref="F549:H549"/>
    <mergeCell ref="J549:K549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2" man="true" max="16383" min="0"/>
    <brk id="226" man="true" max="16383" min="0"/>
    <brk id="242" man="true" max="16383" min="0"/>
    <brk id="346" man="true" max="16383" min="0"/>
    <brk id="386" man="true" max="16383" min="0"/>
    <brk id="414" man="true" max="16383" min="0"/>
    <brk id="457" man="true" max="16383" min="0"/>
    <brk id="48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V65536"/>
  <sheetViews>
    <sheetView windowProtection="false" showFormulas="false" showGridLines="true" showRowColHeaders="true" showZeros="true" rightToLeft="false" tabSelected="true" showOutlineSymbols="true" defaultGridColor="true" view="normal" topLeftCell="A228" colorId="64" zoomScale="100" zoomScaleNormal="100" zoomScalePageLayoutView="160" workbookViewId="0">
      <selection pane="topLeft" activeCell="E236" activeCellId="0" sqref="E236"/>
    </sheetView>
  </sheetViews>
  <sheetFormatPr defaultRowHeight="15"/>
  <cols>
    <col collapsed="false" hidden="false" max="1" min="1" style="0" width="8.70918367346939"/>
    <col collapsed="false" hidden="false" max="2" min="2" style="0" width="32.1479591836735"/>
    <col collapsed="false" hidden="false" max="3" min="3" style="0" width="11.5714285714286"/>
    <col collapsed="false" hidden="false" max="4" min="4" style="0" width="13.1377551020408"/>
    <col collapsed="false" hidden="false" max="5" min="5" style="0" width="11.9948979591837"/>
    <col collapsed="false" hidden="false" max="6" min="6" style="0" width="15"/>
    <col collapsed="false" hidden="false" max="7" min="7" style="0" width="16.4234693877551"/>
    <col collapsed="false" hidden="false" max="8" min="8" style="0" width="12.5714285714286"/>
    <col collapsed="false" hidden="false" max="15" min="9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r="1" customFormat="false" ht="15.25" hidden="true" customHeight="false" outlineLevel="0" collapsed="false">
      <c r="A1" s="381" t="s">
        <v>0</v>
      </c>
    </row>
    <row r="2" customFormat="false" ht="15.75" hidden="true" customHeight="false" outlineLevel="0" collapsed="false">
      <c r="A2" s="382" t="s">
        <v>1</v>
      </c>
    </row>
    <row r="3" customFormat="false" ht="15.75" hidden="true" customHeight="false" outlineLevel="0" collapsed="false">
      <c r="A3" s="24" t="s">
        <v>50</v>
      </c>
      <c r="B3" s="24"/>
      <c r="C3" s="24"/>
      <c r="D3" s="24"/>
      <c r="E3" s="24"/>
      <c r="F3" s="24"/>
      <c r="G3" s="24"/>
    </row>
    <row r="4" customFormat="false" ht="15.75" hidden="true" customHeight="false" outlineLevel="0" collapsed="false">
      <c r="A4" s="383"/>
    </row>
    <row r="5" customFormat="false" ht="164.25" hidden="true" customHeight="true" outlineLevel="0" collapsed="false">
      <c r="A5" s="377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435</v>
      </c>
    </row>
    <row r="6" customFormat="false" ht="45" hidden="true" customHeight="false" outlineLevel="0" collapsed="false">
      <c r="A6" s="35" t="s">
        <v>9</v>
      </c>
      <c r="B6" s="29"/>
      <c r="C6" s="29"/>
      <c r="D6" s="277" t="s">
        <v>54</v>
      </c>
      <c r="E6" s="32" t="s">
        <v>55</v>
      </c>
      <c r="F6" s="29"/>
      <c r="G6" s="29"/>
    </row>
    <row r="7" customFormat="false" ht="34.5" hidden="true" customHeight="true" outlineLevel="0" collapsed="false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84" t="n">
        <v>7</v>
      </c>
    </row>
    <row r="8" customFormat="false" ht="15" hidden="true" customHeight="true" outlineLevel="0" collapsed="false">
      <c r="A8" s="385" t="s">
        <v>12</v>
      </c>
      <c r="B8" s="386" t="s">
        <v>56</v>
      </c>
      <c r="C8" s="38"/>
      <c r="D8" s="39" t="n">
        <v>41640</v>
      </c>
      <c r="E8" s="39" t="n">
        <v>42735</v>
      </c>
      <c r="F8" s="38"/>
      <c r="G8" s="38"/>
    </row>
    <row r="9" customFormat="false" ht="45" hidden="true" customHeight="false" outlineLevel="0" collapsed="false">
      <c r="A9" s="385"/>
      <c r="B9" s="32" t="s">
        <v>57</v>
      </c>
      <c r="C9" s="38"/>
      <c r="D9" s="39"/>
      <c r="E9" s="39"/>
      <c r="F9" s="38"/>
      <c r="G9" s="38"/>
    </row>
    <row r="10" customFormat="false" ht="90" hidden="true" customHeight="false" outlineLevel="0" collapsed="false">
      <c r="A10" s="387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77" t="s">
        <v>436</v>
      </c>
    </row>
    <row r="11" customFormat="false" ht="255" hidden="true" customHeight="false" outlineLevel="0" collapsed="false">
      <c r="A11" s="387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r="12" customFormat="false" ht="14.45" hidden="true" customHeight="true" outlineLevel="0" collapsed="false">
      <c r="A12" s="35"/>
      <c r="B12" s="229"/>
      <c r="C12" s="229"/>
      <c r="D12" s="229"/>
      <c r="E12" s="229"/>
      <c r="F12" s="229"/>
      <c r="G12" s="229"/>
    </row>
    <row r="13" customFormat="false" ht="15" hidden="true" customHeight="true" outlineLevel="0" collapsed="false">
      <c r="A13" s="29" t="s">
        <v>33</v>
      </c>
      <c r="B13" s="386" t="s">
        <v>64</v>
      </c>
      <c r="C13" s="38"/>
      <c r="D13" s="39" t="n">
        <v>41640</v>
      </c>
      <c r="E13" s="39" t="n">
        <v>42735</v>
      </c>
      <c r="F13" s="38"/>
      <c r="G13" s="38"/>
    </row>
    <row r="14" customFormat="false" ht="45" hidden="true" customHeight="false" outlineLevel="0" collapsed="false">
      <c r="A14" s="29"/>
      <c r="B14" s="32" t="s">
        <v>65</v>
      </c>
      <c r="C14" s="38"/>
      <c r="D14" s="39"/>
      <c r="E14" s="39"/>
      <c r="F14" s="38"/>
      <c r="G14" s="38"/>
    </row>
    <row r="15" customFormat="false" ht="150" hidden="true" customHeight="false" outlineLevel="0" collapsed="false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300" t="s">
        <v>437</v>
      </c>
    </row>
    <row r="16" customFormat="false" ht="90" hidden="true" customHeight="false" outlineLevel="0" collapsed="false">
      <c r="A16" s="387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8" t="s">
        <v>41</v>
      </c>
      <c r="G16" s="229" t="s">
        <v>438</v>
      </c>
    </row>
    <row r="17" customFormat="false" ht="15" hidden="true" customHeight="true" outlineLevel="0" collapsed="false">
      <c r="A17" s="29" t="n">
        <v>3</v>
      </c>
      <c r="B17" s="388" t="s">
        <v>69</v>
      </c>
      <c r="C17" s="38" t="s">
        <v>70</v>
      </c>
      <c r="D17" s="39" t="n">
        <v>41640</v>
      </c>
      <c r="E17" s="39" t="n">
        <v>42735</v>
      </c>
      <c r="F17" s="229"/>
      <c r="G17" s="38"/>
    </row>
    <row r="18" customFormat="false" ht="133.5" hidden="true" customHeight="true" outlineLevel="0" collapsed="false">
      <c r="A18" s="29"/>
      <c r="B18" s="218" t="s">
        <v>71</v>
      </c>
      <c r="C18" s="38"/>
      <c r="D18" s="39"/>
      <c r="E18" s="39"/>
      <c r="F18" s="229"/>
      <c r="G18" s="38"/>
    </row>
    <row r="19" customFormat="false" ht="74.25" hidden="true" customHeight="true" outlineLevel="0" collapsed="false">
      <c r="A19" s="389" t="n">
        <v>41642</v>
      </c>
      <c r="B19" s="230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9" t="s">
        <v>439</v>
      </c>
    </row>
    <row r="20" customFormat="false" ht="102" hidden="true" customHeight="true" outlineLevel="0" collapsed="false">
      <c r="A20" s="389"/>
      <c r="B20" s="218" t="s">
        <v>73</v>
      </c>
      <c r="C20" s="38"/>
      <c r="D20" s="39"/>
      <c r="E20" s="39"/>
      <c r="F20" s="38"/>
      <c r="G20" s="229"/>
    </row>
    <row r="21" customFormat="false" ht="15" hidden="true" customHeight="false" outlineLevel="0" collapsed="false">
      <c r="A21" s="390"/>
    </row>
    <row r="22" customFormat="false" ht="15.75" hidden="true" customHeight="false" outlineLevel="0" collapsed="false">
      <c r="A22" s="391" t="s">
        <v>74</v>
      </c>
    </row>
    <row r="23" customFormat="false" ht="15.75" hidden="true" customHeight="false" outlineLevel="0" collapsed="false">
      <c r="A23" s="391" t="s">
        <v>49</v>
      </c>
    </row>
    <row r="24" customFormat="false" ht="15.75" hidden="true" customHeight="false" outlineLevel="0" collapsed="false">
      <c r="A24" s="381"/>
    </row>
    <row r="25" customFormat="false" ht="15.75" hidden="true" customHeight="false" outlineLevel="0" collapsed="false">
      <c r="A25" s="381" t="s">
        <v>75</v>
      </c>
    </row>
    <row r="26" customFormat="false" ht="15.75" hidden="true" customHeight="false" outlineLevel="0" collapsed="false">
      <c r="A26" s="392" t="s">
        <v>78</v>
      </c>
      <c r="B26" s="392"/>
      <c r="C26" s="392"/>
      <c r="D26" s="392"/>
      <c r="E26" s="392"/>
      <c r="F26" s="392"/>
      <c r="G26" s="392"/>
    </row>
    <row r="27" customFormat="false" ht="15.75" hidden="true" customHeight="false" outlineLevel="0" collapsed="false">
      <c r="A27" s="392" t="s">
        <v>440</v>
      </c>
      <c r="B27" s="392"/>
      <c r="C27" s="392"/>
      <c r="D27" s="392"/>
      <c r="E27" s="392"/>
      <c r="F27" s="392"/>
      <c r="G27" s="392"/>
    </row>
    <row r="28" customFormat="false" ht="15.75" hidden="true" customHeight="false" outlineLevel="0" collapsed="false">
      <c r="A28" s="393"/>
    </row>
    <row r="29" customFormat="false" ht="172.5" hidden="true" customHeight="true" outlineLevel="0" collapsed="false">
      <c r="A29" s="40" t="s">
        <v>80</v>
      </c>
      <c r="B29" s="40" t="s">
        <v>81</v>
      </c>
      <c r="C29" s="40" t="s">
        <v>82</v>
      </c>
      <c r="D29" s="40"/>
      <c r="E29" s="40" t="s">
        <v>83</v>
      </c>
      <c r="F29" s="328" t="s">
        <v>84</v>
      </c>
      <c r="G29" s="328"/>
      <c r="H29" s="328"/>
      <c r="I29" s="328"/>
      <c r="J29" s="328"/>
      <c r="K29" s="328"/>
      <c r="L29" s="328"/>
      <c r="M29" s="328"/>
      <c r="N29" s="328"/>
      <c r="O29" s="328"/>
    </row>
    <row r="30" customFormat="false" ht="30.75" hidden="true" customHeight="true" outlineLevel="0" collapsed="false">
      <c r="A30" s="40"/>
      <c r="B30" s="40"/>
      <c r="C30" s="40" t="s">
        <v>85</v>
      </c>
      <c r="D30" s="40" t="s">
        <v>86</v>
      </c>
      <c r="E30" s="40"/>
      <c r="F30" s="30"/>
      <c r="G30" s="30"/>
      <c r="H30" s="30"/>
      <c r="I30" s="649" t="s">
        <v>87</v>
      </c>
      <c r="J30" s="40" t="s">
        <v>88</v>
      </c>
      <c r="K30" s="40" t="s">
        <v>89</v>
      </c>
      <c r="L30" s="289" t="s">
        <v>441</v>
      </c>
      <c r="M30" s="40" t="s">
        <v>91</v>
      </c>
      <c r="N30" s="40"/>
      <c r="O30" s="40"/>
    </row>
    <row r="31" customFormat="false" ht="15.75" hidden="true" customHeight="false" outlineLevel="0" collapsed="false">
      <c r="A31" s="40"/>
      <c r="B31" s="40"/>
      <c r="C31" s="40"/>
      <c r="D31" s="40"/>
      <c r="E31" s="40"/>
      <c r="F31" s="30"/>
      <c r="G31" s="30"/>
      <c r="H31" s="30"/>
      <c r="I31" s="649"/>
      <c r="J31" s="40"/>
      <c r="K31" s="40"/>
      <c r="L31" s="44" t="s">
        <v>442</v>
      </c>
      <c r="M31" s="40"/>
      <c r="N31" s="40"/>
      <c r="O31" s="40"/>
    </row>
    <row r="32" customFormat="false" ht="15.75" hidden="true" customHeight="false" outlineLevel="0" collapsed="false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70" t="n">
        <v>6</v>
      </c>
      <c r="G32" s="270"/>
      <c r="H32" s="270"/>
      <c r="I32" s="270"/>
      <c r="J32" s="44" t="n">
        <v>7</v>
      </c>
      <c r="K32" s="44" t="n">
        <v>8</v>
      </c>
      <c r="L32" s="44" t="n">
        <v>9</v>
      </c>
      <c r="M32" s="40" t="n">
        <v>10</v>
      </c>
      <c r="N32" s="40"/>
      <c r="O32" s="40"/>
    </row>
    <row r="33" customFormat="false" ht="47.25" hidden="true" customHeight="true" outlineLevel="0" collapsed="false">
      <c r="A33" s="228" t="s">
        <v>192</v>
      </c>
      <c r="B33" s="40" t="s">
        <v>443</v>
      </c>
      <c r="C33" s="394" t="n">
        <v>41640</v>
      </c>
      <c r="D33" s="394" t="n">
        <v>42004</v>
      </c>
      <c r="E33" s="289" t="s">
        <v>237</v>
      </c>
      <c r="F33" s="395"/>
      <c r="G33" s="395"/>
      <c r="H33" s="395"/>
      <c r="I33" s="396" t="n">
        <f aca="false">I34+I36+I37</f>
        <v>20222.504</v>
      </c>
      <c r="J33" s="396" t="n">
        <f aca="false">J34+J36+J37</f>
        <v>0</v>
      </c>
      <c r="K33" s="396" t="n">
        <f aca="false">K34+K36+K37</f>
        <v>17193.04</v>
      </c>
      <c r="L33" s="396" t="n">
        <f aca="false">L34+L36+L37</f>
        <v>0</v>
      </c>
      <c r="M33" s="397" t="n">
        <f aca="false">O34+O35+O36+O37</f>
        <v>3029.464</v>
      </c>
      <c r="N33" s="397"/>
      <c r="O33" s="397"/>
    </row>
    <row r="34" customFormat="false" ht="19.5" hidden="true" customHeight="true" outlineLevel="0" collapsed="false">
      <c r="A34" s="228"/>
      <c r="B34" s="40"/>
      <c r="C34" s="394"/>
      <c r="D34" s="394"/>
      <c r="E34" s="289" t="s">
        <v>238</v>
      </c>
      <c r="F34" s="597" t="s">
        <v>95</v>
      </c>
      <c r="G34" s="597"/>
      <c r="H34" s="597"/>
      <c r="I34" s="399" t="n">
        <f aca="false">J34+K34+L34+O34</f>
        <v>15487.15</v>
      </c>
      <c r="J34" s="401" t="n">
        <f aca="false">J54</f>
        <v>0</v>
      </c>
      <c r="K34" s="400" t="n">
        <f aca="false">K54</f>
        <v>14079.15</v>
      </c>
      <c r="L34" s="401" t="n">
        <f aca="false">L54</f>
        <v>0</v>
      </c>
      <c r="M34" s="398" t="s">
        <v>95</v>
      </c>
      <c r="N34" s="398"/>
      <c r="O34" s="598" t="n">
        <f aca="false">O54</f>
        <v>1408</v>
      </c>
    </row>
    <row r="35" customFormat="false" ht="19.5" hidden="true" customHeight="true" outlineLevel="0" collapsed="false">
      <c r="A35" s="228"/>
      <c r="B35" s="40"/>
      <c r="C35" s="394"/>
      <c r="D35" s="394"/>
      <c r="E35" s="599"/>
      <c r="F35" s="398" t="s">
        <v>96</v>
      </c>
      <c r="G35" s="398"/>
      <c r="H35" s="398"/>
      <c r="I35" s="399" t="n">
        <f aca="false">J35+K35+L35+O35</f>
        <v>0</v>
      </c>
      <c r="J35" s="401" t="n">
        <f aca="false">J55</f>
        <v>0</v>
      </c>
      <c r="K35" s="400" t="n">
        <f aca="false">K55</f>
        <v>0</v>
      </c>
      <c r="L35" s="401" t="n">
        <f aca="false">L55</f>
        <v>0</v>
      </c>
      <c r="M35" s="398" t="s">
        <v>96</v>
      </c>
      <c r="N35" s="398"/>
      <c r="O35" s="600" t="n">
        <f aca="false">O55</f>
        <v>0</v>
      </c>
    </row>
    <row r="36" customFormat="false" ht="19.5" hidden="true" customHeight="true" outlineLevel="0" collapsed="false">
      <c r="A36" s="228"/>
      <c r="B36" s="40"/>
      <c r="C36" s="394"/>
      <c r="D36" s="394"/>
      <c r="E36" s="599"/>
      <c r="F36" s="398" t="s">
        <v>97</v>
      </c>
      <c r="G36" s="398"/>
      <c r="H36" s="398"/>
      <c r="I36" s="399" t="n">
        <f aca="false">J36+K36+L36+O36</f>
        <v>3647.779</v>
      </c>
      <c r="J36" s="401" t="n">
        <f aca="false">J56</f>
        <v>0</v>
      </c>
      <c r="K36" s="400" t="n">
        <f aca="false">K56</f>
        <v>3113.89</v>
      </c>
      <c r="L36" s="401" t="n">
        <f aca="false">L56</f>
        <v>0</v>
      </c>
      <c r="M36" s="398" t="s">
        <v>97</v>
      </c>
      <c r="N36" s="398"/>
      <c r="O36" s="600" t="n">
        <f aca="false">O56</f>
        <v>533.889</v>
      </c>
    </row>
    <row r="37" customFormat="false" ht="19.5" hidden="true" customHeight="true" outlineLevel="0" collapsed="false">
      <c r="A37" s="228"/>
      <c r="B37" s="40"/>
      <c r="C37" s="394"/>
      <c r="D37" s="394"/>
      <c r="E37" s="601"/>
      <c r="F37" s="398" t="s">
        <v>62</v>
      </c>
      <c r="G37" s="398"/>
      <c r="H37" s="398"/>
      <c r="I37" s="399" t="n">
        <f aca="false">J37+K37+L37+O37</f>
        <v>1087.575</v>
      </c>
      <c r="J37" s="402" t="n">
        <f aca="false">J57+J93+J126</f>
        <v>0</v>
      </c>
      <c r="K37" s="400" t="n">
        <f aca="false">K57+K93+K126</f>
        <v>0</v>
      </c>
      <c r="L37" s="402" t="n">
        <f aca="false">L57+L93+L126</f>
        <v>0</v>
      </c>
      <c r="M37" s="398" t="s">
        <v>62</v>
      </c>
      <c r="N37" s="398"/>
      <c r="O37" s="600" t="n">
        <f aca="false">O57+M93+M126</f>
        <v>1087.575</v>
      </c>
    </row>
    <row r="38" customFormat="false" ht="18.75" hidden="true" customHeight="false" outlineLevel="0" collapsed="false">
      <c r="A38" s="228"/>
      <c r="B38" s="40"/>
      <c r="C38" s="394" t="n">
        <v>42005</v>
      </c>
      <c r="D38" s="394" t="n">
        <v>42369</v>
      </c>
      <c r="E38" s="289" t="s">
        <v>239</v>
      </c>
      <c r="F38" s="403"/>
      <c r="G38" s="404"/>
      <c r="H38" s="404"/>
      <c r="I38" s="396" t="n">
        <f aca="false">I39+I40+I41+I42</f>
        <v>61033.92</v>
      </c>
      <c r="J38" s="396" t="n">
        <f aca="false">J39+J40+J41+J42</f>
        <v>0</v>
      </c>
      <c r="K38" s="396" t="n">
        <f aca="false">K39+K40+K41+K42</f>
        <v>4780.39</v>
      </c>
      <c r="L38" s="396" t="n">
        <f aca="false">L39+L40+L41+L42</f>
        <v>0</v>
      </c>
      <c r="M38" s="397" t="n">
        <f aca="false">O39+O40+O41+O42</f>
        <v>56253.53</v>
      </c>
      <c r="N38" s="397"/>
      <c r="O38" s="397"/>
    </row>
    <row r="39" customFormat="false" ht="19.5" hidden="true" customHeight="true" outlineLevel="0" collapsed="false">
      <c r="A39" s="228"/>
      <c r="B39" s="40"/>
      <c r="C39" s="394"/>
      <c r="D39" s="394"/>
      <c r="E39" s="289" t="s">
        <v>238</v>
      </c>
      <c r="F39" s="398" t="s">
        <v>95</v>
      </c>
      <c r="G39" s="398"/>
      <c r="H39" s="398"/>
      <c r="I39" s="399" t="n">
        <f aca="false">J39+K39+L39+O39</f>
        <v>19069.2</v>
      </c>
      <c r="J39" s="400" t="n">
        <f aca="false">J59+J96</f>
        <v>0</v>
      </c>
      <c r="K39" s="400" t="n">
        <f aca="false">K59+K96</f>
        <v>0</v>
      </c>
      <c r="L39" s="400" t="n">
        <f aca="false">L59+L96</f>
        <v>0</v>
      </c>
      <c r="M39" s="398" t="s">
        <v>95</v>
      </c>
      <c r="N39" s="398"/>
      <c r="O39" s="598" t="n">
        <f aca="false">O59+O96</f>
        <v>19069.2</v>
      </c>
    </row>
    <row r="40" customFormat="false" ht="19.5" hidden="true" customHeight="true" outlineLevel="0" collapsed="false">
      <c r="A40" s="228"/>
      <c r="B40" s="40"/>
      <c r="C40" s="394"/>
      <c r="D40" s="394"/>
      <c r="E40" s="599"/>
      <c r="F40" s="398" t="s">
        <v>96</v>
      </c>
      <c r="G40" s="398"/>
      <c r="H40" s="398"/>
      <c r="I40" s="399" t="n">
        <f aca="false">J40+K40+L40+O40</f>
        <v>18971.24</v>
      </c>
      <c r="J40" s="400" t="n">
        <f aca="false">J60+J97</f>
        <v>0</v>
      </c>
      <c r="K40" s="400" t="n">
        <f aca="false">K60+K97</f>
        <v>1156.4</v>
      </c>
      <c r="L40" s="400" t="n">
        <f aca="false">L60+L97</f>
        <v>0</v>
      </c>
      <c r="M40" s="398" t="s">
        <v>96</v>
      </c>
      <c r="N40" s="398"/>
      <c r="O40" s="600" t="n">
        <f aca="false">O60+O97</f>
        <v>17814.84</v>
      </c>
    </row>
    <row r="41" customFormat="false" ht="19.5" hidden="true" customHeight="true" outlineLevel="0" collapsed="false">
      <c r="A41" s="228"/>
      <c r="B41" s="40"/>
      <c r="C41" s="394"/>
      <c r="D41" s="394"/>
      <c r="E41" s="599"/>
      <c r="F41" s="398" t="s">
        <v>97</v>
      </c>
      <c r="G41" s="398"/>
      <c r="H41" s="398"/>
      <c r="I41" s="399" t="n">
        <f aca="false">J41+K41+L41+O41</f>
        <v>20479.29</v>
      </c>
      <c r="J41" s="400" t="n">
        <f aca="false">J61+J98</f>
        <v>0</v>
      </c>
      <c r="K41" s="400" t="n">
        <f aca="false">K61+K98</f>
        <v>3623.99</v>
      </c>
      <c r="L41" s="400" t="n">
        <f aca="false">L61+L98</f>
        <v>0</v>
      </c>
      <c r="M41" s="398" t="s">
        <v>97</v>
      </c>
      <c r="N41" s="398"/>
      <c r="O41" s="600" t="n">
        <f aca="false">O61+O98</f>
        <v>16855.3</v>
      </c>
    </row>
    <row r="42" customFormat="false" ht="19.5" hidden="true" customHeight="true" outlineLevel="0" collapsed="false">
      <c r="A42" s="228"/>
      <c r="B42" s="40"/>
      <c r="C42" s="394"/>
      <c r="D42" s="394"/>
      <c r="E42" s="601"/>
      <c r="F42" s="398" t="s">
        <v>62</v>
      </c>
      <c r="G42" s="398"/>
      <c r="H42" s="398"/>
      <c r="I42" s="399" t="n">
        <f aca="false">J42+K42+L42+O42</f>
        <v>2514.19</v>
      </c>
      <c r="J42" s="400" t="n">
        <f aca="false">J62+J99+J128</f>
        <v>0</v>
      </c>
      <c r="K42" s="400" t="n">
        <f aca="false">K62+K99+K128</f>
        <v>0</v>
      </c>
      <c r="L42" s="400" t="n">
        <f aca="false">L62+L99+L128</f>
        <v>0</v>
      </c>
      <c r="M42" s="398" t="s">
        <v>62</v>
      </c>
      <c r="N42" s="398"/>
      <c r="O42" s="600" t="n">
        <f aca="false">O62+O99+M128</f>
        <v>2514.19</v>
      </c>
    </row>
    <row r="43" customFormat="false" ht="18.75" hidden="true" customHeight="false" outlineLevel="0" collapsed="false">
      <c r="A43" s="228"/>
      <c r="B43" s="40"/>
      <c r="C43" s="394" t="n">
        <v>42370</v>
      </c>
      <c r="D43" s="394" t="n">
        <v>42735</v>
      </c>
      <c r="E43" s="289" t="s">
        <v>240</v>
      </c>
      <c r="F43" s="397" t="n">
        <f aca="false">I44+I45+I46+I47</f>
        <v>57407.4</v>
      </c>
      <c r="G43" s="397"/>
      <c r="H43" s="397"/>
      <c r="I43" s="397"/>
      <c r="J43" s="405" t="n">
        <f aca="false">J44+J45+J46+J47</f>
        <v>0</v>
      </c>
      <c r="K43" s="405" t="n">
        <f aca="false">K44+K45+K46+K47</f>
        <v>0</v>
      </c>
      <c r="L43" s="406" t="n">
        <f aca="false">L44+L45+L46+L47</f>
        <v>0</v>
      </c>
      <c r="M43" s="397" t="n">
        <f aca="false">O44+O45+O46+O47</f>
        <v>57407.4</v>
      </c>
      <c r="N43" s="397"/>
      <c r="O43" s="397"/>
    </row>
    <row r="44" customFormat="false" ht="19.5" hidden="true" customHeight="true" outlineLevel="0" collapsed="false">
      <c r="A44" s="228"/>
      <c r="B44" s="40"/>
      <c r="C44" s="394"/>
      <c r="D44" s="394"/>
      <c r="E44" s="289" t="s">
        <v>238</v>
      </c>
      <c r="F44" s="398" t="s">
        <v>95</v>
      </c>
      <c r="G44" s="398"/>
      <c r="H44" s="398"/>
      <c r="I44" s="399" t="n">
        <f aca="false">J44+K44+L44+O44</f>
        <v>18714</v>
      </c>
      <c r="J44" s="401" t="n">
        <f aca="false">J64+J101</f>
        <v>0</v>
      </c>
      <c r="K44" s="401" t="n">
        <f aca="false">K64+K101</f>
        <v>0</v>
      </c>
      <c r="L44" s="401" t="n">
        <f aca="false">L64+L101</f>
        <v>0</v>
      </c>
      <c r="M44" s="398" t="s">
        <v>95</v>
      </c>
      <c r="N44" s="398"/>
      <c r="O44" s="598" t="n">
        <f aca="false">O64+O101</f>
        <v>18714</v>
      </c>
    </row>
    <row r="45" customFormat="false" ht="19.5" hidden="true" customHeight="true" outlineLevel="0" collapsed="false">
      <c r="A45" s="228"/>
      <c r="B45" s="40"/>
      <c r="C45" s="394"/>
      <c r="D45" s="394"/>
      <c r="E45" s="599"/>
      <c r="F45" s="398" t="s">
        <v>96</v>
      </c>
      <c r="G45" s="398"/>
      <c r="H45" s="398"/>
      <c r="I45" s="399" t="n">
        <f aca="false">J45+K45+L45+O45</f>
        <v>18466</v>
      </c>
      <c r="J45" s="401" t="n">
        <f aca="false">J65+J102</f>
        <v>0</v>
      </c>
      <c r="K45" s="401" t="n">
        <f aca="false">K65+K102</f>
        <v>0</v>
      </c>
      <c r="L45" s="401" t="n">
        <f aca="false">L65+L102</f>
        <v>0</v>
      </c>
      <c r="M45" s="398" t="s">
        <v>96</v>
      </c>
      <c r="N45" s="398"/>
      <c r="O45" s="600" t="n">
        <f aca="false">O65+O102</f>
        <v>18466</v>
      </c>
    </row>
    <row r="46" customFormat="false" ht="19.5" hidden="true" customHeight="true" outlineLevel="0" collapsed="false">
      <c r="A46" s="228"/>
      <c r="B46" s="40"/>
      <c r="C46" s="394"/>
      <c r="D46" s="394"/>
      <c r="E46" s="599"/>
      <c r="F46" s="398" t="s">
        <v>97</v>
      </c>
      <c r="G46" s="398"/>
      <c r="H46" s="398"/>
      <c r="I46" s="399" t="n">
        <f aca="false">J46+K46+L46+O46</f>
        <v>18718.1</v>
      </c>
      <c r="J46" s="401" t="n">
        <f aca="false">J66+J103</f>
        <v>0</v>
      </c>
      <c r="K46" s="401" t="n">
        <f aca="false">K66+K103</f>
        <v>0</v>
      </c>
      <c r="L46" s="401" t="n">
        <f aca="false">L66+L103</f>
        <v>0</v>
      </c>
      <c r="M46" s="398" t="s">
        <v>97</v>
      </c>
      <c r="N46" s="398"/>
      <c r="O46" s="600" t="n">
        <f aca="false">O66+O103</f>
        <v>18718.1</v>
      </c>
    </row>
    <row r="47" customFormat="false" ht="19.5" hidden="true" customHeight="true" outlineLevel="0" collapsed="false">
      <c r="A47" s="228"/>
      <c r="B47" s="40"/>
      <c r="C47" s="394"/>
      <c r="D47" s="394"/>
      <c r="E47" s="601"/>
      <c r="F47" s="398" t="s">
        <v>62</v>
      </c>
      <c r="G47" s="398"/>
      <c r="H47" s="398"/>
      <c r="I47" s="399" t="n">
        <f aca="false">J47+K47+L47+O47</f>
        <v>1509.3</v>
      </c>
      <c r="J47" s="401" t="n">
        <f aca="false">J67+J104+J130</f>
        <v>0</v>
      </c>
      <c r="K47" s="402" t="n">
        <f aca="false">K67+K104+K130</f>
        <v>0</v>
      </c>
      <c r="L47" s="402" t="n">
        <f aca="false">L67+L104+L130</f>
        <v>0</v>
      </c>
      <c r="M47" s="398" t="s">
        <v>62</v>
      </c>
      <c r="N47" s="398"/>
      <c r="O47" s="600" t="n">
        <f aca="false">O67+O104+M130</f>
        <v>1509.3</v>
      </c>
    </row>
    <row r="48" customFormat="false" ht="19.5" hidden="true" customHeight="true" outlineLevel="0" collapsed="false">
      <c r="A48" s="40" t="s">
        <v>94</v>
      </c>
      <c r="B48" s="40"/>
      <c r="C48" s="394" t="n">
        <v>41640</v>
      </c>
      <c r="D48" s="394" t="n">
        <v>42735</v>
      </c>
      <c r="E48" s="40"/>
      <c r="F48" s="397" t="n">
        <f aca="false">I49+I50+I51+I52</f>
        <v>138663.824</v>
      </c>
      <c r="G48" s="397"/>
      <c r="H48" s="397"/>
      <c r="I48" s="397"/>
      <c r="J48" s="407" t="n">
        <f aca="false">J49+J50+J51+J52</f>
        <v>0</v>
      </c>
      <c r="K48" s="407" t="n">
        <f aca="false">K49+K50+K51+K52</f>
        <v>21973.43</v>
      </c>
      <c r="L48" s="407" t="n">
        <f aca="false">L49+L50+L51+L52</f>
        <v>0</v>
      </c>
      <c r="M48" s="397" t="n">
        <f aca="false">O49+O50+O51+O52</f>
        <v>116690.394</v>
      </c>
      <c r="N48" s="397"/>
      <c r="O48" s="397"/>
    </row>
    <row r="49" customFormat="false" ht="19.5" hidden="true" customHeight="true" outlineLevel="0" collapsed="false">
      <c r="A49" s="40"/>
      <c r="B49" s="40"/>
      <c r="C49" s="394"/>
      <c r="D49" s="394"/>
      <c r="E49" s="40"/>
      <c r="F49" s="398" t="s">
        <v>95</v>
      </c>
      <c r="G49" s="398"/>
      <c r="H49" s="398"/>
      <c r="I49" s="408" t="n">
        <f aca="false">J49+K49+O49+L49</f>
        <v>53270.35</v>
      </c>
      <c r="J49" s="408" t="n">
        <f aca="false">J34+J39+J44</f>
        <v>0</v>
      </c>
      <c r="K49" s="409" t="n">
        <f aca="false">K34+K39+K44</f>
        <v>14079.15</v>
      </c>
      <c r="L49" s="409" t="n">
        <f aca="false">L34+L39+L44</f>
        <v>0</v>
      </c>
      <c r="M49" s="398" t="s">
        <v>95</v>
      </c>
      <c r="N49" s="398"/>
      <c r="O49" s="602" t="n">
        <f aca="false">O34+O39++O44</f>
        <v>39191.2</v>
      </c>
    </row>
    <row r="50" customFormat="false" ht="19.5" hidden="true" customHeight="true" outlineLevel="0" collapsed="false">
      <c r="A50" s="40"/>
      <c r="B50" s="40"/>
      <c r="C50" s="394"/>
      <c r="D50" s="394"/>
      <c r="E50" s="40"/>
      <c r="F50" s="398" t="s">
        <v>96</v>
      </c>
      <c r="G50" s="398"/>
      <c r="H50" s="398"/>
      <c r="I50" s="408" t="n">
        <f aca="false">J50+K50+O50+L50</f>
        <v>37437.24</v>
      </c>
      <c r="J50" s="408" t="n">
        <f aca="false">J35+J40+J45</f>
        <v>0</v>
      </c>
      <c r="K50" s="409" t="n">
        <f aca="false">K35+K40+K45</f>
        <v>1156.4</v>
      </c>
      <c r="L50" s="409" t="n">
        <f aca="false">L35+L40+L45</f>
        <v>0</v>
      </c>
      <c r="M50" s="398" t="s">
        <v>96</v>
      </c>
      <c r="N50" s="398"/>
      <c r="O50" s="603" t="n">
        <f aca="false">O35+O40++O45</f>
        <v>36280.84</v>
      </c>
    </row>
    <row r="51" customFormat="false" ht="19.5" hidden="true" customHeight="true" outlineLevel="0" collapsed="false">
      <c r="A51" s="40"/>
      <c r="B51" s="40"/>
      <c r="C51" s="394"/>
      <c r="D51" s="394"/>
      <c r="E51" s="40"/>
      <c r="F51" s="398" t="s">
        <v>97</v>
      </c>
      <c r="G51" s="398"/>
      <c r="H51" s="398"/>
      <c r="I51" s="408" t="n">
        <f aca="false">J51+K51+O51+L51</f>
        <v>42845.169</v>
      </c>
      <c r="J51" s="408" t="n">
        <f aca="false">J36+J41+J46</f>
        <v>0</v>
      </c>
      <c r="K51" s="409" t="n">
        <f aca="false">K46+K41+K36</f>
        <v>6737.88</v>
      </c>
      <c r="L51" s="409" t="n">
        <f aca="false">L36+L41+L46</f>
        <v>0</v>
      </c>
      <c r="M51" s="398" t="s">
        <v>97</v>
      </c>
      <c r="N51" s="398"/>
      <c r="O51" s="603" t="n">
        <f aca="false">O36+O41++O46</f>
        <v>36107.289</v>
      </c>
    </row>
    <row r="52" customFormat="false" ht="19.5" hidden="true" customHeight="true" outlineLevel="0" collapsed="false">
      <c r="A52" s="40"/>
      <c r="B52" s="40"/>
      <c r="C52" s="394"/>
      <c r="D52" s="394"/>
      <c r="E52" s="40"/>
      <c r="F52" s="398" t="s">
        <v>62</v>
      </c>
      <c r="G52" s="398"/>
      <c r="H52" s="398"/>
      <c r="I52" s="408" t="n">
        <f aca="false">J52+K52+O52+L52</f>
        <v>5111.065</v>
      </c>
      <c r="J52" s="408" t="n">
        <f aca="false">J37+J42+J47</f>
        <v>0</v>
      </c>
      <c r="K52" s="409" t="n">
        <f aca="false">K47+K42+K37</f>
        <v>0</v>
      </c>
      <c r="L52" s="409" t="n">
        <f aca="false">L37+L42+L47</f>
        <v>0</v>
      </c>
      <c r="M52" s="398" t="s">
        <v>62</v>
      </c>
      <c r="N52" s="398"/>
      <c r="O52" s="603" t="n">
        <f aca="false">O37+O42++O47</f>
        <v>5111.065</v>
      </c>
    </row>
    <row r="53" customFormat="false" ht="36.75" hidden="true" customHeight="true" outlineLevel="0" collapsed="false">
      <c r="A53" s="40" t="s">
        <v>99</v>
      </c>
      <c r="B53" s="40" t="s">
        <v>235</v>
      </c>
      <c r="C53" s="394" t="n">
        <v>41640</v>
      </c>
      <c r="D53" s="394" t="n">
        <v>42004</v>
      </c>
      <c r="E53" s="289" t="s">
        <v>237</v>
      </c>
      <c r="F53" s="410"/>
      <c r="G53" s="410"/>
      <c r="H53" s="410"/>
      <c r="I53" s="411" t="n">
        <f aca="false">I54+I55+I56+I57</f>
        <v>19248.329</v>
      </c>
      <c r="J53" s="650" t="n">
        <f aca="false">J54+J55+J56+J57</f>
        <v>0</v>
      </c>
      <c r="K53" s="412" t="n">
        <f aca="false">K54+K55+K56+K57</f>
        <v>17193.04</v>
      </c>
      <c r="L53" s="412" t="n">
        <f aca="false">L54+L55+L56+L57</f>
        <v>0</v>
      </c>
      <c r="M53" s="397" t="n">
        <f aca="false">O54+O55+O56+O57</f>
        <v>2055.289</v>
      </c>
      <c r="N53" s="397"/>
      <c r="O53" s="397"/>
    </row>
    <row r="54" customFormat="false" ht="19.5" hidden="true" customHeight="true" outlineLevel="0" collapsed="false">
      <c r="A54" s="40"/>
      <c r="B54" s="40"/>
      <c r="C54" s="394"/>
      <c r="D54" s="394"/>
      <c r="E54" s="289" t="s">
        <v>238</v>
      </c>
      <c r="F54" s="413" t="s">
        <v>95</v>
      </c>
      <c r="G54" s="413"/>
      <c r="H54" s="413"/>
      <c r="I54" s="414" t="n">
        <f aca="false">K54+O54+L54+J54</f>
        <v>15487.15</v>
      </c>
      <c r="J54" s="651" t="n">
        <f aca="false">J74</f>
        <v>0</v>
      </c>
      <c r="K54" s="415" t="n">
        <f aca="false">K74</f>
        <v>14079.15</v>
      </c>
      <c r="L54" s="416" t="n">
        <f aca="false">L74</f>
        <v>0</v>
      </c>
      <c r="M54" s="417" t="s">
        <v>95</v>
      </c>
      <c r="N54" s="417"/>
      <c r="O54" s="604" t="n">
        <f aca="false">N74</f>
        <v>1408</v>
      </c>
    </row>
    <row r="55" customFormat="false" ht="19.5" hidden="true" customHeight="true" outlineLevel="0" collapsed="false">
      <c r="A55" s="40"/>
      <c r="B55" s="40"/>
      <c r="C55" s="394"/>
      <c r="D55" s="394"/>
      <c r="E55" s="599"/>
      <c r="F55" s="413" t="s">
        <v>96</v>
      </c>
      <c r="G55" s="413"/>
      <c r="H55" s="413"/>
      <c r="I55" s="414" t="n">
        <f aca="false">K55+O55+L55+J55</f>
        <v>0</v>
      </c>
      <c r="J55" s="651" t="n">
        <f aca="false">J75</f>
        <v>0</v>
      </c>
      <c r="K55" s="415" t="n">
        <f aca="false">K75</f>
        <v>0</v>
      </c>
      <c r="L55" s="416" t="n">
        <f aca="false">L75</f>
        <v>0</v>
      </c>
      <c r="M55" s="417" t="s">
        <v>96</v>
      </c>
      <c r="N55" s="417"/>
      <c r="O55" s="428" t="n">
        <f aca="false">N75</f>
        <v>0</v>
      </c>
    </row>
    <row r="56" customFormat="false" ht="19.5" hidden="true" customHeight="true" outlineLevel="0" collapsed="false">
      <c r="A56" s="40"/>
      <c r="B56" s="40"/>
      <c r="C56" s="394"/>
      <c r="D56" s="394"/>
      <c r="E56" s="599"/>
      <c r="F56" s="413" t="s">
        <v>97</v>
      </c>
      <c r="G56" s="413"/>
      <c r="H56" s="413"/>
      <c r="I56" s="414" t="n">
        <f aca="false">K56+O56+L56+J56</f>
        <v>3647.779</v>
      </c>
      <c r="J56" s="651" t="n">
        <f aca="false">J76</f>
        <v>0</v>
      </c>
      <c r="K56" s="415" t="n">
        <f aca="false">K76</f>
        <v>3113.89</v>
      </c>
      <c r="L56" s="416" t="n">
        <f aca="false">L76</f>
        <v>0</v>
      </c>
      <c r="M56" s="417" t="s">
        <v>97</v>
      </c>
      <c r="N56" s="417"/>
      <c r="O56" s="428" t="n">
        <f aca="false">N76</f>
        <v>533.889</v>
      </c>
    </row>
    <row r="57" customFormat="false" ht="19.5" hidden="true" customHeight="true" outlineLevel="0" collapsed="false">
      <c r="A57" s="40"/>
      <c r="B57" s="40"/>
      <c r="C57" s="394"/>
      <c r="D57" s="394"/>
      <c r="E57" s="601"/>
      <c r="F57" s="413" t="s">
        <v>62</v>
      </c>
      <c r="G57" s="413"/>
      <c r="H57" s="413"/>
      <c r="I57" s="414" t="n">
        <f aca="false">K57+O57+L57+J57</f>
        <v>113.4</v>
      </c>
      <c r="J57" s="651" t="n">
        <f aca="false">J86</f>
        <v>0</v>
      </c>
      <c r="K57" s="415" t="n">
        <f aca="false">K86</f>
        <v>0</v>
      </c>
      <c r="L57" s="416" t="n">
        <f aca="false">L86</f>
        <v>0</v>
      </c>
      <c r="M57" s="417" t="s">
        <v>62</v>
      </c>
      <c r="N57" s="417"/>
      <c r="O57" s="428" t="n">
        <f aca="false">M86</f>
        <v>113.4</v>
      </c>
    </row>
    <row r="58" customFormat="false" ht="18.75" hidden="true" customHeight="false" outlineLevel="0" collapsed="false">
      <c r="A58" s="40"/>
      <c r="B58" s="40"/>
      <c r="C58" s="394" t="n">
        <v>42005</v>
      </c>
      <c r="D58" s="394" t="n">
        <v>42369</v>
      </c>
      <c r="E58" s="289" t="s">
        <v>239</v>
      </c>
      <c r="F58" s="418"/>
      <c r="G58" s="419"/>
      <c r="H58" s="419"/>
      <c r="I58" s="420" t="n">
        <f aca="false">I59+I60+I61+I62</f>
        <v>58143.42</v>
      </c>
      <c r="J58" s="652" t="n">
        <f aca="false">J59+J60+J61+J62</f>
        <v>0</v>
      </c>
      <c r="K58" s="421" t="n">
        <f aca="false">K59+K60+K61+K62</f>
        <v>4780.39</v>
      </c>
      <c r="L58" s="421" t="n">
        <f aca="false">L59+L60+L61+L62</f>
        <v>0</v>
      </c>
      <c r="M58" s="418"/>
      <c r="N58" s="419"/>
      <c r="O58" s="396" t="n">
        <f aca="false">O59+O60+O61+O62</f>
        <v>53363.03</v>
      </c>
    </row>
    <row r="59" customFormat="false" ht="19.5" hidden="true" customHeight="true" outlineLevel="0" collapsed="false">
      <c r="A59" s="40"/>
      <c r="B59" s="40"/>
      <c r="C59" s="394"/>
      <c r="D59" s="394"/>
      <c r="E59" s="289" t="s">
        <v>238</v>
      </c>
      <c r="F59" s="413" t="s">
        <v>95</v>
      </c>
      <c r="G59" s="413"/>
      <c r="H59" s="413"/>
      <c r="I59" s="414" t="n">
        <f aca="false">J59+K59+L59+O59</f>
        <v>18791</v>
      </c>
      <c r="J59" s="651" t="n">
        <f aca="false">J78</f>
        <v>0</v>
      </c>
      <c r="K59" s="415" t="n">
        <f aca="false">K78</f>
        <v>0</v>
      </c>
      <c r="L59" s="416" t="n">
        <f aca="false">L78</f>
        <v>0</v>
      </c>
      <c r="M59" s="417" t="s">
        <v>95</v>
      </c>
      <c r="N59" s="417"/>
      <c r="O59" s="604" t="n">
        <f aca="false">N78</f>
        <v>18791</v>
      </c>
    </row>
    <row r="60" customFormat="false" ht="19.5" hidden="true" customHeight="true" outlineLevel="0" collapsed="false">
      <c r="A60" s="40"/>
      <c r="B60" s="40"/>
      <c r="C60" s="394"/>
      <c r="D60" s="394"/>
      <c r="E60" s="599"/>
      <c r="F60" s="413" t="s">
        <v>96</v>
      </c>
      <c r="G60" s="413"/>
      <c r="H60" s="413"/>
      <c r="I60" s="414" t="n">
        <f aca="false">J60+K60+L60+O60</f>
        <v>17977.54</v>
      </c>
      <c r="J60" s="651" t="n">
        <f aca="false">J79</f>
        <v>0</v>
      </c>
      <c r="K60" s="415" t="n">
        <f aca="false">K79</f>
        <v>1156.4</v>
      </c>
      <c r="L60" s="416" t="n">
        <f aca="false">L79</f>
        <v>0</v>
      </c>
      <c r="M60" s="417" t="s">
        <v>96</v>
      </c>
      <c r="N60" s="417"/>
      <c r="O60" s="428" t="n">
        <f aca="false">N79</f>
        <v>16821.14</v>
      </c>
    </row>
    <row r="61" customFormat="false" ht="19.5" hidden="true" customHeight="true" outlineLevel="0" collapsed="false">
      <c r="A61" s="40"/>
      <c r="B61" s="40"/>
      <c r="C61" s="394"/>
      <c r="D61" s="394"/>
      <c r="E61" s="599"/>
      <c r="F61" s="413" t="s">
        <v>97</v>
      </c>
      <c r="G61" s="413"/>
      <c r="H61" s="413"/>
      <c r="I61" s="414" t="n">
        <f aca="false">J61+K61+L61+O61</f>
        <v>20278.39</v>
      </c>
      <c r="J61" s="651" t="n">
        <f aca="false">J80</f>
        <v>0</v>
      </c>
      <c r="K61" s="415" t="n">
        <f aca="false">K80</f>
        <v>3623.99</v>
      </c>
      <c r="L61" s="416" t="n">
        <f aca="false">L80</f>
        <v>0</v>
      </c>
      <c r="M61" s="417" t="s">
        <v>97</v>
      </c>
      <c r="N61" s="417"/>
      <c r="O61" s="428" t="n">
        <f aca="false">N80</f>
        <v>16654.4</v>
      </c>
    </row>
    <row r="62" customFormat="false" ht="19.5" hidden="true" customHeight="true" outlineLevel="0" collapsed="false">
      <c r="A62" s="40"/>
      <c r="B62" s="40"/>
      <c r="C62" s="394"/>
      <c r="D62" s="394"/>
      <c r="E62" s="601"/>
      <c r="F62" s="413" t="s">
        <v>62</v>
      </c>
      <c r="G62" s="413"/>
      <c r="H62" s="413"/>
      <c r="I62" s="414" t="n">
        <f aca="false">J62+K62+L62+O62</f>
        <v>1096.49</v>
      </c>
      <c r="J62" s="651" t="n">
        <f aca="false">J88</f>
        <v>0</v>
      </c>
      <c r="K62" s="415" t="n">
        <f aca="false">K88</f>
        <v>0</v>
      </c>
      <c r="L62" s="416" t="n">
        <f aca="false">L88</f>
        <v>0</v>
      </c>
      <c r="M62" s="417" t="s">
        <v>62</v>
      </c>
      <c r="N62" s="417"/>
      <c r="O62" s="428" t="n">
        <f aca="false">M88</f>
        <v>1096.49</v>
      </c>
    </row>
    <row r="63" customFormat="false" ht="18.75" hidden="true" customHeight="false" outlineLevel="0" collapsed="false">
      <c r="A63" s="40"/>
      <c r="B63" s="40"/>
      <c r="C63" s="394" t="n">
        <v>42370</v>
      </c>
      <c r="D63" s="394" t="n">
        <v>42735</v>
      </c>
      <c r="E63" s="289" t="s">
        <v>240</v>
      </c>
      <c r="F63" s="407"/>
      <c r="G63" s="422"/>
      <c r="H63" s="422"/>
      <c r="I63" s="423" t="n">
        <f aca="false">I64+I65+I66+I67</f>
        <v>54855</v>
      </c>
      <c r="J63" s="652" t="n">
        <f aca="false">J64+J65+J66+J67</f>
        <v>0</v>
      </c>
      <c r="K63" s="421" t="n">
        <f aca="false">K64+K65+K66+K67</f>
        <v>0</v>
      </c>
      <c r="L63" s="421" t="n">
        <f aca="false">L64+L65+L66+L67</f>
        <v>0</v>
      </c>
      <c r="M63" s="418"/>
      <c r="N63" s="424"/>
      <c r="O63" s="396" t="n">
        <f aca="false">O64+O65+O66+O67</f>
        <v>54855</v>
      </c>
    </row>
    <row r="64" customFormat="false" ht="19.5" hidden="true" customHeight="true" outlineLevel="0" collapsed="false">
      <c r="A64" s="40"/>
      <c r="B64" s="40"/>
      <c r="C64" s="394"/>
      <c r="D64" s="394"/>
      <c r="E64" s="289" t="s">
        <v>238</v>
      </c>
      <c r="F64" s="413" t="s">
        <v>95</v>
      </c>
      <c r="G64" s="413"/>
      <c r="H64" s="413"/>
      <c r="I64" s="414" t="n">
        <f aca="false">J64+K64+L64+O64</f>
        <v>18488</v>
      </c>
      <c r="J64" s="651" t="n">
        <f aca="false">J82</f>
        <v>0</v>
      </c>
      <c r="K64" s="415" t="n">
        <f aca="false">K82</f>
        <v>0</v>
      </c>
      <c r="L64" s="416" t="n">
        <f aca="false">L82</f>
        <v>0</v>
      </c>
      <c r="M64" s="417" t="s">
        <v>95</v>
      </c>
      <c r="N64" s="417"/>
      <c r="O64" s="604" t="n">
        <f aca="false">N82</f>
        <v>18488</v>
      </c>
    </row>
    <row r="65" customFormat="false" ht="19.5" hidden="true" customHeight="true" outlineLevel="0" collapsed="false">
      <c r="A65" s="40"/>
      <c r="B65" s="40"/>
      <c r="C65" s="394"/>
      <c r="D65" s="394"/>
      <c r="E65" s="599"/>
      <c r="F65" s="413" t="s">
        <v>96</v>
      </c>
      <c r="G65" s="413"/>
      <c r="H65" s="413"/>
      <c r="I65" s="414" t="n">
        <f aca="false">J65+K65+L65+O65</f>
        <v>17648</v>
      </c>
      <c r="J65" s="651" t="n">
        <f aca="false">J83</f>
        <v>0</v>
      </c>
      <c r="K65" s="415" t="n">
        <f aca="false">K83</f>
        <v>0</v>
      </c>
      <c r="L65" s="416" t="n">
        <f aca="false">L83</f>
        <v>0</v>
      </c>
      <c r="M65" s="417" t="s">
        <v>96</v>
      </c>
      <c r="N65" s="417"/>
      <c r="O65" s="428" t="n">
        <f aca="false">N83</f>
        <v>17648</v>
      </c>
    </row>
    <row r="66" customFormat="false" ht="19.5" hidden="true" customHeight="true" outlineLevel="0" collapsed="false">
      <c r="A66" s="40"/>
      <c r="B66" s="40"/>
      <c r="C66" s="394"/>
      <c r="D66" s="394"/>
      <c r="E66" s="599"/>
      <c r="F66" s="413" t="s">
        <v>97</v>
      </c>
      <c r="G66" s="413"/>
      <c r="H66" s="413"/>
      <c r="I66" s="414" t="n">
        <f aca="false">J66+K66+L66+O66</f>
        <v>18505</v>
      </c>
      <c r="J66" s="651" t="n">
        <f aca="false">J84</f>
        <v>0</v>
      </c>
      <c r="K66" s="415" t="n">
        <f aca="false">K84</f>
        <v>0</v>
      </c>
      <c r="L66" s="416" t="n">
        <f aca="false">L84</f>
        <v>0</v>
      </c>
      <c r="M66" s="417" t="s">
        <v>97</v>
      </c>
      <c r="N66" s="417"/>
      <c r="O66" s="428" t="n">
        <f aca="false">N84</f>
        <v>18505</v>
      </c>
    </row>
    <row r="67" customFormat="false" ht="19.5" hidden="true" customHeight="true" outlineLevel="0" collapsed="false">
      <c r="A67" s="40"/>
      <c r="B67" s="40"/>
      <c r="C67" s="394"/>
      <c r="D67" s="394"/>
      <c r="E67" s="601"/>
      <c r="F67" s="413" t="s">
        <v>62</v>
      </c>
      <c r="G67" s="413"/>
      <c r="H67" s="413"/>
      <c r="I67" s="414" t="n">
        <f aca="false">J67+K67+L67+O67</f>
        <v>214</v>
      </c>
      <c r="J67" s="651" t="n">
        <f aca="false">J90</f>
        <v>0</v>
      </c>
      <c r="K67" s="415" t="n">
        <f aca="false">K90</f>
        <v>0</v>
      </c>
      <c r="L67" s="416" t="n">
        <f aca="false">L90</f>
        <v>0</v>
      </c>
      <c r="M67" s="417" t="s">
        <v>62</v>
      </c>
      <c r="N67" s="417"/>
      <c r="O67" s="428" t="n">
        <f aca="false">M90</f>
        <v>214</v>
      </c>
    </row>
    <row r="68" customFormat="false" ht="19.5" hidden="true" customHeight="true" outlineLevel="0" collapsed="false">
      <c r="A68" s="40" t="s">
        <v>94</v>
      </c>
      <c r="B68" s="40"/>
      <c r="C68" s="394" t="n">
        <v>41640</v>
      </c>
      <c r="D68" s="394" t="n">
        <v>42735</v>
      </c>
      <c r="E68" s="40"/>
      <c r="F68" s="407"/>
      <c r="G68" s="422"/>
      <c r="H68" s="422"/>
      <c r="I68" s="423" t="n">
        <f aca="false">I69+I70+I71+I72</f>
        <v>132246.749</v>
      </c>
      <c r="J68" s="653" t="n">
        <f aca="false">J69+J70+J71+J72</f>
        <v>0</v>
      </c>
      <c r="K68" s="425" t="n">
        <f aca="false">K69+K70+K71+K72</f>
        <v>21973.43</v>
      </c>
      <c r="L68" s="425" t="n">
        <f aca="false">L69+L70+L71+L72</f>
        <v>0</v>
      </c>
      <c r="M68" s="418"/>
      <c r="N68" s="419"/>
      <c r="O68" s="396" t="n">
        <f aca="false">O69+O70+O71+O72</f>
        <v>110273.319</v>
      </c>
    </row>
    <row r="69" customFormat="false" ht="19.5" hidden="true" customHeight="true" outlineLevel="0" collapsed="false">
      <c r="A69" s="40"/>
      <c r="B69" s="40"/>
      <c r="C69" s="394"/>
      <c r="D69" s="394"/>
      <c r="E69" s="40"/>
      <c r="F69" s="413" t="s">
        <v>95</v>
      </c>
      <c r="G69" s="413"/>
      <c r="H69" s="413"/>
      <c r="I69" s="426" t="n">
        <f aca="false">J69+K69+L69+O69</f>
        <v>52766.15</v>
      </c>
      <c r="J69" s="651" t="n">
        <f aca="false">J54+J59+J64</f>
        <v>0</v>
      </c>
      <c r="K69" s="427" t="n">
        <f aca="false">K54+K59+K64</f>
        <v>14079.15</v>
      </c>
      <c r="L69" s="416" t="n">
        <f aca="false">L54+L59+L64</f>
        <v>0</v>
      </c>
      <c r="M69" s="428" t="s">
        <v>95</v>
      </c>
      <c r="N69" s="428"/>
      <c r="O69" s="605" t="n">
        <f aca="false">O54+O59+O64</f>
        <v>38687</v>
      </c>
    </row>
    <row r="70" customFormat="false" ht="19.5" hidden="true" customHeight="true" outlineLevel="0" collapsed="false">
      <c r="A70" s="40"/>
      <c r="B70" s="40"/>
      <c r="C70" s="394"/>
      <c r="D70" s="394"/>
      <c r="E70" s="40"/>
      <c r="F70" s="413" t="s">
        <v>96</v>
      </c>
      <c r="G70" s="413"/>
      <c r="H70" s="413"/>
      <c r="I70" s="426" t="n">
        <f aca="false">J70+K70+L70+O70</f>
        <v>35625.54</v>
      </c>
      <c r="J70" s="651" t="n">
        <f aca="false">J55+J60+J65</f>
        <v>0</v>
      </c>
      <c r="K70" s="427" t="n">
        <f aca="false">K55+K60+K65</f>
        <v>1156.4</v>
      </c>
      <c r="L70" s="416" t="n">
        <f aca="false">L55+L60+L65</f>
        <v>0</v>
      </c>
      <c r="M70" s="428" t="s">
        <v>96</v>
      </c>
      <c r="N70" s="428"/>
      <c r="O70" s="606" t="n">
        <f aca="false">O55+O60+O65</f>
        <v>34469.14</v>
      </c>
    </row>
    <row r="71" customFormat="false" ht="19.5" hidden="true" customHeight="true" outlineLevel="0" collapsed="false">
      <c r="A71" s="40"/>
      <c r="B71" s="40"/>
      <c r="C71" s="394"/>
      <c r="D71" s="394"/>
      <c r="E71" s="40"/>
      <c r="F71" s="413" t="s">
        <v>97</v>
      </c>
      <c r="G71" s="413"/>
      <c r="H71" s="413"/>
      <c r="I71" s="426" t="n">
        <f aca="false">J71+K71+L71+O71</f>
        <v>42431.169</v>
      </c>
      <c r="J71" s="651" t="n">
        <f aca="false">J56+J61+J66</f>
        <v>0</v>
      </c>
      <c r="K71" s="427" t="n">
        <f aca="false">K56+K61+K66</f>
        <v>6737.88</v>
      </c>
      <c r="L71" s="416" t="n">
        <f aca="false">L56+L61+L66</f>
        <v>0</v>
      </c>
      <c r="M71" s="428" t="s">
        <v>97</v>
      </c>
      <c r="N71" s="428"/>
      <c r="O71" s="606" t="n">
        <f aca="false">O56+O61+O66</f>
        <v>35693.289</v>
      </c>
    </row>
    <row r="72" customFormat="false" ht="19.5" hidden="true" customHeight="true" outlineLevel="0" collapsed="false">
      <c r="A72" s="40"/>
      <c r="B72" s="40"/>
      <c r="C72" s="394"/>
      <c r="D72" s="394"/>
      <c r="E72" s="40"/>
      <c r="F72" s="413" t="s">
        <v>62</v>
      </c>
      <c r="G72" s="413"/>
      <c r="H72" s="413"/>
      <c r="I72" s="426" t="n">
        <f aca="false">J72+K72+L72+O72</f>
        <v>1423.89</v>
      </c>
      <c r="J72" s="651" t="n">
        <f aca="false">J57+J62+J67</f>
        <v>0</v>
      </c>
      <c r="K72" s="427" t="n">
        <f aca="false">K57+K62+K67</f>
        <v>0</v>
      </c>
      <c r="L72" s="416" t="n">
        <f aca="false">L57+L62+L67</f>
        <v>0</v>
      </c>
      <c r="M72" s="428" t="s">
        <v>62</v>
      </c>
      <c r="N72" s="428"/>
      <c r="O72" s="606" t="n">
        <f aca="false">O57+O62+O67</f>
        <v>1423.89</v>
      </c>
    </row>
    <row r="73" customFormat="false" ht="24" hidden="true" customHeight="true" outlineLevel="0" collapsed="false">
      <c r="A73" s="40" t="s">
        <v>58</v>
      </c>
      <c r="B73" s="40" t="s">
        <v>59</v>
      </c>
      <c r="C73" s="394" t="n">
        <v>41640</v>
      </c>
      <c r="D73" s="394" t="n">
        <v>42004</v>
      </c>
      <c r="E73" s="289" t="s">
        <v>237</v>
      </c>
      <c r="F73" s="607" t="s">
        <v>444</v>
      </c>
      <c r="G73" s="607"/>
      <c r="H73" s="607"/>
      <c r="I73" s="429" t="n">
        <f aca="false">I74+I75+I76</f>
        <v>19134.929</v>
      </c>
      <c r="J73" s="654" t="n">
        <f aca="false">J74+J75+J76</f>
        <v>0</v>
      </c>
      <c r="K73" s="430" t="n">
        <f aca="false">K74+K75+K76</f>
        <v>17193.04</v>
      </c>
      <c r="L73" s="430" t="n">
        <f aca="false">L74+L75+L76</f>
        <v>0</v>
      </c>
      <c r="M73" s="403"/>
      <c r="N73" s="431" t="n">
        <f aca="false">N74+N75+N76</f>
        <v>1941.889</v>
      </c>
      <c r="O73" s="431"/>
    </row>
    <row r="74" customFormat="false" ht="19.5" hidden="true" customHeight="true" outlineLevel="0" collapsed="false">
      <c r="A74" s="40"/>
      <c r="B74" s="40"/>
      <c r="C74" s="394"/>
      <c r="D74" s="394"/>
      <c r="E74" s="289" t="s">
        <v>238</v>
      </c>
      <c r="F74" s="432" t="s">
        <v>95</v>
      </c>
      <c r="G74" s="432"/>
      <c r="H74" s="432"/>
      <c r="I74" s="433" t="n">
        <f aca="false">J74+K74+L74+N74</f>
        <v>15487.15</v>
      </c>
      <c r="J74" s="434" t="n">
        <v>0</v>
      </c>
      <c r="K74" s="434" t="n">
        <v>14079.15</v>
      </c>
      <c r="L74" s="435" t="n">
        <v>0</v>
      </c>
      <c r="M74" s="436" t="s">
        <v>95</v>
      </c>
      <c r="N74" s="608" t="n">
        <v>1408</v>
      </c>
      <c r="O74" s="608"/>
    </row>
    <row r="75" customFormat="false" ht="19.5" hidden="true" customHeight="true" outlineLevel="0" collapsed="false">
      <c r="A75" s="40"/>
      <c r="B75" s="40"/>
      <c r="C75" s="394"/>
      <c r="D75" s="394"/>
      <c r="E75" s="599"/>
      <c r="F75" s="432" t="s">
        <v>96</v>
      </c>
      <c r="G75" s="432"/>
      <c r="H75" s="432"/>
      <c r="I75" s="438" t="n">
        <f aca="false">J75+K75+L75+N75</f>
        <v>0</v>
      </c>
      <c r="J75" s="434" t="n">
        <v>0</v>
      </c>
      <c r="K75" s="434" t="n">
        <v>0</v>
      </c>
      <c r="L75" s="435" t="n">
        <v>0</v>
      </c>
      <c r="M75" s="436" t="s">
        <v>96</v>
      </c>
      <c r="N75" s="437"/>
      <c r="O75" s="437"/>
    </row>
    <row r="76" customFormat="false" ht="19.5" hidden="true" customHeight="true" outlineLevel="0" collapsed="false">
      <c r="A76" s="40"/>
      <c r="B76" s="40"/>
      <c r="C76" s="394"/>
      <c r="D76" s="394"/>
      <c r="E76" s="601"/>
      <c r="F76" s="432" t="s">
        <v>97</v>
      </c>
      <c r="G76" s="432"/>
      <c r="H76" s="432"/>
      <c r="I76" s="438" t="n">
        <f aca="false">J76+K76+L76+N76</f>
        <v>3647.779</v>
      </c>
      <c r="J76" s="434" t="n">
        <v>0</v>
      </c>
      <c r="K76" s="434" t="n">
        <v>3113.89</v>
      </c>
      <c r="L76" s="435" t="n">
        <v>0</v>
      </c>
      <c r="M76" s="436" t="s">
        <v>97</v>
      </c>
      <c r="N76" s="609" t="n">
        <v>533.889</v>
      </c>
      <c r="O76" s="609"/>
    </row>
    <row r="77" customFormat="false" ht="16.5" hidden="true" customHeight="true" outlineLevel="0" collapsed="false">
      <c r="A77" s="40"/>
      <c r="B77" s="40"/>
      <c r="C77" s="394" t="n">
        <v>42005</v>
      </c>
      <c r="D77" s="394" t="n">
        <v>42369</v>
      </c>
      <c r="E77" s="289" t="s">
        <v>239</v>
      </c>
      <c r="F77" s="395" t="s">
        <v>444</v>
      </c>
      <c r="G77" s="395"/>
      <c r="H77" s="395"/>
      <c r="I77" s="429" t="n">
        <f aca="false">I78+I79+I80</f>
        <v>57046.93</v>
      </c>
      <c r="J77" s="429" t="n">
        <f aca="false">J78+J79+J80</f>
        <v>0</v>
      </c>
      <c r="K77" s="429" t="n">
        <f aca="false">K78+K79+K80</f>
        <v>4780.39</v>
      </c>
      <c r="L77" s="429" t="n">
        <f aca="false">L78+L79+L80</f>
        <v>0</v>
      </c>
      <c r="M77" s="403"/>
      <c r="N77" s="431" t="n">
        <f aca="false">N78+N79+N80</f>
        <v>52266.54</v>
      </c>
      <c r="O77" s="431"/>
    </row>
    <row r="78" customFormat="false" ht="19.5" hidden="true" customHeight="true" outlineLevel="0" collapsed="false">
      <c r="A78" s="40"/>
      <c r="B78" s="40"/>
      <c r="C78" s="394"/>
      <c r="D78" s="394"/>
      <c r="E78" s="289" t="s">
        <v>238</v>
      </c>
      <c r="F78" s="432" t="s">
        <v>95</v>
      </c>
      <c r="G78" s="432"/>
      <c r="H78" s="432"/>
      <c r="I78" s="438" t="n">
        <f aca="false">J78+K78+N78+L78</f>
        <v>18791</v>
      </c>
      <c r="J78" s="655" t="n">
        <v>0</v>
      </c>
      <c r="K78" s="434" t="n">
        <v>0</v>
      </c>
      <c r="L78" s="435" t="n">
        <v>0</v>
      </c>
      <c r="M78" s="436" t="s">
        <v>95</v>
      </c>
      <c r="N78" s="608" t="n">
        <v>18791</v>
      </c>
      <c r="O78" s="608"/>
    </row>
    <row r="79" customFormat="false" ht="19.5" hidden="true" customHeight="true" outlineLevel="0" collapsed="false">
      <c r="A79" s="40"/>
      <c r="B79" s="40"/>
      <c r="C79" s="394"/>
      <c r="D79" s="394"/>
      <c r="E79" s="599"/>
      <c r="F79" s="432" t="s">
        <v>96</v>
      </c>
      <c r="G79" s="432"/>
      <c r="H79" s="432"/>
      <c r="I79" s="438" t="n">
        <f aca="false">J79+K79+N79+L79</f>
        <v>17977.54</v>
      </c>
      <c r="J79" s="655" t="n">
        <v>0</v>
      </c>
      <c r="K79" s="434" t="n">
        <v>1156.4</v>
      </c>
      <c r="L79" s="435" t="n">
        <v>0</v>
      </c>
      <c r="M79" s="436" t="s">
        <v>96</v>
      </c>
      <c r="N79" s="437" t="n">
        <v>16821.14</v>
      </c>
      <c r="O79" s="437"/>
    </row>
    <row r="80" customFormat="false" ht="19.5" hidden="true" customHeight="true" outlineLevel="0" collapsed="false">
      <c r="A80" s="40"/>
      <c r="B80" s="40"/>
      <c r="C80" s="394"/>
      <c r="D80" s="394"/>
      <c r="E80" s="601"/>
      <c r="F80" s="432" t="s">
        <v>97</v>
      </c>
      <c r="G80" s="432"/>
      <c r="H80" s="432"/>
      <c r="I80" s="438" t="n">
        <f aca="false">J80+K80+N80+L80</f>
        <v>20278.39</v>
      </c>
      <c r="J80" s="655" t="n">
        <v>0</v>
      </c>
      <c r="K80" s="434" t="n">
        <v>3623.99</v>
      </c>
      <c r="L80" s="435" t="n">
        <v>0</v>
      </c>
      <c r="M80" s="436" t="s">
        <v>97</v>
      </c>
      <c r="N80" s="437" t="n">
        <v>16654.4</v>
      </c>
      <c r="O80" s="437"/>
    </row>
    <row r="81" customFormat="false" ht="16.5" hidden="true" customHeight="true" outlineLevel="0" collapsed="false">
      <c r="A81" s="40"/>
      <c r="B81" s="40"/>
      <c r="C81" s="394" t="n">
        <v>42370</v>
      </c>
      <c r="D81" s="394" t="n">
        <v>42735</v>
      </c>
      <c r="E81" s="289" t="s">
        <v>240</v>
      </c>
      <c r="F81" s="395" t="s">
        <v>444</v>
      </c>
      <c r="G81" s="395"/>
      <c r="H81" s="395"/>
      <c r="I81" s="429" t="n">
        <f aca="false">I82+I83+I84</f>
        <v>54641</v>
      </c>
      <c r="J81" s="654" t="n">
        <f aca="false">J82+J83+J84</f>
        <v>0</v>
      </c>
      <c r="K81" s="439" t="n">
        <f aca="false">K82+K83+K84</f>
        <v>0</v>
      </c>
      <c r="L81" s="439" t="n">
        <f aca="false">L82+L83+L84</f>
        <v>0</v>
      </c>
      <c r="M81" s="403"/>
      <c r="N81" s="440" t="n">
        <f aca="false">N82+N83+N84</f>
        <v>54641</v>
      </c>
      <c r="O81" s="440"/>
    </row>
    <row r="82" customFormat="false" ht="19.5" hidden="true" customHeight="true" outlineLevel="0" collapsed="false">
      <c r="A82" s="40"/>
      <c r="B82" s="40"/>
      <c r="C82" s="394"/>
      <c r="D82" s="394"/>
      <c r="E82" s="289" t="s">
        <v>238</v>
      </c>
      <c r="F82" s="432" t="s">
        <v>95</v>
      </c>
      <c r="G82" s="432"/>
      <c r="H82" s="432"/>
      <c r="I82" s="441" t="n">
        <f aca="false">J82+K82+L82+N82</f>
        <v>18488</v>
      </c>
      <c r="J82" s="655" t="n">
        <v>0</v>
      </c>
      <c r="K82" s="434" t="n">
        <v>0</v>
      </c>
      <c r="L82" s="435" t="n">
        <v>0</v>
      </c>
      <c r="M82" s="436" t="s">
        <v>95</v>
      </c>
      <c r="N82" s="437" t="n">
        <v>18488</v>
      </c>
      <c r="O82" s="437"/>
    </row>
    <row r="83" customFormat="false" ht="19.5" hidden="true" customHeight="true" outlineLevel="0" collapsed="false">
      <c r="A83" s="40"/>
      <c r="B83" s="40"/>
      <c r="C83" s="394"/>
      <c r="D83" s="394"/>
      <c r="E83" s="599"/>
      <c r="F83" s="432" t="s">
        <v>96</v>
      </c>
      <c r="G83" s="432"/>
      <c r="H83" s="432"/>
      <c r="I83" s="441" t="n">
        <f aca="false">J83+K83+L83+N83</f>
        <v>17648</v>
      </c>
      <c r="J83" s="655" t="n">
        <v>0</v>
      </c>
      <c r="K83" s="434" t="n">
        <v>0</v>
      </c>
      <c r="L83" s="435" t="n">
        <v>0</v>
      </c>
      <c r="M83" s="436" t="s">
        <v>96</v>
      </c>
      <c r="N83" s="437" t="n">
        <v>17648</v>
      </c>
      <c r="O83" s="437"/>
    </row>
    <row r="84" customFormat="false" ht="19.5" hidden="true" customHeight="true" outlineLevel="0" collapsed="false">
      <c r="A84" s="40"/>
      <c r="B84" s="40"/>
      <c r="C84" s="394"/>
      <c r="D84" s="394"/>
      <c r="E84" s="601"/>
      <c r="F84" s="432" t="s">
        <v>97</v>
      </c>
      <c r="G84" s="432"/>
      <c r="H84" s="432"/>
      <c r="I84" s="438" t="n">
        <f aca="false">J84+K84+L84+N84</f>
        <v>18505</v>
      </c>
      <c r="J84" s="655" t="n">
        <v>0</v>
      </c>
      <c r="K84" s="434" t="n">
        <v>0</v>
      </c>
      <c r="L84" s="435" t="n">
        <v>0</v>
      </c>
      <c r="M84" s="436" t="s">
        <v>97</v>
      </c>
      <c r="N84" s="609" t="n">
        <v>18505</v>
      </c>
      <c r="O84" s="609"/>
    </row>
    <row r="85" customFormat="false" ht="17.45" hidden="true" customHeight="true" outlineLevel="0" collapsed="false">
      <c r="A85" s="44" t="s">
        <v>94</v>
      </c>
      <c r="B85" s="44"/>
      <c r="C85" s="442" t="n">
        <v>41640</v>
      </c>
      <c r="D85" s="442" t="n">
        <v>42735</v>
      </c>
      <c r="E85" s="44"/>
      <c r="F85" s="443"/>
      <c r="G85" s="424"/>
      <c r="H85" s="424"/>
      <c r="I85" s="396" t="n">
        <f aca="false">I81+I77+I73</f>
        <v>130822.859</v>
      </c>
      <c r="J85" s="396" t="n">
        <f aca="false">J81+J77+J73</f>
        <v>0</v>
      </c>
      <c r="K85" s="396" t="n">
        <f aca="false">K81+K77+K73</f>
        <v>21973.43</v>
      </c>
      <c r="L85" s="396" t="n">
        <f aca="false">L81+L77+L73</f>
        <v>0</v>
      </c>
      <c r="M85" s="444"/>
      <c r="N85" s="445" t="n">
        <f aca="false">N81+N77+N73</f>
        <v>108849.429</v>
      </c>
      <c r="O85" s="445"/>
    </row>
    <row r="86" customFormat="false" ht="249.75" hidden="true" customHeight="true" outlineLevel="0" collapsed="false">
      <c r="A86" s="40" t="s">
        <v>61</v>
      </c>
      <c r="B86" s="40" t="s">
        <v>235</v>
      </c>
      <c r="C86" s="394" t="n">
        <v>41640</v>
      </c>
      <c r="D86" s="394" t="n">
        <v>42004</v>
      </c>
      <c r="E86" s="289" t="s">
        <v>237</v>
      </c>
      <c r="F86" s="441" t="n">
        <f aca="false">J86+K86+L86+M86</f>
        <v>113.4</v>
      </c>
      <c r="G86" s="441"/>
      <c r="H86" s="441"/>
      <c r="I86" s="441"/>
      <c r="J86" s="446" t="n">
        <v>0</v>
      </c>
      <c r="K86" s="446" t="n">
        <v>0</v>
      </c>
      <c r="L86" s="446" t="n">
        <v>0</v>
      </c>
      <c r="M86" s="446" t="n">
        <v>113.4</v>
      </c>
      <c r="N86" s="446"/>
      <c r="O86" s="446"/>
    </row>
    <row r="87" customFormat="false" ht="31.5" hidden="true" customHeight="false" outlineLevel="0" collapsed="false">
      <c r="A87" s="40"/>
      <c r="B87" s="40"/>
      <c r="C87" s="394"/>
      <c r="D87" s="394"/>
      <c r="E87" s="44" t="s">
        <v>238</v>
      </c>
      <c r="F87" s="441"/>
      <c r="G87" s="441"/>
      <c r="H87" s="441"/>
      <c r="I87" s="441"/>
      <c r="J87" s="446"/>
      <c r="K87" s="446"/>
      <c r="L87" s="446"/>
      <c r="M87" s="446"/>
      <c r="N87" s="446"/>
      <c r="O87" s="446"/>
    </row>
    <row r="88" customFormat="false" ht="15.75" hidden="true" customHeight="false" outlineLevel="0" collapsed="false">
      <c r="A88" s="40"/>
      <c r="B88" s="40"/>
      <c r="C88" s="394" t="n">
        <v>42005</v>
      </c>
      <c r="D88" s="394" t="n">
        <v>42369</v>
      </c>
      <c r="E88" s="289" t="s">
        <v>239</v>
      </c>
      <c r="F88" s="441" t="n">
        <f aca="false">J88+K88+L88+M88</f>
        <v>1096.49</v>
      </c>
      <c r="G88" s="441"/>
      <c r="H88" s="441"/>
      <c r="I88" s="441"/>
      <c r="J88" s="446" t="n">
        <v>0</v>
      </c>
      <c r="K88" s="446" t="n">
        <v>0</v>
      </c>
      <c r="L88" s="446" t="n">
        <v>0</v>
      </c>
      <c r="M88" s="446" t="n">
        <v>1096.49</v>
      </c>
      <c r="N88" s="446"/>
      <c r="O88" s="446"/>
    </row>
    <row r="89" customFormat="false" ht="31.5" hidden="true" customHeight="false" outlineLevel="0" collapsed="false">
      <c r="A89" s="40"/>
      <c r="B89" s="40"/>
      <c r="C89" s="394"/>
      <c r="D89" s="394"/>
      <c r="E89" s="44" t="s">
        <v>238</v>
      </c>
      <c r="F89" s="441"/>
      <c r="G89" s="441"/>
      <c r="H89" s="441"/>
      <c r="I89" s="441"/>
      <c r="J89" s="446"/>
      <c r="K89" s="446"/>
      <c r="L89" s="446"/>
      <c r="M89" s="446"/>
      <c r="N89" s="446"/>
      <c r="O89" s="446"/>
    </row>
    <row r="90" customFormat="false" ht="15.75" hidden="true" customHeight="false" outlineLevel="0" collapsed="false">
      <c r="A90" s="40"/>
      <c r="B90" s="40"/>
      <c r="C90" s="394" t="n">
        <v>42370</v>
      </c>
      <c r="D90" s="394" t="n">
        <v>42735</v>
      </c>
      <c r="E90" s="289" t="s">
        <v>240</v>
      </c>
      <c r="F90" s="441" t="n">
        <f aca="false">J90+K90+L90+M90</f>
        <v>214</v>
      </c>
      <c r="G90" s="441"/>
      <c r="H90" s="441"/>
      <c r="I90" s="441"/>
      <c r="J90" s="446" t="n">
        <v>0</v>
      </c>
      <c r="K90" s="446" t="n">
        <v>0</v>
      </c>
      <c r="L90" s="446" t="n">
        <v>0</v>
      </c>
      <c r="M90" s="446" t="n">
        <v>214</v>
      </c>
      <c r="N90" s="446"/>
      <c r="O90" s="446"/>
    </row>
    <row r="91" customFormat="false" ht="31.5" hidden="true" customHeight="false" outlineLevel="0" collapsed="false">
      <c r="A91" s="40"/>
      <c r="B91" s="40"/>
      <c r="C91" s="394"/>
      <c r="D91" s="394"/>
      <c r="E91" s="44" t="s">
        <v>238</v>
      </c>
      <c r="F91" s="441"/>
      <c r="G91" s="441"/>
      <c r="H91" s="441"/>
      <c r="I91" s="441"/>
      <c r="J91" s="446"/>
      <c r="K91" s="446"/>
      <c r="L91" s="446"/>
      <c r="M91" s="446"/>
      <c r="N91" s="446"/>
      <c r="O91" s="446"/>
    </row>
    <row r="92" customFormat="false" ht="18" hidden="true" customHeight="true" outlineLevel="0" collapsed="false">
      <c r="A92" s="44" t="s">
        <v>110</v>
      </c>
      <c r="B92" s="44"/>
      <c r="C92" s="442" t="n">
        <v>41640</v>
      </c>
      <c r="D92" s="442" t="n">
        <v>42735</v>
      </c>
      <c r="E92" s="44"/>
      <c r="F92" s="429" t="n">
        <f aca="false">SUM(F86:F91)</f>
        <v>1423.89</v>
      </c>
      <c r="G92" s="429"/>
      <c r="H92" s="429"/>
      <c r="I92" s="429"/>
      <c r="J92" s="430" t="n">
        <f aca="false">SUM(J86:J91)</f>
        <v>0</v>
      </c>
      <c r="K92" s="430" t="n">
        <f aca="false">SUM(K86:K91)</f>
        <v>0</v>
      </c>
      <c r="L92" s="430" t="n">
        <f aca="false">SUM(L86:L91)</f>
        <v>0</v>
      </c>
      <c r="M92" s="429" t="n">
        <f aca="false">SUM(M86:M91)</f>
        <v>1423.89</v>
      </c>
      <c r="N92" s="429"/>
      <c r="O92" s="429"/>
    </row>
    <row r="93" customFormat="false" ht="36" hidden="true" customHeight="true" outlineLevel="0" collapsed="false">
      <c r="A93" s="289" t="s">
        <v>64</v>
      </c>
      <c r="B93" s="40" t="s">
        <v>67</v>
      </c>
      <c r="C93" s="394" t="n">
        <v>41640</v>
      </c>
      <c r="D93" s="394" t="n">
        <v>42004</v>
      </c>
      <c r="E93" s="289" t="s">
        <v>237</v>
      </c>
      <c r="F93" s="429" t="n">
        <f aca="false">J93+K93+L93+M93</f>
        <v>141.8</v>
      </c>
      <c r="G93" s="429"/>
      <c r="H93" s="429"/>
      <c r="I93" s="429"/>
      <c r="J93" s="429" t="n">
        <f aca="false">J106+J113</f>
        <v>0</v>
      </c>
      <c r="K93" s="429" t="n">
        <f aca="false">K106+K113</f>
        <v>0</v>
      </c>
      <c r="L93" s="429" t="n">
        <f aca="false">L106+L113</f>
        <v>0</v>
      </c>
      <c r="M93" s="429" t="n">
        <f aca="false">M106+M113</f>
        <v>141.8</v>
      </c>
      <c r="N93" s="429"/>
      <c r="O93" s="429"/>
    </row>
    <row r="94" customFormat="false" ht="15.75" hidden="true" customHeight="true" outlineLevel="0" collapsed="false">
      <c r="A94" s="384" t="s">
        <v>271</v>
      </c>
      <c r="B94" s="40"/>
      <c r="C94" s="394"/>
      <c r="D94" s="394"/>
      <c r="E94" s="44" t="s">
        <v>238</v>
      </c>
      <c r="F94" s="429"/>
      <c r="G94" s="429"/>
      <c r="H94" s="429"/>
      <c r="I94" s="429"/>
      <c r="J94" s="429"/>
      <c r="K94" s="429"/>
      <c r="L94" s="429"/>
      <c r="M94" s="429"/>
      <c r="N94" s="429"/>
      <c r="O94" s="429"/>
    </row>
    <row r="95" customFormat="false" ht="35.25" hidden="true" customHeight="true" outlineLevel="0" collapsed="false">
      <c r="A95" s="384"/>
      <c r="B95" s="40"/>
      <c r="C95" s="394" t="n">
        <v>41640</v>
      </c>
      <c r="D95" s="394" t="n">
        <v>42004</v>
      </c>
      <c r="E95" s="610" t="s">
        <v>189</v>
      </c>
      <c r="F95" s="447" t="s">
        <v>444</v>
      </c>
      <c r="G95" s="447"/>
      <c r="H95" s="447"/>
      <c r="I95" s="429" t="n">
        <f aca="false">I96+I97+I98+I99</f>
        <v>1833.3</v>
      </c>
      <c r="J95" s="611" t="n">
        <f aca="false">J96+J97+J98+J99</f>
        <v>0</v>
      </c>
      <c r="K95" s="448" t="n">
        <f aca="false">K96+K97+K98+K99</f>
        <v>0</v>
      </c>
      <c r="L95" s="448" t="n">
        <f aca="false">L96+L97+L98+L99</f>
        <v>0</v>
      </c>
      <c r="M95" s="449"/>
      <c r="N95" s="450"/>
      <c r="O95" s="611" t="n">
        <f aca="false">O96+O97+O98+O99</f>
        <v>1833.3</v>
      </c>
    </row>
    <row r="96" customFormat="false" ht="26.25" hidden="true" customHeight="true" outlineLevel="0" collapsed="false">
      <c r="A96" s="384"/>
      <c r="B96" s="40"/>
      <c r="C96" s="394"/>
      <c r="D96" s="394"/>
      <c r="E96" s="610"/>
      <c r="F96" s="413" t="s">
        <v>95</v>
      </c>
      <c r="G96" s="413"/>
      <c r="H96" s="413"/>
      <c r="I96" s="414" t="n">
        <f aca="false">J96+K96+L96+O96</f>
        <v>278.2</v>
      </c>
      <c r="J96" s="414" t="n">
        <f aca="false">J116</f>
        <v>0</v>
      </c>
      <c r="K96" s="414" t="n">
        <f aca="false">K116</f>
        <v>0</v>
      </c>
      <c r="L96" s="414" t="n">
        <f aca="false">L116</f>
        <v>0</v>
      </c>
      <c r="M96" s="451"/>
      <c r="N96" s="452"/>
      <c r="O96" s="612" t="n">
        <f aca="false">O116</f>
        <v>278.2</v>
      </c>
    </row>
    <row r="97" customFormat="false" ht="26.25" hidden="true" customHeight="true" outlineLevel="0" collapsed="false">
      <c r="A97" s="384"/>
      <c r="B97" s="40"/>
      <c r="C97" s="394"/>
      <c r="D97" s="394"/>
      <c r="E97" s="610"/>
      <c r="F97" s="413" t="s">
        <v>96</v>
      </c>
      <c r="G97" s="413"/>
      <c r="H97" s="413"/>
      <c r="I97" s="414" t="n">
        <f aca="false">J97+K97+L97+O97</f>
        <v>993.7</v>
      </c>
      <c r="J97" s="414" t="n">
        <f aca="false">J117</f>
        <v>0</v>
      </c>
      <c r="K97" s="414" t="n">
        <f aca="false">K117</f>
        <v>0</v>
      </c>
      <c r="L97" s="414" t="n">
        <f aca="false">L117</f>
        <v>0</v>
      </c>
      <c r="M97" s="453"/>
      <c r="N97" s="454"/>
      <c r="O97" s="612" t="n">
        <f aca="false">O117</f>
        <v>993.7</v>
      </c>
    </row>
    <row r="98" customFormat="false" ht="21.75" hidden="true" customHeight="true" outlineLevel="0" collapsed="false">
      <c r="A98" s="384"/>
      <c r="B98" s="40"/>
      <c r="C98" s="394"/>
      <c r="D98" s="394"/>
      <c r="E98" s="610"/>
      <c r="F98" s="413" t="s">
        <v>97</v>
      </c>
      <c r="G98" s="413"/>
      <c r="H98" s="413"/>
      <c r="I98" s="414" t="n">
        <f aca="false">J98+K98+L98+O98</f>
        <v>200.9</v>
      </c>
      <c r="J98" s="414" t="n">
        <f aca="false">J118</f>
        <v>0</v>
      </c>
      <c r="K98" s="414" t="n">
        <f aca="false">K118</f>
        <v>0</v>
      </c>
      <c r="L98" s="414" t="n">
        <f aca="false">L118</f>
        <v>0</v>
      </c>
      <c r="M98" s="451"/>
      <c r="N98" s="452"/>
      <c r="O98" s="612" t="n">
        <f aca="false">O118</f>
        <v>200.9</v>
      </c>
    </row>
    <row r="99" customFormat="false" ht="33" hidden="true" customHeight="true" outlineLevel="0" collapsed="false">
      <c r="A99" s="384"/>
      <c r="B99" s="40"/>
      <c r="C99" s="394"/>
      <c r="D99" s="394"/>
      <c r="E99" s="44"/>
      <c r="F99" s="455" t="s">
        <v>62</v>
      </c>
      <c r="G99" s="455"/>
      <c r="H99" s="455"/>
      <c r="I99" s="414" t="n">
        <f aca="false">J99+K99+L99+O99</f>
        <v>360.5</v>
      </c>
      <c r="J99" s="414" t="n">
        <f aca="false">J119</f>
        <v>0</v>
      </c>
      <c r="K99" s="414" t="n">
        <f aca="false">K119</f>
        <v>0</v>
      </c>
      <c r="L99" s="414" t="n">
        <f aca="false">L119</f>
        <v>0</v>
      </c>
      <c r="M99" s="456"/>
      <c r="N99" s="457"/>
      <c r="O99" s="612" t="n">
        <f aca="false">O119+M108</f>
        <v>360.5</v>
      </c>
    </row>
    <row r="100" customFormat="false" ht="33" hidden="true" customHeight="true" outlineLevel="0" collapsed="false">
      <c r="A100" s="384"/>
      <c r="B100" s="40"/>
      <c r="C100" s="458"/>
      <c r="D100" s="458"/>
      <c r="E100" s="610" t="s">
        <v>475</v>
      </c>
      <c r="F100" s="449"/>
      <c r="G100" s="450" t="s">
        <v>444</v>
      </c>
      <c r="H100" s="450"/>
      <c r="I100" s="429" t="n">
        <f aca="false">I101+I102+I103+I104</f>
        <v>1539.3</v>
      </c>
      <c r="J100" s="611" t="n">
        <f aca="false">J101+J102+J103+J104</f>
        <v>0</v>
      </c>
      <c r="K100" s="448" t="n">
        <f aca="false">K101+K102+K103+K104</f>
        <v>0</v>
      </c>
      <c r="L100" s="448" t="n">
        <f aca="false">L101+L102+L103+L104</f>
        <v>0</v>
      </c>
      <c r="M100" s="449"/>
      <c r="N100" s="450"/>
      <c r="O100" s="611" t="n">
        <f aca="false">O101+O102+O103+O104</f>
        <v>1539.3</v>
      </c>
    </row>
    <row r="101" customFormat="false" ht="33" hidden="true" customHeight="true" outlineLevel="0" collapsed="false">
      <c r="A101" s="384"/>
      <c r="B101" s="40"/>
      <c r="C101" s="458"/>
      <c r="D101" s="458"/>
      <c r="E101" s="610"/>
      <c r="F101" s="413" t="s">
        <v>95</v>
      </c>
      <c r="G101" s="413"/>
      <c r="H101" s="413"/>
      <c r="I101" s="414" t="n">
        <f aca="false">J101+K101+L101+O101</f>
        <v>226</v>
      </c>
      <c r="J101" s="414" t="n">
        <f aca="false">J121</f>
        <v>0</v>
      </c>
      <c r="K101" s="414" t="n">
        <f aca="false">K121</f>
        <v>0</v>
      </c>
      <c r="L101" s="414" t="n">
        <f aca="false">L121</f>
        <v>0</v>
      </c>
      <c r="M101" s="451"/>
      <c r="N101" s="452"/>
      <c r="O101" s="612" t="n">
        <f aca="false">O121</f>
        <v>226</v>
      </c>
    </row>
    <row r="102" customFormat="false" ht="33" hidden="true" customHeight="true" outlineLevel="0" collapsed="false">
      <c r="A102" s="384"/>
      <c r="B102" s="40"/>
      <c r="C102" s="458"/>
      <c r="D102" s="458"/>
      <c r="E102" s="610"/>
      <c r="F102" s="413" t="s">
        <v>96</v>
      </c>
      <c r="G102" s="413"/>
      <c r="H102" s="413"/>
      <c r="I102" s="414" t="n">
        <f aca="false">J102+K102+L102+O102</f>
        <v>818</v>
      </c>
      <c r="J102" s="414" t="n">
        <f aca="false">J122</f>
        <v>0</v>
      </c>
      <c r="K102" s="414" t="n">
        <f aca="false">K122</f>
        <v>0</v>
      </c>
      <c r="L102" s="414" t="n">
        <f aca="false">L122</f>
        <v>0</v>
      </c>
      <c r="M102" s="453"/>
      <c r="N102" s="454"/>
      <c r="O102" s="612" t="n">
        <f aca="false">O122</f>
        <v>818</v>
      </c>
    </row>
    <row r="103" customFormat="false" ht="19.5" hidden="true" customHeight="true" outlineLevel="0" collapsed="false">
      <c r="A103" s="384"/>
      <c r="B103" s="40"/>
      <c r="C103" s="394" t="n">
        <v>41640</v>
      </c>
      <c r="D103" s="394" t="n">
        <v>42004</v>
      </c>
      <c r="E103" s="610"/>
      <c r="F103" s="413" t="s">
        <v>97</v>
      </c>
      <c r="G103" s="413"/>
      <c r="H103" s="413"/>
      <c r="I103" s="414" t="n">
        <f aca="false">J103+K103+L103+O103</f>
        <v>213.1</v>
      </c>
      <c r="J103" s="414" t="n">
        <f aca="false">J123</f>
        <v>0</v>
      </c>
      <c r="K103" s="414" t="n">
        <f aca="false">K123</f>
        <v>0</v>
      </c>
      <c r="L103" s="414" t="n">
        <f aca="false">L123</f>
        <v>0</v>
      </c>
      <c r="M103" s="451"/>
      <c r="N103" s="452"/>
      <c r="O103" s="612" t="n">
        <f aca="false">O123</f>
        <v>213.1</v>
      </c>
    </row>
    <row r="104" customFormat="false" ht="19.5" hidden="true" customHeight="true" outlineLevel="0" collapsed="false">
      <c r="A104" s="384"/>
      <c r="B104" s="40"/>
      <c r="C104" s="394"/>
      <c r="D104" s="394"/>
      <c r="E104" s="44"/>
      <c r="F104" s="455" t="s">
        <v>62</v>
      </c>
      <c r="G104" s="455"/>
      <c r="H104" s="455"/>
      <c r="I104" s="414" t="n">
        <f aca="false">J104+K104+L104+O104</f>
        <v>282.2</v>
      </c>
      <c r="J104" s="414" t="n">
        <f aca="false">J124</f>
        <v>0</v>
      </c>
      <c r="K104" s="414" t="n">
        <f aca="false">K124</f>
        <v>0</v>
      </c>
      <c r="L104" s="414" t="n">
        <f aca="false">L124</f>
        <v>0</v>
      </c>
      <c r="M104" s="456"/>
      <c r="N104" s="457"/>
      <c r="O104" s="612" t="n">
        <f aca="false">O124+M110</f>
        <v>282.2</v>
      </c>
    </row>
    <row r="105" customFormat="false" ht="18" hidden="true" customHeight="true" outlineLevel="0" collapsed="false">
      <c r="A105" s="459" t="s">
        <v>110</v>
      </c>
      <c r="B105" s="459"/>
      <c r="C105" s="460" t="n">
        <v>41640</v>
      </c>
      <c r="D105" s="460" t="n">
        <v>42735</v>
      </c>
      <c r="E105" s="459"/>
      <c r="F105" s="429" t="n">
        <f aca="false">I100+I95++++++F93</f>
        <v>3514.4</v>
      </c>
      <c r="G105" s="429"/>
      <c r="H105" s="429"/>
      <c r="I105" s="429"/>
      <c r="J105" s="430" t="n">
        <f aca="false">J100+J95+J93</f>
        <v>0</v>
      </c>
      <c r="K105" s="430" t="n">
        <f aca="false">K100+K95+K93</f>
        <v>0</v>
      </c>
      <c r="L105" s="430" t="n">
        <f aca="false">L100+L95+L93</f>
        <v>0</v>
      </c>
      <c r="M105" s="429" t="n">
        <f aca="false">O100+O95+M93</f>
        <v>3514.4</v>
      </c>
      <c r="N105" s="429"/>
      <c r="O105" s="429"/>
    </row>
    <row r="106" customFormat="false" ht="15.75" hidden="true" customHeight="true" outlineLevel="0" collapsed="false">
      <c r="A106" s="289" t="s">
        <v>269</v>
      </c>
      <c r="B106" s="40" t="s">
        <v>67</v>
      </c>
      <c r="C106" s="394" t="n">
        <v>41640</v>
      </c>
      <c r="D106" s="394" t="n">
        <v>42004</v>
      </c>
      <c r="E106" s="289" t="s">
        <v>237</v>
      </c>
      <c r="F106" s="441" t="n">
        <f aca="false">J106+K106+L106+M106</f>
        <v>141.8</v>
      </c>
      <c r="G106" s="441"/>
      <c r="H106" s="441"/>
      <c r="I106" s="441"/>
      <c r="J106" s="446" t="n">
        <v>0</v>
      </c>
      <c r="K106" s="446" t="n">
        <v>0</v>
      </c>
      <c r="L106" s="446" t="n">
        <v>0</v>
      </c>
      <c r="M106" s="446" t="n">
        <v>141.8</v>
      </c>
      <c r="N106" s="446"/>
      <c r="O106" s="446"/>
    </row>
    <row r="107" customFormat="false" ht="330.75" hidden="true" customHeight="false" outlineLevel="0" collapsed="false">
      <c r="A107" s="289" t="s">
        <v>271</v>
      </c>
      <c r="B107" s="40"/>
      <c r="C107" s="394"/>
      <c r="D107" s="394"/>
      <c r="E107" s="44" t="s">
        <v>238</v>
      </c>
      <c r="F107" s="441"/>
      <c r="G107" s="441"/>
      <c r="H107" s="441"/>
      <c r="I107" s="441"/>
      <c r="J107" s="446"/>
      <c r="K107" s="446"/>
      <c r="L107" s="446"/>
      <c r="M107" s="446"/>
      <c r="N107" s="446"/>
      <c r="O107" s="446"/>
    </row>
    <row r="108" customFormat="false" ht="15.75" hidden="true" customHeight="false" outlineLevel="0" collapsed="false">
      <c r="A108" s="461"/>
      <c r="B108" s="40"/>
      <c r="C108" s="394" t="n">
        <v>41640</v>
      </c>
      <c r="D108" s="394" t="n">
        <v>42004</v>
      </c>
      <c r="E108" s="289" t="s">
        <v>239</v>
      </c>
      <c r="F108" s="441" t="n">
        <f aca="false">J108+K108+L108+M108</f>
        <v>360.5</v>
      </c>
      <c r="G108" s="441"/>
      <c r="H108" s="441"/>
      <c r="I108" s="441"/>
      <c r="J108" s="446" t="n">
        <v>0</v>
      </c>
      <c r="K108" s="446" t="n">
        <v>0</v>
      </c>
      <c r="L108" s="446" t="n">
        <v>0</v>
      </c>
      <c r="M108" s="446" t="n">
        <v>360.5</v>
      </c>
      <c r="N108" s="446"/>
      <c r="O108" s="446"/>
    </row>
    <row r="109" customFormat="false" ht="31.5" hidden="true" customHeight="false" outlineLevel="0" collapsed="false">
      <c r="A109" s="461"/>
      <c r="B109" s="40"/>
      <c r="C109" s="394"/>
      <c r="D109" s="394"/>
      <c r="E109" s="44" t="s">
        <v>238</v>
      </c>
      <c r="F109" s="441"/>
      <c r="G109" s="441"/>
      <c r="H109" s="441"/>
      <c r="I109" s="441"/>
      <c r="J109" s="446"/>
      <c r="K109" s="446"/>
      <c r="L109" s="446"/>
      <c r="M109" s="446"/>
      <c r="N109" s="446"/>
      <c r="O109" s="446"/>
    </row>
    <row r="110" customFormat="false" ht="15.75" hidden="true" customHeight="false" outlineLevel="0" collapsed="false">
      <c r="A110" s="461"/>
      <c r="B110" s="40"/>
      <c r="C110" s="394" t="n">
        <v>41640</v>
      </c>
      <c r="D110" s="394" t="n">
        <v>42004</v>
      </c>
      <c r="E110" s="289" t="s">
        <v>240</v>
      </c>
      <c r="F110" s="441" t="n">
        <f aca="false">J110+K110+L110+M110</f>
        <v>282.2</v>
      </c>
      <c r="G110" s="441"/>
      <c r="H110" s="441"/>
      <c r="I110" s="441"/>
      <c r="J110" s="446" t="n">
        <v>0</v>
      </c>
      <c r="K110" s="446" t="n">
        <v>0</v>
      </c>
      <c r="L110" s="446" t="n">
        <v>0</v>
      </c>
      <c r="M110" s="446" t="n">
        <v>282.2</v>
      </c>
      <c r="N110" s="446"/>
      <c r="O110" s="446"/>
    </row>
    <row r="111" customFormat="false" ht="31.5" hidden="true" customHeight="false" outlineLevel="0" collapsed="false">
      <c r="A111" s="215"/>
      <c r="B111" s="40"/>
      <c r="C111" s="394"/>
      <c r="D111" s="394"/>
      <c r="E111" s="44" t="s">
        <v>238</v>
      </c>
      <c r="F111" s="441"/>
      <c r="G111" s="441"/>
      <c r="H111" s="441"/>
      <c r="I111" s="441"/>
      <c r="J111" s="446"/>
      <c r="K111" s="446"/>
      <c r="L111" s="446"/>
      <c r="M111" s="446"/>
      <c r="N111" s="446"/>
      <c r="O111" s="446"/>
    </row>
    <row r="112" customFormat="false" ht="18" hidden="true" customHeight="true" outlineLevel="0" collapsed="false">
      <c r="A112" s="44" t="s">
        <v>110</v>
      </c>
      <c r="B112" s="44"/>
      <c r="C112" s="442" t="n">
        <v>41640</v>
      </c>
      <c r="D112" s="442" t="n">
        <v>42735</v>
      </c>
      <c r="E112" s="44"/>
      <c r="F112" s="429" t="n">
        <f aca="false">SUM(F106:F111)</f>
        <v>784.5</v>
      </c>
      <c r="G112" s="429"/>
      <c r="H112" s="429"/>
      <c r="I112" s="429"/>
      <c r="J112" s="430" t="n">
        <f aca="false">SUM(J106:J111)</f>
        <v>0</v>
      </c>
      <c r="K112" s="430" t="n">
        <f aca="false">SUM(K106:K111)</f>
        <v>0</v>
      </c>
      <c r="L112" s="430" t="n">
        <f aca="false">SUM(L106:L111)</f>
        <v>0</v>
      </c>
      <c r="M112" s="429" t="n">
        <f aca="false">SUM(M106:M111)</f>
        <v>784.5</v>
      </c>
      <c r="N112" s="429"/>
      <c r="O112" s="429"/>
    </row>
    <row r="113" customFormat="false" ht="47.25" hidden="true" customHeight="false" outlineLevel="0" collapsed="false">
      <c r="A113" s="289" t="s">
        <v>445</v>
      </c>
      <c r="B113" s="40"/>
      <c r="C113" s="394" t="n">
        <v>41640</v>
      </c>
      <c r="D113" s="394" t="n">
        <v>42004</v>
      </c>
      <c r="E113" s="289" t="s">
        <v>237</v>
      </c>
      <c r="F113" s="441" t="n">
        <f aca="false">J113+K113+L113+M113</f>
        <v>0</v>
      </c>
      <c r="G113" s="441"/>
      <c r="H113" s="441"/>
      <c r="I113" s="441"/>
      <c r="J113" s="446" t="n">
        <v>0</v>
      </c>
      <c r="K113" s="446" t="n">
        <v>0</v>
      </c>
      <c r="L113" s="446" t="n">
        <v>0</v>
      </c>
      <c r="M113" s="469" t="n">
        <v>0</v>
      </c>
      <c r="N113" s="469"/>
      <c r="O113" s="469"/>
    </row>
    <row r="114" customFormat="false" ht="85.5" hidden="true" customHeight="true" outlineLevel="0" collapsed="false">
      <c r="A114" s="289" t="s">
        <v>446</v>
      </c>
      <c r="B114" s="40"/>
      <c r="C114" s="394"/>
      <c r="D114" s="394"/>
      <c r="E114" s="44" t="s">
        <v>238</v>
      </c>
      <c r="F114" s="441"/>
      <c r="G114" s="441"/>
      <c r="H114" s="441"/>
      <c r="I114" s="441"/>
      <c r="J114" s="446"/>
      <c r="K114" s="446"/>
      <c r="L114" s="446"/>
      <c r="M114" s="469"/>
      <c r="N114" s="469"/>
      <c r="O114" s="469"/>
    </row>
    <row r="115" customFormat="false" ht="19.5" hidden="true" customHeight="true" outlineLevel="0" collapsed="false">
      <c r="A115" s="461"/>
      <c r="B115" s="40" t="s">
        <v>114</v>
      </c>
      <c r="C115" s="394" t="n">
        <v>41640</v>
      </c>
      <c r="D115" s="394" t="n">
        <v>42004</v>
      </c>
      <c r="E115" s="289" t="s">
        <v>239</v>
      </c>
      <c r="F115" s="449"/>
      <c r="G115" s="450" t="s">
        <v>444</v>
      </c>
      <c r="H115" s="450"/>
      <c r="I115" s="429" t="n">
        <f aca="false">I116+I117+I118+I119</f>
        <v>1472.8</v>
      </c>
      <c r="J115" s="611" t="n">
        <v>0</v>
      </c>
      <c r="K115" s="448" t="n">
        <v>0</v>
      </c>
      <c r="L115" s="449" t="n">
        <v>0</v>
      </c>
      <c r="M115" s="462"/>
      <c r="N115" s="463"/>
      <c r="O115" s="613" t="n">
        <f aca="false">O116+O117+O118+O119</f>
        <v>1472.8</v>
      </c>
    </row>
    <row r="116" customFormat="false" ht="19.5" hidden="true" customHeight="true" outlineLevel="0" collapsed="false">
      <c r="A116" s="461"/>
      <c r="B116" s="40"/>
      <c r="C116" s="394"/>
      <c r="D116" s="394"/>
      <c r="E116" s="289"/>
      <c r="F116" s="432" t="s">
        <v>95</v>
      </c>
      <c r="G116" s="432"/>
      <c r="H116" s="432"/>
      <c r="I116" s="464" t="n">
        <f aca="false">J116+K116++L116+O116</f>
        <v>278.2</v>
      </c>
      <c r="J116" s="446" t="n">
        <v>0</v>
      </c>
      <c r="K116" s="446" t="n">
        <v>0</v>
      </c>
      <c r="L116" s="446" t="n">
        <v>0</v>
      </c>
      <c r="M116" s="465" t="s">
        <v>95</v>
      </c>
      <c r="N116" s="466"/>
      <c r="O116" s="466" t="n">
        <v>278.2</v>
      </c>
    </row>
    <row r="117" customFormat="false" ht="19.5" hidden="true" customHeight="true" outlineLevel="0" collapsed="false">
      <c r="A117" s="461"/>
      <c r="B117" s="40"/>
      <c r="C117" s="394"/>
      <c r="D117" s="394"/>
      <c r="E117" s="289"/>
      <c r="F117" s="432" t="s">
        <v>96</v>
      </c>
      <c r="G117" s="432"/>
      <c r="H117" s="432"/>
      <c r="I117" s="441" t="n">
        <f aca="false">J117+K117++L117+O117</f>
        <v>993.7</v>
      </c>
      <c r="J117" s="446" t="n">
        <v>0</v>
      </c>
      <c r="K117" s="446" t="n">
        <v>0</v>
      </c>
      <c r="L117" s="446" t="n">
        <v>0</v>
      </c>
      <c r="M117" s="467" t="s">
        <v>96</v>
      </c>
      <c r="N117" s="446"/>
      <c r="O117" s="446" t="n">
        <v>993.7</v>
      </c>
    </row>
    <row r="118" customFormat="false" ht="19.5" hidden="true" customHeight="true" outlineLevel="0" collapsed="false">
      <c r="A118" s="461"/>
      <c r="B118" s="40"/>
      <c r="C118" s="394"/>
      <c r="D118" s="394"/>
      <c r="E118" s="289"/>
      <c r="F118" s="432" t="s">
        <v>97</v>
      </c>
      <c r="G118" s="432"/>
      <c r="H118" s="432"/>
      <c r="I118" s="464" t="n">
        <f aca="false">J118+K118++L118+O118</f>
        <v>200.9</v>
      </c>
      <c r="J118" s="446" t="n">
        <v>0</v>
      </c>
      <c r="K118" s="446" t="n">
        <v>0</v>
      </c>
      <c r="L118" s="446" t="n">
        <v>0</v>
      </c>
      <c r="M118" s="467" t="s">
        <v>97</v>
      </c>
      <c r="N118" s="446"/>
      <c r="O118" s="446" t="n">
        <v>200.9</v>
      </c>
    </row>
    <row r="119" customFormat="false" ht="19.5" hidden="true" customHeight="true" outlineLevel="0" collapsed="false">
      <c r="A119" s="461"/>
      <c r="B119" s="40"/>
      <c r="C119" s="394"/>
      <c r="D119" s="394"/>
      <c r="E119" s="44" t="s">
        <v>238</v>
      </c>
      <c r="F119" s="468" t="s">
        <v>62</v>
      </c>
      <c r="G119" s="468"/>
      <c r="H119" s="468"/>
      <c r="I119" s="441" t="n">
        <f aca="false">J119+K119++L119+O119</f>
        <v>0</v>
      </c>
      <c r="J119" s="469" t="n">
        <v>0</v>
      </c>
      <c r="K119" s="469" t="n">
        <v>0</v>
      </c>
      <c r="L119" s="469" t="n">
        <v>0</v>
      </c>
      <c r="M119" s="470" t="s">
        <v>62</v>
      </c>
      <c r="N119" s="469"/>
      <c r="O119" s="469" t="n">
        <v>0</v>
      </c>
    </row>
    <row r="120" customFormat="false" ht="19.5" hidden="true" customHeight="true" outlineLevel="0" collapsed="false">
      <c r="A120" s="461"/>
      <c r="B120" s="40"/>
      <c r="C120" s="458"/>
      <c r="D120" s="458"/>
      <c r="E120" s="196" t="s">
        <v>475</v>
      </c>
      <c r="F120" s="614" t="s">
        <v>444</v>
      </c>
      <c r="G120" s="614"/>
      <c r="H120" s="614"/>
      <c r="I120" s="429" t="n">
        <f aca="false">I121+I122+I123+I124</f>
        <v>1257.1</v>
      </c>
      <c r="J120" s="429" t="n">
        <f aca="false">J121+J122+J123</f>
        <v>0</v>
      </c>
      <c r="K120" s="429" t="n">
        <f aca="false">K121+K122+K123</f>
        <v>0</v>
      </c>
      <c r="L120" s="429" t="n">
        <f aca="false">L121+L122+L123</f>
        <v>0</v>
      </c>
      <c r="M120" s="463"/>
      <c r="N120" s="463"/>
      <c r="O120" s="613" t="n">
        <f aca="false">O121+O122+O123+O124</f>
        <v>1257.1</v>
      </c>
    </row>
    <row r="121" customFormat="false" ht="19.5" hidden="true" customHeight="true" outlineLevel="0" collapsed="false">
      <c r="A121" s="461"/>
      <c r="B121" s="40"/>
      <c r="C121" s="458"/>
      <c r="D121" s="458"/>
      <c r="E121" s="196"/>
      <c r="F121" s="432" t="s">
        <v>95</v>
      </c>
      <c r="G121" s="432"/>
      <c r="H121" s="432"/>
      <c r="I121" s="472" t="n">
        <f aca="false">J121+K121+L121++O121</f>
        <v>226</v>
      </c>
      <c r="J121" s="469" t="n">
        <v>0</v>
      </c>
      <c r="K121" s="469" t="n">
        <v>0</v>
      </c>
      <c r="L121" s="469" t="n">
        <v>0</v>
      </c>
      <c r="M121" s="467" t="s">
        <v>95</v>
      </c>
      <c r="N121" s="446"/>
      <c r="O121" s="446" t="n">
        <v>226</v>
      </c>
    </row>
    <row r="122" customFormat="false" ht="19.5" hidden="true" customHeight="true" outlineLevel="0" collapsed="false">
      <c r="A122" s="461"/>
      <c r="B122" s="40"/>
      <c r="C122" s="458"/>
      <c r="D122" s="458"/>
      <c r="E122" s="196"/>
      <c r="F122" s="432" t="s">
        <v>96</v>
      </c>
      <c r="G122" s="432"/>
      <c r="H122" s="432"/>
      <c r="I122" s="464" t="n">
        <f aca="false">J122+K122+L122++O122</f>
        <v>818</v>
      </c>
      <c r="J122" s="446" t="n">
        <v>0</v>
      </c>
      <c r="K122" s="446" t="n">
        <v>0</v>
      </c>
      <c r="L122" s="446" t="n">
        <v>0</v>
      </c>
      <c r="M122" s="467" t="s">
        <v>96</v>
      </c>
      <c r="N122" s="446"/>
      <c r="O122" s="446" t="n">
        <v>818</v>
      </c>
    </row>
    <row r="123" customFormat="false" ht="19.5" hidden="true" customHeight="true" outlineLevel="0" collapsed="false">
      <c r="A123" s="461"/>
      <c r="B123" s="40"/>
      <c r="C123" s="394" t="n">
        <v>41640</v>
      </c>
      <c r="D123" s="394" t="n">
        <v>42004</v>
      </c>
      <c r="E123" s="196"/>
      <c r="F123" s="432" t="s">
        <v>97</v>
      </c>
      <c r="G123" s="432"/>
      <c r="H123" s="432"/>
      <c r="I123" s="472" t="n">
        <f aca="false">J123+K123+L123++O123</f>
        <v>213.1</v>
      </c>
      <c r="J123" s="446" t="n">
        <v>0</v>
      </c>
      <c r="K123" s="446" t="n">
        <v>0</v>
      </c>
      <c r="L123" s="446" t="n">
        <v>0</v>
      </c>
      <c r="M123" s="467" t="s">
        <v>97</v>
      </c>
      <c r="N123" s="446"/>
      <c r="O123" s="446" t="n">
        <v>213.1</v>
      </c>
    </row>
    <row r="124" customFormat="false" ht="19.5" hidden="true" customHeight="true" outlineLevel="0" collapsed="false">
      <c r="A124" s="461"/>
      <c r="B124" s="40"/>
      <c r="C124" s="394"/>
      <c r="D124" s="394"/>
      <c r="E124" s="196"/>
      <c r="F124" s="468" t="s">
        <v>62</v>
      </c>
      <c r="G124" s="468"/>
      <c r="H124" s="468"/>
      <c r="I124" s="464" t="n">
        <f aca="false">J124+K124+L124++O124</f>
        <v>0</v>
      </c>
      <c r="J124" s="466" t="n">
        <v>0</v>
      </c>
      <c r="K124" s="466" t="n">
        <v>0</v>
      </c>
      <c r="L124" s="466" t="n">
        <v>0</v>
      </c>
      <c r="M124" s="467" t="s">
        <v>62</v>
      </c>
      <c r="N124" s="446"/>
      <c r="O124" s="465" t="n">
        <v>0</v>
      </c>
    </row>
    <row r="125" customFormat="false" ht="18" hidden="true" customHeight="true" outlineLevel="0" collapsed="false">
      <c r="A125" s="45" t="s">
        <v>110</v>
      </c>
      <c r="B125" s="44"/>
      <c r="C125" s="442" t="n">
        <v>41640</v>
      </c>
      <c r="D125" s="442" t="n">
        <v>42735</v>
      </c>
      <c r="E125" s="44"/>
      <c r="F125" s="429" t="n">
        <f aca="false">I120+I115+F113</f>
        <v>2729.9</v>
      </c>
      <c r="G125" s="429"/>
      <c r="H125" s="429"/>
      <c r="I125" s="429"/>
      <c r="J125" s="430" t="n">
        <f aca="false">J113+J115+J120</f>
        <v>0</v>
      </c>
      <c r="K125" s="430" t="n">
        <f aca="false">K113+K115+K120</f>
        <v>0</v>
      </c>
      <c r="L125" s="430" t="n">
        <f aca="false">L113+L115+L120</f>
        <v>0</v>
      </c>
      <c r="M125" s="429" t="n">
        <f aca="false">O120+O115+M113</f>
        <v>2729.9</v>
      </c>
      <c r="N125" s="429"/>
      <c r="O125" s="429"/>
    </row>
    <row r="126" customFormat="false" ht="15.75" hidden="true" customHeight="true" outlineLevel="0" collapsed="false">
      <c r="A126" s="289" t="s">
        <v>69</v>
      </c>
      <c r="B126" s="40" t="s">
        <v>447</v>
      </c>
      <c r="C126" s="394" t="n">
        <v>41640</v>
      </c>
      <c r="D126" s="394" t="n">
        <v>42004</v>
      </c>
      <c r="E126" s="289" t="s">
        <v>237</v>
      </c>
      <c r="F126" s="414" t="n">
        <f aca="false">F133</f>
        <v>832.375</v>
      </c>
      <c r="G126" s="414"/>
      <c r="H126" s="414"/>
      <c r="I126" s="414"/>
      <c r="J126" s="414" t="n">
        <f aca="false">J133</f>
        <v>0</v>
      </c>
      <c r="K126" s="414" t="n">
        <f aca="false">K133</f>
        <v>0</v>
      </c>
      <c r="L126" s="414" t="n">
        <f aca="false">L133</f>
        <v>0</v>
      </c>
      <c r="M126" s="615" t="n">
        <f aca="false">M133</f>
        <v>832.375</v>
      </c>
      <c r="N126" s="615"/>
      <c r="O126" s="615"/>
    </row>
    <row r="127" customFormat="false" ht="79.5" hidden="true" customHeight="true" outlineLevel="0" collapsed="false">
      <c r="A127" s="157" t="s">
        <v>71</v>
      </c>
      <c r="B127" s="40"/>
      <c r="C127" s="394"/>
      <c r="D127" s="394"/>
      <c r="E127" s="44" t="s">
        <v>238</v>
      </c>
      <c r="F127" s="414"/>
      <c r="G127" s="414"/>
      <c r="H127" s="414"/>
      <c r="I127" s="414"/>
      <c r="J127" s="414"/>
      <c r="K127" s="414"/>
      <c r="L127" s="414"/>
      <c r="M127" s="615"/>
      <c r="N127" s="615"/>
      <c r="O127" s="615"/>
    </row>
    <row r="128" customFormat="false" ht="15.75" hidden="true" customHeight="false" outlineLevel="0" collapsed="false">
      <c r="A128" s="157"/>
      <c r="B128" s="40"/>
      <c r="C128" s="394" t="n">
        <v>41640</v>
      </c>
      <c r="D128" s="394" t="n">
        <v>42004</v>
      </c>
      <c r="E128" s="289" t="s">
        <v>239</v>
      </c>
      <c r="F128" s="414" t="n">
        <f aca="false">F135</f>
        <v>1057.2</v>
      </c>
      <c r="G128" s="414"/>
      <c r="H128" s="414"/>
      <c r="I128" s="414"/>
      <c r="J128" s="414" t="n">
        <f aca="false">J135</f>
        <v>0</v>
      </c>
      <c r="K128" s="414" t="n">
        <f aca="false">K135</f>
        <v>0</v>
      </c>
      <c r="L128" s="414" t="n">
        <f aca="false">L135</f>
        <v>0</v>
      </c>
      <c r="M128" s="414" t="n">
        <f aca="false">M135</f>
        <v>1057.2</v>
      </c>
      <c r="N128" s="414"/>
      <c r="O128" s="414"/>
    </row>
    <row r="129" customFormat="false" ht="31.5" hidden="true" customHeight="false" outlineLevel="0" collapsed="false">
      <c r="A129" s="157"/>
      <c r="B129" s="40"/>
      <c r="C129" s="394"/>
      <c r="D129" s="394"/>
      <c r="E129" s="44" t="s">
        <v>238</v>
      </c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</row>
    <row r="130" customFormat="false" ht="15.75" hidden="true" customHeight="false" outlineLevel="0" collapsed="false">
      <c r="A130" s="157"/>
      <c r="B130" s="40"/>
      <c r="C130" s="394" t="n">
        <v>41640</v>
      </c>
      <c r="D130" s="394" t="n">
        <v>42004</v>
      </c>
      <c r="E130" s="289" t="s">
        <v>240</v>
      </c>
      <c r="F130" s="414" t="n">
        <f aca="false">F137</f>
        <v>1013.1</v>
      </c>
      <c r="G130" s="414"/>
      <c r="H130" s="414"/>
      <c r="I130" s="414"/>
      <c r="J130" s="414" t="n">
        <f aca="false">J137</f>
        <v>0</v>
      </c>
      <c r="K130" s="414" t="n">
        <f aca="false">K137</f>
        <v>0</v>
      </c>
      <c r="L130" s="414" t="n">
        <f aca="false">L137</f>
        <v>0</v>
      </c>
      <c r="M130" s="414" t="n">
        <f aca="false">M137</f>
        <v>1013.1</v>
      </c>
      <c r="N130" s="414"/>
      <c r="O130" s="414"/>
    </row>
    <row r="131" customFormat="false" ht="31.5" hidden="true" customHeight="false" outlineLevel="0" collapsed="false">
      <c r="A131" s="215"/>
      <c r="B131" s="40"/>
      <c r="C131" s="394"/>
      <c r="D131" s="394"/>
      <c r="E131" s="44" t="s">
        <v>238</v>
      </c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</row>
    <row r="132" customFormat="false" ht="18" hidden="true" customHeight="true" outlineLevel="0" collapsed="false">
      <c r="A132" s="44" t="s">
        <v>94</v>
      </c>
      <c r="B132" s="44"/>
      <c r="C132" s="442" t="n">
        <v>41640</v>
      </c>
      <c r="D132" s="442" t="n">
        <v>42735</v>
      </c>
      <c r="E132" s="44"/>
      <c r="F132" s="429" t="n">
        <f aca="false">SUM(F126:F131)</f>
        <v>2902.675</v>
      </c>
      <c r="G132" s="429"/>
      <c r="H132" s="429"/>
      <c r="I132" s="429"/>
      <c r="J132" s="430" t="n">
        <f aca="false">SUM(J126:J131)</f>
        <v>0</v>
      </c>
      <c r="K132" s="430" t="n">
        <f aca="false">SUM(K126:K131)</f>
        <v>0</v>
      </c>
      <c r="L132" s="430" t="n">
        <f aca="false">SUM(L126:L131)</f>
        <v>0</v>
      </c>
      <c r="M132" s="429" t="n">
        <f aca="false">SUM(M126:M131)</f>
        <v>2902.675</v>
      </c>
      <c r="N132" s="429"/>
      <c r="O132" s="429"/>
    </row>
    <row r="133" customFormat="false" ht="31.5" hidden="true" customHeight="true" outlineLevel="0" collapsed="false">
      <c r="A133" s="289" t="s">
        <v>72</v>
      </c>
      <c r="B133" s="40" t="s">
        <v>447</v>
      </c>
      <c r="C133" s="394" t="n">
        <v>41640</v>
      </c>
      <c r="D133" s="394" t="n">
        <v>42004</v>
      </c>
      <c r="E133" s="289" t="s">
        <v>237</v>
      </c>
      <c r="F133" s="441" t="n">
        <f aca="false">J133+K133+L133+M133</f>
        <v>832.375</v>
      </c>
      <c r="G133" s="441"/>
      <c r="H133" s="441"/>
      <c r="I133" s="441"/>
      <c r="J133" s="473" t="n">
        <v>0</v>
      </c>
      <c r="K133" s="473" t="n">
        <v>0</v>
      </c>
      <c r="L133" s="473" t="n">
        <v>0</v>
      </c>
      <c r="M133" s="446" t="n">
        <v>832.375</v>
      </c>
      <c r="N133" s="446"/>
      <c r="O133" s="446"/>
    </row>
    <row r="134" customFormat="false" ht="189" hidden="true" customHeight="false" outlineLevel="0" collapsed="false">
      <c r="A134" s="289" t="s">
        <v>448</v>
      </c>
      <c r="B134" s="40"/>
      <c r="C134" s="394"/>
      <c r="D134" s="394"/>
      <c r="E134" s="44" t="s">
        <v>238</v>
      </c>
      <c r="F134" s="441"/>
      <c r="G134" s="441"/>
      <c r="H134" s="441"/>
      <c r="I134" s="441"/>
      <c r="J134" s="473"/>
      <c r="K134" s="473"/>
      <c r="L134" s="473"/>
      <c r="M134" s="446"/>
      <c r="N134" s="446"/>
      <c r="O134" s="446"/>
    </row>
    <row r="135" customFormat="false" ht="15.75" hidden="true" customHeight="false" outlineLevel="0" collapsed="false">
      <c r="A135" s="461"/>
      <c r="B135" s="40"/>
      <c r="C135" s="394" t="n">
        <v>41640</v>
      </c>
      <c r="D135" s="394" t="n">
        <v>42004</v>
      </c>
      <c r="E135" s="289" t="s">
        <v>239</v>
      </c>
      <c r="F135" s="441" t="n">
        <f aca="false">J135+K135+L135+M135</f>
        <v>1057.2</v>
      </c>
      <c r="G135" s="441"/>
      <c r="H135" s="441"/>
      <c r="I135" s="441"/>
      <c r="J135" s="473" t="n">
        <v>0</v>
      </c>
      <c r="K135" s="473" t="n">
        <v>0</v>
      </c>
      <c r="L135" s="473" t="n">
        <v>0</v>
      </c>
      <c r="M135" s="446" t="n">
        <v>1057.2</v>
      </c>
      <c r="N135" s="446"/>
      <c r="O135" s="446"/>
    </row>
    <row r="136" customFormat="false" ht="31.5" hidden="true" customHeight="false" outlineLevel="0" collapsed="false">
      <c r="A136" s="461"/>
      <c r="B136" s="40"/>
      <c r="C136" s="394"/>
      <c r="D136" s="394"/>
      <c r="E136" s="44" t="s">
        <v>238</v>
      </c>
      <c r="F136" s="441"/>
      <c r="G136" s="441"/>
      <c r="H136" s="441"/>
      <c r="I136" s="441"/>
      <c r="J136" s="473"/>
      <c r="K136" s="473"/>
      <c r="L136" s="473"/>
      <c r="M136" s="446"/>
      <c r="N136" s="446"/>
      <c r="O136" s="446"/>
    </row>
    <row r="137" customFormat="false" ht="15.75" hidden="true" customHeight="false" outlineLevel="0" collapsed="false">
      <c r="A137" s="461"/>
      <c r="B137" s="40"/>
      <c r="C137" s="394" t="n">
        <v>41640</v>
      </c>
      <c r="D137" s="394" t="n">
        <v>42004</v>
      </c>
      <c r="E137" s="289" t="s">
        <v>240</v>
      </c>
      <c r="F137" s="441" t="n">
        <f aca="false">J137+K137+L137+M137</f>
        <v>1013.1</v>
      </c>
      <c r="G137" s="441"/>
      <c r="H137" s="441"/>
      <c r="I137" s="441"/>
      <c r="J137" s="473" t="n">
        <v>0</v>
      </c>
      <c r="K137" s="473" t="n">
        <v>0</v>
      </c>
      <c r="L137" s="473" t="n">
        <v>0</v>
      </c>
      <c r="M137" s="446" t="n">
        <v>1013.1</v>
      </c>
      <c r="N137" s="446"/>
      <c r="O137" s="446"/>
    </row>
    <row r="138" customFormat="false" ht="31.5" hidden="true" customHeight="false" outlineLevel="0" collapsed="false">
      <c r="A138" s="215"/>
      <c r="B138" s="40"/>
      <c r="C138" s="394"/>
      <c r="D138" s="394"/>
      <c r="E138" s="44" t="s">
        <v>238</v>
      </c>
      <c r="F138" s="441"/>
      <c r="G138" s="441"/>
      <c r="H138" s="441"/>
      <c r="I138" s="441"/>
      <c r="J138" s="473"/>
      <c r="K138" s="473"/>
      <c r="L138" s="473"/>
      <c r="M138" s="446"/>
      <c r="N138" s="446"/>
      <c r="O138" s="446"/>
    </row>
    <row r="139" customFormat="false" ht="18" hidden="true" customHeight="true" outlineLevel="0" collapsed="false">
      <c r="A139" s="44" t="s">
        <v>94</v>
      </c>
      <c r="B139" s="44"/>
      <c r="C139" s="442" t="n">
        <v>41640</v>
      </c>
      <c r="D139" s="442" t="n">
        <v>42735</v>
      </c>
      <c r="E139" s="44"/>
      <c r="F139" s="429" t="n">
        <f aca="false">SUM(F133:F138)</f>
        <v>2902.675</v>
      </c>
      <c r="G139" s="429"/>
      <c r="H139" s="429"/>
      <c r="I139" s="429"/>
      <c r="J139" s="430"/>
      <c r="K139" s="430"/>
      <c r="L139" s="430"/>
      <c r="M139" s="429" t="n">
        <f aca="false">SUM(M133:M138)</f>
        <v>2902.675</v>
      </c>
      <c r="N139" s="429"/>
      <c r="O139" s="429"/>
    </row>
    <row r="140" customFormat="false" ht="15.75" hidden="true" customHeight="false" outlineLevel="0" collapsed="false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customFormat="false" ht="15.75" hidden="true" customHeight="false" outlineLevel="0" collapsed="false">
      <c r="A141" s="383"/>
    </row>
    <row r="142" customFormat="false" ht="15.75" hidden="true" customHeight="false" outlineLevel="0" collapsed="false">
      <c r="A142" s="392" t="s">
        <v>118</v>
      </c>
      <c r="B142" s="392"/>
      <c r="C142" s="392"/>
      <c r="D142" s="392"/>
      <c r="E142" s="392"/>
      <c r="F142" s="392"/>
      <c r="G142" s="392"/>
    </row>
    <row r="143" customFormat="false" ht="15.75" hidden="true" customHeight="false" outlineLevel="0" collapsed="false">
      <c r="A143" s="392" t="s">
        <v>119</v>
      </c>
      <c r="B143" s="392"/>
      <c r="C143" s="392"/>
      <c r="D143" s="392"/>
      <c r="E143" s="392"/>
      <c r="F143" s="392"/>
      <c r="G143" s="392"/>
    </row>
    <row r="144" customFormat="false" ht="15.75" hidden="true" customHeight="false" outlineLevel="0" collapsed="false">
      <c r="A144" s="392" t="s">
        <v>120</v>
      </c>
      <c r="B144" s="392"/>
      <c r="C144" s="392"/>
      <c r="D144" s="392"/>
      <c r="E144" s="392"/>
      <c r="F144" s="392"/>
      <c r="G144" s="392"/>
      <c r="H144" s="392"/>
      <c r="I144" s="392"/>
    </row>
    <row r="145" customFormat="false" ht="15" hidden="true" customHeight="false" outlineLevel="0" collapsed="false">
      <c r="A145" s="616" t="s">
        <v>121</v>
      </c>
    </row>
    <row r="146" customFormat="false" ht="15" hidden="true" customHeight="false" outlineLevel="0" collapsed="false">
      <c r="A146" s="616" t="s">
        <v>122</v>
      </c>
    </row>
    <row r="147" customFormat="false" ht="15" hidden="true" customHeight="true" outlineLevel="0" collapsed="false">
      <c r="A147" s="151" t="s">
        <v>3</v>
      </c>
      <c r="B147" s="151" t="s">
        <v>123</v>
      </c>
      <c r="C147" s="152" t="s">
        <v>124</v>
      </c>
      <c r="D147" s="152"/>
      <c r="E147" s="152"/>
      <c r="F147" s="152"/>
      <c r="G147" s="152"/>
      <c r="H147" s="152"/>
      <c r="I147" s="152" t="s">
        <v>125</v>
      </c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</row>
    <row r="148" customFormat="false" ht="15" hidden="true" customHeight="true" outlineLevel="0" collapsed="false">
      <c r="A148" s="155" t="s">
        <v>9</v>
      </c>
      <c r="B148" s="155" t="s">
        <v>126</v>
      </c>
      <c r="C148" s="156" t="s">
        <v>127</v>
      </c>
      <c r="D148" s="156"/>
      <c r="E148" s="156"/>
      <c r="F148" s="156"/>
      <c r="G148" s="156"/>
      <c r="H148" s="156"/>
      <c r="I148" s="156" t="s">
        <v>128</v>
      </c>
      <c r="J148" s="156"/>
      <c r="K148" s="156"/>
      <c r="L148" s="156"/>
      <c r="M148" s="156"/>
      <c r="N148" s="156"/>
      <c r="O148" s="156"/>
      <c r="P148" s="156" t="s">
        <v>129</v>
      </c>
      <c r="Q148" s="156"/>
      <c r="R148" s="156"/>
      <c r="S148" s="156"/>
      <c r="T148" s="156"/>
      <c r="U148" s="156"/>
      <c r="V148" s="156"/>
    </row>
    <row r="149" customFormat="false" ht="15.75" hidden="true" customHeight="true" outlineLevel="0" collapsed="false">
      <c r="A149" s="461"/>
      <c r="B149" s="155" t="s">
        <v>130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61" t="s">
        <v>131</v>
      </c>
      <c r="Q149" s="161"/>
      <c r="R149" s="161"/>
      <c r="S149" s="161"/>
      <c r="T149" s="161"/>
      <c r="U149" s="161"/>
      <c r="V149" s="161"/>
    </row>
    <row r="150" customFormat="false" ht="15" hidden="true" customHeight="true" outlineLevel="0" collapsed="false">
      <c r="A150" s="461"/>
      <c r="B150" s="461"/>
      <c r="C150" s="28" t="s">
        <v>132</v>
      </c>
      <c r="D150" s="28"/>
      <c r="E150" s="28"/>
      <c r="F150" s="28"/>
      <c r="G150" s="28"/>
      <c r="H150" s="28"/>
      <c r="I150" s="28" t="s">
        <v>132</v>
      </c>
      <c r="J150" s="28"/>
      <c r="K150" s="28"/>
      <c r="L150" s="28"/>
      <c r="M150" s="28"/>
      <c r="N150" s="28"/>
      <c r="O150" s="28"/>
      <c r="P150" s="152"/>
      <c r="Q150" s="152"/>
      <c r="R150" s="152"/>
      <c r="S150" s="152"/>
      <c r="T150" s="152"/>
      <c r="U150" s="152"/>
      <c r="V150" s="152"/>
    </row>
    <row r="151" customFormat="false" ht="15.75" hidden="true" customHeight="true" outlineLevel="0" collapsed="false">
      <c r="A151" s="461"/>
      <c r="B151" s="461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61" t="s">
        <v>132</v>
      </c>
      <c r="Q151" s="161"/>
      <c r="R151" s="161"/>
      <c r="S151" s="161"/>
      <c r="T151" s="161"/>
      <c r="U151" s="161"/>
      <c r="V151" s="161"/>
    </row>
    <row r="152" customFormat="false" ht="15" hidden="true" customHeight="true" outlineLevel="0" collapsed="false">
      <c r="A152" s="461"/>
      <c r="B152" s="461"/>
      <c r="C152" s="28" t="s">
        <v>133</v>
      </c>
      <c r="D152" s="28" t="s">
        <v>134</v>
      </c>
      <c r="E152" s="28"/>
      <c r="F152" s="28" t="s">
        <v>135</v>
      </c>
      <c r="G152" s="28" t="s">
        <v>136</v>
      </c>
      <c r="H152" s="28" t="s">
        <v>137</v>
      </c>
      <c r="I152" s="28" t="s">
        <v>133</v>
      </c>
      <c r="J152" s="28"/>
      <c r="K152" s="28" t="s">
        <v>134</v>
      </c>
      <c r="L152" s="28" t="s">
        <v>135</v>
      </c>
      <c r="M152" s="28" t="s">
        <v>136</v>
      </c>
      <c r="N152" s="28" t="s">
        <v>137</v>
      </c>
      <c r="O152" s="28"/>
      <c r="P152" s="155"/>
      <c r="Q152" s="28" t="s">
        <v>134</v>
      </c>
      <c r="R152" s="28"/>
      <c r="S152" s="28" t="s">
        <v>135</v>
      </c>
      <c r="T152" s="28" t="s">
        <v>136</v>
      </c>
      <c r="U152" s="28" t="s">
        <v>137</v>
      </c>
      <c r="V152" s="28"/>
    </row>
    <row r="153" customFormat="false" ht="63.75" hidden="true" customHeight="false" outlineLevel="0" collapsed="false">
      <c r="A153" s="461"/>
      <c r="B153" s="46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 t="s">
        <v>138</v>
      </c>
      <c r="Q153" s="28"/>
      <c r="R153" s="28"/>
      <c r="S153" s="28"/>
      <c r="T153" s="28"/>
      <c r="U153" s="28"/>
      <c r="V153" s="28"/>
    </row>
    <row r="154" customFormat="false" ht="75" hidden="true" customHeight="false" outlineLevel="0" collapsed="false">
      <c r="A154" s="209" t="n">
        <v>1</v>
      </c>
      <c r="B154" s="496" t="s">
        <v>139</v>
      </c>
      <c r="C154" s="165" t="n">
        <f aca="false">J37</f>
        <v>0</v>
      </c>
      <c r="D154" s="166" t="n">
        <f aca="false">K37</f>
        <v>0</v>
      </c>
      <c r="E154" s="166"/>
      <c r="F154" s="165" t="n">
        <f aca="false">L37</f>
        <v>0</v>
      </c>
      <c r="G154" s="173" t="n">
        <f aca="false">O37</f>
        <v>1087.575</v>
      </c>
      <c r="H154" s="617" t="n">
        <v>0</v>
      </c>
      <c r="I154" s="166" t="n">
        <f aca="false">J42</f>
        <v>0</v>
      </c>
      <c r="J154" s="166"/>
      <c r="K154" s="167" t="n">
        <f aca="false">K42</f>
        <v>0</v>
      </c>
      <c r="L154" s="170" t="n">
        <f aca="false">L42</f>
        <v>0</v>
      </c>
      <c r="M154" s="167" t="n">
        <f aca="false">O42</f>
        <v>2514.19</v>
      </c>
      <c r="N154" s="169" t="n">
        <v>0</v>
      </c>
      <c r="O154" s="169"/>
      <c r="P154" s="170" t="n">
        <f aca="false">J47</f>
        <v>0</v>
      </c>
      <c r="Q154" s="171" t="n">
        <f aca="false">K47</f>
        <v>0</v>
      </c>
      <c r="R154" s="171"/>
      <c r="S154" s="165" t="n">
        <f aca="false">L47</f>
        <v>0</v>
      </c>
      <c r="T154" s="167" t="n">
        <f aca="false">O47</f>
        <v>1509.3</v>
      </c>
      <c r="U154" s="169" t="n">
        <v>0</v>
      </c>
      <c r="V154" s="169"/>
    </row>
    <row r="155" customFormat="false" ht="41.45" hidden="true" customHeight="true" outlineLevel="0" collapsed="false">
      <c r="A155" s="35" t="n">
        <v>2</v>
      </c>
      <c r="B155" s="32" t="s">
        <v>140</v>
      </c>
      <c r="C155" s="170" t="n">
        <f aca="false">J34</f>
        <v>0</v>
      </c>
      <c r="D155" s="172" t="n">
        <f aca="false">K34</f>
        <v>14079.15</v>
      </c>
      <c r="E155" s="172"/>
      <c r="F155" s="170" t="n">
        <f aca="false">L34</f>
        <v>0</v>
      </c>
      <c r="G155" s="173" t="n">
        <f aca="false">O34</f>
        <v>1408</v>
      </c>
      <c r="H155" s="617" t="n">
        <v>0</v>
      </c>
      <c r="I155" s="166" t="n">
        <f aca="false">J39</f>
        <v>0</v>
      </c>
      <c r="J155" s="166"/>
      <c r="K155" s="167" t="n">
        <f aca="false">K39</f>
        <v>0</v>
      </c>
      <c r="L155" s="167" t="n">
        <f aca="false">L39</f>
        <v>0</v>
      </c>
      <c r="M155" s="167" t="n">
        <f aca="false">O39</f>
        <v>19069.2</v>
      </c>
      <c r="N155" s="169" t="n">
        <v>0</v>
      </c>
      <c r="O155" s="169"/>
      <c r="P155" s="170" t="n">
        <f aca="false">J44</f>
        <v>0</v>
      </c>
      <c r="Q155" s="174" t="n">
        <f aca="false">K44</f>
        <v>0</v>
      </c>
      <c r="R155" s="174"/>
      <c r="S155" s="170" t="n">
        <f aca="false">L44</f>
        <v>0</v>
      </c>
      <c r="T155" s="167" t="n">
        <f aca="false">O44</f>
        <v>18714</v>
      </c>
      <c r="U155" s="169" t="n">
        <v>0</v>
      </c>
      <c r="V155" s="169"/>
    </row>
    <row r="156" customFormat="false" ht="45" hidden="true" customHeight="false" outlineLevel="0" collapsed="false">
      <c r="A156" s="35" t="n">
        <v>3</v>
      </c>
      <c r="B156" s="32" t="s">
        <v>141</v>
      </c>
      <c r="C156" s="170" t="n">
        <f aca="false">J35</f>
        <v>0</v>
      </c>
      <c r="D156" s="166" t="n">
        <f aca="false">K35</f>
        <v>0</v>
      </c>
      <c r="E156" s="166"/>
      <c r="F156" s="170" t="n">
        <f aca="false">L35</f>
        <v>0</v>
      </c>
      <c r="G156" s="173" t="n">
        <f aca="false">O35</f>
        <v>0</v>
      </c>
      <c r="H156" s="617" t="n">
        <v>0</v>
      </c>
      <c r="I156" s="166" t="n">
        <f aca="false">J40</f>
        <v>0</v>
      </c>
      <c r="J156" s="166"/>
      <c r="K156" s="167" t="n">
        <f aca="false">K40</f>
        <v>1156.4</v>
      </c>
      <c r="L156" s="167" t="n">
        <f aca="false">L40</f>
        <v>0</v>
      </c>
      <c r="M156" s="167" t="n">
        <f aca="false">O40</f>
        <v>17814.84</v>
      </c>
      <c r="N156" s="169" t="n">
        <v>0</v>
      </c>
      <c r="O156" s="169"/>
      <c r="P156" s="170" t="n">
        <f aca="false">J45</f>
        <v>0</v>
      </c>
      <c r="Q156" s="174" t="n">
        <f aca="false">K45</f>
        <v>0</v>
      </c>
      <c r="R156" s="174"/>
      <c r="S156" s="170" t="n">
        <f aca="false">L45</f>
        <v>0</v>
      </c>
      <c r="T156" s="167" t="n">
        <f aca="false">O45</f>
        <v>18466</v>
      </c>
      <c r="U156" s="169" t="n">
        <v>0</v>
      </c>
      <c r="V156" s="169"/>
    </row>
    <row r="157" customFormat="false" ht="55.15" hidden="true" customHeight="true" outlineLevel="0" collapsed="false">
      <c r="A157" s="35" t="n">
        <v>4</v>
      </c>
      <c r="B157" s="32" t="s">
        <v>142</v>
      </c>
      <c r="C157" s="170" t="n">
        <f aca="false">J36</f>
        <v>0</v>
      </c>
      <c r="D157" s="166" t="n">
        <f aca="false">K36</f>
        <v>3113.89</v>
      </c>
      <c r="E157" s="166"/>
      <c r="F157" s="167" t="n">
        <f aca="false">L41</f>
        <v>0</v>
      </c>
      <c r="G157" s="173" t="n">
        <f aca="false">O36</f>
        <v>533.889</v>
      </c>
      <c r="H157" s="617" t="n">
        <v>0</v>
      </c>
      <c r="I157" s="166" t="n">
        <f aca="false">J41</f>
        <v>0</v>
      </c>
      <c r="J157" s="166"/>
      <c r="K157" s="167" t="n">
        <f aca="false">K41</f>
        <v>3623.99</v>
      </c>
      <c r="L157" s="167" t="n">
        <f aca="false">L41</f>
        <v>0</v>
      </c>
      <c r="M157" s="167" t="n">
        <f aca="false">O41</f>
        <v>16855.3</v>
      </c>
      <c r="N157" s="169" t="n">
        <v>0</v>
      </c>
      <c r="O157" s="169"/>
      <c r="P157" s="170" t="n">
        <f aca="false">J46</f>
        <v>0</v>
      </c>
      <c r="Q157" s="174" t="n">
        <f aca="false">K46</f>
        <v>0</v>
      </c>
      <c r="R157" s="174"/>
      <c r="S157" s="170" t="n">
        <f aca="false">L46</f>
        <v>0</v>
      </c>
      <c r="T157" s="167" t="n">
        <f aca="false">O46</f>
        <v>18718.1</v>
      </c>
      <c r="U157" s="169" t="n">
        <v>0</v>
      </c>
      <c r="V157" s="169"/>
    </row>
    <row r="158" customFormat="false" ht="15.6" hidden="true" customHeight="true" outlineLevel="0" collapsed="false">
      <c r="A158" s="44"/>
      <c r="B158" s="44" t="s">
        <v>94</v>
      </c>
      <c r="C158" s="176" t="n">
        <f aca="false">C157+C156+C155+C154</f>
        <v>0</v>
      </c>
      <c r="D158" s="177" t="n">
        <f aca="false">D157+D156+D155+D154</f>
        <v>17193.04</v>
      </c>
      <c r="E158" s="177"/>
      <c r="F158" s="176" t="n">
        <f aca="false">F157+F156+F155+F154</f>
        <v>0</v>
      </c>
      <c r="G158" s="179" t="n">
        <f aca="false">G157+G156+G155+G154</f>
        <v>3029.464</v>
      </c>
      <c r="H158" s="182" t="n">
        <f aca="false">H157+H156+H155+H154</f>
        <v>0</v>
      </c>
      <c r="I158" s="178" t="n">
        <f aca="false">I157+I156+I155+I154</f>
        <v>0</v>
      </c>
      <c r="J158" s="178"/>
      <c r="K158" s="179" t="n">
        <f aca="false">K157+K156+K155+K154</f>
        <v>4780.39</v>
      </c>
      <c r="L158" s="179" t="n">
        <f aca="false">L157+L156+L155+L154</f>
        <v>0</v>
      </c>
      <c r="M158" s="179" t="n">
        <f aca="false">M157+M156+M155+M154</f>
        <v>56253.53</v>
      </c>
      <c r="N158" s="181" t="n">
        <f aca="false">N157+N156+N155+N154</f>
        <v>0</v>
      </c>
      <c r="O158" s="181"/>
      <c r="P158" s="182" t="n">
        <f aca="false">P157+P156+P155+P154</f>
        <v>0</v>
      </c>
      <c r="Q158" s="183" t="n">
        <f aca="false">Q157+Q156+Q155+Q154</f>
        <v>0</v>
      </c>
      <c r="R158" s="183"/>
      <c r="S158" s="184" t="n">
        <f aca="false">S157+S156+S155+S154</f>
        <v>0</v>
      </c>
      <c r="T158" s="179" t="n">
        <f aca="false">T157+T156+T155+T154</f>
        <v>57407.4</v>
      </c>
      <c r="U158" s="181" t="n">
        <f aca="false">U157+U156+U155+U154</f>
        <v>0</v>
      </c>
      <c r="V158" s="181"/>
    </row>
    <row r="159" customFormat="false" ht="15.6" hidden="true" customHeight="true" outlineLevel="0" collapsed="false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46"/>
    </row>
    <row r="160" customFormat="false" ht="16.5" hidden="true" customHeight="true" outlineLevel="0" collapsed="false">
      <c r="A160" s="189" t="s">
        <v>143</v>
      </c>
      <c r="B160" s="189"/>
      <c r="C160" s="189"/>
      <c r="D160" s="146"/>
      <c r="E160" s="190"/>
      <c r="F160" s="190"/>
      <c r="G160" s="190"/>
      <c r="H160" s="189"/>
      <c r="I160" s="189"/>
      <c r="J160" s="190"/>
      <c r="K160" s="190"/>
      <c r="L160" s="190"/>
      <c r="M160" s="189"/>
      <c r="N160" s="189"/>
      <c r="O160" s="190"/>
      <c r="P160" s="190"/>
      <c r="Q160" s="190"/>
      <c r="R160" s="190"/>
      <c r="S160" s="190"/>
      <c r="T160" s="190"/>
      <c r="U160" s="190"/>
      <c r="V160" s="146"/>
    </row>
    <row r="161" customFormat="false" ht="15.75" hidden="true" customHeight="true" outlineLevel="0" collapsed="false">
      <c r="A161" s="189"/>
      <c r="B161" s="189"/>
      <c r="C161" s="189"/>
      <c r="D161" s="146"/>
      <c r="E161" s="192" t="s">
        <v>144</v>
      </c>
      <c r="F161" s="192"/>
      <c r="G161" s="192"/>
      <c r="H161" s="189"/>
      <c r="I161" s="189"/>
      <c r="J161" s="192" t="s">
        <v>145</v>
      </c>
      <c r="K161" s="192"/>
      <c r="L161" s="192"/>
      <c r="M161" s="189"/>
      <c r="N161" s="189"/>
      <c r="O161" s="192"/>
      <c r="P161" s="192"/>
      <c r="Q161" s="192"/>
      <c r="R161" s="192" t="s">
        <v>146</v>
      </c>
      <c r="S161" s="192"/>
      <c r="T161" s="192"/>
      <c r="U161" s="192"/>
      <c r="V161" s="146"/>
    </row>
    <row r="162" customFormat="false" ht="15.75" hidden="true" customHeight="false" outlineLevel="0" collapsed="false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</row>
    <row r="163" customFormat="false" ht="15.75" hidden="true" customHeight="false" outlineLevel="0" collapsed="false">
      <c r="A163" s="490"/>
    </row>
    <row r="164" customFormat="false" ht="15.75" hidden="true" customHeight="false" outlineLevel="0" collapsed="false">
      <c r="A164" s="392" t="s">
        <v>147</v>
      </c>
      <c r="B164" s="392"/>
      <c r="C164" s="392"/>
      <c r="D164" s="392"/>
      <c r="E164" s="392"/>
      <c r="F164" s="392"/>
      <c r="G164" s="392"/>
    </row>
    <row r="165" customFormat="false" ht="15.75" hidden="true" customHeight="false" outlineLevel="0" collapsed="false">
      <c r="A165" s="490"/>
    </row>
    <row r="166" customFormat="false" ht="15.75" hidden="true" customHeight="false" outlineLevel="0" collapsed="false">
      <c r="A166" s="391"/>
    </row>
    <row r="167" customFormat="false" ht="15.75" hidden="true" customHeight="false" outlineLevel="0" collapsed="false">
      <c r="A167" s="392" t="s">
        <v>1</v>
      </c>
      <c r="B167" s="392"/>
      <c r="C167" s="392"/>
      <c r="D167" s="392"/>
      <c r="E167" s="392"/>
      <c r="F167" s="392"/>
      <c r="G167" s="392"/>
    </row>
    <row r="168" customFormat="false" ht="15.75" hidden="true" customHeight="false" outlineLevel="0" collapsed="false">
      <c r="A168" s="392" t="s">
        <v>148</v>
      </c>
      <c r="B168" s="392"/>
      <c r="C168" s="392"/>
      <c r="D168" s="392"/>
      <c r="E168" s="392"/>
      <c r="F168" s="392"/>
      <c r="G168" s="392"/>
    </row>
    <row r="169" customFormat="false" ht="15.75" hidden="true" customHeight="false" outlineLevel="0" collapsed="false">
      <c r="A169" s="391"/>
    </row>
    <row r="170" customFormat="false" ht="31.5" hidden="true" customHeight="true" outlineLevel="0" collapsed="false">
      <c r="A170" s="491" t="s">
        <v>149</v>
      </c>
      <c r="B170" s="491"/>
      <c r="C170" s="491"/>
      <c r="D170" s="491"/>
      <c r="E170" s="491"/>
      <c r="F170" s="491"/>
      <c r="G170" s="491"/>
      <c r="H170" s="491"/>
      <c r="I170" s="146"/>
      <c r="J170" s="146"/>
    </row>
    <row r="171" customFormat="false" ht="15.75" hidden="true" customHeight="false" outlineLevel="0" collapsed="false">
      <c r="A171" s="192"/>
      <c r="B171" s="192"/>
      <c r="C171" s="192"/>
      <c r="D171" s="192"/>
      <c r="E171" s="192"/>
      <c r="F171" s="192"/>
      <c r="G171" s="192"/>
      <c r="H171" s="192"/>
      <c r="I171" s="146"/>
      <c r="J171" s="146"/>
    </row>
    <row r="172" customFormat="false" ht="16.5" hidden="true" customHeight="true" outlineLevel="0" collapsed="false">
      <c r="A172" s="492" t="s">
        <v>150</v>
      </c>
      <c r="B172" s="492"/>
      <c r="C172" s="492"/>
      <c r="D172" s="492"/>
      <c r="E172" s="492"/>
      <c r="F172" s="492"/>
      <c r="G172" s="492"/>
      <c r="H172" s="492"/>
      <c r="I172" s="146"/>
      <c r="J172" s="146"/>
    </row>
    <row r="173" customFormat="false" ht="119.25" hidden="true" customHeight="true" outlineLevel="0" collapsed="false">
      <c r="A173" s="29" t="s">
        <v>151</v>
      </c>
      <c r="B173" s="29" t="s">
        <v>152</v>
      </c>
      <c r="C173" s="29" t="s">
        <v>153</v>
      </c>
      <c r="D173" s="29" t="s">
        <v>154</v>
      </c>
      <c r="E173" s="29" t="s">
        <v>155</v>
      </c>
      <c r="F173" s="29"/>
      <c r="G173" s="29" t="s">
        <v>460</v>
      </c>
      <c r="H173" s="29"/>
      <c r="I173" s="29"/>
      <c r="J173" s="29"/>
    </row>
    <row r="174" customFormat="false" ht="45.75" hidden="true" customHeight="true" outlineLevel="0" collapsed="false">
      <c r="A174" s="29"/>
      <c r="B174" s="29"/>
      <c r="C174" s="29"/>
      <c r="D174" s="29"/>
      <c r="E174" s="35" t="s">
        <v>156</v>
      </c>
      <c r="F174" s="209" t="s">
        <v>157</v>
      </c>
      <c r="G174" s="35" t="s">
        <v>156</v>
      </c>
      <c r="H174" s="29" t="s">
        <v>461</v>
      </c>
      <c r="I174" s="29"/>
      <c r="J174" s="29"/>
    </row>
    <row r="175" customFormat="false" ht="14.45" hidden="true" customHeight="true" outlineLevel="0" collapsed="false">
      <c r="A175" s="199" t="n">
        <v>1</v>
      </c>
      <c r="B175" s="199" t="n">
        <v>2</v>
      </c>
      <c r="C175" s="199" t="n">
        <v>3</v>
      </c>
      <c r="D175" s="199" t="n">
        <v>4</v>
      </c>
      <c r="E175" s="200" t="n">
        <v>5</v>
      </c>
      <c r="F175" s="200" t="n">
        <v>6</v>
      </c>
      <c r="G175" s="200" t="n">
        <v>7</v>
      </c>
      <c r="H175" s="385" t="n">
        <v>8</v>
      </c>
      <c r="I175" s="385"/>
      <c r="J175" s="385"/>
    </row>
    <row r="176" customFormat="false" ht="150" hidden="true" customHeight="false" outlineLevel="0" collapsed="false">
      <c r="A176" s="32" t="s">
        <v>158</v>
      </c>
      <c r="B176" s="32" t="n">
        <v>2014</v>
      </c>
      <c r="C176" s="203" t="s">
        <v>159</v>
      </c>
      <c r="D176" s="32" t="s">
        <v>160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r="177" customFormat="false" ht="224.25" hidden="true" customHeight="true" outlineLevel="0" collapsed="false">
      <c r="A177" s="38" t="s">
        <v>161</v>
      </c>
      <c r="B177" s="32" t="n">
        <v>2014</v>
      </c>
      <c r="C177" s="205" t="s">
        <v>162</v>
      </c>
      <c r="D177" s="38" t="s">
        <v>160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r="178" customFormat="false" ht="15" hidden="true" customHeight="false" outlineLevel="0" collapsed="false">
      <c r="A178" s="38"/>
      <c r="B178" s="32" t="n">
        <v>2015</v>
      </c>
      <c r="C178" s="205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r="179" customFormat="false" ht="193.15" hidden="true" customHeight="true" outlineLevel="0" collapsed="false">
      <c r="A179" s="32" t="s">
        <v>163</v>
      </c>
      <c r="B179" s="32" t="n">
        <v>2015</v>
      </c>
      <c r="C179" s="32" t="s">
        <v>164</v>
      </c>
      <c r="D179" s="32" t="s">
        <v>160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r="180" customFormat="false" ht="15.75" hidden="true" customHeight="false" outlineLevel="0" collapsed="false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customFormat="false" ht="15.75" hidden="true" customHeight="false" outlineLevel="0" collapsed="false">
      <c r="A181" s="381"/>
    </row>
    <row r="182" customFormat="false" ht="15.75" hidden="true" customHeight="false" outlineLevel="0" collapsed="false">
      <c r="A182" s="392" t="s">
        <v>165</v>
      </c>
      <c r="B182" s="392"/>
      <c r="C182" s="392"/>
      <c r="D182" s="392"/>
      <c r="E182" s="392"/>
      <c r="F182" s="392"/>
      <c r="G182" s="392"/>
    </row>
    <row r="183" customFormat="false" ht="15.75" hidden="true" customHeight="false" outlineLevel="0" collapsed="false">
      <c r="A183" s="490"/>
    </row>
    <row r="184" customFormat="false" ht="15.75" hidden="true" customHeight="false" outlineLevel="0" collapsed="false">
      <c r="A184" s="392" t="s">
        <v>166</v>
      </c>
      <c r="B184" s="392"/>
      <c r="C184" s="392"/>
      <c r="D184" s="392"/>
      <c r="E184" s="392"/>
      <c r="F184" s="392"/>
      <c r="G184" s="392"/>
    </row>
    <row r="185" customFormat="false" ht="15.75" hidden="true" customHeight="false" outlineLevel="0" collapsed="false">
      <c r="A185" s="392" t="s">
        <v>167</v>
      </c>
      <c r="B185" s="392"/>
      <c r="C185" s="392"/>
      <c r="D185" s="392"/>
      <c r="E185" s="392"/>
      <c r="F185" s="392"/>
      <c r="G185" s="392"/>
    </row>
    <row r="186" customFormat="false" ht="15.75" hidden="true" customHeight="false" outlineLevel="0" collapsed="false">
      <c r="A186" s="391"/>
    </row>
    <row r="187" customFormat="false" ht="31.5" hidden="true" customHeight="true" outlineLevel="0" collapsed="false">
      <c r="A187" s="491" t="s">
        <v>149</v>
      </c>
      <c r="B187" s="491"/>
      <c r="C187" s="491"/>
      <c r="D187" s="491"/>
      <c r="E187" s="491"/>
      <c r="F187" s="491"/>
      <c r="G187" s="491"/>
      <c r="H187" s="491"/>
      <c r="I187" s="146"/>
      <c r="J187" s="146"/>
    </row>
    <row r="188" customFormat="false" ht="15.6" hidden="true" customHeight="true" outlineLevel="0" collapsed="false">
      <c r="A188" s="192"/>
      <c r="B188" s="192"/>
      <c r="C188" s="192"/>
      <c r="D188" s="192"/>
      <c r="E188" s="192"/>
      <c r="F188" s="192"/>
      <c r="G188" s="192"/>
      <c r="H188" s="192"/>
      <c r="I188" s="146"/>
      <c r="J188" s="146"/>
    </row>
    <row r="189" customFormat="false" ht="15.75" hidden="true" customHeight="false" outlineLevel="0" collapsed="false">
      <c r="A189" s="190"/>
      <c r="B189" s="190"/>
      <c r="C189" s="190"/>
      <c r="D189" s="190"/>
      <c r="E189" s="190"/>
      <c r="F189" s="190"/>
      <c r="G189" s="190"/>
      <c r="H189" s="190"/>
      <c r="I189" s="146"/>
      <c r="J189" s="146"/>
    </row>
    <row r="190" customFormat="false" ht="88.5" hidden="true" customHeight="true" outlineLevel="0" collapsed="false">
      <c r="A190" s="29" t="s">
        <v>168</v>
      </c>
      <c r="B190" s="29" t="s">
        <v>169</v>
      </c>
      <c r="C190" s="207" t="s">
        <v>170</v>
      </c>
      <c r="D190" s="207"/>
      <c r="E190" s="207"/>
      <c r="F190" s="207"/>
      <c r="G190" s="207"/>
      <c r="H190" s="29" t="s">
        <v>462</v>
      </c>
      <c r="I190" s="29"/>
      <c r="J190" s="29"/>
    </row>
    <row r="191" customFormat="false" ht="30" hidden="true" customHeight="true" outlineLevel="0" collapsed="false">
      <c r="A191" s="29"/>
      <c r="B191" s="29"/>
      <c r="C191" s="208" t="s">
        <v>171</v>
      </c>
      <c r="D191" s="208"/>
      <c r="E191" s="208"/>
      <c r="F191" s="208"/>
      <c r="G191" s="208"/>
      <c r="H191" s="29"/>
      <c r="I191" s="29"/>
      <c r="J191" s="29"/>
    </row>
    <row r="192" customFormat="false" ht="30" hidden="true" customHeight="false" outlineLevel="0" collapsed="false">
      <c r="A192" s="29"/>
      <c r="B192" s="29"/>
      <c r="C192" s="35" t="s">
        <v>172</v>
      </c>
      <c r="D192" s="209" t="s">
        <v>173</v>
      </c>
      <c r="E192" s="209" t="s">
        <v>174</v>
      </c>
      <c r="F192" s="209" t="s">
        <v>175</v>
      </c>
      <c r="G192" s="209" t="s">
        <v>458</v>
      </c>
      <c r="H192" s="29"/>
      <c r="I192" s="29"/>
      <c r="J192" s="29"/>
    </row>
    <row r="193" customFormat="false" ht="15" hidden="true" customHeight="false" outlineLevel="0" collapsed="false">
      <c r="A193" s="209" t="n">
        <v>1</v>
      </c>
      <c r="B193" s="209" t="n">
        <v>2</v>
      </c>
      <c r="C193" s="35" t="n">
        <v>3</v>
      </c>
      <c r="D193" s="35"/>
      <c r="E193" s="35" t="n">
        <v>4</v>
      </c>
      <c r="F193" s="35" t="n">
        <v>5</v>
      </c>
      <c r="G193" s="35" t="n">
        <v>6</v>
      </c>
      <c r="H193" s="29" t="n">
        <v>7</v>
      </c>
      <c r="I193" s="29"/>
      <c r="J193" s="29"/>
    </row>
    <row r="194" customFormat="false" ht="45.75" hidden="true" customHeight="true" outlineLevel="0" collapsed="false">
      <c r="A194" s="32" t="s">
        <v>176</v>
      </c>
      <c r="B194" s="32" t="n">
        <v>2014</v>
      </c>
      <c r="C194" s="32" t="s">
        <v>177</v>
      </c>
      <c r="D194" s="211" t="n">
        <v>14079.15</v>
      </c>
      <c r="E194" s="32" t="s">
        <v>177</v>
      </c>
      <c r="F194" s="211" t="n">
        <v>1408</v>
      </c>
      <c r="G194" s="32" t="s">
        <v>177</v>
      </c>
      <c r="H194" s="38" t="s">
        <v>463</v>
      </c>
      <c r="I194" s="38"/>
      <c r="J194" s="38"/>
    </row>
    <row r="195" customFormat="false" ht="224.25" hidden="true" customHeight="true" outlineLevel="0" collapsed="false">
      <c r="A195" s="38" t="s">
        <v>161</v>
      </c>
      <c r="B195" s="32" t="n">
        <v>2014</v>
      </c>
      <c r="C195" s="32" t="s">
        <v>177</v>
      </c>
      <c r="D195" s="211" t="n">
        <v>3113.89</v>
      </c>
      <c r="E195" s="32" t="s">
        <v>177</v>
      </c>
      <c r="F195" s="211" t="n">
        <v>311.389</v>
      </c>
      <c r="G195" s="32" t="s">
        <v>177</v>
      </c>
      <c r="H195" s="38" t="s">
        <v>463</v>
      </c>
      <c r="I195" s="38"/>
      <c r="J195" s="38"/>
    </row>
    <row r="196" customFormat="false" ht="15" hidden="true" customHeight="false" outlineLevel="0" collapsed="false">
      <c r="A196" s="38"/>
      <c r="B196" s="32" t="n">
        <v>2015</v>
      </c>
      <c r="C196" s="32" t="s">
        <v>177</v>
      </c>
      <c r="D196" s="211" t="n">
        <v>3623.99</v>
      </c>
      <c r="E196" s="32" t="s">
        <v>177</v>
      </c>
      <c r="F196" s="211" t="n">
        <v>362.4</v>
      </c>
      <c r="G196" s="32" t="s">
        <v>177</v>
      </c>
      <c r="H196" s="38"/>
      <c r="I196" s="38"/>
      <c r="J196" s="38"/>
    </row>
    <row r="197" customFormat="false" ht="60.75" hidden="true" customHeight="true" outlineLevel="0" collapsed="false">
      <c r="A197" s="32" t="s">
        <v>163</v>
      </c>
      <c r="B197" s="32" t="n">
        <v>2015</v>
      </c>
      <c r="C197" s="32" t="s">
        <v>177</v>
      </c>
      <c r="D197" s="211" t="n">
        <v>1156.4</v>
      </c>
      <c r="E197" s="32" t="s">
        <v>177</v>
      </c>
      <c r="F197" s="211" t="n">
        <v>115.64</v>
      </c>
      <c r="G197" s="32" t="s">
        <v>177</v>
      </c>
      <c r="H197" s="38" t="s">
        <v>463</v>
      </c>
      <c r="I197" s="38"/>
      <c r="J197" s="38"/>
    </row>
    <row r="198" customFormat="false" ht="15.75" hidden="true" customHeight="false" outlineLevel="0" collapsed="false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customFormat="false" ht="15.75" hidden="true" customHeight="false" outlineLevel="0" collapsed="false">
      <c r="A199" s="490"/>
    </row>
    <row r="200" customFormat="false" ht="15.75" hidden="true" customHeight="false" outlineLevel="0" collapsed="false">
      <c r="A200" s="381"/>
    </row>
    <row r="201" customFormat="false" ht="14.05" hidden="false" customHeight="false" outlineLevel="0" collapsed="false">
      <c r="A201" s="676" t="s">
        <v>178</v>
      </c>
      <c r="B201" s="676"/>
      <c r="C201" s="676"/>
      <c r="D201" s="676"/>
      <c r="E201" s="676"/>
      <c r="F201" s="676"/>
      <c r="G201" s="676"/>
    </row>
    <row r="202" customFormat="false" ht="14.05" hidden="true" customHeight="false" outlineLevel="0" collapsed="false">
      <c r="A202" s="677"/>
      <c r="B202" s="678"/>
      <c r="C202" s="678"/>
      <c r="D202" s="678"/>
      <c r="E202" s="678"/>
      <c r="F202" s="678"/>
      <c r="G202" s="678"/>
    </row>
    <row r="203" customFormat="false" ht="14.05" hidden="false" customHeight="false" outlineLevel="0" collapsed="false">
      <c r="A203" s="676" t="s">
        <v>180</v>
      </c>
      <c r="B203" s="676"/>
      <c r="C203" s="676"/>
      <c r="D203" s="676"/>
      <c r="E203" s="676"/>
      <c r="F203" s="676"/>
      <c r="G203" s="676"/>
    </row>
    <row r="204" customFormat="false" ht="14.05" hidden="false" customHeight="false" outlineLevel="0" collapsed="false">
      <c r="A204" s="676" t="s">
        <v>181</v>
      </c>
      <c r="B204" s="676"/>
      <c r="C204" s="676"/>
      <c r="D204" s="676"/>
      <c r="E204" s="676"/>
      <c r="F204" s="676"/>
      <c r="G204" s="676"/>
    </row>
    <row r="205" customFormat="false" ht="14.05" hidden="false" customHeight="false" outlineLevel="0" collapsed="false">
      <c r="A205" s="676" t="s">
        <v>182</v>
      </c>
      <c r="B205" s="676"/>
      <c r="C205" s="676"/>
      <c r="D205" s="676"/>
      <c r="E205" s="676"/>
      <c r="F205" s="676"/>
      <c r="G205" s="676"/>
    </row>
    <row r="206" customFormat="false" ht="14.05" hidden="false" customHeight="false" outlineLevel="0" collapsed="false">
      <c r="A206" s="679"/>
      <c r="B206" s="678"/>
      <c r="C206" s="678"/>
      <c r="D206" s="678"/>
      <c r="E206" s="678"/>
      <c r="F206" s="678"/>
      <c r="G206" s="678"/>
    </row>
    <row r="207" customFormat="false" ht="18" hidden="false" customHeight="true" outlineLevel="0" collapsed="false">
      <c r="A207" s="63" t="s">
        <v>359</v>
      </c>
      <c r="B207" s="63" t="s">
        <v>184</v>
      </c>
      <c r="C207" s="63" t="s">
        <v>185</v>
      </c>
      <c r="D207" s="63" t="s">
        <v>186</v>
      </c>
      <c r="E207" s="63"/>
      <c r="F207" s="63"/>
      <c r="G207" s="63"/>
    </row>
    <row r="208" customFormat="false" ht="26.7" hidden="false" customHeight="false" outlineLevel="0" collapsed="false">
      <c r="A208" s="63"/>
      <c r="B208" s="63"/>
      <c r="C208" s="63"/>
      <c r="D208" s="63" t="s">
        <v>187</v>
      </c>
      <c r="E208" s="63" t="s">
        <v>188</v>
      </c>
      <c r="F208" s="63" t="s">
        <v>189</v>
      </c>
      <c r="G208" s="63" t="s">
        <v>464</v>
      </c>
    </row>
    <row r="209" customFormat="false" ht="14.05" hidden="false" customHeight="false" outlineLevel="0" collapsed="false">
      <c r="A209" s="63"/>
      <c r="B209" s="63"/>
      <c r="C209" s="63"/>
      <c r="D209" s="63" t="n">
        <v>2016</v>
      </c>
      <c r="E209" s="63" t="s">
        <v>454</v>
      </c>
      <c r="F209" s="63" t="s">
        <v>496</v>
      </c>
      <c r="G209" s="63" t="s">
        <v>497</v>
      </c>
    </row>
    <row r="210" customFormat="false" ht="42.75" hidden="false" customHeight="true" outlineLevel="0" collapsed="false">
      <c r="A210" s="83" t="s">
        <v>92</v>
      </c>
      <c r="B210" s="83"/>
      <c r="C210" s="83"/>
      <c r="D210" s="83"/>
      <c r="E210" s="83"/>
      <c r="F210" s="83"/>
      <c r="G210" s="83"/>
    </row>
    <row r="211" customFormat="false" ht="30" hidden="false" customHeight="true" outlineLevel="0" collapsed="false">
      <c r="A211" s="67" t="s">
        <v>193</v>
      </c>
      <c r="B211" s="67"/>
      <c r="C211" s="67"/>
      <c r="D211" s="67"/>
      <c r="E211" s="67"/>
      <c r="F211" s="67"/>
      <c r="G211" s="67"/>
    </row>
    <row r="212" customFormat="false" ht="25.5" hidden="false" customHeight="true" outlineLevel="0" collapsed="false">
      <c r="A212" s="67" t="s">
        <v>498</v>
      </c>
      <c r="B212" s="67"/>
      <c r="C212" s="67"/>
      <c r="D212" s="67"/>
      <c r="E212" s="67"/>
      <c r="F212" s="67"/>
      <c r="G212" s="67"/>
    </row>
    <row r="213" customFormat="false" ht="75" hidden="false" customHeight="true" outlineLevel="0" collapsed="false">
      <c r="A213" s="63" t="s">
        <v>12</v>
      </c>
      <c r="B213" s="680" t="s">
        <v>499</v>
      </c>
      <c r="C213" s="63" t="s">
        <v>198</v>
      </c>
      <c r="D213" s="63" t="s">
        <v>500</v>
      </c>
      <c r="E213" s="63" t="n">
        <v>0.25</v>
      </c>
      <c r="F213" s="63" t="n">
        <v>0.25</v>
      </c>
      <c r="G213" s="63" t="n">
        <v>0.25</v>
      </c>
    </row>
    <row r="214" customFormat="false" ht="102" hidden="false" customHeight="true" outlineLevel="0" collapsed="false">
      <c r="A214" s="63" t="s">
        <v>33</v>
      </c>
      <c r="B214" s="680" t="s">
        <v>501</v>
      </c>
      <c r="C214" s="63" t="s">
        <v>198</v>
      </c>
      <c r="D214" s="63" t="n">
        <v>1.7</v>
      </c>
      <c r="E214" s="63" t="n">
        <v>1.7</v>
      </c>
      <c r="F214" s="63" t="n">
        <v>1.7</v>
      </c>
      <c r="G214" s="63" t="n">
        <v>1.7</v>
      </c>
    </row>
    <row r="215" customFormat="false" ht="68.25" hidden="false" customHeight="true" outlineLevel="0" collapsed="false">
      <c r="A215" s="63" t="n">
        <v>3</v>
      </c>
      <c r="B215" s="680" t="s">
        <v>502</v>
      </c>
      <c r="C215" s="63" t="s">
        <v>198</v>
      </c>
      <c r="D215" s="63" t="s">
        <v>503</v>
      </c>
      <c r="E215" s="63" t="n">
        <v>0.5</v>
      </c>
      <c r="F215" s="63" t="n">
        <v>0.5</v>
      </c>
      <c r="G215" s="63" t="n">
        <v>0.5</v>
      </c>
    </row>
    <row r="216" customFormat="false" ht="86.65" hidden="false" customHeight="true" outlineLevel="0" collapsed="false">
      <c r="A216" s="63" t="n">
        <v>4</v>
      </c>
      <c r="B216" s="680" t="s">
        <v>504</v>
      </c>
      <c r="C216" s="63" t="s">
        <v>198</v>
      </c>
      <c r="D216" s="63" t="n">
        <v>78.2</v>
      </c>
      <c r="E216" s="63" t="n">
        <v>85.6</v>
      </c>
      <c r="F216" s="63" t="n">
        <v>85.6</v>
      </c>
      <c r="G216" s="63" t="n">
        <v>85.6</v>
      </c>
    </row>
    <row r="217" customFormat="false" ht="86.65" hidden="false" customHeight="true" outlineLevel="0" collapsed="false">
      <c r="A217" s="63" t="n">
        <v>5</v>
      </c>
      <c r="B217" s="65" t="s">
        <v>505</v>
      </c>
      <c r="C217" s="75" t="s">
        <v>198</v>
      </c>
      <c r="D217" s="75" t="n">
        <v>15</v>
      </c>
      <c r="E217" s="75" t="n">
        <v>15</v>
      </c>
      <c r="F217" s="75" t="n">
        <v>15</v>
      </c>
      <c r="G217" s="75" t="n">
        <v>15</v>
      </c>
    </row>
    <row r="218" customFormat="false" ht="29.85" hidden="false" customHeight="true" outlineLevel="0" collapsed="false">
      <c r="A218" s="83" t="s">
        <v>21</v>
      </c>
      <c r="B218" s="83"/>
      <c r="C218" s="83"/>
      <c r="D218" s="83"/>
      <c r="E218" s="83"/>
      <c r="F218" s="83"/>
      <c r="G218" s="83"/>
    </row>
    <row r="219" customFormat="false" ht="68.25" hidden="false" customHeight="true" outlineLevel="0" collapsed="false">
      <c r="A219" s="63" t="n">
        <v>6</v>
      </c>
      <c r="B219" s="680" t="s">
        <v>506</v>
      </c>
      <c r="C219" s="63" t="s">
        <v>306</v>
      </c>
      <c r="D219" s="72" t="n">
        <v>5795.987</v>
      </c>
      <c r="E219" s="76" t="n">
        <f aca="false">'7.1'!G280</f>
        <v>354</v>
      </c>
      <c r="F219" s="76" t="n">
        <f aca="false">'7.1'!G284</f>
        <v>16665.63</v>
      </c>
      <c r="G219" s="76" t="n">
        <f aca="false">'7.1'!G288</f>
        <v>16012.5</v>
      </c>
    </row>
    <row r="220" customFormat="false" ht="68.25" hidden="false" customHeight="true" outlineLevel="0" collapsed="false">
      <c r="A220" s="63" t="n">
        <v>7</v>
      </c>
      <c r="B220" s="680" t="s">
        <v>507</v>
      </c>
      <c r="C220" s="63" t="s">
        <v>206</v>
      </c>
      <c r="D220" s="63" t="n">
        <v>2</v>
      </c>
      <c r="E220" s="75" t="n">
        <v>1</v>
      </c>
      <c r="F220" s="63" t="n">
        <v>1</v>
      </c>
      <c r="G220" s="63" t="n">
        <v>1</v>
      </c>
    </row>
    <row r="221" customFormat="false" ht="25.5" hidden="false" customHeight="true" outlineLevel="0" collapsed="false">
      <c r="A221" s="83" t="s">
        <v>24</v>
      </c>
      <c r="B221" s="83"/>
      <c r="C221" s="83"/>
      <c r="D221" s="83"/>
      <c r="E221" s="83"/>
      <c r="F221" s="83"/>
      <c r="G221" s="83"/>
    </row>
    <row r="222" customFormat="false" ht="85.8" hidden="false" customHeight="true" outlineLevel="0" collapsed="false">
      <c r="A222" s="63" t="n">
        <v>8</v>
      </c>
      <c r="B222" s="680" t="s">
        <v>508</v>
      </c>
      <c r="C222" s="63" t="s">
        <v>198</v>
      </c>
      <c r="D222" s="63" t="s">
        <v>500</v>
      </c>
      <c r="E222" s="63" t="n">
        <v>0.25</v>
      </c>
      <c r="F222" s="63" t="n">
        <v>0.25</v>
      </c>
      <c r="G222" s="63" t="n">
        <v>0.25</v>
      </c>
    </row>
    <row r="223" customFormat="false" ht="29.85" hidden="false" customHeight="true" outlineLevel="0" collapsed="false">
      <c r="A223" s="83" t="s">
        <v>27</v>
      </c>
      <c r="B223" s="83"/>
      <c r="C223" s="83"/>
      <c r="D223" s="83"/>
      <c r="E223" s="83"/>
      <c r="F223" s="83"/>
      <c r="G223" s="83"/>
    </row>
    <row r="224" customFormat="false" ht="62.15" hidden="false" customHeight="true" outlineLevel="0" collapsed="false">
      <c r="A224" s="63" t="n">
        <v>9</v>
      </c>
      <c r="B224" s="680" t="s">
        <v>509</v>
      </c>
      <c r="C224" s="63" t="s">
        <v>510</v>
      </c>
      <c r="D224" s="63" t="n">
        <v>500</v>
      </c>
      <c r="E224" s="63" t="n">
        <v>500</v>
      </c>
      <c r="F224" s="63" t="n">
        <v>500</v>
      </c>
      <c r="G224" s="63" t="n">
        <v>500</v>
      </c>
    </row>
    <row r="225" customFormat="false" ht="31.7" hidden="false" customHeight="true" outlineLevel="0" collapsed="false">
      <c r="A225" s="83" t="s">
        <v>511</v>
      </c>
      <c r="B225" s="83"/>
      <c r="C225" s="83"/>
      <c r="D225" s="83"/>
      <c r="E225" s="83"/>
      <c r="F225" s="83"/>
      <c r="G225" s="83"/>
    </row>
    <row r="226" customFormat="false" ht="93.75" hidden="false" customHeight="true" outlineLevel="0" collapsed="false">
      <c r="A226" s="63" t="n">
        <v>10</v>
      </c>
      <c r="B226" s="681" t="s">
        <v>512</v>
      </c>
      <c r="C226" s="63" t="s">
        <v>513</v>
      </c>
      <c r="D226" s="63"/>
      <c r="E226" s="63" t="n">
        <v>3</v>
      </c>
      <c r="F226" s="63" t="n">
        <v>3</v>
      </c>
      <c r="G226" s="63" t="n">
        <v>3</v>
      </c>
    </row>
    <row r="227" customFormat="false" ht="30" hidden="false" customHeight="true" outlineLevel="0" collapsed="false">
      <c r="A227" s="67" t="s">
        <v>213</v>
      </c>
      <c r="B227" s="67"/>
      <c r="C227" s="67"/>
      <c r="D227" s="67"/>
      <c r="E227" s="67"/>
      <c r="F227" s="67"/>
      <c r="G227" s="67"/>
    </row>
    <row r="228" customFormat="false" ht="45" hidden="false" customHeight="true" outlineLevel="0" collapsed="false">
      <c r="A228" s="67" t="s">
        <v>214</v>
      </c>
      <c r="B228" s="67"/>
      <c r="C228" s="67"/>
      <c r="D228" s="67"/>
      <c r="E228" s="67"/>
      <c r="F228" s="67"/>
      <c r="G228" s="67"/>
    </row>
    <row r="229" customFormat="false" ht="101.25" hidden="false" customHeight="true" outlineLevel="0" collapsed="false">
      <c r="A229" s="63" t="n">
        <v>11</v>
      </c>
      <c r="B229" s="65" t="s">
        <v>514</v>
      </c>
      <c r="C229" s="63" t="s">
        <v>198</v>
      </c>
      <c r="D229" s="63" t="n">
        <v>12.4</v>
      </c>
      <c r="E229" s="63" t="n">
        <v>13</v>
      </c>
      <c r="F229" s="63" t="n">
        <v>13</v>
      </c>
      <c r="G229" s="63" t="n">
        <v>14</v>
      </c>
    </row>
    <row r="230" customFormat="false" ht="56.25" hidden="false" customHeight="true" outlineLevel="0" collapsed="false">
      <c r="A230" s="63" t="n">
        <v>12</v>
      </c>
      <c r="B230" s="65" t="s">
        <v>515</v>
      </c>
      <c r="C230" s="63" t="s">
        <v>217</v>
      </c>
      <c r="D230" s="63" t="n">
        <v>800</v>
      </c>
      <c r="E230" s="63" t="n">
        <v>950</v>
      </c>
      <c r="F230" s="63" t="n">
        <v>1050</v>
      </c>
      <c r="G230" s="63" t="n">
        <v>1200</v>
      </c>
    </row>
    <row r="231" customFormat="false" ht="25.5" hidden="false" customHeight="true" outlineLevel="0" collapsed="false">
      <c r="A231" s="67" t="s">
        <v>218</v>
      </c>
      <c r="B231" s="67"/>
      <c r="C231" s="67"/>
      <c r="D231" s="67"/>
      <c r="E231" s="67"/>
      <c r="F231" s="67"/>
      <c r="G231" s="67"/>
    </row>
    <row r="232" customFormat="false" ht="90" hidden="false" customHeight="true" outlineLevel="0" collapsed="false">
      <c r="A232" s="63" t="n">
        <v>13</v>
      </c>
      <c r="B232" s="65" t="s">
        <v>516</v>
      </c>
      <c r="C232" s="63" t="s">
        <v>217</v>
      </c>
      <c r="D232" s="63" t="s">
        <v>517</v>
      </c>
      <c r="E232" s="63" t="s">
        <v>517</v>
      </c>
      <c r="F232" s="63" t="s">
        <v>517</v>
      </c>
      <c r="G232" s="63" t="s">
        <v>517</v>
      </c>
    </row>
    <row r="233" customFormat="false" ht="30" hidden="false" customHeight="true" outlineLevel="0" collapsed="false">
      <c r="A233" s="67" t="s">
        <v>221</v>
      </c>
      <c r="B233" s="67"/>
      <c r="C233" s="67"/>
      <c r="D233" s="67"/>
      <c r="E233" s="67"/>
      <c r="F233" s="67"/>
      <c r="G233" s="67"/>
    </row>
    <row r="234" customFormat="false" ht="47.25" hidden="false" customHeight="true" outlineLevel="0" collapsed="false">
      <c r="A234" s="67" t="s">
        <v>518</v>
      </c>
      <c r="B234" s="67"/>
      <c r="C234" s="67"/>
      <c r="D234" s="67"/>
      <c r="E234" s="67"/>
      <c r="F234" s="67"/>
      <c r="G234" s="67"/>
    </row>
    <row r="235" customFormat="false" ht="69" hidden="false" customHeight="true" outlineLevel="0" collapsed="false">
      <c r="A235" s="63" t="n">
        <v>14</v>
      </c>
      <c r="B235" s="680" t="s">
        <v>519</v>
      </c>
      <c r="C235" s="63" t="s">
        <v>217</v>
      </c>
      <c r="D235" s="63" t="n">
        <v>4050</v>
      </c>
      <c r="E235" s="63" t="n">
        <v>4100</v>
      </c>
      <c r="F235" s="63" t="n">
        <v>4150</v>
      </c>
      <c r="G235" s="63" t="n">
        <v>4200</v>
      </c>
    </row>
    <row r="236" customFormat="false" ht="68.25" hidden="false" customHeight="true" outlineLevel="0" collapsed="false">
      <c r="A236" s="63" t="n">
        <v>15</v>
      </c>
      <c r="B236" s="680" t="s">
        <v>520</v>
      </c>
      <c r="C236" s="63" t="s">
        <v>198</v>
      </c>
      <c r="D236" s="63" t="n">
        <v>22</v>
      </c>
      <c r="E236" s="63" t="n">
        <v>22.25</v>
      </c>
      <c r="F236" s="63" t="n">
        <v>22.5</v>
      </c>
      <c r="G236" s="63" t="n">
        <v>22.75</v>
      </c>
    </row>
    <row r="237" customFormat="false" ht="14.05" hidden="false" customHeight="false" outlineLevel="0" collapsed="false">
      <c r="A237" s="682"/>
      <c r="B237" s="678"/>
      <c r="C237" s="678"/>
      <c r="D237" s="678"/>
      <c r="E237" s="678"/>
      <c r="F237" s="678"/>
      <c r="G237" s="678"/>
    </row>
    <row r="238" customFormat="false" ht="14.05" hidden="false" customHeight="false" outlineLevel="0" collapsed="false">
      <c r="A238" s="683" t="s">
        <v>74</v>
      </c>
      <c r="B238" s="683"/>
      <c r="C238" s="683"/>
      <c r="D238" s="683"/>
      <c r="E238" s="683"/>
      <c r="F238" s="683"/>
      <c r="G238" s="683"/>
    </row>
    <row r="239" customFormat="false" ht="32.25" hidden="false" customHeight="true" outlineLevel="0" collapsed="false">
      <c r="A239" s="684" t="s">
        <v>225</v>
      </c>
      <c r="B239" s="684"/>
      <c r="C239" s="684"/>
      <c r="D239" s="684"/>
      <c r="E239" s="684"/>
      <c r="F239" s="684"/>
      <c r="G239" s="684"/>
    </row>
    <row r="240" customFormat="false" ht="29.25" hidden="false" customHeight="true" outlineLevel="0" collapsed="false">
      <c r="A240" s="684" t="s">
        <v>226</v>
      </c>
      <c r="B240" s="684"/>
      <c r="C240" s="684"/>
      <c r="D240" s="684"/>
      <c r="E240" s="684"/>
      <c r="F240" s="684"/>
      <c r="G240" s="684"/>
    </row>
    <row r="241" customFormat="false" ht="15.75" hidden="true" customHeight="false" outlineLevel="0" collapsed="false">
      <c r="A241" s="392" t="s">
        <v>227</v>
      </c>
      <c r="B241" s="392"/>
      <c r="C241" s="392"/>
      <c r="D241" s="392"/>
      <c r="E241" s="392"/>
      <c r="F241" s="392"/>
      <c r="G241" s="392"/>
      <c r="H241" s="392"/>
      <c r="I241" s="392"/>
    </row>
    <row r="242" customFormat="false" ht="15.75" hidden="true" customHeight="false" outlineLevel="0" collapsed="false">
      <c r="A242" s="392" t="s">
        <v>78</v>
      </c>
      <c r="B242" s="392"/>
      <c r="C242" s="392"/>
      <c r="D242" s="392"/>
      <c r="E242" s="392"/>
      <c r="F242" s="392"/>
      <c r="G242" s="392"/>
      <c r="H242" s="392"/>
    </row>
    <row r="243" customFormat="false" ht="15.75" hidden="true" customHeight="false" outlineLevel="0" collapsed="false">
      <c r="A243" s="392" t="s">
        <v>228</v>
      </c>
      <c r="B243" s="392"/>
      <c r="C243" s="392"/>
      <c r="D243" s="392"/>
      <c r="E243" s="392"/>
      <c r="F243" s="392"/>
      <c r="G243" s="392"/>
      <c r="H243" s="392"/>
    </row>
    <row r="244" customFormat="false" ht="15.75" hidden="true" customHeight="false" outlineLevel="0" collapsed="false">
      <c r="A244" s="392" t="s">
        <v>99</v>
      </c>
      <c r="B244" s="392"/>
      <c r="C244" s="392"/>
      <c r="D244" s="392"/>
      <c r="E244" s="392"/>
      <c r="F244" s="392"/>
      <c r="G244" s="392"/>
    </row>
    <row r="245" customFormat="false" ht="15.75" hidden="true" customHeight="false" outlineLevel="0" collapsed="false">
      <c r="A245" s="497"/>
    </row>
    <row r="246" customFormat="false" ht="164.25" hidden="true" customHeight="true" outlineLevel="0" collapsed="false">
      <c r="A246" s="29" t="s">
        <v>183</v>
      </c>
      <c r="B246" s="29" t="s">
        <v>229</v>
      </c>
      <c r="C246" s="29" t="s">
        <v>81</v>
      </c>
      <c r="D246" s="29" t="s">
        <v>230</v>
      </c>
      <c r="E246" s="29" t="s">
        <v>83</v>
      </c>
      <c r="F246" s="29" t="s">
        <v>231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customFormat="false" ht="45.75" hidden="true" customHeight="true" outlineLevel="0" collapsed="false">
      <c r="A247" s="29"/>
      <c r="B247" s="29"/>
      <c r="C247" s="29"/>
      <c r="D247" s="29"/>
      <c r="E247" s="29"/>
      <c r="F247" s="29" t="s">
        <v>87</v>
      </c>
      <c r="G247" s="29"/>
      <c r="H247" s="29"/>
      <c r="I247" s="498" t="s">
        <v>232</v>
      </c>
      <c r="J247" s="29" t="s">
        <v>89</v>
      </c>
      <c r="K247" s="29"/>
      <c r="L247" s="29" t="s">
        <v>233</v>
      </c>
      <c r="M247" s="29"/>
      <c r="N247" s="29"/>
      <c r="O247" s="29"/>
      <c r="P247" s="29"/>
      <c r="Q247" s="29"/>
      <c r="R247" s="225" t="s">
        <v>234</v>
      </c>
    </row>
    <row r="248" customFormat="false" ht="15" hidden="true" customHeight="false" outlineLevel="0" collapsed="false">
      <c r="A248" s="200" t="n">
        <v>1</v>
      </c>
      <c r="B248" s="200" t="n">
        <v>2</v>
      </c>
      <c r="C248" s="200" t="n">
        <v>3</v>
      </c>
      <c r="D248" s="200" t="n">
        <v>4</v>
      </c>
      <c r="E248" s="200" t="n">
        <v>5</v>
      </c>
      <c r="F248" s="385" t="n">
        <v>6</v>
      </c>
      <c r="G248" s="385"/>
      <c r="H248" s="385"/>
      <c r="I248" s="200" t="n">
        <v>7</v>
      </c>
      <c r="J248" s="385" t="n">
        <v>8</v>
      </c>
      <c r="K248" s="385"/>
      <c r="L248" s="385" t="n">
        <v>9</v>
      </c>
      <c r="M248" s="385"/>
      <c r="N248" s="385"/>
      <c r="O248" s="385"/>
      <c r="P248" s="385"/>
      <c r="Q248" s="385"/>
      <c r="R248" s="225" t="n">
        <v>10</v>
      </c>
    </row>
    <row r="249" customFormat="false" ht="74.25" hidden="true" customHeight="true" outlineLevel="0" collapsed="false">
      <c r="A249" s="38" t="n">
        <v>1</v>
      </c>
      <c r="B249" s="38" t="s">
        <v>99</v>
      </c>
      <c r="C249" s="229" t="s">
        <v>235</v>
      </c>
      <c r="D249" s="229" t="s">
        <v>236</v>
      </c>
      <c r="E249" s="230" t="s">
        <v>237</v>
      </c>
      <c r="F249" s="496"/>
      <c r="G249" s="334"/>
      <c r="H249" s="499" t="n">
        <f aca="false">H250+++H251+H252+H253</f>
        <v>19248.329</v>
      </c>
      <c r="I249" s="234" t="n">
        <f aca="false">I250+I251+I252+I253</f>
        <v>0</v>
      </c>
      <c r="J249" s="169" t="n">
        <v>19418.04</v>
      </c>
      <c r="K249" s="169"/>
      <c r="L249" s="496"/>
      <c r="M249" s="334"/>
      <c r="N249" s="334"/>
      <c r="O249" s="334"/>
      <c r="P249" s="233" t="n">
        <f aca="false">P250+P251+P252+P253</f>
        <v>2055.289</v>
      </c>
      <c r="Q249" s="233"/>
      <c r="R249" s="234" t="n">
        <f aca="false">R250+R251+R252+R253</f>
        <v>0</v>
      </c>
    </row>
    <row r="250" customFormat="false" ht="16.5" hidden="true" customHeight="true" outlineLevel="0" collapsed="false">
      <c r="A250" s="38"/>
      <c r="B250" s="38"/>
      <c r="C250" s="229"/>
      <c r="D250" s="229"/>
      <c r="E250" s="230" t="s">
        <v>238</v>
      </c>
      <c r="F250" s="218" t="s">
        <v>95</v>
      </c>
      <c r="G250" s="496"/>
      <c r="H250" s="499" t="n">
        <f aca="false">I250+J250++P250+R250</f>
        <v>15487.15</v>
      </c>
      <c r="I250" s="237" t="n">
        <f aca="false">I270</f>
        <v>0</v>
      </c>
      <c r="J250" s="166" t="n">
        <f aca="false">J270</f>
        <v>14079.15</v>
      </c>
      <c r="K250" s="166"/>
      <c r="L250" s="229" t="s">
        <v>95</v>
      </c>
      <c r="M250" s="229"/>
      <c r="N250" s="229"/>
      <c r="O250" s="229"/>
      <c r="P250" s="236" t="n">
        <f aca="false">P270</f>
        <v>1408</v>
      </c>
      <c r="Q250" s="236"/>
      <c r="R250" s="237" t="n">
        <f aca="false">R270</f>
        <v>0</v>
      </c>
    </row>
    <row r="251" customFormat="false" ht="16.5" hidden="true" customHeight="true" outlineLevel="0" collapsed="false">
      <c r="A251" s="38"/>
      <c r="B251" s="38"/>
      <c r="C251" s="229"/>
      <c r="D251" s="229"/>
      <c r="E251" s="599"/>
      <c r="F251" s="218" t="s">
        <v>96</v>
      </c>
      <c r="G251" s="496"/>
      <c r="H251" s="500" t="n">
        <f aca="false">I251+J251++P251+R251</f>
        <v>0</v>
      </c>
      <c r="I251" s="237" t="n">
        <f aca="false">I271</f>
        <v>0</v>
      </c>
      <c r="J251" s="166" t="n">
        <f aca="false">J271</f>
        <v>0</v>
      </c>
      <c r="K251" s="166"/>
      <c r="L251" s="229" t="s">
        <v>96</v>
      </c>
      <c r="M251" s="229"/>
      <c r="N251" s="229"/>
      <c r="O251" s="229"/>
      <c r="P251" s="236" t="n">
        <f aca="false">P271</f>
        <v>0</v>
      </c>
      <c r="Q251" s="236"/>
      <c r="R251" s="237" t="n">
        <f aca="false">R271</f>
        <v>0</v>
      </c>
    </row>
    <row r="252" customFormat="false" ht="16.5" hidden="true" customHeight="true" outlineLevel="0" collapsed="false">
      <c r="A252" s="38"/>
      <c r="B252" s="38"/>
      <c r="C252" s="229"/>
      <c r="D252" s="229"/>
      <c r="E252" s="599"/>
      <c r="F252" s="218" t="s">
        <v>97</v>
      </c>
      <c r="G252" s="496"/>
      <c r="H252" s="499" t="n">
        <f aca="false">I252+J252++P252+R252</f>
        <v>3647.779</v>
      </c>
      <c r="I252" s="237" t="n">
        <f aca="false">I272</f>
        <v>0</v>
      </c>
      <c r="J252" s="166" t="n">
        <f aca="false">J272</f>
        <v>3113.89</v>
      </c>
      <c r="K252" s="166"/>
      <c r="L252" s="229" t="s">
        <v>97</v>
      </c>
      <c r="M252" s="229"/>
      <c r="N252" s="229"/>
      <c r="O252" s="229"/>
      <c r="P252" s="236" t="n">
        <f aca="false">P272</f>
        <v>533.889</v>
      </c>
      <c r="Q252" s="236"/>
      <c r="R252" s="237" t="n">
        <f aca="false">R272</f>
        <v>0</v>
      </c>
    </row>
    <row r="253" customFormat="false" ht="16.5" hidden="true" customHeight="true" outlineLevel="0" collapsed="false">
      <c r="A253" s="38"/>
      <c r="B253" s="38"/>
      <c r="C253" s="229"/>
      <c r="D253" s="229"/>
      <c r="E253" s="601"/>
      <c r="F253" s="218" t="s">
        <v>62</v>
      </c>
      <c r="G253" s="496"/>
      <c r="H253" s="500" t="n">
        <f aca="false">I253+J253++P253+R253</f>
        <v>113.4</v>
      </c>
      <c r="I253" s="242" t="n">
        <f aca="false">I328</f>
        <v>0</v>
      </c>
      <c r="J253" s="169" t="n">
        <f aca="false">J328</f>
        <v>0</v>
      </c>
      <c r="K253" s="169"/>
      <c r="L253" s="229" t="s">
        <v>62</v>
      </c>
      <c r="M253" s="229"/>
      <c r="N253" s="229"/>
      <c r="O253" s="229"/>
      <c r="P253" s="241" t="n">
        <f aca="false">L328</f>
        <v>113.4</v>
      </c>
      <c r="Q253" s="241"/>
      <c r="R253" s="242" t="n">
        <f aca="false">R328</f>
        <v>0</v>
      </c>
    </row>
    <row r="254" customFormat="false" ht="16.5" hidden="true" customHeight="true" outlineLevel="0" collapsed="false">
      <c r="A254" s="38"/>
      <c r="B254" s="38"/>
      <c r="C254" s="229"/>
      <c r="D254" s="229"/>
      <c r="E254" s="230" t="s">
        <v>239</v>
      </c>
      <c r="F254" s="496"/>
      <c r="G254" s="334"/>
      <c r="H254" s="499" t="n">
        <f aca="false">H255+H256+H257+H258</f>
        <v>58143.42</v>
      </c>
      <c r="I254" s="234" t="n">
        <f aca="false">I255+I256++I257+I258</f>
        <v>0</v>
      </c>
      <c r="J254" s="166" t="n">
        <f aca="false">J255+J256++J258</f>
        <v>1156.4</v>
      </c>
      <c r="K254" s="166"/>
      <c r="L254" s="209"/>
      <c r="M254" s="209"/>
      <c r="N254" s="209"/>
      <c r="O254" s="209"/>
      <c r="P254" s="243" t="n">
        <f aca="false">P255+P256+P257+P258</f>
        <v>53363.03</v>
      </c>
      <c r="Q254" s="243"/>
      <c r="R254" s="234" t="n">
        <f aca="false">R255+R256+R257+R258</f>
        <v>0</v>
      </c>
    </row>
    <row r="255" customFormat="false" ht="16.5" hidden="true" customHeight="true" outlineLevel="0" collapsed="false">
      <c r="A255" s="38"/>
      <c r="B255" s="38"/>
      <c r="C255" s="229"/>
      <c r="D255" s="229"/>
      <c r="E255" s="230" t="s">
        <v>238</v>
      </c>
      <c r="F255" s="218" t="s">
        <v>95</v>
      </c>
      <c r="G255" s="496"/>
      <c r="H255" s="500" t="n">
        <f aca="false">I255+J255+P255+R255</f>
        <v>18791</v>
      </c>
      <c r="I255" s="237" t="n">
        <f aca="false">I274</f>
        <v>0</v>
      </c>
      <c r="J255" s="169" t="n">
        <f aca="false">J274</f>
        <v>0</v>
      </c>
      <c r="K255" s="169"/>
      <c r="L255" s="229" t="s">
        <v>95</v>
      </c>
      <c r="M255" s="229"/>
      <c r="N255" s="229"/>
      <c r="O255" s="229"/>
      <c r="P255" s="241" t="n">
        <f aca="false">P274</f>
        <v>18791</v>
      </c>
      <c r="Q255" s="241"/>
      <c r="R255" s="237" t="n">
        <f aca="false">R274</f>
        <v>0</v>
      </c>
    </row>
    <row r="256" customFormat="false" ht="16.5" hidden="true" customHeight="true" outlineLevel="0" collapsed="false">
      <c r="A256" s="38"/>
      <c r="B256" s="38"/>
      <c r="C256" s="229"/>
      <c r="D256" s="229"/>
      <c r="E256" s="599"/>
      <c r="F256" s="218" t="s">
        <v>96</v>
      </c>
      <c r="G256" s="496"/>
      <c r="H256" s="499" t="n">
        <f aca="false">I256+J256+P256+R256</f>
        <v>17977.54</v>
      </c>
      <c r="I256" s="237" t="n">
        <f aca="false">I275</f>
        <v>0</v>
      </c>
      <c r="J256" s="166" t="n">
        <f aca="false">J275</f>
        <v>1156.4</v>
      </c>
      <c r="K256" s="166"/>
      <c r="L256" s="229" t="s">
        <v>96</v>
      </c>
      <c r="M256" s="229"/>
      <c r="N256" s="229"/>
      <c r="O256" s="229"/>
      <c r="P256" s="241" t="n">
        <f aca="false">P275</f>
        <v>16821.14</v>
      </c>
      <c r="Q256" s="241"/>
      <c r="R256" s="237" t="n">
        <f aca="false">R275</f>
        <v>0</v>
      </c>
    </row>
    <row r="257" customFormat="false" ht="16.5" hidden="true" customHeight="true" outlineLevel="0" collapsed="false">
      <c r="A257" s="38"/>
      <c r="B257" s="38"/>
      <c r="C257" s="229"/>
      <c r="D257" s="229"/>
      <c r="E257" s="599"/>
      <c r="F257" s="218" t="s">
        <v>97</v>
      </c>
      <c r="G257" s="496"/>
      <c r="H257" s="500" t="n">
        <f aca="false">I257+J257+P257+R257</f>
        <v>20278.39</v>
      </c>
      <c r="I257" s="237" t="n">
        <f aca="false">I276</f>
        <v>0</v>
      </c>
      <c r="J257" s="166" t="n">
        <f aca="false">J276</f>
        <v>3623.99</v>
      </c>
      <c r="K257" s="166"/>
      <c r="L257" s="229" t="s">
        <v>97</v>
      </c>
      <c r="M257" s="229"/>
      <c r="N257" s="229"/>
      <c r="O257" s="229"/>
      <c r="P257" s="241" t="n">
        <f aca="false">P276</f>
        <v>16654.4</v>
      </c>
      <c r="Q257" s="241"/>
      <c r="R257" s="237" t="n">
        <f aca="false">R276</f>
        <v>0</v>
      </c>
    </row>
    <row r="258" customFormat="false" ht="16.5" hidden="true" customHeight="true" outlineLevel="0" collapsed="false">
      <c r="A258" s="38"/>
      <c r="B258" s="38"/>
      <c r="C258" s="229"/>
      <c r="D258" s="229"/>
      <c r="E258" s="601"/>
      <c r="F258" s="218" t="s">
        <v>62</v>
      </c>
      <c r="G258" s="496"/>
      <c r="H258" s="500" t="n">
        <f aca="false">I258+J258+P258+R258</f>
        <v>1096.49</v>
      </c>
      <c r="I258" s="242" t="n">
        <f aca="false">I330</f>
        <v>0</v>
      </c>
      <c r="J258" s="169" t="n">
        <f aca="false">J330</f>
        <v>0</v>
      </c>
      <c r="K258" s="169"/>
      <c r="L258" s="229" t="s">
        <v>62</v>
      </c>
      <c r="M258" s="229"/>
      <c r="N258" s="229"/>
      <c r="O258" s="229"/>
      <c r="P258" s="241" t="n">
        <f aca="false">L330</f>
        <v>1096.49</v>
      </c>
      <c r="Q258" s="241"/>
      <c r="R258" s="242" t="n">
        <f aca="false">R330</f>
        <v>0</v>
      </c>
    </row>
    <row r="259" customFormat="false" ht="15.75" hidden="true" customHeight="true" outlineLevel="0" collapsed="false">
      <c r="A259" s="38"/>
      <c r="B259" s="38"/>
      <c r="C259" s="229"/>
      <c r="D259" s="229"/>
      <c r="E259" s="230" t="s">
        <v>240</v>
      </c>
      <c r="F259" s="209"/>
      <c r="G259" s="209"/>
      <c r="H259" s="500" t="n">
        <f aca="false">H260+H261+H262+H263</f>
        <v>54855</v>
      </c>
      <c r="I259" s="234" t="n">
        <f aca="false">I260+I261+I262+I263</f>
        <v>0</v>
      </c>
      <c r="J259" s="244"/>
      <c r="K259" s="245" t="n">
        <f aca="false">K260+K261+K262+K263</f>
        <v>0</v>
      </c>
      <c r="L259" s="209"/>
      <c r="M259" s="209"/>
      <c r="N259" s="209"/>
      <c r="O259" s="209"/>
      <c r="P259" s="243" t="n">
        <f aca="false">P260+P261+P262+P263</f>
        <v>54855</v>
      </c>
      <c r="Q259" s="243"/>
      <c r="R259" s="234" t="n">
        <f aca="false">R260+R261+R262+R263</f>
        <v>0</v>
      </c>
    </row>
    <row r="260" customFormat="false" ht="15.75" hidden="true" customHeight="true" outlineLevel="0" collapsed="false">
      <c r="A260" s="38"/>
      <c r="B260" s="38"/>
      <c r="C260" s="229"/>
      <c r="D260" s="229"/>
      <c r="E260" s="230" t="s">
        <v>238</v>
      </c>
      <c r="F260" s="218" t="s">
        <v>95</v>
      </c>
      <c r="G260" s="496"/>
      <c r="H260" s="500" t="n">
        <f aca="false">I260+K260+P260+++R260</f>
        <v>18488</v>
      </c>
      <c r="I260" s="237" t="n">
        <f aca="false">I278</f>
        <v>0</v>
      </c>
      <c r="J260" s="246"/>
      <c r="K260" s="247" t="n">
        <f aca="false">K278</f>
        <v>0</v>
      </c>
      <c r="L260" s="229" t="s">
        <v>95</v>
      </c>
      <c r="M260" s="229"/>
      <c r="N260" s="229"/>
      <c r="O260" s="229"/>
      <c r="P260" s="241" t="n">
        <f aca="false">P278</f>
        <v>18488</v>
      </c>
      <c r="Q260" s="241"/>
      <c r="R260" s="237" t="n">
        <f aca="false">R278</f>
        <v>0</v>
      </c>
    </row>
    <row r="261" customFormat="false" ht="15.75" hidden="true" customHeight="true" outlineLevel="0" collapsed="false">
      <c r="A261" s="38"/>
      <c r="B261" s="38"/>
      <c r="C261" s="229"/>
      <c r="D261" s="229"/>
      <c r="E261" s="599"/>
      <c r="F261" s="218" t="s">
        <v>96</v>
      </c>
      <c r="G261" s="496"/>
      <c r="H261" s="500" t="n">
        <f aca="false">I261+K261+P261+++R261</f>
        <v>17648</v>
      </c>
      <c r="I261" s="237" t="n">
        <f aca="false">I279</f>
        <v>0</v>
      </c>
      <c r="J261" s="246"/>
      <c r="K261" s="247" t="n">
        <f aca="false">K279</f>
        <v>0</v>
      </c>
      <c r="L261" s="229" t="s">
        <v>96</v>
      </c>
      <c r="M261" s="229"/>
      <c r="N261" s="229"/>
      <c r="O261" s="229"/>
      <c r="P261" s="241" t="n">
        <f aca="false">P279</f>
        <v>17648</v>
      </c>
      <c r="Q261" s="241"/>
      <c r="R261" s="237" t="n">
        <f aca="false">R279</f>
        <v>0</v>
      </c>
    </row>
    <row r="262" customFormat="false" ht="15.75" hidden="true" customHeight="true" outlineLevel="0" collapsed="false">
      <c r="A262" s="38"/>
      <c r="B262" s="38"/>
      <c r="C262" s="229"/>
      <c r="D262" s="229"/>
      <c r="E262" s="599"/>
      <c r="F262" s="218" t="s">
        <v>97</v>
      </c>
      <c r="G262" s="496"/>
      <c r="H262" s="500" t="n">
        <f aca="false">I262+K262+P262+++R262</f>
        <v>18505</v>
      </c>
      <c r="I262" s="237" t="n">
        <f aca="false">I280</f>
        <v>0</v>
      </c>
      <c r="J262" s="246"/>
      <c r="K262" s="247" t="n">
        <f aca="false">K280</f>
        <v>0</v>
      </c>
      <c r="L262" s="229" t="s">
        <v>97</v>
      </c>
      <c r="M262" s="229"/>
      <c r="N262" s="229"/>
      <c r="O262" s="229"/>
      <c r="P262" s="241" t="n">
        <f aca="false">P280</f>
        <v>18505</v>
      </c>
      <c r="Q262" s="241"/>
      <c r="R262" s="237" t="n">
        <f aca="false">R280</f>
        <v>0</v>
      </c>
    </row>
    <row r="263" customFormat="false" ht="30" hidden="true" customHeight="true" outlineLevel="0" collapsed="false">
      <c r="A263" s="38"/>
      <c r="B263" s="38"/>
      <c r="C263" s="229"/>
      <c r="D263" s="229"/>
      <c r="E263" s="601"/>
      <c r="F263" s="218" t="s">
        <v>62</v>
      </c>
      <c r="G263" s="496"/>
      <c r="H263" s="500" t="n">
        <f aca="false">I263+K263+P263+++R263</f>
        <v>214</v>
      </c>
      <c r="I263" s="242" t="n">
        <f aca="false">I332</f>
        <v>0</v>
      </c>
      <c r="J263" s="248"/>
      <c r="K263" s="249" t="n">
        <f aca="false">J332</f>
        <v>0</v>
      </c>
      <c r="L263" s="229" t="s">
        <v>62</v>
      </c>
      <c r="M263" s="229"/>
      <c r="N263" s="229"/>
      <c r="O263" s="229"/>
      <c r="P263" s="241" t="n">
        <f aca="false">L332</f>
        <v>214</v>
      </c>
      <c r="Q263" s="241"/>
      <c r="R263" s="242" t="n">
        <f aca="false">R332</f>
        <v>0</v>
      </c>
    </row>
    <row r="264" customFormat="false" ht="16.5" hidden="true" customHeight="true" outlineLevel="0" collapsed="false">
      <c r="A264" s="38"/>
      <c r="B264" s="501" t="s">
        <v>94</v>
      </c>
      <c r="C264" s="241"/>
      <c r="D264" s="241"/>
      <c r="E264" s="666"/>
      <c r="F264" s="502"/>
      <c r="G264" s="503"/>
      <c r="H264" s="504" t="n">
        <f aca="false">H265+H266+H267+H268</f>
        <v>132246.749</v>
      </c>
      <c r="I264" s="256" t="n">
        <f aca="false">I265+I266+I267+I268</f>
        <v>0</v>
      </c>
      <c r="J264" s="253" t="n">
        <f aca="false">J265+J266+J267+J268</f>
        <v>21973.43</v>
      </c>
      <c r="K264" s="253"/>
      <c r="L264" s="505"/>
      <c r="M264" s="505"/>
      <c r="N264" s="505"/>
      <c r="O264" s="505"/>
      <c r="P264" s="255" t="n">
        <f aca="false">P265+P266+P267+P268</f>
        <v>110273.319</v>
      </c>
      <c r="Q264" s="255"/>
      <c r="R264" s="256" t="n">
        <f aca="false">R265+R266+R267+R268</f>
        <v>0</v>
      </c>
    </row>
    <row r="265" customFormat="false" ht="16.5" hidden="true" customHeight="true" outlineLevel="0" collapsed="false">
      <c r="A265" s="38"/>
      <c r="B265" s="501"/>
      <c r="C265" s="241"/>
      <c r="D265" s="241"/>
      <c r="E265" s="241"/>
      <c r="F265" s="506" t="s">
        <v>95</v>
      </c>
      <c r="G265" s="502"/>
      <c r="H265" s="504" t="n">
        <f aca="false">I265++++J265+P265+R265</f>
        <v>52766.15</v>
      </c>
      <c r="I265" s="261" t="n">
        <f aca="false">I250+I255+I260</f>
        <v>0</v>
      </c>
      <c r="J265" s="253" t="n">
        <f aca="false">J250+J255+K260</f>
        <v>14079.15</v>
      </c>
      <c r="K265" s="253"/>
      <c r="L265" s="241" t="s">
        <v>95</v>
      </c>
      <c r="M265" s="241"/>
      <c r="N265" s="241"/>
      <c r="O265" s="241"/>
      <c r="P265" s="260" t="n">
        <f aca="false">P250+P255+P260</f>
        <v>38687</v>
      </c>
      <c r="Q265" s="260"/>
      <c r="R265" s="261" t="n">
        <f aca="false">R250+R255+R260</f>
        <v>0</v>
      </c>
    </row>
    <row r="266" customFormat="false" ht="16.5" hidden="true" customHeight="true" outlineLevel="0" collapsed="false">
      <c r="A266" s="38"/>
      <c r="B266" s="501"/>
      <c r="C266" s="241"/>
      <c r="D266" s="241"/>
      <c r="E266" s="241"/>
      <c r="F266" s="506" t="s">
        <v>96</v>
      </c>
      <c r="G266" s="502"/>
      <c r="H266" s="504" t="n">
        <f aca="false">I266++++J266+P266+R266</f>
        <v>35625.54</v>
      </c>
      <c r="I266" s="261" t="n">
        <f aca="false">I251+I256+I261</f>
        <v>0</v>
      </c>
      <c r="J266" s="253" t="n">
        <f aca="false">J251+J256+K261</f>
        <v>1156.4</v>
      </c>
      <c r="K266" s="253"/>
      <c r="L266" s="241" t="s">
        <v>96</v>
      </c>
      <c r="M266" s="241"/>
      <c r="N266" s="241"/>
      <c r="O266" s="241"/>
      <c r="P266" s="260" t="n">
        <f aca="false">P251+P256+P261</f>
        <v>34469.14</v>
      </c>
      <c r="Q266" s="260"/>
      <c r="R266" s="261" t="n">
        <f aca="false">R251+R256+R261</f>
        <v>0</v>
      </c>
    </row>
    <row r="267" customFormat="false" ht="16.5" hidden="true" customHeight="true" outlineLevel="0" collapsed="false">
      <c r="A267" s="38"/>
      <c r="B267" s="501"/>
      <c r="C267" s="241"/>
      <c r="D267" s="241"/>
      <c r="E267" s="241"/>
      <c r="F267" s="506" t="s">
        <v>97</v>
      </c>
      <c r="G267" s="502"/>
      <c r="H267" s="504" t="n">
        <f aca="false">I267++++J267+P267+R267</f>
        <v>42431.169</v>
      </c>
      <c r="I267" s="261" t="n">
        <f aca="false">I252+I257+I262</f>
        <v>0</v>
      </c>
      <c r="J267" s="253" t="n">
        <f aca="false">J252+J257+K262</f>
        <v>6737.88</v>
      </c>
      <c r="K267" s="253"/>
      <c r="L267" s="241" t="s">
        <v>97</v>
      </c>
      <c r="M267" s="241"/>
      <c r="N267" s="241"/>
      <c r="O267" s="241"/>
      <c r="P267" s="260" t="n">
        <f aca="false">P252+P257+P262</f>
        <v>35693.289</v>
      </c>
      <c r="Q267" s="260"/>
      <c r="R267" s="261" t="n">
        <f aca="false">R252+R257+R262</f>
        <v>0</v>
      </c>
    </row>
    <row r="268" customFormat="false" ht="16.5" hidden="true" customHeight="true" outlineLevel="0" collapsed="false">
      <c r="A268" s="38"/>
      <c r="B268" s="501"/>
      <c r="C268" s="241"/>
      <c r="D268" s="241"/>
      <c r="E268" s="666"/>
      <c r="F268" s="506" t="s">
        <v>62</v>
      </c>
      <c r="G268" s="502"/>
      <c r="H268" s="504" t="n">
        <f aca="false">I268++++J268+P268+R268</f>
        <v>1423.89</v>
      </c>
      <c r="I268" s="261" t="n">
        <f aca="false">I253+I258+I263</f>
        <v>0</v>
      </c>
      <c r="J268" s="253" t="n">
        <f aca="false">J253+J258+K263</f>
        <v>0</v>
      </c>
      <c r="K268" s="253"/>
      <c r="L268" s="241" t="s">
        <v>62</v>
      </c>
      <c r="M268" s="241"/>
      <c r="N268" s="241"/>
      <c r="O268" s="241"/>
      <c r="P268" s="260" t="n">
        <f aca="false">P253+P258+P263</f>
        <v>1423.89</v>
      </c>
      <c r="Q268" s="260"/>
      <c r="R268" s="261" t="n">
        <f aca="false">R253+R258+R263</f>
        <v>0</v>
      </c>
    </row>
    <row r="269" customFormat="false" ht="16.5" hidden="true" customHeight="true" outlineLevel="0" collapsed="false">
      <c r="A269" s="507" t="s">
        <v>15</v>
      </c>
      <c r="B269" s="38" t="s">
        <v>58</v>
      </c>
      <c r="C269" s="229" t="s">
        <v>59</v>
      </c>
      <c r="D269" s="220" t="s">
        <v>241</v>
      </c>
      <c r="E269" s="207" t="s">
        <v>237</v>
      </c>
      <c r="F269" s="508"/>
      <c r="G269" s="509"/>
      <c r="H269" s="510" t="n">
        <f aca="false">H270+H271+H272</f>
        <v>19134.929</v>
      </c>
      <c r="I269" s="268"/>
      <c r="J269" s="265" t="n">
        <f aca="false">J270+J271+J272</f>
        <v>17193.04</v>
      </c>
      <c r="K269" s="265"/>
      <c r="L269" s="511"/>
      <c r="M269" s="511"/>
      <c r="N269" s="511"/>
      <c r="O269" s="511"/>
      <c r="P269" s="267" t="n">
        <f aca="false">P270+P271+P272</f>
        <v>1941.889</v>
      </c>
      <c r="Q269" s="267"/>
      <c r="R269" s="268"/>
    </row>
    <row r="270" customFormat="false" ht="16.5" hidden="true" customHeight="true" outlineLevel="0" collapsed="false">
      <c r="A270" s="507"/>
      <c r="B270" s="38"/>
      <c r="C270" s="229"/>
      <c r="D270" s="220"/>
      <c r="E270" s="207"/>
      <c r="F270" s="512" t="s">
        <v>95</v>
      </c>
      <c r="G270" s="513"/>
      <c r="H270" s="514" t="n">
        <f aca="false">I270+J270++P270+R270</f>
        <v>15487.15</v>
      </c>
      <c r="I270" s="274"/>
      <c r="J270" s="271" t="n">
        <f aca="false">K306</f>
        <v>14079.15</v>
      </c>
      <c r="K270" s="271"/>
      <c r="L270" s="281" t="s">
        <v>95</v>
      </c>
      <c r="M270" s="281"/>
      <c r="N270" s="281"/>
      <c r="O270" s="281"/>
      <c r="P270" s="273" t="n">
        <f aca="false">N306</f>
        <v>1408</v>
      </c>
      <c r="Q270" s="273"/>
      <c r="R270" s="274"/>
    </row>
    <row r="271" customFormat="false" ht="16.5" hidden="true" customHeight="true" outlineLevel="0" collapsed="false">
      <c r="A271" s="507"/>
      <c r="B271" s="38"/>
      <c r="C271" s="229"/>
      <c r="D271" s="220"/>
      <c r="E271" s="207"/>
      <c r="F271" s="512" t="s">
        <v>96</v>
      </c>
      <c r="G271" s="513"/>
      <c r="H271" s="514" t="n">
        <f aca="false">I271+J271++P271+R271</f>
        <v>0</v>
      </c>
      <c r="I271" s="274"/>
      <c r="J271" s="275" t="n">
        <v>0</v>
      </c>
      <c r="K271" s="275"/>
      <c r="L271" s="281" t="s">
        <v>96</v>
      </c>
      <c r="M271" s="281"/>
      <c r="N271" s="281"/>
      <c r="O271" s="281"/>
      <c r="P271" s="276"/>
      <c r="Q271" s="276"/>
      <c r="R271" s="274"/>
    </row>
    <row r="272" customFormat="false" ht="16.5" hidden="true" customHeight="true" outlineLevel="0" collapsed="false">
      <c r="A272" s="507"/>
      <c r="B272" s="38"/>
      <c r="C272" s="229"/>
      <c r="D272" s="220"/>
      <c r="E272" s="207"/>
      <c r="F272" s="512" t="s">
        <v>97</v>
      </c>
      <c r="G272" s="513"/>
      <c r="H272" s="514" t="n">
        <f aca="false">I272+J272++P272+R272</f>
        <v>3647.779</v>
      </c>
      <c r="I272" s="277"/>
      <c r="J272" s="271" t="n">
        <f aca="false">K307+J293</f>
        <v>3113.89</v>
      </c>
      <c r="K272" s="271"/>
      <c r="L272" s="515" t="s">
        <v>97</v>
      </c>
      <c r="M272" s="515"/>
      <c r="N272" s="515"/>
      <c r="O272" s="515"/>
      <c r="P272" s="273" t="n">
        <f aca="false">N294+N307</f>
        <v>533.889</v>
      </c>
      <c r="Q272" s="273"/>
      <c r="R272" s="277"/>
    </row>
    <row r="273" customFormat="false" ht="27.75" hidden="true" customHeight="true" outlineLevel="0" collapsed="false">
      <c r="A273" s="507"/>
      <c r="B273" s="38"/>
      <c r="C273" s="229"/>
      <c r="D273" s="229"/>
      <c r="E273" s="230" t="s">
        <v>239</v>
      </c>
      <c r="F273" s="508"/>
      <c r="G273" s="509"/>
      <c r="H273" s="510" t="n">
        <f aca="false">H274+H275+H276</f>
        <v>57046.93</v>
      </c>
      <c r="I273" s="510" t="n">
        <f aca="false">I274+I275+I276</f>
        <v>0</v>
      </c>
      <c r="J273" s="265" t="n">
        <f aca="false">J274+J275+J276</f>
        <v>4780.39</v>
      </c>
      <c r="K273" s="265"/>
      <c r="L273" s="511"/>
      <c r="M273" s="511"/>
      <c r="N273" s="511"/>
      <c r="O273" s="511"/>
      <c r="P273" s="267" t="n">
        <f aca="false">P274+P275+P276</f>
        <v>52266.54</v>
      </c>
      <c r="Q273" s="267"/>
      <c r="R273" s="268" t="n">
        <f aca="false">R274+R275+R276</f>
        <v>0</v>
      </c>
    </row>
    <row r="274" customFormat="false" ht="16.5" hidden="true" customHeight="true" outlineLevel="0" collapsed="false">
      <c r="A274" s="507"/>
      <c r="B274" s="38"/>
      <c r="C274" s="229"/>
      <c r="D274" s="229"/>
      <c r="E274" s="230" t="s">
        <v>238</v>
      </c>
      <c r="F274" s="516" t="s">
        <v>95</v>
      </c>
      <c r="G274" s="513"/>
      <c r="H274" s="517" t="n">
        <f aca="false">I274+J274+P274+R274</f>
        <v>18791</v>
      </c>
      <c r="I274" s="282" t="n">
        <f aca="false">I285+I296+I317</f>
        <v>0</v>
      </c>
      <c r="J274" s="275" t="n">
        <f aca="false">J285+K296+K317</f>
        <v>0</v>
      </c>
      <c r="K274" s="275"/>
      <c r="L274" s="281" t="s">
        <v>95</v>
      </c>
      <c r="M274" s="281"/>
      <c r="N274" s="281"/>
      <c r="O274" s="281"/>
      <c r="P274" s="281" t="n">
        <f aca="false">N285+N296+Q317</f>
        <v>18791</v>
      </c>
      <c r="Q274" s="281"/>
      <c r="R274" s="282" t="n">
        <f aca="false">R285+R296+R317</f>
        <v>0</v>
      </c>
    </row>
    <row r="275" customFormat="false" ht="16.5" hidden="true" customHeight="true" outlineLevel="0" collapsed="false">
      <c r="A275" s="507"/>
      <c r="B275" s="38"/>
      <c r="C275" s="229"/>
      <c r="D275" s="229"/>
      <c r="E275" s="599"/>
      <c r="F275" s="516" t="s">
        <v>96</v>
      </c>
      <c r="G275" s="513"/>
      <c r="H275" s="517" t="n">
        <f aca="false">I275+J275+P275+R275</f>
        <v>17977.54</v>
      </c>
      <c r="I275" s="282" t="n">
        <f aca="false">I286+I297+I318+I309</f>
        <v>0</v>
      </c>
      <c r="J275" s="271" t="n">
        <f aca="false">J286+K297+K309+K318</f>
        <v>1156.4</v>
      </c>
      <c r="K275" s="271"/>
      <c r="L275" s="281" t="s">
        <v>96</v>
      </c>
      <c r="M275" s="281"/>
      <c r="N275" s="281"/>
      <c r="O275" s="281"/>
      <c r="P275" s="283" t="n">
        <f aca="false">N286+N297+M309+Q318</f>
        <v>16821.14</v>
      </c>
      <c r="Q275" s="283"/>
      <c r="R275" s="282" t="n">
        <f aca="false">R286+R297+R318+R309</f>
        <v>0</v>
      </c>
    </row>
    <row r="276" customFormat="false" ht="16.5" hidden="true" customHeight="true" outlineLevel="0" collapsed="false">
      <c r="A276" s="507"/>
      <c r="B276" s="38"/>
      <c r="C276" s="229"/>
      <c r="D276" s="229"/>
      <c r="E276" s="601"/>
      <c r="F276" s="516" t="s">
        <v>97</v>
      </c>
      <c r="G276" s="513"/>
      <c r="H276" s="517" t="n">
        <f aca="false">I276+J276+P276+R276</f>
        <v>20278.39</v>
      </c>
      <c r="I276" s="282" t="n">
        <f aca="false">I287+I298+I319+I310</f>
        <v>0</v>
      </c>
      <c r="J276" s="271" t="n">
        <f aca="false">J287+K298+K310+K319</f>
        <v>3623.99</v>
      </c>
      <c r="K276" s="271"/>
      <c r="L276" s="281" t="s">
        <v>97</v>
      </c>
      <c r="M276" s="281"/>
      <c r="N276" s="281"/>
      <c r="O276" s="281"/>
      <c r="P276" s="284" t="n">
        <f aca="false">N287+N298+M310+Q319</f>
        <v>16654.4</v>
      </c>
      <c r="Q276" s="284"/>
      <c r="R276" s="282" t="n">
        <f aca="false">R287+R298+R319+R310</f>
        <v>0</v>
      </c>
    </row>
    <row r="277" customFormat="false" ht="15.75" hidden="true" customHeight="true" outlineLevel="0" collapsed="false">
      <c r="A277" s="507"/>
      <c r="B277" s="38"/>
      <c r="C277" s="229"/>
      <c r="D277" s="229"/>
      <c r="E277" s="230" t="s">
        <v>240</v>
      </c>
      <c r="F277" s="508"/>
      <c r="G277" s="509"/>
      <c r="H277" s="518" t="n">
        <f aca="false">H278+H279+H280</f>
        <v>54641</v>
      </c>
      <c r="I277" s="519" t="n">
        <f aca="false">I278+I279+I280</f>
        <v>0</v>
      </c>
      <c r="J277" s="286"/>
      <c r="K277" s="287" t="n">
        <f aca="false">K278+K279+K280</f>
        <v>0</v>
      </c>
      <c r="L277" s="511"/>
      <c r="M277" s="511"/>
      <c r="N277" s="511"/>
      <c r="O277" s="511"/>
      <c r="P277" s="288" t="n">
        <f aca="false">P278+P279+P280</f>
        <v>54641</v>
      </c>
      <c r="Q277" s="288"/>
      <c r="R277" s="268" t="n">
        <f aca="false">R278+R279+R280</f>
        <v>0</v>
      </c>
    </row>
    <row r="278" customFormat="false" ht="15.75" hidden="true" customHeight="true" outlineLevel="0" collapsed="false">
      <c r="A278" s="507"/>
      <c r="B278" s="38"/>
      <c r="C278" s="229"/>
      <c r="D278" s="229"/>
      <c r="E278" s="230" t="s">
        <v>238</v>
      </c>
      <c r="F278" s="516" t="s">
        <v>95</v>
      </c>
      <c r="G278" s="513"/>
      <c r="H278" s="517" t="n">
        <f aca="false">I278+K278+P278+R278</f>
        <v>18488</v>
      </c>
      <c r="I278" s="282" t="n">
        <f aca="false">I289+I300+I321</f>
        <v>0</v>
      </c>
      <c r="J278" s="289"/>
      <c r="K278" s="290" t="n">
        <f aca="false">J289+K300+K321</f>
        <v>0</v>
      </c>
      <c r="L278" s="281" t="s">
        <v>95</v>
      </c>
      <c r="M278" s="281"/>
      <c r="N278" s="281"/>
      <c r="O278" s="281"/>
      <c r="P278" s="281" t="n">
        <f aca="false">N289+N300+Q321</f>
        <v>18488</v>
      </c>
      <c r="Q278" s="281"/>
      <c r="R278" s="282" t="n">
        <f aca="false">R289+R300+R321</f>
        <v>0</v>
      </c>
    </row>
    <row r="279" customFormat="false" ht="15.75" hidden="true" customHeight="true" outlineLevel="0" collapsed="false">
      <c r="A279" s="507"/>
      <c r="B279" s="38"/>
      <c r="C279" s="229"/>
      <c r="D279" s="229"/>
      <c r="E279" s="599"/>
      <c r="F279" s="516" t="s">
        <v>96</v>
      </c>
      <c r="G279" s="513"/>
      <c r="H279" s="517" t="n">
        <f aca="false">I279+K279+P279+R279</f>
        <v>17648</v>
      </c>
      <c r="I279" s="282" t="n">
        <f aca="false">I290+I301+I322</f>
        <v>0</v>
      </c>
      <c r="J279" s="289"/>
      <c r="K279" s="290" t="n">
        <f aca="false">J290+K301+K322</f>
        <v>0</v>
      </c>
      <c r="L279" s="281" t="s">
        <v>96</v>
      </c>
      <c r="M279" s="281"/>
      <c r="N279" s="281"/>
      <c r="O279" s="281"/>
      <c r="P279" s="281" t="n">
        <f aca="false">N290+N301+Q322</f>
        <v>17648</v>
      </c>
      <c r="Q279" s="281"/>
      <c r="R279" s="282" t="n">
        <f aca="false">R290+R301+R322</f>
        <v>0</v>
      </c>
    </row>
    <row r="280" customFormat="false" ht="15.75" hidden="true" customHeight="true" outlineLevel="0" collapsed="false">
      <c r="A280" s="507"/>
      <c r="B280" s="38"/>
      <c r="C280" s="229"/>
      <c r="D280" s="229"/>
      <c r="E280" s="601"/>
      <c r="F280" s="516" t="s">
        <v>97</v>
      </c>
      <c r="G280" s="513"/>
      <c r="H280" s="517" t="n">
        <f aca="false">I280+K280+P280+R280</f>
        <v>18505</v>
      </c>
      <c r="I280" s="282" t="n">
        <f aca="false">I291+I302+I323</f>
        <v>0</v>
      </c>
      <c r="J280" s="44"/>
      <c r="K280" s="290" t="n">
        <f aca="false">J291+K302+K323</f>
        <v>0</v>
      </c>
      <c r="L280" s="515" t="s">
        <v>97</v>
      </c>
      <c r="M280" s="515"/>
      <c r="N280" s="515"/>
      <c r="O280" s="515"/>
      <c r="P280" s="281" t="n">
        <f aca="false">N291+N302+Q323</f>
        <v>18505</v>
      </c>
      <c r="Q280" s="281"/>
      <c r="R280" s="282" t="n">
        <f aca="false">R291+R302+R323</f>
        <v>0</v>
      </c>
    </row>
    <row r="281" customFormat="false" ht="15.75" hidden="true" customHeight="false" outlineLevel="0" collapsed="false">
      <c r="A281" s="32"/>
      <c r="B281" s="355" t="s">
        <v>94</v>
      </c>
      <c r="C281" s="292"/>
      <c r="D281" s="292"/>
      <c r="E281" s="292"/>
      <c r="F281" s="520"/>
      <c r="G281" s="347"/>
      <c r="H281" s="521" t="n">
        <f aca="false">H277+H273+H269</f>
        <v>130822.859</v>
      </c>
      <c r="I281" s="522" t="n">
        <f aca="false">I269+I273+I277</f>
        <v>0</v>
      </c>
      <c r="J281" s="523" t="n">
        <f aca="false">K277+J273+J269</f>
        <v>21973.43</v>
      </c>
      <c r="K281" s="523"/>
      <c r="L281" s="524"/>
      <c r="M281" s="524"/>
      <c r="N281" s="524"/>
      <c r="O281" s="524"/>
      <c r="P281" s="525" t="n">
        <f aca="false">P277+P273+P269</f>
        <v>108849.429</v>
      </c>
      <c r="Q281" s="525"/>
      <c r="R281" s="297" t="n">
        <f aca="false">R277+R273+R269</f>
        <v>0</v>
      </c>
    </row>
    <row r="282" customFormat="false" ht="15" hidden="true" customHeight="true" outlineLevel="0" collapsed="false">
      <c r="A282" s="507" t="s">
        <v>242</v>
      </c>
      <c r="B282" s="526" t="s">
        <v>243</v>
      </c>
      <c r="C282" s="229" t="s">
        <v>59</v>
      </c>
      <c r="D282" s="229" t="s">
        <v>241</v>
      </c>
      <c r="E282" s="230" t="s">
        <v>237</v>
      </c>
      <c r="F282" s="527"/>
      <c r="G282" s="527"/>
      <c r="H282" s="527"/>
      <c r="I282" s="229"/>
      <c r="J282" s="229"/>
      <c r="K282" s="229"/>
      <c r="L282" s="312"/>
      <c r="M282" s="312"/>
      <c r="N282" s="312"/>
      <c r="O282" s="312"/>
      <c r="P282" s="312"/>
      <c r="Q282" s="312"/>
      <c r="R282" s="229"/>
    </row>
    <row r="283" customFormat="false" ht="45" hidden="true" customHeight="false" outlineLevel="0" collapsed="false">
      <c r="A283" s="507"/>
      <c r="B283" s="526" t="s">
        <v>244</v>
      </c>
      <c r="C283" s="229"/>
      <c r="D283" s="229"/>
      <c r="E283" s="218" t="s">
        <v>238</v>
      </c>
      <c r="F283" s="527"/>
      <c r="G283" s="527"/>
      <c r="H283" s="527"/>
      <c r="I283" s="229"/>
      <c r="J283" s="229"/>
      <c r="K283" s="229"/>
      <c r="L283" s="312"/>
      <c r="M283" s="312"/>
      <c r="N283" s="312"/>
      <c r="O283" s="312"/>
      <c r="P283" s="312"/>
      <c r="Q283" s="312"/>
      <c r="R283" s="229"/>
    </row>
    <row r="284" customFormat="false" ht="15" hidden="true" customHeight="false" outlineLevel="0" collapsed="false">
      <c r="A284" s="507"/>
      <c r="B284" s="461"/>
      <c r="C284" s="229"/>
      <c r="D284" s="229"/>
      <c r="E284" s="230" t="s">
        <v>239</v>
      </c>
      <c r="F284" s="528"/>
      <c r="G284" s="528"/>
      <c r="H284" s="517" t="n">
        <f aca="false">H285+H286+H287</f>
        <v>13331</v>
      </c>
      <c r="I284" s="516" t="n">
        <f aca="false">I285+I286+I287</f>
        <v>0</v>
      </c>
      <c r="J284" s="529" t="n">
        <f aca="false">J285+J286+J287</f>
        <v>0</v>
      </c>
      <c r="K284" s="529"/>
      <c r="L284" s="528"/>
      <c r="M284" s="528"/>
      <c r="N284" s="530" t="n">
        <f aca="false">N285+N286+N287</f>
        <v>13331</v>
      </c>
      <c r="O284" s="530"/>
      <c r="P284" s="530"/>
      <c r="Q284" s="530"/>
      <c r="R284" s="299" t="n">
        <f aca="false">R285+R286+R287</f>
        <v>0</v>
      </c>
    </row>
    <row r="285" customFormat="false" ht="15.75" hidden="true" customHeight="true" outlineLevel="0" collapsed="false">
      <c r="A285" s="507"/>
      <c r="B285" s="461"/>
      <c r="C285" s="229"/>
      <c r="D285" s="229"/>
      <c r="E285" s="230" t="s">
        <v>238</v>
      </c>
      <c r="F285" s="299" t="s">
        <v>95</v>
      </c>
      <c r="G285" s="299"/>
      <c r="H285" s="516" t="n">
        <f aca="false">I285+J285+N285+R285</f>
        <v>5005</v>
      </c>
      <c r="I285" s="218"/>
      <c r="J285" s="229"/>
      <c r="K285" s="229"/>
      <c r="L285" s="300" t="s">
        <v>95</v>
      </c>
      <c r="M285" s="300"/>
      <c r="N285" s="229" t="n">
        <v>5005</v>
      </c>
      <c r="O285" s="229"/>
      <c r="P285" s="229"/>
      <c r="Q285" s="229"/>
      <c r="R285" s="300"/>
    </row>
    <row r="286" customFormat="false" ht="15.75" hidden="true" customHeight="true" outlineLevel="0" collapsed="false">
      <c r="A286" s="507"/>
      <c r="B286" s="461"/>
      <c r="C286" s="229"/>
      <c r="D286" s="229"/>
      <c r="E286" s="599"/>
      <c r="F286" s="281" t="s">
        <v>96</v>
      </c>
      <c r="G286" s="281"/>
      <c r="H286" s="516" t="n">
        <f aca="false">I286+J286+N286+R286</f>
        <v>4747</v>
      </c>
      <c r="I286" s="218"/>
      <c r="J286" s="229"/>
      <c r="K286" s="229"/>
      <c r="L286" s="229" t="s">
        <v>96</v>
      </c>
      <c r="M286" s="229"/>
      <c r="N286" s="229" t="n">
        <v>4747</v>
      </c>
      <c r="O286" s="229"/>
      <c r="P286" s="229"/>
      <c r="Q286" s="229"/>
      <c r="R286" s="300"/>
    </row>
    <row r="287" customFormat="false" ht="15.75" hidden="true" customHeight="true" outlineLevel="0" collapsed="false">
      <c r="A287" s="507"/>
      <c r="B287" s="461"/>
      <c r="C287" s="229"/>
      <c r="D287" s="229"/>
      <c r="E287" s="601"/>
      <c r="F287" s="281" t="s">
        <v>97</v>
      </c>
      <c r="G287" s="281"/>
      <c r="H287" s="516" t="n">
        <f aca="false">I287+J287+N287+R287</f>
        <v>3579</v>
      </c>
      <c r="I287" s="218"/>
      <c r="J287" s="229"/>
      <c r="K287" s="229"/>
      <c r="L287" s="229" t="s">
        <v>97</v>
      </c>
      <c r="M287" s="229"/>
      <c r="N287" s="229" t="n">
        <v>3579</v>
      </c>
      <c r="O287" s="229"/>
      <c r="P287" s="229"/>
      <c r="Q287" s="229"/>
      <c r="R287" s="300"/>
    </row>
    <row r="288" customFormat="false" ht="15" hidden="true" customHeight="false" outlineLevel="0" collapsed="false">
      <c r="A288" s="507"/>
      <c r="B288" s="461"/>
      <c r="C288" s="229"/>
      <c r="D288" s="229"/>
      <c r="E288" s="230" t="s">
        <v>240</v>
      </c>
      <c r="F288" s="513"/>
      <c r="G288" s="531"/>
      <c r="H288" s="517" t="n">
        <f aca="false">H289+H290+H291</f>
        <v>14134.7</v>
      </c>
      <c r="I288" s="516" t="n">
        <f aca="false">I289+I290+I291</f>
        <v>0</v>
      </c>
      <c r="J288" s="281" t="n">
        <f aca="false">J289+J290+J291</f>
        <v>0</v>
      </c>
      <c r="K288" s="281"/>
      <c r="L288" s="281" t="n">
        <f aca="false">N289+N290+N291</f>
        <v>14134.7</v>
      </c>
      <c r="M288" s="281"/>
      <c r="N288" s="281"/>
      <c r="O288" s="281"/>
      <c r="P288" s="281"/>
      <c r="Q288" s="281"/>
      <c r="R288" s="299" t="n">
        <f aca="false">R289+R290+R291</f>
        <v>0</v>
      </c>
    </row>
    <row r="289" customFormat="false" ht="15.75" hidden="true" customHeight="true" outlineLevel="0" collapsed="false">
      <c r="A289" s="507"/>
      <c r="B289" s="461"/>
      <c r="C289" s="229"/>
      <c r="D289" s="229"/>
      <c r="E289" s="230" t="s">
        <v>238</v>
      </c>
      <c r="F289" s="281" t="s">
        <v>95</v>
      </c>
      <c r="G289" s="281"/>
      <c r="H289" s="516" t="n">
        <f aca="false">I289+J289+N289+R289</f>
        <v>5305</v>
      </c>
      <c r="I289" s="218"/>
      <c r="J289" s="229"/>
      <c r="K289" s="229"/>
      <c r="L289" s="229" t="s">
        <v>95</v>
      </c>
      <c r="M289" s="229"/>
      <c r="N289" s="229" t="n">
        <v>5305</v>
      </c>
      <c r="O289" s="229"/>
      <c r="P289" s="229"/>
      <c r="Q289" s="229"/>
      <c r="R289" s="300"/>
    </row>
    <row r="290" customFormat="false" ht="15.75" hidden="true" customHeight="true" outlineLevel="0" collapsed="false">
      <c r="A290" s="507"/>
      <c r="B290" s="461"/>
      <c r="C290" s="229"/>
      <c r="D290" s="229"/>
      <c r="E290" s="599"/>
      <c r="F290" s="281" t="s">
        <v>96</v>
      </c>
      <c r="G290" s="281"/>
      <c r="H290" s="516" t="n">
        <f aca="false">I290+J290+N290+R290</f>
        <v>5032</v>
      </c>
      <c r="I290" s="218"/>
      <c r="J290" s="229"/>
      <c r="K290" s="229"/>
      <c r="L290" s="229" t="s">
        <v>96</v>
      </c>
      <c r="M290" s="229"/>
      <c r="N290" s="229" t="n">
        <v>5032</v>
      </c>
      <c r="O290" s="229"/>
      <c r="P290" s="229"/>
      <c r="Q290" s="229"/>
      <c r="R290" s="300"/>
    </row>
    <row r="291" customFormat="false" ht="15.75" hidden="true" customHeight="true" outlineLevel="0" collapsed="false">
      <c r="A291" s="507"/>
      <c r="B291" s="215"/>
      <c r="C291" s="229"/>
      <c r="D291" s="229"/>
      <c r="E291" s="601"/>
      <c r="F291" s="281" t="s">
        <v>97</v>
      </c>
      <c r="G291" s="281"/>
      <c r="H291" s="516" t="n">
        <f aca="false">I291+J291+N291+R291</f>
        <v>3797.7</v>
      </c>
      <c r="I291" s="218"/>
      <c r="J291" s="229"/>
      <c r="K291" s="229"/>
      <c r="L291" s="229" t="s">
        <v>97</v>
      </c>
      <c r="M291" s="229"/>
      <c r="N291" s="229" t="n">
        <v>3797.7</v>
      </c>
      <c r="O291" s="229"/>
      <c r="P291" s="229"/>
      <c r="Q291" s="229"/>
      <c r="R291" s="300"/>
    </row>
    <row r="292" customFormat="false" ht="15" hidden="true" customHeight="false" outlineLevel="0" collapsed="false">
      <c r="A292" s="32"/>
      <c r="B292" s="355" t="s">
        <v>94</v>
      </c>
      <c r="C292" s="292"/>
      <c r="D292" s="292"/>
      <c r="E292" s="292"/>
      <c r="F292" s="532" t="n">
        <f aca="false">I292+J292+L292+R292</f>
        <v>27465.7</v>
      </c>
      <c r="G292" s="532"/>
      <c r="H292" s="532"/>
      <c r="I292" s="341" t="n">
        <f aca="false">I284+I288+I282</f>
        <v>0</v>
      </c>
      <c r="J292" s="533" t="n">
        <f aca="false">J288+J284+J282</f>
        <v>0</v>
      </c>
      <c r="K292" s="533"/>
      <c r="L292" s="533" t="n">
        <f aca="false">N284+L288+L282</f>
        <v>27465.7</v>
      </c>
      <c r="M292" s="533"/>
      <c r="N292" s="533"/>
      <c r="O292" s="533"/>
      <c r="P292" s="533"/>
      <c r="Q292" s="533"/>
      <c r="R292" s="304"/>
    </row>
    <row r="293" customFormat="false" ht="15.75" hidden="true" customHeight="true" outlineLevel="0" collapsed="false">
      <c r="A293" s="534" t="s">
        <v>245</v>
      </c>
      <c r="B293" s="230" t="s">
        <v>246</v>
      </c>
      <c r="C293" s="229" t="s">
        <v>59</v>
      </c>
      <c r="D293" s="229" t="s">
        <v>247</v>
      </c>
      <c r="E293" s="230" t="s">
        <v>237</v>
      </c>
      <c r="F293" s="306"/>
      <c r="G293" s="535"/>
      <c r="H293" s="536" t="n">
        <f aca="false">H294</f>
        <v>222.5</v>
      </c>
      <c r="I293" s="516" t="n">
        <f aca="false">I294</f>
        <v>0</v>
      </c>
      <c r="J293" s="281" t="n">
        <f aca="false">J294</f>
        <v>0</v>
      </c>
      <c r="K293" s="281"/>
      <c r="L293" s="529" t="n">
        <f aca="false">N294</f>
        <v>222.5</v>
      </c>
      <c r="M293" s="529"/>
      <c r="N293" s="529"/>
      <c r="O293" s="529"/>
      <c r="P293" s="529"/>
      <c r="Q293" s="529"/>
      <c r="R293" s="306" t="n">
        <f aca="false">R288+R284+R282</f>
        <v>0</v>
      </c>
    </row>
    <row r="294" customFormat="false" ht="45.75" hidden="true" customHeight="true" outlineLevel="0" collapsed="false">
      <c r="A294" s="534"/>
      <c r="B294" s="230" t="s">
        <v>248</v>
      </c>
      <c r="C294" s="229"/>
      <c r="D294" s="229"/>
      <c r="E294" s="218" t="s">
        <v>238</v>
      </c>
      <c r="F294" s="516" t="s">
        <v>97</v>
      </c>
      <c r="G294" s="306"/>
      <c r="H294" s="517" t="n">
        <f aca="false">I294+J294+N294+R294</f>
        <v>222.5</v>
      </c>
      <c r="I294" s="44"/>
      <c r="J294" s="40"/>
      <c r="K294" s="40"/>
      <c r="L294" s="229" t="s">
        <v>97</v>
      </c>
      <c r="M294" s="229"/>
      <c r="N294" s="229" t="n">
        <v>222.5</v>
      </c>
      <c r="O294" s="229"/>
      <c r="P294" s="229"/>
      <c r="Q294" s="229"/>
      <c r="R294" s="277"/>
    </row>
    <row r="295" customFormat="false" ht="147.75" hidden="true" customHeight="true" outlineLevel="0" collapsed="false">
      <c r="A295" s="534"/>
      <c r="B295" s="461"/>
      <c r="C295" s="229"/>
      <c r="D295" s="229" t="s">
        <v>249</v>
      </c>
      <c r="E295" s="230" t="s">
        <v>239</v>
      </c>
      <c r="F295" s="513"/>
      <c r="G295" s="537"/>
      <c r="H295" s="517" t="n">
        <f aca="false">I295+J295+N295+R295</f>
        <v>3793</v>
      </c>
      <c r="I295" s="516" t="n">
        <f aca="false">I296+I297+I298</f>
        <v>0</v>
      </c>
      <c r="J295" s="515" t="n">
        <f aca="false">K296+K297+K298</f>
        <v>0</v>
      </c>
      <c r="K295" s="515"/>
      <c r="L295" s="538"/>
      <c r="M295" s="538"/>
      <c r="N295" s="530" t="n">
        <f aca="false">N296+N297+N298</f>
        <v>3793</v>
      </c>
      <c r="O295" s="530"/>
      <c r="P295" s="530"/>
      <c r="Q295" s="530"/>
      <c r="R295" s="299" t="n">
        <f aca="false">R296+R297+R298</f>
        <v>0</v>
      </c>
    </row>
    <row r="296" customFormat="false" ht="15.75" hidden="true" customHeight="true" outlineLevel="0" collapsed="false">
      <c r="A296" s="534"/>
      <c r="B296" s="461"/>
      <c r="C296" s="229"/>
      <c r="D296" s="229"/>
      <c r="E296" s="230" t="s">
        <v>238</v>
      </c>
      <c r="F296" s="516" t="s">
        <v>95</v>
      </c>
      <c r="G296" s="513"/>
      <c r="H296" s="517" t="n">
        <f aca="false">I296+K296+N296+R296</f>
        <v>2293</v>
      </c>
      <c r="I296" s="218"/>
      <c r="J296" s="38"/>
      <c r="K296" s="539"/>
      <c r="L296" s="229" t="s">
        <v>95</v>
      </c>
      <c r="M296" s="229"/>
      <c r="N296" s="229" t="n">
        <v>2293</v>
      </c>
      <c r="O296" s="229"/>
      <c r="P296" s="229"/>
      <c r="Q296" s="229"/>
      <c r="R296" s="300"/>
    </row>
    <row r="297" customFormat="false" ht="15.75" hidden="true" customHeight="true" outlineLevel="0" collapsed="false">
      <c r="A297" s="534"/>
      <c r="B297" s="461"/>
      <c r="C297" s="229"/>
      <c r="D297" s="229"/>
      <c r="E297" s="599"/>
      <c r="F297" s="516" t="s">
        <v>96</v>
      </c>
      <c r="G297" s="513"/>
      <c r="H297" s="517" t="n">
        <f aca="false">I297+K297+N297+R297</f>
        <v>1000</v>
      </c>
      <c r="I297" s="218"/>
      <c r="J297" s="38"/>
      <c r="K297" s="539"/>
      <c r="L297" s="229" t="s">
        <v>96</v>
      </c>
      <c r="M297" s="229"/>
      <c r="N297" s="229" t="n">
        <v>1000</v>
      </c>
      <c r="O297" s="229"/>
      <c r="P297" s="229"/>
      <c r="Q297" s="229"/>
      <c r="R297" s="300"/>
    </row>
    <row r="298" customFormat="false" ht="15.75" hidden="true" customHeight="true" outlineLevel="0" collapsed="false">
      <c r="A298" s="534"/>
      <c r="B298" s="461"/>
      <c r="C298" s="229"/>
      <c r="D298" s="229"/>
      <c r="E298" s="601"/>
      <c r="F298" s="540" t="s">
        <v>97</v>
      </c>
      <c r="G298" s="541"/>
      <c r="H298" s="517" t="n">
        <f aca="false">I298+K298+N298+R298</f>
        <v>500</v>
      </c>
      <c r="I298" s="218"/>
      <c r="J298" s="38"/>
      <c r="K298" s="330"/>
      <c r="L298" s="527" t="s">
        <v>97</v>
      </c>
      <c r="M298" s="527"/>
      <c r="N298" s="527" t="n">
        <v>500</v>
      </c>
      <c r="O298" s="527"/>
      <c r="P298" s="527"/>
      <c r="Q298" s="527"/>
      <c r="R298" s="312"/>
    </row>
    <row r="299" customFormat="false" ht="192.75" hidden="true" customHeight="true" outlineLevel="0" collapsed="false">
      <c r="A299" s="534"/>
      <c r="B299" s="461"/>
      <c r="C299" s="229"/>
      <c r="D299" s="229" t="s">
        <v>250</v>
      </c>
      <c r="E299" s="230" t="s">
        <v>240</v>
      </c>
      <c r="F299" s="528"/>
      <c r="G299" s="528"/>
      <c r="H299" s="517" t="n">
        <f aca="false">I299+K299+N299+R299</f>
        <v>3761.5</v>
      </c>
      <c r="I299" s="519" t="n">
        <f aca="false">I300+I301+I302</f>
        <v>0</v>
      </c>
      <c r="J299" s="667"/>
      <c r="K299" s="306" t="n">
        <f aca="false">K300+K301+K302</f>
        <v>0</v>
      </c>
      <c r="L299" s="538"/>
      <c r="M299" s="538"/>
      <c r="N299" s="528" t="n">
        <f aca="false">N300+N301+N302</f>
        <v>3761.5</v>
      </c>
      <c r="O299" s="528"/>
      <c r="P299" s="528"/>
      <c r="Q299" s="528"/>
      <c r="R299" s="306" t="n">
        <f aca="false">R300+R301+R302</f>
        <v>0</v>
      </c>
    </row>
    <row r="300" customFormat="false" ht="15.75" hidden="true" customHeight="true" outlineLevel="0" collapsed="false">
      <c r="A300" s="534"/>
      <c r="B300" s="461"/>
      <c r="C300" s="229"/>
      <c r="D300" s="229"/>
      <c r="E300" s="230" t="s">
        <v>238</v>
      </c>
      <c r="F300" s="516" t="s">
        <v>95</v>
      </c>
      <c r="G300" s="542"/>
      <c r="H300" s="531" t="n">
        <f aca="false">I300+K300+N300++++R300</f>
        <v>1000</v>
      </c>
      <c r="I300" s="38"/>
      <c r="J300" s="218" t="s">
        <v>95</v>
      </c>
      <c r="K300" s="38"/>
      <c r="L300" s="543" t="s">
        <v>95</v>
      </c>
      <c r="M300" s="543"/>
      <c r="N300" s="300" t="n">
        <v>1000</v>
      </c>
      <c r="O300" s="300"/>
      <c r="P300" s="300"/>
      <c r="Q300" s="300"/>
      <c r="R300" s="274"/>
    </row>
    <row r="301" customFormat="false" ht="15.75" hidden="true" customHeight="true" outlineLevel="0" collapsed="false">
      <c r="A301" s="534"/>
      <c r="B301" s="461"/>
      <c r="C301" s="229"/>
      <c r="D301" s="229"/>
      <c r="E301" s="599"/>
      <c r="F301" s="516" t="s">
        <v>96</v>
      </c>
      <c r="G301" s="306"/>
      <c r="H301" s="531" t="n">
        <f aca="false">I301+K301+N301++++R301</f>
        <v>1000</v>
      </c>
      <c r="I301" s="274"/>
      <c r="J301" s="218" t="s">
        <v>96</v>
      </c>
      <c r="K301" s="38"/>
      <c r="L301" s="544" t="s">
        <v>96</v>
      </c>
      <c r="M301" s="544"/>
      <c r="N301" s="220" t="n">
        <v>1000</v>
      </c>
      <c r="O301" s="220"/>
      <c r="P301" s="220"/>
      <c r="Q301" s="220"/>
      <c r="R301" s="38"/>
    </row>
    <row r="302" customFormat="false" ht="15.75" hidden="true" customHeight="true" outlineLevel="0" collapsed="false">
      <c r="A302" s="534"/>
      <c r="B302" s="215"/>
      <c r="C302" s="229"/>
      <c r="D302" s="229"/>
      <c r="E302" s="601"/>
      <c r="F302" s="516" t="s">
        <v>97</v>
      </c>
      <c r="G302" s="306"/>
      <c r="H302" s="531" t="n">
        <f aca="false">I302+K302+N302++++R302</f>
        <v>1761.5</v>
      </c>
      <c r="I302" s="38"/>
      <c r="J302" s="218" t="s">
        <v>97</v>
      </c>
      <c r="K302" s="38"/>
      <c r="L302" s="544" t="s">
        <v>97</v>
      </c>
      <c r="M302" s="544"/>
      <c r="N302" s="229" t="n">
        <v>1761.5</v>
      </c>
      <c r="O302" s="229"/>
      <c r="P302" s="229"/>
      <c r="Q302" s="229"/>
      <c r="R302" s="277"/>
    </row>
    <row r="303" customFormat="false" ht="15" hidden="true" customHeight="true" outlineLevel="0" collapsed="false">
      <c r="A303" s="38"/>
      <c r="B303" s="545" t="s">
        <v>94</v>
      </c>
      <c r="C303" s="315"/>
      <c r="D303" s="315"/>
      <c r="E303" s="315"/>
      <c r="F303" s="546" t="n">
        <f aca="false">J303+L303+R303+I303</f>
        <v>7777</v>
      </c>
      <c r="G303" s="546"/>
      <c r="H303" s="546"/>
      <c r="I303" s="297" t="n">
        <f aca="false">I299+I295+I293</f>
        <v>0</v>
      </c>
      <c r="J303" s="533" t="n">
        <f aca="false">J293+J295+K299</f>
        <v>0</v>
      </c>
      <c r="K303" s="533"/>
      <c r="L303" s="533" t="n">
        <f aca="false">L293+N295+N299</f>
        <v>7777</v>
      </c>
      <c r="M303" s="533"/>
      <c r="N303" s="533"/>
      <c r="O303" s="533"/>
      <c r="P303" s="533"/>
      <c r="Q303" s="533"/>
      <c r="R303" s="315" t="n">
        <f aca="false">R299+R295+R293</f>
        <v>0</v>
      </c>
    </row>
    <row r="304" customFormat="false" ht="15" hidden="true" customHeight="false" outlineLevel="0" collapsed="false">
      <c r="A304" s="38"/>
      <c r="B304" s="545"/>
      <c r="C304" s="315"/>
      <c r="D304" s="315"/>
      <c r="E304" s="315"/>
      <c r="F304" s="546"/>
      <c r="G304" s="546"/>
      <c r="H304" s="546"/>
      <c r="I304" s="297"/>
      <c r="J304" s="533"/>
      <c r="K304" s="533"/>
      <c r="L304" s="533"/>
      <c r="M304" s="533"/>
      <c r="N304" s="533"/>
      <c r="O304" s="533"/>
      <c r="P304" s="533"/>
      <c r="Q304" s="533"/>
      <c r="R304" s="315"/>
    </row>
    <row r="305" customFormat="false" ht="58.5" hidden="true" customHeight="true" outlineLevel="0" collapsed="false">
      <c r="A305" s="507" t="s">
        <v>251</v>
      </c>
      <c r="B305" s="526" t="s">
        <v>252</v>
      </c>
      <c r="C305" s="229" t="s">
        <v>59</v>
      </c>
      <c r="D305" s="229" t="s">
        <v>253</v>
      </c>
      <c r="E305" s="230" t="s">
        <v>237</v>
      </c>
      <c r="F305" s="528"/>
      <c r="G305" s="528"/>
      <c r="H305" s="547" t="n">
        <f aca="false">J305+L305</f>
        <v>18912.429</v>
      </c>
      <c r="I305" s="516" t="n">
        <f aca="false">I306+I307</f>
        <v>0</v>
      </c>
      <c r="J305" s="283" t="n">
        <f aca="false">K306+K307</f>
        <v>17193.04</v>
      </c>
      <c r="K305" s="283"/>
      <c r="L305" s="283" t="n">
        <f aca="false">N306+N307</f>
        <v>1719.389</v>
      </c>
      <c r="M305" s="283"/>
      <c r="N305" s="283"/>
      <c r="O305" s="283"/>
      <c r="P305" s="283"/>
      <c r="Q305" s="283"/>
      <c r="R305" s="299" t="n">
        <f aca="false">R306+R307</f>
        <v>0</v>
      </c>
    </row>
    <row r="306" customFormat="false" ht="45.75" hidden="true" customHeight="true" outlineLevel="0" collapsed="false">
      <c r="A306" s="507"/>
      <c r="B306" s="526" t="s">
        <v>254</v>
      </c>
      <c r="C306" s="229"/>
      <c r="D306" s="229"/>
      <c r="E306" s="230" t="s">
        <v>238</v>
      </c>
      <c r="F306" s="528" t="s">
        <v>95</v>
      </c>
      <c r="G306" s="528"/>
      <c r="H306" s="548" t="n">
        <f aca="false">K306+N306+I306+R306</f>
        <v>15487.15</v>
      </c>
      <c r="I306" s="549"/>
      <c r="J306" s="668" t="s">
        <v>95</v>
      </c>
      <c r="K306" s="550" t="n">
        <v>14079.15</v>
      </c>
      <c r="L306" s="229" t="s">
        <v>95</v>
      </c>
      <c r="M306" s="229"/>
      <c r="N306" s="551" t="n">
        <v>1408</v>
      </c>
      <c r="O306" s="551"/>
      <c r="P306" s="551"/>
      <c r="Q306" s="551"/>
      <c r="R306" s="300"/>
    </row>
    <row r="307" customFormat="false" ht="15.75" hidden="true" customHeight="true" outlineLevel="0" collapsed="false">
      <c r="A307" s="507"/>
      <c r="B307" s="461"/>
      <c r="C307" s="229"/>
      <c r="D307" s="229"/>
      <c r="E307" s="601"/>
      <c r="F307" s="528" t="s">
        <v>97</v>
      </c>
      <c r="G307" s="528"/>
      <c r="H307" s="548" t="n">
        <f aca="false">I307+K307+N307+++R307</f>
        <v>3425.279</v>
      </c>
      <c r="I307" s="549"/>
      <c r="J307" s="668" t="s">
        <v>97</v>
      </c>
      <c r="K307" s="550" t="n">
        <v>3113.89</v>
      </c>
      <c r="L307" s="229" t="s">
        <v>97</v>
      </c>
      <c r="M307" s="229"/>
      <c r="N307" s="551" t="n">
        <v>311.389</v>
      </c>
      <c r="O307" s="551"/>
      <c r="P307" s="551"/>
      <c r="Q307" s="551"/>
      <c r="R307" s="300"/>
    </row>
    <row r="308" customFormat="false" ht="87.75" hidden="true" customHeight="true" outlineLevel="0" collapsed="false">
      <c r="A308" s="507"/>
      <c r="B308" s="461"/>
      <c r="C308" s="229"/>
      <c r="D308" s="229" t="s">
        <v>255</v>
      </c>
      <c r="E308" s="230" t="s">
        <v>239</v>
      </c>
      <c r="F308" s="538"/>
      <c r="G308" s="538"/>
      <c r="H308" s="552" t="n">
        <f aca="false">K308+M308</f>
        <v>5258.43</v>
      </c>
      <c r="I308" s="516" t="n">
        <f aca="false">I309+I310</f>
        <v>0</v>
      </c>
      <c r="J308" s="496"/>
      <c r="K308" s="514" t="n">
        <f aca="false">K309+K310</f>
        <v>4780.39</v>
      </c>
      <c r="L308" s="496"/>
      <c r="M308" s="553" t="n">
        <f aca="false">M309+M310</f>
        <v>478.04</v>
      </c>
      <c r="N308" s="553"/>
      <c r="O308" s="553"/>
      <c r="P308" s="553"/>
      <c r="Q308" s="553"/>
      <c r="R308" s="299" t="n">
        <f aca="false">R309+R310</f>
        <v>0</v>
      </c>
    </row>
    <row r="309" customFormat="false" ht="16.5" hidden="true" customHeight="true" outlineLevel="0" collapsed="false">
      <c r="A309" s="507"/>
      <c r="B309" s="461"/>
      <c r="C309" s="229"/>
      <c r="D309" s="229"/>
      <c r="E309" s="230" t="s">
        <v>238</v>
      </c>
      <c r="F309" s="538" t="s">
        <v>96</v>
      </c>
      <c r="G309" s="538"/>
      <c r="H309" s="514" t="n">
        <f aca="false">K309+M309</f>
        <v>1272.04</v>
      </c>
      <c r="I309" s="218"/>
      <c r="J309" s="51" t="s">
        <v>96</v>
      </c>
      <c r="K309" s="554" t="n">
        <v>1156.4</v>
      </c>
      <c r="L309" s="51" t="s">
        <v>96</v>
      </c>
      <c r="M309" s="551" t="n">
        <v>115.64</v>
      </c>
      <c r="N309" s="551"/>
      <c r="O309" s="551"/>
      <c r="P309" s="551"/>
      <c r="Q309" s="551"/>
      <c r="R309" s="160"/>
    </row>
    <row r="310" customFormat="false" ht="16.5" hidden="true" customHeight="true" outlineLevel="0" collapsed="false">
      <c r="A310" s="507"/>
      <c r="B310" s="461"/>
      <c r="C310" s="229"/>
      <c r="D310" s="229"/>
      <c r="E310" s="601"/>
      <c r="F310" s="538" t="s">
        <v>97</v>
      </c>
      <c r="G310" s="538"/>
      <c r="H310" s="514" t="n">
        <f aca="false">K310+M310</f>
        <v>3986.39</v>
      </c>
      <c r="I310" s="218"/>
      <c r="J310" s="51" t="s">
        <v>97</v>
      </c>
      <c r="K310" s="554" t="n">
        <v>3623.99</v>
      </c>
      <c r="L310" s="51" t="s">
        <v>97</v>
      </c>
      <c r="M310" s="551" t="n">
        <v>362.4</v>
      </c>
      <c r="N310" s="551"/>
      <c r="O310" s="551"/>
      <c r="P310" s="551"/>
      <c r="Q310" s="551"/>
      <c r="R310" s="160"/>
    </row>
    <row r="311" customFormat="false" ht="15" hidden="true" customHeight="true" outlineLevel="0" collapsed="false">
      <c r="A311" s="507"/>
      <c r="B311" s="461"/>
      <c r="C311" s="229"/>
      <c r="D311" s="229"/>
      <c r="E311" s="230" t="s">
        <v>240</v>
      </c>
      <c r="F311" s="229" t="s">
        <v>177</v>
      </c>
      <c r="G311" s="229"/>
      <c r="H311" s="229"/>
      <c r="I311" s="229" t="n">
        <v>0</v>
      </c>
      <c r="J311" s="229"/>
      <c r="K311" s="229"/>
      <c r="L311" s="229"/>
      <c r="M311" s="229"/>
      <c r="N311" s="229"/>
      <c r="O311" s="229"/>
      <c r="P311" s="229"/>
      <c r="Q311" s="229"/>
      <c r="R311" s="229" t="n">
        <v>0</v>
      </c>
    </row>
    <row r="312" customFormat="false" ht="15" hidden="true" customHeight="false" outlineLevel="0" collapsed="false">
      <c r="A312" s="507"/>
      <c r="B312" s="215"/>
      <c r="C312" s="229"/>
      <c r="D312" s="229"/>
      <c r="E312" s="218" t="s">
        <v>238</v>
      </c>
      <c r="F312" s="229"/>
      <c r="G312" s="229"/>
      <c r="H312" s="229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</row>
    <row r="313" customFormat="false" ht="14.45" hidden="true" customHeight="true" outlineLevel="0" collapsed="false">
      <c r="A313" s="555"/>
      <c r="B313" s="355" t="s">
        <v>94</v>
      </c>
      <c r="C313" s="292"/>
      <c r="D313" s="292"/>
      <c r="E313" s="292"/>
      <c r="F313" s="556" t="n">
        <f aca="false">H305+H308</f>
        <v>24170.859</v>
      </c>
      <c r="G313" s="556"/>
      <c r="H313" s="556"/>
      <c r="I313" s="341" t="n">
        <f aca="false">I311+I308+I305</f>
        <v>0</v>
      </c>
      <c r="J313" s="556" t="n">
        <f aca="false">K308+J305</f>
        <v>21973.43</v>
      </c>
      <c r="K313" s="556"/>
      <c r="L313" s="556" t="n">
        <f aca="false">M308+L305</f>
        <v>2197.429</v>
      </c>
      <c r="M313" s="556"/>
      <c r="N313" s="556"/>
      <c r="O313" s="556"/>
      <c r="P313" s="556"/>
      <c r="Q313" s="556"/>
      <c r="R313" s="297" t="n">
        <f aca="false">R308+R305</f>
        <v>0</v>
      </c>
    </row>
    <row r="314" customFormat="false" ht="15" hidden="true" customHeight="true" outlineLevel="0" collapsed="false">
      <c r="A314" s="557" t="s">
        <v>256</v>
      </c>
      <c r="B314" s="526" t="s">
        <v>257</v>
      </c>
      <c r="C314" s="229" t="s">
        <v>59</v>
      </c>
      <c r="D314" s="229"/>
      <c r="E314" s="230" t="s">
        <v>237</v>
      </c>
      <c r="F314" s="527"/>
      <c r="G314" s="527"/>
      <c r="H314" s="527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</row>
    <row r="315" customFormat="false" ht="75" hidden="true" customHeight="false" outlineLevel="0" collapsed="false">
      <c r="A315" s="557"/>
      <c r="B315" s="526" t="s">
        <v>258</v>
      </c>
      <c r="C315" s="229"/>
      <c r="D315" s="229"/>
      <c r="E315" s="218" t="s">
        <v>238</v>
      </c>
      <c r="F315" s="527"/>
      <c r="G315" s="527"/>
      <c r="H315" s="527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</row>
    <row r="316" customFormat="false" ht="42.75" hidden="true" customHeight="true" outlineLevel="0" collapsed="false">
      <c r="A316" s="557"/>
      <c r="B316" s="461"/>
      <c r="C316" s="229"/>
      <c r="D316" s="229" t="s">
        <v>259</v>
      </c>
      <c r="E316" s="230" t="s">
        <v>239</v>
      </c>
      <c r="F316" s="558"/>
      <c r="G316" s="558"/>
      <c r="H316" s="559" t="n">
        <f aca="false">H317+H318+H319</f>
        <v>34664.5</v>
      </c>
      <c r="I316" s="332" t="n">
        <f aca="false">I317+I318+I319</f>
        <v>0</v>
      </c>
      <c r="J316" s="669"/>
      <c r="K316" s="38" t="n">
        <f aca="false">K317+K318+K319</f>
        <v>0</v>
      </c>
      <c r="L316" s="560"/>
      <c r="M316" s="560"/>
      <c r="N316" s="560"/>
      <c r="O316" s="560"/>
      <c r="P316" s="560"/>
      <c r="Q316" s="38" t="n">
        <f aca="false">Q317+Q318+Q319</f>
        <v>34664.5</v>
      </c>
      <c r="R316" s="330" t="n">
        <f aca="false">R317+R318+R319</f>
        <v>0</v>
      </c>
    </row>
    <row r="317" customFormat="false" ht="15.75" hidden="true" customHeight="true" outlineLevel="0" collapsed="false">
      <c r="A317" s="557"/>
      <c r="B317" s="461"/>
      <c r="C317" s="229"/>
      <c r="D317" s="229"/>
      <c r="E317" s="230" t="s">
        <v>238</v>
      </c>
      <c r="F317" s="558" t="s">
        <v>95</v>
      </c>
      <c r="G317" s="558"/>
      <c r="H317" s="561" t="n">
        <f aca="false">I317+K317+Q317+R317</f>
        <v>11493</v>
      </c>
      <c r="I317" s="38"/>
      <c r="J317" s="670" t="s">
        <v>260</v>
      </c>
      <c r="K317" s="332"/>
      <c r="L317" s="29" t="s">
        <v>95</v>
      </c>
      <c r="M317" s="29"/>
      <c r="N317" s="29"/>
      <c r="O317" s="29"/>
      <c r="P317" s="29"/>
      <c r="Q317" s="188" t="n">
        <v>11493</v>
      </c>
      <c r="R317" s="332"/>
    </row>
    <row r="318" customFormat="false" ht="15.75" hidden="true" customHeight="true" outlineLevel="0" collapsed="false">
      <c r="A318" s="557"/>
      <c r="B318" s="461"/>
      <c r="C318" s="229"/>
      <c r="D318" s="229"/>
      <c r="E318" s="599"/>
      <c r="F318" s="558" t="s">
        <v>96</v>
      </c>
      <c r="G318" s="558"/>
      <c r="H318" s="561" t="n">
        <f aca="false">I318+K318+Q318+R318</f>
        <v>10958.5</v>
      </c>
      <c r="I318" s="38"/>
      <c r="J318" s="671" t="s">
        <v>96</v>
      </c>
      <c r="K318" s="38"/>
      <c r="L318" s="29" t="s">
        <v>96</v>
      </c>
      <c r="M318" s="29"/>
      <c r="N318" s="29"/>
      <c r="O318" s="29"/>
      <c r="P318" s="29"/>
      <c r="Q318" s="334" t="n">
        <v>10958.5</v>
      </c>
      <c r="R318" s="38"/>
    </row>
    <row r="319" customFormat="false" ht="15.75" hidden="true" customHeight="true" outlineLevel="0" collapsed="false">
      <c r="A319" s="557"/>
      <c r="B319" s="461"/>
      <c r="C319" s="229"/>
      <c r="D319" s="229"/>
      <c r="E319" s="601"/>
      <c r="F319" s="558" t="s">
        <v>97</v>
      </c>
      <c r="G319" s="558"/>
      <c r="H319" s="559" t="n">
        <f aca="false">I319+K319+Q319+R319</f>
        <v>12213</v>
      </c>
      <c r="I319" s="277"/>
      <c r="J319" s="672" t="s">
        <v>97</v>
      </c>
      <c r="K319" s="277"/>
      <c r="L319" s="29" t="s">
        <v>97</v>
      </c>
      <c r="M319" s="29"/>
      <c r="N319" s="29"/>
      <c r="O319" s="29"/>
      <c r="P319" s="29"/>
      <c r="Q319" s="334" t="n">
        <v>12213</v>
      </c>
      <c r="R319" s="277"/>
    </row>
    <row r="320" customFormat="false" ht="42.75" hidden="true" customHeight="true" outlineLevel="0" collapsed="false">
      <c r="A320" s="557"/>
      <c r="B320" s="461"/>
      <c r="C320" s="229"/>
      <c r="D320" s="229" t="s">
        <v>259</v>
      </c>
      <c r="E320" s="230" t="s">
        <v>240</v>
      </c>
      <c r="F320" s="562"/>
      <c r="G320" s="563"/>
      <c r="H320" s="559" t="n">
        <f aca="false">I320+K320+++R320+Q320</f>
        <v>36744.8</v>
      </c>
      <c r="I320" s="332" t="n">
        <f aca="false">I321+I322+I323</f>
        <v>0</v>
      </c>
      <c r="J320" s="669"/>
      <c r="K320" s="564" t="n">
        <f aca="false">K321+K322+K323</f>
        <v>0</v>
      </c>
      <c r="L320" s="29"/>
      <c r="M320" s="29"/>
      <c r="N320" s="29"/>
      <c r="O320" s="29"/>
      <c r="P320" s="29"/>
      <c r="Q320" s="334" t="n">
        <f aca="false">Q321+Q322+Q323</f>
        <v>36744.8</v>
      </c>
      <c r="R320" s="332" t="n">
        <f aca="false">R321+R322+R323</f>
        <v>0</v>
      </c>
    </row>
    <row r="321" customFormat="false" ht="15.75" hidden="true" customHeight="true" outlineLevel="0" collapsed="false">
      <c r="A321" s="557"/>
      <c r="B321" s="461"/>
      <c r="C321" s="229"/>
      <c r="D321" s="229"/>
      <c r="E321" s="230" t="s">
        <v>238</v>
      </c>
      <c r="F321" s="558" t="s">
        <v>95</v>
      </c>
      <c r="G321" s="558"/>
      <c r="H321" s="561" t="n">
        <f aca="false">I321+K321++R321+Q321</f>
        <v>12183</v>
      </c>
      <c r="I321" s="38" t="n">
        <v>0</v>
      </c>
      <c r="J321" s="670" t="s">
        <v>260</v>
      </c>
      <c r="K321" s="332" t="n">
        <v>0</v>
      </c>
      <c r="L321" s="565" t="s">
        <v>95</v>
      </c>
      <c r="M321" s="565"/>
      <c r="N321" s="565"/>
      <c r="O321" s="565"/>
      <c r="P321" s="565"/>
      <c r="Q321" s="334" t="n">
        <v>12183</v>
      </c>
      <c r="R321" s="38" t="n">
        <v>0</v>
      </c>
    </row>
    <row r="322" customFormat="false" ht="15.75" hidden="true" customHeight="true" outlineLevel="0" collapsed="false">
      <c r="A322" s="557"/>
      <c r="B322" s="461"/>
      <c r="C322" s="229"/>
      <c r="D322" s="229"/>
      <c r="E322" s="599"/>
      <c r="F322" s="558" t="s">
        <v>96</v>
      </c>
      <c r="G322" s="558"/>
      <c r="H322" s="561" t="n">
        <f aca="false">I322+K322++R322+Q322</f>
        <v>11616</v>
      </c>
      <c r="I322" s="38" t="n">
        <v>0</v>
      </c>
      <c r="J322" s="671" t="s">
        <v>96</v>
      </c>
      <c r="K322" s="38" t="n">
        <v>0</v>
      </c>
      <c r="L322" s="565" t="s">
        <v>96</v>
      </c>
      <c r="M322" s="565"/>
      <c r="N322" s="565"/>
      <c r="O322" s="565"/>
      <c r="P322" s="565"/>
      <c r="Q322" s="334" t="n">
        <v>11616</v>
      </c>
      <c r="R322" s="38" t="n">
        <v>0</v>
      </c>
    </row>
    <row r="323" customFormat="false" ht="15.75" hidden="true" customHeight="true" outlineLevel="0" collapsed="false">
      <c r="A323" s="557"/>
      <c r="B323" s="215"/>
      <c r="C323" s="229"/>
      <c r="D323" s="229"/>
      <c r="E323" s="601"/>
      <c r="F323" s="558" t="s">
        <v>97</v>
      </c>
      <c r="G323" s="558"/>
      <c r="H323" s="559" t="n">
        <f aca="false">I323+K323++R323+Q323</f>
        <v>12945.8</v>
      </c>
      <c r="I323" s="277" t="n">
        <v>0</v>
      </c>
      <c r="J323" s="672" t="s">
        <v>97</v>
      </c>
      <c r="K323" s="277" t="n">
        <v>0</v>
      </c>
      <c r="L323" s="565" t="s">
        <v>97</v>
      </c>
      <c r="M323" s="565"/>
      <c r="N323" s="565"/>
      <c r="O323" s="565"/>
      <c r="P323" s="565"/>
      <c r="Q323" s="334" t="n">
        <v>12945.8</v>
      </c>
      <c r="R323" s="38" t="n">
        <v>0</v>
      </c>
    </row>
    <row r="324" customFormat="false" ht="24" hidden="true" customHeight="true" outlineLevel="0" collapsed="false">
      <c r="A324" s="38"/>
      <c r="B324" s="545" t="s">
        <v>94</v>
      </c>
      <c r="C324" s="315"/>
      <c r="D324" s="315"/>
      <c r="E324" s="315"/>
      <c r="F324" s="566"/>
      <c r="G324" s="567"/>
      <c r="H324" s="347" t="n">
        <f aca="false">Q324+I324+K324+R324</f>
        <v>71409.3</v>
      </c>
      <c r="I324" s="568" t="n">
        <f aca="false">I325+I326+I327</f>
        <v>0</v>
      </c>
      <c r="J324" s="520"/>
      <c r="K324" s="568" t="n">
        <f aca="false">K325+K326+K327</f>
        <v>0</v>
      </c>
      <c r="L324" s="569"/>
      <c r="M324" s="569"/>
      <c r="N324" s="569"/>
      <c r="O324" s="569"/>
      <c r="P324" s="569"/>
      <c r="Q324" s="338" t="n">
        <f aca="false">Q325+Q326+Q327</f>
        <v>71409.3</v>
      </c>
      <c r="R324" s="339" t="n">
        <f aca="false">R325+R326+R327</f>
        <v>0</v>
      </c>
    </row>
    <row r="325" customFormat="false" ht="15.75" hidden="true" customHeight="true" outlineLevel="0" collapsed="false">
      <c r="A325" s="38"/>
      <c r="B325" s="545"/>
      <c r="C325" s="315"/>
      <c r="D325" s="315"/>
      <c r="E325" s="315"/>
      <c r="F325" s="570" t="s">
        <v>95</v>
      </c>
      <c r="G325" s="570"/>
      <c r="H325" s="347" t="n">
        <f aca="false">Q325+I325+K325+R325</f>
        <v>23676</v>
      </c>
      <c r="I325" s="568" t="n">
        <f aca="false">I317+I321</f>
        <v>0</v>
      </c>
      <c r="J325" s="520" t="s">
        <v>260</v>
      </c>
      <c r="K325" s="568" t="n">
        <f aca="false">K321+K317</f>
        <v>0</v>
      </c>
      <c r="L325" s="571" t="s">
        <v>95</v>
      </c>
      <c r="M325" s="571"/>
      <c r="N325" s="571"/>
      <c r="O325" s="571"/>
      <c r="P325" s="571"/>
      <c r="Q325" s="341" t="n">
        <f aca="false">Q317+Q321</f>
        <v>23676</v>
      </c>
      <c r="R325" s="339" t="n">
        <f aca="false">R317+R321</f>
        <v>0</v>
      </c>
    </row>
    <row r="326" customFormat="false" ht="15.75" hidden="true" customHeight="true" outlineLevel="0" collapsed="false">
      <c r="A326" s="38"/>
      <c r="B326" s="545"/>
      <c r="C326" s="315"/>
      <c r="D326" s="315"/>
      <c r="E326" s="315"/>
      <c r="F326" s="570" t="s">
        <v>96</v>
      </c>
      <c r="G326" s="570"/>
      <c r="H326" s="347" t="n">
        <f aca="false">Q326+I326+K326+R326</f>
        <v>22574.5</v>
      </c>
      <c r="I326" s="568" t="n">
        <f aca="false">I318+I322</f>
        <v>0</v>
      </c>
      <c r="J326" s="341" t="s">
        <v>96</v>
      </c>
      <c r="K326" s="568" t="n">
        <f aca="false">K322+K318</f>
        <v>0</v>
      </c>
      <c r="L326" s="572" t="s">
        <v>96</v>
      </c>
      <c r="M326" s="572"/>
      <c r="N326" s="572"/>
      <c r="O326" s="572"/>
      <c r="P326" s="572"/>
      <c r="Q326" s="341" t="n">
        <f aca="false">Q318+Q322</f>
        <v>22574.5</v>
      </c>
      <c r="R326" s="339" t="n">
        <f aca="false">R318+R322</f>
        <v>0</v>
      </c>
    </row>
    <row r="327" customFormat="false" ht="15.75" hidden="true" customHeight="true" outlineLevel="0" collapsed="false">
      <c r="A327" s="38"/>
      <c r="B327" s="545"/>
      <c r="C327" s="315"/>
      <c r="D327" s="315"/>
      <c r="E327" s="315"/>
      <c r="F327" s="570" t="s">
        <v>97</v>
      </c>
      <c r="G327" s="570"/>
      <c r="H327" s="347" t="n">
        <f aca="false">Q327+I327+K327+R327</f>
        <v>25158.8</v>
      </c>
      <c r="I327" s="568" t="n">
        <f aca="false">I319+I323</f>
        <v>0</v>
      </c>
      <c r="J327" s="341" t="s">
        <v>97</v>
      </c>
      <c r="K327" s="568" t="n">
        <f aca="false">K323+K319</f>
        <v>0</v>
      </c>
      <c r="L327" s="572" t="s">
        <v>97</v>
      </c>
      <c r="M327" s="572"/>
      <c r="N327" s="572"/>
      <c r="O327" s="572"/>
      <c r="P327" s="572"/>
      <c r="Q327" s="341" t="n">
        <f aca="false">Q323+Q319</f>
        <v>25158.8</v>
      </c>
      <c r="R327" s="339" t="n">
        <f aca="false">R319+R323</f>
        <v>0</v>
      </c>
    </row>
    <row r="328" customFormat="false" ht="42" hidden="true" customHeight="true" outlineLevel="0" collapsed="false">
      <c r="A328" s="507" t="s">
        <v>20</v>
      </c>
      <c r="B328" s="38" t="s">
        <v>61</v>
      </c>
      <c r="C328" s="229" t="s">
        <v>235</v>
      </c>
      <c r="D328" s="229" t="s">
        <v>261</v>
      </c>
      <c r="E328" s="230" t="s">
        <v>237</v>
      </c>
      <c r="F328" s="562"/>
      <c r="G328" s="563"/>
      <c r="H328" s="573" t="n">
        <f aca="false">I328+J328+L328+R328</f>
        <v>113.4</v>
      </c>
      <c r="I328" s="300"/>
      <c r="J328" s="300"/>
      <c r="K328" s="300"/>
      <c r="L328" s="29" t="n">
        <v>113.4</v>
      </c>
      <c r="M328" s="29"/>
      <c r="N328" s="29"/>
      <c r="O328" s="29"/>
      <c r="P328" s="29"/>
      <c r="Q328" s="29"/>
      <c r="R328" s="300"/>
    </row>
    <row r="329" customFormat="false" ht="15" hidden="true" customHeight="false" outlineLevel="0" collapsed="false">
      <c r="A329" s="507"/>
      <c r="B329" s="38"/>
      <c r="C329" s="229"/>
      <c r="D329" s="229"/>
      <c r="E329" s="218" t="s">
        <v>238</v>
      </c>
      <c r="F329" s="574"/>
      <c r="G329" s="575"/>
      <c r="H329" s="576"/>
      <c r="I329" s="300"/>
      <c r="J329" s="300"/>
      <c r="K329" s="300"/>
      <c r="L329" s="29"/>
      <c r="M329" s="29"/>
      <c r="N329" s="29"/>
      <c r="O329" s="29"/>
      <c r="P329" s="29"/>
      <c r="Q329" s="29"/>
      <c r="R329" s="300"/>
    </row>
    <row r="330" customFormat="false" ht="29.25" hidden="true" customHeight="true" outlineLevel="0" collapsed="false">
      <c r="A330" s="507"/>
      <c r="B330" s="38"/>
      <c r="C330" s="229"/>
      <c r="D330" s="229" t="s">
        <v>261</v>
      </c>
      <c r="E330" s="230" t="s">
        <v>239</v>
      </c>
      <c r="F330" s="577"/>
      <c r="G330" s="578"/>
      <c r="H330" s="573" t="n">
        <f aca="false">I330+J330+L330+R330</f>
        <v>1096.49</v>
      </c>
      <c r="I330" s="229"/>
      <c r="J330" s="229"/>
      <c r="K330" s="229"/>
      <c r="L330" s="29" t="n">
        <v>1096.49</v>
      </c>
      <c r="M330" s="29"/>
      <c r="N330" s="29"/>
      <c r="O330" s="29"/>
      <c r="P330" s="29"/>
      <c r="Q330" s="29"/>
      <c r="R330" s="229"/>
    </row>
    <row r="331" customFormat="false" ht="15" hidden="true" customHeight="false" outlineLevel="0" collapsed="false">
      <c r="A331" s="507"/>
      <c r="B331" s="38"/>
      <c r="C331" s="229"/>
      <c r="D331" s="229"/>
      <c r="E331" s="218" t="s">
        <v>238</v>
      </c>
      <c r="F331" s="574"/>
      <c r="G331" s="575"/>
      <c r="H331" s="576"/>
      <c r="I331" s="229"/>
      <c r="J331" s="229"/>
      <c r="K331" s="229"/>
      <c r="L331" s="29"/>
      <c r="M331" s="29"/>
      <c r="N331" s="29"/>
      <c r="O331" s="29"/>
      <c r="P331" s="29"/>
      <c r="Q331" s="29"/>
      <c r="R331" s="229"/>
    </row>
    <row r="332" customFormat="false" ht="15" hidden="true" customHeight="true" outlineLevel="0" collapsed="false">
      <c r="A332" s="507"/>
      <c r="B332" s="38"/>
      <c r="C332" s="229"/>
      <c r="D332" s="229" t="s">
        <v>261</v>
      </c>
      <c r="E332" s="230" t="s">
        <v>240</v>
      </c>
      <c r="F332" s="577"/>
      <c r="G332" s="578"/>
      <c r="H332" s="573" t="n">
        <f aca="false">I332+J332+L332+R332</f>
        <v>214</v>
      </c>
      <c r="I332" s="229"/>
      <c r="J332" s="229"/>
      <c r="K332" s="229"/>
      <c r="L332" s="29" t="n">
        <v>214</v>
      </c>
      <c r="M332" s="29"/>
      <c r="N332" s="29"/>
      <c r="O332" s="29"/>
      <c r="P332" s="29"/>
      <c r="Q332" s="29"/>
      <c r="R332" s="229"/>
    </row>
    <row r="333" customFormat="false" ht="15" hidden="true" customHeight="false" outlineLevel="0" collapsed="false">
      <c r="A333" s="507"/>
      <c r="B333" s="38"/>
      <c r="C333" s="229"/>
      <c r="D333" s="229"/>
      <c r="E333" s="230" t="s">
        <v>238</v>
      </c>
      <c r="F333" s="562"/>
      <c r="G333" s="563"/>
      <c r="H333" s="579"/>
      <c r="I333" s="229"/>
      <c r="J333" s="229"/>
      <c r="K333" s="229"/>
      <c r="L333" s="29"/>
      <c r="M333" s="29"/>
      <c r="N333" s="29"/>
      <c r="O333" s="29"/>
      <c r="P333" s="29"/>
      <c r="Q333" s="29"/>
      <c r="R333" s="229"/>
    </row>
    <row r="334" customFormat="false" ht="15" hidden="true" customHeight="false" outlineLevel="0" collapsed="false">
      <c r="A334" s="507"/>
      <c r="B334" s="38"/>
      <c r="C334" s="229"/>
      <c r="D334" s="229"/>
      <c r="E334" s="230"/>
      <c r="F334" s="562"/>
      <c r="G334" s="563"/>
      <c r="H334" s="579"/>
      <c r="I334" s="229"/>
      <c r="J334" s="229"/>
      <c r="K334" s="229"/>
      <c r="L334" s="29"/>
      <c r="M334" s="29"/>
      <c r="N334" s="29"/>
      <c r="O334" s="29"/>
      <c r="P334" s="29"/>
      <c r="Q334" s="29"/>
      <c r="R334" s="229"/>
    </row>
    <row r="335" customFormat="false" ht="15" hidden="true" customHeight="false" outlineLevel="0" collapsed="false">
      <c r="A335" s="507"/>
      <c r="B335" s="38"/>
      <c r="C335" s="229"/>
      <c r="D335" s="229"/>
      <c r="E335" s="230"/>
      <c r="F335" s="562"/>
      <c r="G335" s="563"/>
      <c r="H335" s="579"/>
      <c r="I335" s="229"/>
      <c r="J335" s="229"/>
      <c r="K335" s="229"/>
      <c r="L335" s="29"/>
      <c r="M335" s="29"/>
      <c r="N335" s="29"/>
      <c r="O335" s="29"/>
      <c r="P335" s="29"/>
      <c r="Q335" s="29"/>
      <c r="R335" s="229"/>
    </row>
    <row r="336" customFormat="false" ht="15" hidden="true" customHeight="false" outlineLevel="0" collapsed="false">
      <c r="A336" s="507"/>
      <c r="B336" s="38"/>
      <c r="C336" s="229"/>
      <c r="D336" s="229"/>
      <c r="E336" s="230"/>
      <c r="F336" s="562"/>
      <c r="G336" s="563"/>
      <c r="H336" s="579"/>
      <c r="I336" s="229"/>
      <c r="J336" s="229"/>
      <c r="K336" s="229"/>
      <c r="L336" s="29"/>
      <c r="M336" s="29"/>
      <c r="N336" s="29"/>
      <c r="O336" s="29"/>
      <c r="P336" s="29"/>
      <c r="Q336" s="29"/>
      <c r="R336" s="229"/>
    </row>
    <row r="337" customFormat="false" ht="15" hidden="true" customHeight="false" outlineLevel="0" collapsed="false">
      <c r="A337" s="507"/>
      <c r="B337" s="38"/>
      <c r="C337" s="229"/>
      <c r="D337" s="229"/>
      <c r="E337" s="230"/>
      <c r="F337" s="562"/>
      <c r="G337" s="563"/>
      <c r="H337" s="579"/>
      <c r="I337" s="229"/>
      <c r="J337" s="229"/>
      <c r="K337" s="229"/>
      <c r="L337" s="29"/>
      <c r="M337" s="29"/>
      <c r="N337" s="29"/>
      <c r="O337" s="29"/>
      <c r="P337" s="29"/>
      <c r="Q337" s="29"/>
      <c r="R337" s="229"/>
    </row>
    <row r="338" customFormat="false" ht="15" hidden="true" customHeight="false" outlineLevel="0" collapsed="false">
      <c r="A338" s="507"/>
      <c r="B338" s="38"/>
      <c r="C338" s="229"/>
      <c r="D338" s="229"/>
      <c r="E338" s="230"/>
      <c r="F338" s="562"/>
      <c r="G338" s="563"/>
      <c r="H338" s="579"/>
      <c r="I338" s="229"/>
      <c r="J338" s="229"/>
      <c r="K338" s="229"/>
      <c r="L338" s="29"/>
      <c r="M338" s="29"/>
      <c r="N338" s="29"/>
      <c r="O338" s="29"/>
      <c r="P338" s="29"/>
      <c r="Q338" s="29"/>
      <c r="R338" s="229"/>
    </row>
    <row r="339" customFormat="false" ht="15" hidden="true" customHeight="false" outlineLevel="0" collapsed="false">
      <c r="A339" s="507"/>
      <c r="B339" s="38"/>
      <c r="C339" s="229"/>
      <c r="D339" s="229"/>
      <c r="E339" s="230"/>
      <c r="F339" s="562"/>
      <c r="G339" s="563"/>
      <c r="H339" s="579"/>
      <c r="I339" s="229"/>
      <c r="J339" s="229"/>
      <c r="K339" s="229"/>
      <c r="L339" s="29"/>
      <c r="M339" s="29"/>
      <c r="N339" s="29"/>
      <c r="O339" s="29"/>
      <c r="P339" s="29"/>
      <c r="Q339" s="29"/>
      <c r="R339" s="229"/>
    </row>
    <row r="340" customFormat="false" ht="15" hidden="true" customHeight="false" outlineLevel="0" collapsed="false">
      <c r="A340" s="507"/>
      <c r="B340" s="38"/>
      <c r="C340" s="229"/>
      <c r="D340" s="229"/>
      <c r="E340" s="230"/>
      <c r="F340" s="562"/>
      <c r="G340" s="563"/>
      <c r="H340" s="579"/>
      <c r="I340" s="229"/>
      <c r="J340" s="229"/>
      <c r="K340" s="229"/>
      <c r="L340" s="29"/>
      <c r="M340" s="29"/>
      <c r="N340" s="29"/>
      <c r="O340" s="29"/>
      <c r="P340" s="29"/>
      <c r="Q340" s="29"/>
      <c r="R340" s="229"/>
    </row>
    <row r="341" customFormat="false" ht="8.25" hidden="true" customHeight="true" outlineLevel="0" collapsed="false">
      <c r="A341" s="507"/>
      <c r="B341" s="38"/>
      <c r="C341" s="229"/>
      <c r="D341" s="229"/>
      <c r="E341" s="218"/>
      <c r="F341" s="32"/>
      <c r="G341" s="188"/>
      <c r="H341" s="364"/>
      <c r="I341" s="229"/>
      <c r="J341" s="229"/>
      <c r="K341" s="229"/>
      <c r="L341" s="29"/>
      <c r="M341" s="29"/>
      <c r="N341" s="29"/>
      <c r="O341" s="29"/>
      <c r="P341" s="29"/>
      <c r="Q341" s="29"/>
      <c r="R341" s="229"/>
    </row>
    <row r="342" s="349" customFormat="true" ht="14.45" hidden="true" customHeight="true" outlineLevel="0" collapsed="false">
      <c r="A342" s="355"/>
      <c r="B342" s="355" t="s">
        <v>94</v>
      </c>
      <c r="C342" s="292"/>
      <c r="D342" s="292"/>
      <c r="E342" s="292"/>
      <c r="F342" s="520"/>
      <c r="G342" s="347"/>
      <c r="H342" s="348" t="n">
        <f aca="false">H332+H330+H328</f>
        <v>1423.89</v>
      </c>
      <c r="I342" s="341"/>
      <c r="J342" s="533"/>
      <c r="K342" s="533"/>
      <c r="L342" s="520" t="n">
        <v>599.2</v>
      </c>
      <c r="M342" s="347"/>
      <c r="N342" s="347"/>
      <c r="O342" s="347"/>
      <c r="P342" s="347"/>
      <c r="Q342" s="348" t="n">
        <f aca="false">L332+L330+L328</f>
        <v>1423.89</v>
      </c>
      <c r="R342" s="297" t="s">
        <v>177</v>
      </c>
    </row>
    <row r="343" customFormat="false" ht="15.75" hidden="true" customHeight="false" outlineLevel="0" collapsed="false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</row>
    <row r="344" customFormat="false" ht="15.75" hidden="true" customHeight="false" outlineLevel="0" collapsed="false">
      <c r="A344" s="391"/>
    </row>
    <row r="345" customFormat="false" ht="15.75" hidden="true" customHeight="false" outlineLevel="0" collapsed="false">
      <c r="A345" s="382"/>
    </row>
    <row r="346" customFormat="false" ht="15.75" hidden="true" customHeight="false" outlineLevel="0" collapsed="false">
      <c r="A346" s="381" t="s">
        <v>262</v>
      </c>
    </row>
    <row r="347" customFormat="false" ht="15.75" hidden="true" customHeight="false" outlineLevel="0" collapsed="false">
      <c r="A347" s="392" t="s">
        <v>263</v>
      </c>
      <c r="B347" s="392"/>
      <c r="C347" s="392"/>
      <c r="D347" s="392"/>
      <c r="E347" s="392"/>
      <c r="F347" s="392"/>
      <c r="G347" s="392"/>
    </row>
    <row r="348" customFormat="false" ht="15.75" hidden="true" customHeight="false" outlineLevel="0" collapsed="false">
      <c r="A348" s="382"/>
    </row>
    <row r="349" customFormat="false" ht="164.25" hidden="true" customHeight="true" outlineLevel="0" collapsed="false">
      <c r="A349" s="29" t="s">
        <v>183</v>
      </c>
      <c r="B349" s="29" t="s">
        <v>229</v>
      </c>
      <c r="C349" s="29" t="s">
        <v>81</v>
      </c>
      <c r="D349" s="29" t="s">
        <v>230</v>
      </c>
      <c r="E349" s="29" t="s">
        <v>83</v>
      </c>
      <c r="F349" s="29" t="s">
        <v>231</v>
      </c>
      <c r="G349" s="29"/>
      <c r="H349" s="29"/>
      <c r="I349" s="29"/>
      <c r="J349" s="29"/>
    </row>
    <row r="350" customFormat="false" ht="45" hidden="true" customHeight="false" outlineLevel="0" collapsed="false">
      <c r="A350" s="29"/>
      <c r="B350" s="29"/>
      <c r="C350" s="29"/>
      <c r="D350" s="29"/>
      <c r="E350" s="29"/>
      <c r="F350" s="35" t="s">
        <v>87</v>
      </c>
      <c r="G350" s="35" t="s">
        <v>88</v>
      </c>
      <c r="H350" s="35" t="s">
        <v>89</v>
      </c>
      <c r="I350" s="35" t="s">
        <v>233</v>
      </c>
      <c r="J350" s="225" t="s">
        <v>234</v>
      </c>
    </row>
    <row r="351" customFormat="false" ht="15" hidden="true" customHeight="false" outlineLevel="0" collapsed="false">
      <c r="A351" s="200" t="n">
        <v>1</v>
      </c>
      <c r="B351" s="200" t="n">
        <v>2</v>
      </c>
      <c r="C351" s="200" t="n">
        <v>3</v>
      </c>
      <c r="D351" s="200" t="n">
        <v>4</v>
      </c>
      <c r="E351" s="200" t="n">
        <v>5</v>
      </c>
      <c r="F351" s="200" t="n">
        <v>6</v>
      </c>
      <c r="G351" s="200" t="n">
        <v>7</v>
      </c>
      <c r="H351" s="200" t="n">
        <v>8</v>
      </c>
      <c r="I351" s="200" t="n">
        <v>9</v>
      </c>
      <c r="J351" s="225" t="n">
        <v>10</v>
      </c>
    </row>
    <row r="352" customFormat="false" ht="15" hidden="true" customHeight="true" outlineLevel="0" collapsed="false">
      <c r="A352" s="38" t="n">
        <v>2</v>
      </c>
      <c r="B352" s="526" t="s">
        <v>264</v>
      </c>
      <c r="C352" s="229" t="s">
        <v>265</v>
      </c>
      <c r="D352" s="38" t="s">
        <v>266</v>
      </c>
      <c r="E352" s="230" t="s">
        <v>237</v>
      </c>
      <c r="F352" s="315" t="n">
        <f aca="false">G352++H352+I352+J352</f>
        <v>141.8</v>
      </c>
      <c r="G352" s="315" t="n">
        <f aca="false">G365+G373</f>
        <v>0</v>
      </c>
      <c r="H352" s="315" t="n">
        <f aca="false">H365+H373</f>
        <v>0</v>
      </c>
      <c r="I352" s="315" t="n">
        <f aca="false">I365+I373</f>
        <v>141.8</v>
      </c>
      <c r="J352" s="315" t="n">
        <f aca="false">J365+J373</f>
        <v>0</v>
      </c>
    </row>
    <row r="353" customFormat="false" ht="60.75" hidden="true" customHeight="true" outlineLevel="0" collapsed="false">
      <c r="A353" s="38"/>
      <c r="B353" s="493" t="s">
        <v>65</v>
      </c>
      <c r="C353" s="229"/>
      <c r="D353" s="38"/>
      <c r="E353" s="218" t="s">
        <v>238</v>
      </c>
      <c r="F353" s="315"/>
      <c r="G353" s="315"/>
      <c r="H353" s="315"/>
      <c r="I353" s="315"/>
      <c r="J353" s="315"/>
    </row>
    <row r="354" customFormat="false" ht="58.5" hidden="true" customHeight="true" outlineLevel="0" collapsed="false">
      <c r="A354" s="38"/>
      <c r="B354" s="493"/>
      <c r="C354" s="352" t="s">
        <v>95</v>
      </c>
      <c r="D354" s="38"/>
      <c r="E354" s="207" t="s">
        <v>239</v>
      </c>
      <c r="F354" s="234" t="n">
        <f aca="false">G354++H354+I354+J354</f>
        <v>278.2</v>
      </c>
      <c r="G354" s="234" t="n">
        <f aca="false">G376</f>
        <v>0</v>
      </c>
      <c r="H354" s="234" t="n">
        <f aca="false">H376</f>
        <v>0</v>
      </c>
      <c r="I354" s="234" t="n">
        <f aca="false">I376</f>
        <v>278.2</v>
      </c>
      <c r="J354" s="234" t="n">
        <f aca="false">J376</f>
        <v>0</v>
      </c>
    </row>
    <row r="355" customFormat="false" ht="58.5" hidden="true" customHeight="true" outlineLevel="0" collapsed="false">
      <c r="A355" s="38"/>
      <c r="B355" s="493"/>
      <c r="C355" s="352" t="s">
        <v>96</v>
      </c>
      <c r="D355" s="38"/>
      <c r="E355" s="207"/>
      <c r="F355" s="234" t="n">
        <f aca="false">G355++H355+I355+J355</f>
        <v>993.7</v>
      </c>
      <c r="G355" s="234" t="n">
        <f aca="false">G377</f>
        <v>0</v>
      </c>
      <c r="H355" s="234" t="n">
        <f aca="false">H377</f>
        <v>0</v>
      </c>
      <c r="I355" s="234" t="n">
        <f aca="false">I377</f>
        <v>993.7</v>
      </c>
      <c r="J355" s="234" t="n">
        <f aca="false">J377</f>
        <v>0</v>
      </c>
    </row>
    <row r="356" customFormat="false" ht="58.5" hidden="true" customHeight="true" outlineLevel="0" collapsed="false">
      <c r="A356" s="38"/>
      <c r="B356" s="493"/>
      <c r="C356" s="352" t="s">
        <v>97</v>
      </c>
      <c r="D356" s="38"/>
      <c r="E356" s="207"/>
      <c r="F356" s="234" t="n">
        <f aca="false">G356++H356+I356+J356</f>
        <v>200.9</v>
      </c>
      <c r="G356" s="234" t="n">
        <f aca="false">G378</f>
        <v>0</v>
      </c>
      <c r="H356" s="234" t="n">
        <f aca="false">H378</f>
        <v>0</v>
      </c>
      <c r="I356" s="234" t="n">
        <f aca="false">I378</f>
        <v>200.9</v>
      </c>
      <c r="J356" s="234" t="n">
        <f aca="false">J378</f>
        <v>0</v>
      </c>
    </row>
    <row r="357" customFormat="false" ht="58.5" hidden="true" customHeight="true" outlineLevel="0" collapsed="false">
      <c r="A357" s="38"/>
      <c r="B357" s="213"/>
      <c r="C357" s="352" t="s">
        <v>267</v>
      </c>
      <c r="D357" s="38"/>
      <c r="E357" s="213"/>
      <c r="F357" s="234" t="n">
        <f aca="false">G357++H357+I357+J357</f>
        <v>360.5</v>
      </c>
      <c r="G357" s="237" t="n">
        <f aca="false">G367</f>
        <v>0</v>
      </c>
      <c r="H357" s="237" t="n">
        <f aca="false">H367</f>
        <v>0</v>
      </c>
      <c r="I357" s="237" t="n">
        <f aca="false">I367</f>
        <v>360.5</v>
      </c>
      <c r="J357" s="237" t="n">
        <f aca="false">J367</f>
        <v>0</v>
      </c>
    </row>
    <row r="358" customFormat="false" ht="15" hidden="true" customHeight="false" outlineLevel="0" collapsed="false">
      <c r="A358" s="38"/>
      <c r="B358" s="461"/>
      <c r="C358" s="274"/>
      <c r="D358" s="38"/>
      <c r="E358" s="292" t="s">
        <v>238</v>
      </c>
      <c r="F358" s="580" t="n">
        <f aca="false">F356+F355+F354+F357</f>
        <v>1833.3</v>
      </c>
      <c r="G358" s="580" t="n">
        <f aca="false">G356+G355+G354+G357</f>
        <v>0</v>
      </c>
      <c r="H358" s="580" t="n">
        <f aca="false">H356+H355+H354+H357</f>
        <v>0</v>
      </c>
      <c r="I358" s="580" t="n">
        <f aca="false">I356+I355+I354+I357</f>
        <v>1833.3</v>
      </c>
      <c r="J358" s="580" t="n">
        <f aca="false">J356+J355+J354+J357</f>
        <v>0</v>
      </c>
    </row>
    <row r="359" customFormat="false" ht="15" hidden="true" customHeight="false" outlineLevel="0" collapsed="false">
      <c r="A359" s="38"/>
      <c r="B359" s="461"/>
      <c r="C359" s="352" t="s">
        <v>95</v>
      </c>
      <c r="D359" s="38"/>
      <c r="E359" s="230" t="s">
        <v>240</v>
      </c>
      <c r="F359" s="234" t="n">
        <f aca="false">G359++H359+I359+J359</f>
        <v>226</v>
      </c>
      <c r="G359" s="234" t="n">
        <f aca="false">G381</f>
        <v>0</v>
      </c>
      <c r="H359" s="234" t="n">
        <f aca="false">H381</f>
        <v>0</v>
      </c>
      <c r="I359" s="234" t="n">
        <f aca="false">I381</f>
        <v>226</v>
      </c>
      <c r="J359" s="234" t="n">
        <f aca="false">J381</f>
        <v>0</v>
      </c>
    </row>
    <row r="360" customFormat="false" ht="15" hidden="true" customHeight="false" outlineLevel="0" collapsed="false">
      <c r="A360" s="38"/>
      <c r="B360" s="461"/>
      <c r="C360" s="352" t="s">
        <v>96</v>
      </c>
      <c r="D360" s="38"/>
      <c r="E360" s="230"/>
      <c r="F360" s="234" t="n">
        <f aca="false">G360++H360+I360+J360</f>
        <v>818</v>
      </c>
      <c r="G360" s="234" t="n">
        <f aca="false">G382</f>
        <v>0</v>
      </c>
      <c r="H360" s="234" t="n">
        <f aca="false">H382</f>
        <v>0</v>
      </c>
      <c r="I360" s="234" t="n">
        <f aca="false">I382</f>
        <v>818</v>
      </c>
      <c r="J360" s="234" t="n">
        <f aca="false">J382</f>
        <v>0</v>
      </c>
    </row>
    <row r="361" customFormat="false" ht="15" hidden="true" customHeight="false" outlineLevel="0" collapsed="false">
      <c r="A361" s="38"/>
      <c r="B361" s="461"/>
      <c r="C361" s="352" t="s">
        <v>97</v>
      </c>
      <c r="D361" s="38"/>
      <c r="E361" s="230"/>
      <c r="F361" s="234" t="n">
        <f aca="false">G361++H361+I361+J361</f>
        <v>213.1</v>
      </c>
      <c r="G361" s="234" t="n">
        <f aca="false">G383</f>
        <v>0</v>
      </c>
      <c r="H361" s="234" t="n">
        <f aca="false">H383</f>
        <v>0</v>
      </c>
      <c r="I361" s="234" t="n">
        <f aca="false">I383</f>
        <v>213.1</v>
      </c>
      <c r="J361" s="234" t="n">
        <f aca="false">J383</f>
        <v>0</v>
      </c>
    </row>
    <row r="362" customFormat="false" ht="15" hidden="true" customHeight="false" outlineLevel="0" collapsed="false">
      <c r="A362" s="38"/>
      <c r="B362" s="461"/>
      <c r="C362" s="352" t="s">
        <v>267</v>
      </c>
      <c r="D362" s="38"/>
      <c r="E362" s="230"/>
      <c r="F362" s="234" t="n">
        <f aca="false">G362++H362+I362+J362</f>
        <v>282.2</v>
      </c>
      <c r="G362" s="581" t="n">
        <f aca="false">G369</f>
        <v>0</v>
      </c>
      <c r="H362" s="234" t="n">
        <f aca="false">H369</f>
        <v>0</v>
      </c>
      <c r="I362" s="234" t="n">
        <f aca="false">I369</f>
        <v>282.2</v>
      </c>
      <c r="J362" s="234" t="n">
        <f aca="false">J369</f>
        <v>0</v>
      </c>
    </row>
    <row r="363" customFormat="false" ht="15" hidden="true" customHeight="false" outlineLevel="0" collapsed="false">
      <c r="A363" s="38"/>
      <c r="B363" s="215"/>
      <c r="C363" s="277"/>
      <c r="D363" s="38"/>
      <c r="E363" s="218" t="s">
        <v>238</v>
      </c>
      <c r="F363" s="582" t="n">
        <f aca="false">F361+F360+F359+F362</f>
        <v>1539.3</v>
      </c>
      <c r="G363" s="268" t="n">
        <f aca="false">G361+G360+G359+G362</f>
        <v>0</v>
      </c>
      <c r="H363" s="268" t="n">
        <f aca="false">H361+H360+H359+H362</f>
        <v>0</v>
      </c>
      <c r="I363" s="268" t="n">
        <f aca="false">I361+I360+I359+I362</f>
        <v>1539.3</v>
      </c>
      <c r="J363" s="268" t="n">
        <f aca="false">J361+J360+J359+J362</f>
        <v>0</v>
      </c>
    </row>
    <row r="364" customFormat="false" ht="15" hidden="true" customHeight="false" outlineLevel="0" collapsed="false">
      <c r="A364" s="355"/>
      <c r="B364" s="355" t="s">
        <v>94</v>
      </c>
      <c r="C364" s="355"/>
      <c r="D364" s="292"/>
      <c r="E364" s="292"/>
      <c r="F364" s="583" t="n">
        <f aca="false">F363+F358+F352</f>
        <v>3514.4</v>
      </c>
      <c r="G364" s="583" t="n">
        <f aca="false">G363+G358+G352</f>
        <v>0</v>
      </c>
      <c r="H364" s="583" t="n">
        <f aca="false">H363+H358+H352</f>
        <v>0</v>
      </c>
      <c r="I364" s="583" t="n">
        <f aca="false">I363+I358+I352</f>
        <v>3514.4</v>
      </c>
      <c r="J364" s="533" t="n">
        <f aca="false">J363+J358+J352</f>
        <v>0</v>
      </c>
    </row>
    <row r="365" customFormat="false" ht="15.75" hidden="true" customHeight="true" outlineLevel="0" collapsed="false">
      <c r="A365" s="584" t="s">
        <v>268</v>
      </c>
      <c r="B365" s="214" t="s">
        <v>269</v>
      </c>
      <c r="C365" s="229" t="s">
        <v>265</v>
      </c>
      <c r="D365" s="38" t="s">
        <v>270</v>
      </c>
      <c r="E365" s="230" t="s">
        <v>237</v>
      </c>
      <c r="F365" s="299" t="n">
        <f aca="false">G365+H365+I365+J365</f>
        <v>141.8</v>
      </c>
      <c r="G365" s="384" t="n">
        <v>0</v>
      </c>
      <c r="H365" s="384" t="n">
        <v>0</v>
      </c>
      <c r="I365" s="300" t="n">
        <v>141.8</v>
      </c>
      <c r="J365" s="384" t="n">
        <v>0</v>
      </c>
    </row>
    <row r="366" customFormat="false" ht="60" hidden="true" customHeight="false" outlineLevel="0" collapsed="false">
      <c r="A366" s="584"/>
      <c r="B366" s="213" t="s">
        <v>271</v>
      </c>
      <c r="C366" s="229"/>
      <c r="D366" s="38"/>
      <c r="E366" s="218" t="s">
        <v>238</v>
      </c>
      <c r="F366" s="299"/>
      <c r="G366" s="384"/>
      <c r="H366" s="384"/>
      <c r="I366" s="300"/>
      <c r="J366" s="384"/>
    </row>
    <row r="367" customFormat="false" ht="15" hidden="true" customHeight="false" outlineLevel="0" collapsed="false">
      <c r="A367" s="584"/>
      <c r="B367" s="461"/>
      <c r="C367" s="229"/>
      <c r="D367" s="38"/>
      <c r="E367" s="230" t="s">
        <v>239</v>
      </c>
      <c r="F367" s="281" t="n">
        <f aca="false">G367+H367+I367+J367</f>
        <v>360.5</v>
      </c>
      <c r="G367" s="30" t="n">
        <v>0</v>
      </c>
      <c r="H367" s="30" t="n">
        <v>0</v>
      </c>
      <c r="I367" s="229" t="n">
        <v>360.5</v>
      </c>
      <c r="J367" s="30" t="n">
        <v>0</v>
      </c>
    </row>
    <row r="368" customFormat="false" ht="15" hidden="true" customHeight="false" outlineLevel="0" collapsed="false">
      <c r="A368" s="584"/>
      <c r="B368" s="461"/>
      <c r="C368" s="229"/>
      <c r="D368" s="38"/>
      <c r="E368" s="218" t="s">
        <v>238</v>
      </c>
      <c r="F368" s="281"/>
      <c r="G368" s="30"/>
      <c r="H368" s="30"/>
      <c r="I368" s="229"/>
      <c r="J368" s="30"/>
    </row>
    <row r="369" customFormat="false" ht="15" hidden="true" customHeight="false" outlineLevel="0" collapsed="false">
      <c r="A369" s="584"/>
      <c r="B369" s="461"/>
      <c r="C369" s="229"/>
      <c r="D369" s="38"/>
      <c r="E369" s="230" t="s">
        <v>240</v>
      </c>
      <c r="F369" s="281" t="n">
        <f aca="false">G369+H369+I369+J369</f>
        <v>282.2</v>
      </c>
      <c r="G369" s="30" t="n">
        <v>0</v>
      </c>
      <c r="H369" s="30" t="n">
        <v>0</v>
      </c>
      <c r="I369" s="229" t="n">
        <v>282.2</v>
      </c>
      <c r="J369" s="30" t="n">
        <v>0</v>
      </c>
    </row>
    <row r="370" customFormat="false" ht="15" hidden="true" customHeight="false" outlineLevel="0" collapsed="false">
      <c r="A370" s="584"/>
      <c r="B370" s="215"/>
      <c r="C370" s="229"/>
      <c r="D370" s="38"/>
      <c r="E370" s="218" t="s">
        <v>238</v>
      </c>
      <c r="F370" s="281"/>
      <c r="G370" s="30"/>
      <c r="H370" s="30"/>
      <c r="I370" s="229"/>
      <c r="J370" s="30"/>
    </row>
    <row r="371" customFormat="false" ht="15.75" hidden="true" customHeight="false" outlineLevel="0" collapsed="false">
      <c r="A371" s="355"/>
      <c r="B371" s="355" t="s">
        <v>94</v>
      </c>
      <c r="C371" s="355"/>
      <c r="D371" s="358"/>
      <c r="E371" s="358"/>
      <c r="F371" s="360" t="n">
        <f aca="false">F369+F367+F365</f>
        <v>784.5</v>
      </c>
      <c r="G371" s="360" t="n">
        <f aca="false">G369+G367+G365</f>
        <v>0</v>
      </c>
      <c r="H371" s="360" t="n">
        <f aca="false">H369+H367+H365</f>
        <v>0</v>
      </c>
      <c r="I371" s="360" t="n">
        <f aca="false">I369+I367+I365</f>
        <v>784.5</v>
      </c>
      <c r="J371" s="360" t="n">
        <f aca="false">J369+J367+J365</f>
        <v>0</v>
      </c>
    </row>
    <row r="372" customFormat="false" ht="15.75" hidden="true" customHeight="false" outlineLevel="0" collapsed="false">
      <c r="A372" s="391"/>
    </row>
    <row r="373" customFormat="false" ht="15.75" hidden="true" customHeight="true" outlineLevel="0" collapsed="false">
      <c r="A373" s="585" t="s">
        <v>39</v>
      </c>
      <c r="B373" s="30" t="s">
        <v>272</v>
      </c>
      <c r="C373" s="38"/>
      <c r="D373" s="38"/>
      <c r="E373" s="361" t="s">
        <v>237</v>
      </c>
      <c r="F373" s="29" t="n">
        <v>0</v>
      </c>
      <c r="G373" s="30" t="n">
        <v>0</v>
      </c>
      <c r="H373" s="30" t="n">
        <v>0</v>
      </c>
      <c r="I373" s="29" t="n">
        <v>0</v>
      </c>
      <c r="J373" s="30" t="n">
        <v>0</v>
      </c>
    </row>
    <row r="374" customFormat="false" ht="60.75" hidden="true" customHeight="true" outlineLevel="0" collapsed="false">
      <c r="A374" s="585"/>
      <c r="B374" s="30"/>
      <c r="C374" s="38"/>
      <c r="D374" s="38"/>
      <c r="E374" s="218" t="s">
        <v>238</v>
      </c>
      <c r="F374" s="29"/>
      <c r="G374" s="30"/>
      <c r="H374" s="30"/>
      <c r="I374" s="29"/>
      <c r="J374" s="30"/>
    </row>
    <row r="375" customFormat="false" ht="47.25" hidden="true" customHeight="true" outlineLevel="0" collapsed="false">
      <c r="A375" s="585"/>
      <c r="B375" s="30"/>
      <c r="C375" s="332"/>
      <c r="D375" s="207" t="s">
        <v>273</v>
      </c>
      <c r="E375" s="207" t="s">
        <v>239</v>
      </c>
      <c r="F375" s="268" t="n">
        <f aca="false">F376+F377+F378</f>
        <v>1472.8</v>
      </c>
      <c r="G375" s="264" t="n">
        <f aca="false">G376+G377+G378</f>
        <v>0</v>
      </c>
      <c r="H375" s="264" t="n">
        <f aca="false">H376+H377+H378</f>
        <v>0</v>
      </c>
      <c r="I375" s="264" t="n">
        <f aca="false">I376+I377+I378</f>
        <v>1472.8</v>
      </c>
      <c r="J375" s="264" t="n">
        <f aca="false">J376+J377+J378</f>
        <v>0</v>
      </c>
    </row>
    <row r="376" customFormat="false" ht="30" hidden="true" customHeight="true" outlineLevel="0" collapsed="false">
      <c r="A376" s="585"/>
      <c r="B376" s="30"/>
      <c r="C376" s="352" t="s">
        <v>95</v>
      </c>
      <c r="D376" s="207"/>
      <c r="E376" s="207"/>
      <c r="F376" s="282" t="n">
        <f aca="false">G376+H376+I376+J376</f>
        <v>278.2</v>
      </c>
      <c r="G376" s="270" t="n">
        <v>0</v>
      </c>
      <c r="H376" s="270" t="n">
        <v>0</v>
      </c>
      <c r="I376" s="274" t="n">
        <v>278.2</v>
      </c>
      <c r="J376" s="270" t="n">
        <v>0</v>
      </c>
    </row>
    <row r="377" customFormat="false" ht="30" hidden="true" customHeight="true" outlineLevel="0" collapsed="false">
      <c r="A377" s="585"/>
      <c r="B377" s="30"/>
      <c r="C377" s="352" t="s">
        <v>96</v>
      </c>
      <c r="D377" s="207"/>
      <c r="E377" s="207"/>
      <c r="F377" s="282" t="n">
        <f aca="false">G377+H377+I377+J377</f>
        <v>993.7</v>
      </c>
      <c r="G377" s="270" t="n">
        <v>0</v>
      </c>
      <c r="H377" s="270" t="n">
        <v>0</v>
      </c>
      <c r="I377" s="274" t="n">
        <v>993.7</v>
      </c>
      <c r="J377" s="270" t="n">
        <v>0</v>
      </c>
    </row>
    <row r="378" customFormat="false" ht="25.5" hidden="true" customHeight="true" outlineLevel="0" collapsed="false">
      <c r="A378" s="585"/>
      <c r="B378" s="30"/>
      <c r="C378" s="352" t="s">
        <v>97</v>
      </c>
      <c r="D378" s="207"/>
      <c r="E378" s="207"/>
      <c r="F378" s="282" t="n">
        <f aca="false">G378+H378+I378+J378</f>
        <v>200.9</v>
      </c>
      <c r="G378" s="270" t="n">
        <v>0</v>
      </c>
      <c r="H378" s="270" t="n">
        <v>0</v>
      </c>
      <c r="I378" s="274" t="n">
        <v>200.9</v>
      </c>
      <c r="J378" s="270" t="n">
        <v>0</v>
      </c>
    </row>
    <row r="379" customFormat="false" ht="15.75" hidden="true" customHeight="true" outlineLevel="0" collapsed="false">
      <c r="A379" s="585"/>
      <c r="B379" s="30"/>
      <c r="C379" s="274"/>
      <c r="D379" s="207"/>
      <c r="E379" s="218" t="s">
        <v>238</v>
      </c>
      <c r="F379" s="277"/>
      <c r="G379" s="160"/>
      <c r="H379" s="160"/>
      <c r="I379" s="277"/>
      <c r="J379" s="160"/>
    </row>
    <row r="380" customFormat="false" ht="15" hidden="true" customHeight="true" outlineLevel="0" collapsed="false">
      <c r="A380" s="585"/>
      <c r="B380" s="30"/>
      <c r="C380" s="332"/>
      <c r="D380" s="362"/>
      <c r="E380" s="230" t="s">
        <v>240</v>
      </c>
      <c r="F380" s="268" t="n">
        <f aca="false">G380+H380+I380+J380</f>
        <v>1257.1</v>
      </c>
      <c r="G380" s="264" t="n">
        <f aca="false">G381+G382+G383</f>
        <v>0</v>
      </c>
      <c r="H380" s="264" t="n">
        <f aca="false">H381+H382+H383</f>
        <v>0</v>
      </c>
      <c r="I380" s="264" t="n">
        <f aca="false">I381+I382+I383</f>
        <v>1257.1</v>
      </c>
      <c r="J380" s="264" t="n">
        <f aca="false">J381+J382+J383</f>
        <v>0</v>
      </c>
    </row>
    <row r="381" customFormat="false" ht="15" hidden="true" customHeight="true" outlineLevel="0" collapsed="false">
      <c r="A381" s="585"/>
      <c r="B381" s="30"/>
      <c r="C381" s="352" t="s">
        <v>95</v>
      </c>
      <c r="D381" s="362"/>
      <c r="E381" s="230"/>
      <c r="F381" s="282" t="n">
        <f aca="false">G381+H381+I381+J381</f>
        <v>226</v>
      </c>
      <c r="G381" s="270" t="n">
        <v>0</v>
      </c>
      <c r="H381" s="270" t="n">
        <v>0</v>
      </c>
      <c r="I381" s="274" t="n">
        <v>226</v>
      </c>
      <c r="J381" s="270" t="n">
        <v>0</v>
      </c>
    </row>
    <row r="382" customFormat="false" ht="15" hidden="true" customHeight="true" outlineLevel="0" collapsed="false">
      <c r="A382" s="585"/>
      <c r="B382" s="30"/>
      <c r="C382" s="352" t="s">
        <v>96</v>
      </c>
      <c r="D382" s="362"/>
      <c r="E382" s="230"/>
      <c r="F382" s="282" t="n">
        <f aca="false">G382+H382+I382+J382</f>
        <v>818</v>
      </c>
      <c r="G382" s="270" t="n">
        <v>0</v>
      </c>
      <c r="H382" s="270" t="n">
        <v>0</v>
      </c>
      <c r="I382" s="274" t="n">
        <v>818</v>
      </c>
      <c r="J382" s="270" t="n">
        <v>0</v>
      </c>
    </row>
    <row r="383" customFormat="false" ht="15.75" hidden="true" customHeight="true" outlineLevel="0" collapsed="false">
      <c r="A383" s="585"/>
      <c r="B383" s="30"/>
      <c r="C383" s="363" t="s">
        <v>97</v>
      </c>
      <c r="D383" s="364"/>
      <c r="E383" s="218" t="s">
        <v>238</v>
      </c>
      <c r="F383" s="282" t="n">
        <f aca="false">G383+H383+I383+J383</f>
        <v>213.1</v>
      </c>
      <c r="G383" s="160" t="n">
        <v>0</v>
      </c>
      <c r="H383" s="160" t="n">
        <v>0</v>
      </c>
      <c r="I383" s="277" t="n">
        <v>213.1</v>
      </c>
      <c r="J383" s="160" t="n">
        <v>0</v>
      </c>
    </row>
    <row r="384" customFormat="false" ht="15.75" hidden="true" customHeight="false" outlineLevel="0" collapsed="false">
      <c r="A384" s="358"/>
      <c r="B384" s="358" t="s">
        <v>110</v>
      </c>
      <c r="C384" s="358"/>
      <c r="D384" s="358"/>
      <c r="E384" s="358"/>
      <c r="F384" s="295" t="n">
        <f aca="false">F380+F375+F373</f>
        <v>2729.9</v>
      </c>
      <c r="G384" s="586" t="n">
        <f aca="false">G380+G375+G373</f>
        <v>0</v>
      </c>
      <c r="H384" s="360" t="n">
        <f aca="false">H380+H375+H373</f>
        <v>0</v>
      </c>
      <c r="I384" s="360" t="n">
        <f aca="false">I380+I375+I373</f>
        <v>2729.9</v>
      </c>
      <c r="J384" s="360" t="n">
        <f aca="false">J380+J375+J373</f>
        <v>0</v>
      </c>
    </row>
    <row r="385" customFormat="false" ht="15.75" hidden="true" customHeight="false" outlineLevel="0" collapsed="false">
      <c r="A385" s="381"/>
    </row>
    <row r="386" customFormat="false" ht="15.75" hidden="true" customHeight="false" outlineLevel="0" collapsed="false">
      <c r="A386" s="381"/>
    </row>
    <row r="387" customFormat="false" ht="15.75" hidden="true" customHeight="false" outlineLevel="0" collapsed="false">
      <c r="A387" s="381"/>
    </row>
    <row r="388" customFormat="false" ht="15.75" hidden="true" customHeight="false" outlineLevel="0" collapsed="false">
      <c r="A388" s="381"/>
    </row>
    <row r="389" customFormat="false" ht="15.75" hidden="true" customHeight="false" outlineLevel="0" collapsed="false">
      <c r="A389" s="381"/>
    </row>
    <row r="390" customFormat="false" ht="15.75" hidden="true" customHeight="false" outlineLevel="0" collapsed="false">
      <c r="A390" s="381" t="s">
        <v>274</v>
      </c>
    </row>
    <row r="391" customFormat="false" ht="15.75" hidden="true" customHeight="false" outlineLevel="0" collapsed="false">
      <c r="A391" s="382"/>
    </row>
    <row r="392" customFormat="false" ht="15.75" hidden="true" customHeight="false" outlineLevel="0" collapsed="false">
      <c r="A392" s="392" t="s">
        <v>275</v>
      </c>
      <c r="B392" s="392"/>
      <c r="C392" s="392"/>
      <c r="D392" s="392"/>
      <c r="E392" s="392"/>
      <c r="F392" s="392"/>
      <c r="G392" s="392"/>
    </row>
    <row r="393" customFormat="false" ht="15.75" hidden="true" customHeight="false" outlineLevel="0" collapsed="false">
      <c r="A393" s="382"/>
    </row>
    <row r="394" customFormat="false" ht="164.25" hidden="true" customHeight="true" outlineLevel="0" collapsed="false">
      <c r="A394" s="29" t="s">
        <v>183</v>
      </c>
      <c r="B394" s="29" t="s">
        <v>229</v>
      </c>
      <c r="C394" s="29" t="s">
        <v>81</v>
      </c>
      <c r="D394" s="29" t="s">
        <v>230</v>
      </c>
      <c r="E394" s="29" t="s">
        <v>83</v>
      </c>
      <c r="F394" s="29" t="s">
        <v>231</v>
      </c>
      <c r="G394" s="29"/>
      <c r="H394" s="29"/>
      <c r="I394" s="29"/>
      <c r="J394" s="29"/>
    </row>
    <row r="395" customFormat="false" ht="45" hidden="true" customHeight="false" outlineLevel="0" collapsed="false">
      <c r="A395" s="29"/>
      <c r="B395" s="29"/>
      <c r="C395" s="29"/>
      <c r="D395" s="29"/>
      <c r="E395" s="29"/>
      <c r="F395" s="35" t="s">
        <v>87</v>
      </c>
      <c r="G395" s="35" t="s">
        <v>88</v>
      </c>
      <c r="H395" s="35" t="s">
        <v>89</v>
      </c>
      <c r="I395" s="35" t="s">
        <v>233</v>
      </c>
      <c r="J395" s="225" t="s">
        <v>234</v>
      </c>
    </row>
    <row r="396" customFormat="false" ht="15" hidden="true" customHeight="false" outlineLevel="0" collapsed="false">
      <c r="A396" s="200" t="n">
        <v>1</v>
      </c>
      <c r="B396" s="200" t="n">
        <v>2</v>
      </c>
      <c r="C396" s="200" t="n">
        <v>3</v>
      </c>
      <c r="D396" s="200" t="n">
        <v>4</v>
      </c>
      <c r="E396" s="200" t="n">
        <v>5</v>
      </c>
      <c r="F396" s="200" t="n">
        <v>6</v>
      </c>
      <c r="G396" s="200" t="n">
        <v>7</v>
      </c>
      <c r="H396" s="200" t="n">
        <v>8</v>
      </c>
      <c r="I396" s="200" t="n">
        <v>9</v>
      </c>
      <c r="J396" s="225" t="n">
        <v>10</v>
      </c>
    </row>
    <row r="397" customFormat="false" ht="15" hidden="true" customHeight="true" outlineLevel="0" collapsed="false">
      <c r="A397" s="38" t="n">
        <v>3</v>
      </c>
      <c r="B397" s="526" t="s">
        <v>69</v>
      </c>
      <c r="C397" s="229" t="s">
        <v>276</v>
      </c>
      <c r="D397" s="229" t="s">
        <v>277</v>
      </c>
      <c r="E397" s="230" t="s">
        <v>237</v>
      </c>
      <c r="F397" s="236" t="n">
        <f aca="false">G397+H397+I397+J397</f>
        <v>832.375</v>
      </c>
      <c r="G397" s="236" t="n">
        <f aca="false">G404</f>
        <v>0</v>
      </c>
      <c r="H397" s="367"/>
      <c r="I397" s="236" t="n">
        <f aca="false">I404</f>
        <v>832.375</v>
      </c>
      <c r="J397" s="236" t="n">
        <f aca="false">J404</f>
        <v>0</v>
      </c>
    </row>
    <row r="398" customFormat="false" ht="60" hidden="true" customHeight="false" outlineLevel="0" collapsed="false">
      <c r="A398" s="38"/>
      <c r="B398" s="526" t="s">
        <v>71</v>
      </c>
      <c r="C398" s="229"/>
      <c r="D398" s="229"/>
      <c r="E398" s="218" t="s">
        <v>238</v>
      </c>
      <c r="F398" s="236"/>
      <c r="G398" s="236"/>
      <c r="H398" s="367"/>
      <c r="I398" s="236"/>
      <c r="J398" s="236"/>
    </row>
    <row r="399" customFormat="false" ht="15" hidden="true" customHeight="false" outlineLevel="0" collapsed="false">
      <c r="A399" s="38"/>
      <c r="B399" s="461"/>
      <c r="C399" s="229"/>
      <c r="D399" s="229"/>
      <c r="E399" s="230" t="s">
        <v>239</v>
      </c>
      <c r="F399" s="236" t="n">
        <f aca="false">G399+H399+I399+J399</f>
        <v>1057.2</v>
      </c>
      <c r="G399" s="236" t="n">
        <f aca="false">G407</f>
        <v>0</v>
      </c>
      <c r="H399" s="367"/>
      <c r="I399" s="236" t="n">
        <f aca="false">I407</f>
        <v>1057.2</v>
      </c>
      <c r="J399" s="236" t="n">
        <f aca="false">J407</f>
        <v>0</v>
      </c>
    </row>
    <row r="400" customFormat="false" ht="15" hidden="true" customHeight="false" outlineLevel="0" collapsed="false">
      <c r="A400" s="38"/>
      <c r="B400" s="461"/>
      <c r="C400" s="229"/>
      <c r="D400" s="229"/>
      <c r="E400" s="218" t="s">
        <v>238</v>
      </c>
      <c r="F400" s="236"/>
      <c r="G400" s="236"/>
      <c r="H400" s="367"/>
      <c r="I400" s="236"/>
      <c r="J400" s="236"/>
    </row>
    <row r="401" customFormat="false" ht="15" hidden="true" customHeight="false" outlineLevel="0" collapsed="false">
      <c r="A401" s="38"/>
      <c r="B401" s="461"/>
      <c r="C401" s="229"/>
      <c r="D401" s="229"/>
      <c r="E401" s="230" t="s">
        <v>240</v>
      </c>
      <c r="F401" s="236" t="n">
        <f aca="false">G401+H401+I401+J401</f>
        <v>1013.1</v>
      </c>
      <c r="G401" s="236" t="n">
        <f aca="false">G409</f>
        <v>0</v>
      </c>
      <c r="H401" s="367"/>
      <c r="I401" s="236" t="n">
        <f aca="false">I409</f>
        <v>1013.1</v>
      </c>
      <c r="J401" s="236" t="n">
        <f aca="false">J409</f>
        <v>0</v>
      </c>
    </row>
    <row r="402" customFormat="false" ht="15" hidden="true" customHeight="false" outlineLevel="0" collapsed="false">
      <c r="A402" s="38"/>
      <c r="B402" s="215"/>
      <c r="C402" s="229"/>
      <c r="D402" s="229"/>
      <c r="E402" s="218" t="s">
        <v>238</v>
      </c>
      <c r="F402" s="236"/>
      <c r="G402" s="236"/>
      <c r="H402" s="367"/>
      <c r="I402" s="236"/>
      <c r="J402" s="236"/>
    </row>
    <row r="403" customFormat="false" ht="15" hidden="true" customHeight="false" outlineLevel="0" collapsed="false">
      <c r="A403" s="32"/>
      <c r="B403" s="32" t="s">
        <v>94</v>
      </c>
      <c r="C403" s="32"/>
      <c r="D403" s="218"/>
      <c r="E403" s="32"/>
      <c r="F403" s="587" t="n">
        <f aca="false">F401+F399+F397</f>
        <v>2902.675</v>
      </c>
      <c r="G403" s="587" t="n">
        <f aca="false">G401+G399+G397</f>
        <v>0</v>
      </c>
      <c r="H403" s="587" t="n">
        <f aca="false">H401+H399+H397</f>
        <v>0</v>
      </c>
      <c r="I403" s="587" t="n">
        <f aca="false">I401+I399+I397</f>
        <v>2902.675</v>
      </c>
      <c r="J403" s="587" t="n">
        <f aca="false">J401+J399+J397</f>
        <v>0</v>
      </c>
    </row>
    <row r="404" customFormat="false" ht="15" hidden="true" customHeight="true" outlineLevel="0" collapsed="false">
      <c r="A404" s="588" t="n">
        <v>41642</v>
      </c>
      <c r="B404" s="526" t="s">
        <v>278</v>
      </c>
      <c r="C404" s="229" t="s">
        <v>276</v>
      </c>
      <c r="D404" s="229" t="s">
        <v>279</v>
      </c>
      <c r="E404" s="230"/>
      <c r="F404" s="283" t="n">
        <f aca="false">G404+H404+I404+J404</f>
        <v>832.375</v>
      </c>
      <c r="G404" s="589" t="n">
        <v>0</v>
      </c>
      <c r="H404" s="589" t="n">
        <v>0</v>
      </c>
      <c r="I404" s="551" t="n">
        <v>832.375</v>
      </c>
      <c r="J404" s="589" t="n">
        <v>0</v>
      </c>
    </row>
    <row r="405" customFormat="false" ht="30" hidden="true" customHeight="false" outlineLevel="0" collapsed="false">
      <c r="A405" s="588"/>
      <c r="B405" s="526" t="s">
        <v>73</v>
      </c>
      <c r="C405" s="229"/>
      <c r="D405" s="229"/>
      <c r="E405" s="230" t="s">
        <v>237</v>
      </c>
      <c r="F405" s="283"/>
      <c r="G405" s="589"/>
      <c r="H405" s="589"/>
      <c r="I405" s="551"/>
      <c r="J405" s="589"/>
    </row>
    <row r="406" customFormat="false" ht="15" hidden="true" customHeight="false" outlineLevel="0" collapsed="false">
      <c r="A406" s="588"/>
      <c r="B406" s="461"/>
      <c r="C406" s="229"/>
      <c r="D406" s="229"/>
      <c r="E406" s="218" t="s">
        <v>238</v>
      </c>
      <c r="F406" s="283"/>
      <c r="G406" s="589"/>
      <c r="H406" s="589"/>
      <c r="I406" s="551"/>
      <c r="J406" s="589"/>
    </row>
    <row r="407" customFormat="false" ht="15" hidden="true" customHeight="false" outlineLevel="0" collapsed="false">
      <c r="A407" s="588"/>
      <c r="B407" s="461"/>
      <c r="C407" s="229"/>
      <c r="D407" s="229"/>
      <c r="E407" s="230" t="s">
        <v>239</v>
      </c>
      <c r="F407" s="283" t="n">
        <f aca="false">G407+H407+I407+J407</f>
        <v>1057.2</v>
      </c>
      <c r="G407" s="590" t="n">
        <v>0</v>
      </c>
      <c r="H407" s="371" t="n">
        <v>0</v>
      </c>
      <c r="I407" s="551" t="n">
        <v>1057.2</v>
      </c>
      <c r="J407" s="590" t="n">
        <v>0</v>
      </c>
    </row>
    <row r="408" customFormat="false" ht="15" hidden="true" customHeight="false" outlineLevel="0" collapsed="false">
      <c r="A408" s="588"/>
      <c r="B408" s="461"/>
      <c r="C408" s="229"/>
      <c r="D408" s="229"/>
      <c r="E408" s="218" t="s">
        <v>238</v>
      </c>
      <c r="F408" s="283"/>
      <c r="G408" s="590"/>
      <c r="H408" s="371"/>
      <c r="I408" s="551"/>
      <c r="J408" s="590"/>
    </row>
    <row r="409" customFormat="false" ht="15" hidden="true" customHeight="false" outlineLevel="0" collapsed="false">
      <c r="A409" s="588"/>
      <c r="B409" s="461"/>
      <c r="C409" s="229"/>
      <c r="D409" s="229"/>
      <c r="E409" s="230" t="s">
        <v>240</v>
      </c>
      <c r="F409" s="283" t="n">
        <f aca="false">G409+H409+I409+J409</f>
        <v>1013.1</v>
      </c>
      <c r="G409" s="589" t="n">
        <v>0</v>
      </c>
      <c r="H409" s="589" t="n">
        <v>0</v>
      </c>
      <c r="I409" s="551" t="n">
        <v>1013.1</v>
      </c>
      <c r="J409" s="589" t="n">
        <v>0</v>
      </c>
    </row>
    <row r="410" customFormat="false" ht="15" hidden="true" customHeight="false" outlineLevel="0" collapsed="false">
      <c r="A410" s="588"/>
      <c r="B410" s="215"/>
      <c r="C410" s="229"/>
      <c r="D410" s="229"/>
      <c r="E410" s="218" t="s">
        <v>238</v>
      </c>
      <c r="F410" s="283"/>
      <c r="G410" s="589"/>
      <c r="H410" s="589"/>
      <c r="I410" s="551"/>
      <c r="J410" s="589"/>
    </row>
    <row r="411" customFormat="false" ht="15" hidden="true" customHeight="false" outlineLevel="0" collapsed="false">
      <c r="A411" s="591"/>
      <c r="B411" s="32" t="s">
        <v>94</v>
      </c>
      <c r="C411" s="32"/>
      <c r="D411" s="218"/>
      <c r="E411" s="32"/>
      <c r="F411" s="522" t="n">
        <f aca="false">F409+F407+F404</f>
        <v>2902.675</v>
      </c>
      <c r="G411" s="522" t="n">
        <f aca="false">G409+G407+G404</f>
        <v>0</v>
      </c>
      <c r="H411" s="522" t="n">
        <f aca="false">H409+H407+H404</f>
        <v>0</v>
      </c>
      <c r="I411" s="522" t="n">
        <f aca="false">I409+I407+I404</f>
        <v>2902.675</v>
      </c>
      <c r="J411" s="522" t="n">
        <f aca="false">J409+J407+J404</f>
        <v>0</v>
      </c>
    </row>
    <row r="412" customFormat="false" ht="15.75" hidden="true" customHeight="false" outlineLevel="0" collapsed="false">
      <c r="A412" s="381"/>
    </row>
    <row r="413" customFormat="false" ht="15.75" hidden="true" customHeight="false" outlineLevel="0" collapsed="false">
      <c r="A413" s="381" t="s">
        <v>280</v>
      </c>
    </row>
    <row r="414" customFormat="false" ht="15.75" hidden="true" customHeight="false" outlineLevel="0" collapsed="false">
      <c r="A414" s="392" t="s">
        <v>180</v>
      </c>
      <c r="B414" s="392"/>
      <c r="C414" s="392"/>
      <c r="D414" s="392"/>
      <c r="E414" s="392"/>
      <c r="F414" s="392"/>
      <c r="G414" s="392"/>
      <c r="H414" s="392"/>
      <c r="I414" s="392"/>
      <c r="J414" s="392"/>
      <c r="K414" s="392"/>
    </row>
    <row r="415" customFormat="false" ht="15.75" hidden="true" customHeight="false" outlineLevel="0" collapsed="false">
      <c r="A415" s="392" t="s">
        <v>281</v>
      </c>
      <c r="B415" s="392"/>
      <c r="C415" s="392"/>
      <c r="D415" s="392"/>
      <c r="E415" s="392"/>
      <c r="F415" s="392"/>
      <c r="G415" s="392"/>
    </row>
    <row r="416" customFormat="false" ht="15.75" hidden="true" customHeight="false" outlineLevel="0" collapsed="false">
      <c r="A416" s="392" t="s">
        <v>282</v>
      </c>
      <c r="B416" s="392"/>
      <c r="C416" s="392"/>
      <c r="D416" s="392"/>
      <c r="E416" s="392"/>
      <c r="F416" s="392"/>
      <c r="G416" s="392"/>
      <c r="H416" s="392"/>
      <c r="I416" s="392"/>
      <c r="J416" s="392"/>
      <c r="K416" s="392"/>
    </row>
    <row r="417" customFormat="false" ht="15.75" hidden="true" customHeight="false" outlineLevel="0" collapsed="false">
      <c r="A417" s="383"/>
    </row>
    <row r="418" customFormat="false" ht="131.25" hidden="true" customHeight="true" outlineLevel="0" collapsed="false">
      <c r="A418" s="151" t="s">
        <v>183</v>
      </c>
      <c r="B418" s="28" t="s">
        <v>283</v>
      </c>
      <c r="C418" s="28" t="s">
        <v>284</v>
      </c>
      <c r="D418" s="28" t="s">
        <v>285</v>
      </c>
      <c r="E418" s="28" t="s">
        <v>286</v>
      </c>
      <c r="F418" s="28" t="s">
        <v>287</v>
      </c>
      <c r="G418" s="28" t="s">
        <v>466</v>
      </c>
      <c r="H418" s="28" t="s">
        <v>467</v>
      </c>
      <c r="I418" s="28"/>
      <c r="J418" s="28" t="s">
        <v>288</v>
      </c>
      <c r="K418" s="28" t="s">
        <v>289</v>
      </c>
    </row>
    <row r="419" customFormat="false" ht="15" hidden="true" customHeight="false" outlineLevel="0" collapsed="false">
      <c r="A419" s="33" t="s">
        <v>9</v>
      </c>
      <c r="B419" s="28"/>
      <c r="C419" s="28"/>
      <c r="D419" s="28"/>
      <c r="E419" s="28"/>
      <c r="F419" s="28"/>
      <c r="G419" s="28"/>
      <c r="H419" s="28"/>
      <c r="I419" s="28"/>
      <c r="J419" s="28"/>
      <c r="K419" s="28"/>
    </row>
    <row r="420" customFormat="false" ht="15" hidden="true" customHeight="false" outlineLevel="0" collapsed="false">
      <c r="A420" s="227" t="n">
        <v>1</v>
      </c>
      <c r="B420" s="227" t="n">
        <v>2</v>
      </c>
      <c r="C420" s="227" t="n">
        <v>3</v>
      </c>
      <c r="D420" s="227" t="n">
        <v>4</v>
      </c>
      <c r="E420" s="227" t="n">
        <v>5</v>
      </c>
      <c r="F420" s="227" t="n">
        <v>6</v>
      </c>
      <c r="G420" s="227" t="n">
        <v>7</v>
      </c>
      <c r="H420" s="592" t="n">
        <v>8</v>
      </c>
      <c r="I420" s="592"/>
      <c r="J420" s="227" t="n">
        <v>9</v>
      </c>
      <c r="K420" s="374" t="n">
        <v>10</v>
      </c>
    </row>
    <row r="421" customFormat="false" ht="120.75" hidden="true" customHeight="true" outlineLevel="0" collapsed="false">
      <c r="A421" s="35" t="n">
        <v>1</v>
      </c>
      <c r="B421" s="218" t="s">
        <v>290</v>
      </c>
      <c r="C421" s="32" t="s">
        <v>196</v>
      </c>
      <c r="D421" s="32" t="s">
        <v>291</v>
      </c>
      <c r="E421" s="32" t="s">
        <v>292</v>
      </c>
      <c r="F421" s="35" t="s">
        <v>177</v>
      </c>
      <c r="G421" s="218" t="n">
        <v>73.5</v>
      </c>
      <c r="H421" s="38" t="s">
        <v>468</v>
      </c>
      <c r="I421" s="38"/>
      <c r="J421" s="32" t="s">
        <v>293</v>
      </c>
      <c r="K421" s="277" t="s">
        <v>294</v>
      </c>
    </row>
    <row r="422" customFormat="false" ht="15" hidden="true" customHeight="true" outlineLevel="0" collapsed="false">
      <c r="A422" s="29" t="n">
        <v>2</v>
      </c>
      <c r="B422" s="229" t="s">
        <v>295</v>
      </c>
      <c r="C422" s="38" t="s">
        <v>198</v>
      </c>
      <c r="D422" s="38" t="s">
        <v>296</v>
      </c>
      <c r="E422" s="38" t="s">
        <v>292</v>
      </c>
      <c r="F422" s="213" t="s">
        <v>297</v>
      </c>
      <c r="G422" s="229" t="n">
        <v>1.2</v>
      </c>
      <c r="H422" s="38" t="s">
        <v>468</v>
      </c>
      <c r="I422" s="38"/>
      <c r="J422" s="38" t="s">
        <v>293</v>
      </c>
      <c r="K422" s="38" t="s">
        <v>294</v>
      </c>
    </row>
    <row r="423" customFormat="false" ht="165" hidden="true" customHeight="false" outlineLevel="0" collapsed="false">
      <c r="A423" s="29"/>
      <c r="B423" s="229"/>
      <c r="C423" s="38"/>
      <c r="D423" s="38"/>
      <c r="E423" s="38"/>
      <c r="F423" s="35" t="s">
        <v>298</v>
      </c>
      <c r="G423" s="229"/>
      <c r="H423" s="38"/>
      <c r="I423" s="38"/>
      <c r="J423" s="38"/>
      <c r="K423" s="38"/>
    </row>
    <row r="424" customFormat="false" ht="135.75" hidden="true" customHeight="true" outlineLevel="0" collapsed="false">
      <c r="A424" s="35" t="n">
        <v>3</v>
      </c>
      <c r="B424" s="218" t="s">
        <v>299</v>
      </c>
      <c r="C424" s="32" t="s">
        <v>198</v>
      </c>
      <c r="D424" s="32" t="s">
        <v>300</v>
      </c>
      <c r="E424" s="32" t="s">
        <v>292</v>
      </c>
      <c r="F424" s="35" t="s">
        <v>301</v>
      </c>
      <c r="G424" s="218" t="n">
        <v>10</v>
      </c>
      <c r="H424" s="38" t="s">
        <v>468</v>
      </c>
      <c r="I424" s="38"/>
      <c r="J424" s="32" t="s">
        <v>114</v>
      </c>
      <c r="K424" s="277" t="s">
        <v>294</v>
      </c>
    </row>
    <row r="425" customFormat="false" ht="120.75" hidden="true" customHeight="true" outlineLevel="0" collapsed="false">
      <c r="A425" s="35" t="n">
        <v>4</v>
      </c>
      <c r="B425" s="218" t="s">
        <v>302</v>
      </c>
      <c r="C425" s="32" t="s">
        <v>196</v>
      </c>
      <c r="D425" s="32" t="s">
        <v>303</v>
      </c>
      <c r="E425" s="32" t="s">
        <v>292</v>
      </c>
      <c r="F425" s="32" t="s">
        <v>177</v>
      </c>
      <c r="G425" s="218" t="n">
        <v>91</v>
      </c>
      <c r="H425" s="38" t="s">
        <v>468</v>
      </c>
      <c r="I425" s="38"/>
      <c r="J425" s="32" t="s">
        <v>304</v>
      </c>
      <c r="K425" s="277" t="s">
        <v>294</v>
      </c>
    </row>
    <row r="426" customFormat="false" ht="150.75" hidden="true" customHeight="true" outlineLevel="0" collapsed="false">
      <c r="A426" s="35" t="n">
        <v>5</v>
      </c>
      <c r="B426" s="218" t="s">
        <v>305</v>
      </c>
      <c r="C426" s="32" t="s">
        <v>306</v>
      </c>
      <c r="D426" s="218" t="s">
        <v>307</v>
      </c>
      <c r="E426" s="32" t="s">
        <v>292</v>
      </c>
      <c r="F426" s="32" t="s">
        <v>177</v>
      </c>
      <c r="G426" s="218" t="n">
        <v>165</v>
      </c>
      <c r="H426" s="38" t="s">
        <v>469</v>
      </c>
      <c r="I426" s="38"/>
      <c r="J426" s="32" t="s">
        <v>62</v>
      </c>
      <c r="K426" s="277" t="s">
        <v>294</v>
      </c>
    </row>
    <row r="427" customFormat="false" ht="150.75" hidden="true" customHeight="true" outlineLevel="0" collapsed="false">
      <c r="A427" s="35" t="n">
        <v>6</v>
      </c>
      <c r="B427" s="218" t="s">
        <v>308</v>
      </c>
      <c r="C427" s="32" t="s">
        <v>202</v>
      </c>
      <c r="D427" s="32" t="s">
        <v>309</v>
      </c>
      <c r="E427" s="32" t="s">
        <v>292</v>
      </c>
      <c r="F427" s="32" t="s">
        <v>177</v>
      </c>
      <c r="G427" s="218" t="n">
        <v>13.4</v>
      </c>
      <c r="H427" s="38" t="s">
        <v>468</v>
      </c>
      <c r="I427" s="38"/>
      <c r="J427" s="32" t="s">
        <v>304</v>
      </c>
      <c r="K427" s="277" t="s">
        <v>294</v>
      </c>
    </row>
    <row r="428" customFormat="false" ht="15" hidden="true" customHeight="true" outlineLevel="0" collapsed="false">
      <c r="A428" s="29" t="n">
        <v>7</v>
      </c>
      <c r="B428" s="229" t="s">
        <v>310</v>
      </c>
      <c r="C428" s="38" t="s">
        <v>198</v>
      </c>
      <c r="D428" s="38" t="s">
        <v>311</v>
      </c>
      <c r="E428" s="38" t="s">
        <v>292</v>
      </c>
      <c r="F428" s="213" t="s">
        <v>312</v>
      </c>
      <c r="G428" s="229" t="n">
        <v>100</v>
      </c>
      <c r="H428" s="38" t="s">
        <v>468</v>
      </c>
      <c r="I428" s="38"/>
      <c r="J428" s="38" t="s">
        <v>114</v>
      </c>
      <c r="K428" s="38" t="s">
        <v>294</v>
      </c>
    </row>
    <row r="429" customFormat="false" ht="15" hidden="true" customHeight="false" outlineLevel="0" collapsed="false">
      <c r="A429" s="29"/>
      <c r="B429" s="229"/>
      <c r="C429" s="38"/>
      <c r="D429" s="38"/>
      <c r="E429" s="38"/>
      <c r="F429" s="213"/>
      <c r="G429" s="229"/>
      <c r="H429" s="38"/>
      <c r="I429" s="38"/>
      <c r="J429" s="38"/>
      <c r="K429" s="38"/>
    </row>
    <row r="430" customFormat="false" ht="180" hidden="true" customHeight="false" outlineLevel="0" collapsed="false">
      <c r="A430" s="29"/>
      <c r="B430" s="229"/>
      <c r="C430" s="38"/>
      <c r="D430" s="38"/>
      <c r="E430" s="38"/>
      <c r="F430" s="35" t="s">
        <v>313</v>
      </c>
      <c r="G430" s="229"/>
      <c r="H430" s="38"/>
      <c r="I430" s="38"/>
      <c r="J430" s="38"/>
      <c r="K430" s="38"/>
    </row>
    <row r="431" customFormat="false" ht="15" hidden="true" customHeight="true" outlineLevel="0" collapsed="false">
      <c r="A431" s="29" t="n">
        <v>8</v>
      </c>
      <c r="B431" s="38" t="s">
        <v>314</v>
      </c>
      <c r="C431" s="38" t="s">
        <v>198</v>
      </c>
      <c r="D431" s="38" t="s">
        <v>315</v>
      </c>
      <c r="E431" s="38" t="s">
        <v>292</v>
      </c>
      <c r="F431" s="213" t="s">
        <v>316</v>
      </c>
      <c r="G431" s="229" t="n">
        <v>100</v>
      </c>
      <c r="H431" s="38" t="s">
        <v>468</v>
      </c>
      <c r="I431" s="38"/>
      <c r="J431" s="38" t="s">
        <v>114</v>
      </c>
      <c r="K431" s="38" t="s">
        <v>294</v>
      </c>
    </row>
    <row r="432" customFormat="false" ht="15" hidden="true" customHeight="false" outlineLevel="0" collapsed="false">
      <c r="A432" s="29"/>
      <c r="B432" s="38"/>
      <c r="C432" s="38"/>
      <c r="D432" s="38"/>
      <c r="E432" s="38"/>
      <c r="F432" s="213"/>
      <c r="G432" s="229"/>
      <c r="H432" s="38"/>
      <c r="I432" s="38"/>
      <c r="J432" s="38"/>
      <c r="K432" s="38"/>
    </row>
    <row r="433" customFormat="false" ht="180" hidden="true" customHeight="false" outlineLevel="0" collapsed="false">
      <c r="A433" s="29"/>
      <c r="B433" s="38"/>
      <c r="C433" s="38"/>
      <c r="D433" s="38"/>
      <c r="E433" s="38"/>
      <c r="F433" s="35" t="s">
        <v>317</v>
      </c>
      <c r="G433" s="229"/>
      <c r="H433" s="38"/>
      <c r="I433" s="38"/>
      <c r="J433" s="38"/>
      <c r="K433" s="38"/>
    </row>
    <row r="434" customFormat="false" ht="105.75" hidden="true" customHeight="true" outlineLevel="0" collapsed="false">
      <c r="A434" s="35" t="n">
        <v>9</v>
      </c>
      <c r="B434" s="32" t="s">
        <v>318</v>
      </c>
      <c r="C434" s="32" t="s">
        <v>206</v>
      </c>
      <c r="D434" s="32" t="s">
        <v>319</v>
      </c>
      <c r="E434" s="32" t="s">
        <v>292</v>
      </c>
      <c r="F434" s="32" t="s">
        <v>177</v>
      </c>
      <c r="G434" s="218" t="n">
        <v>17</v>
      </c>
      <c r="H434" s="38" t="s">
        <v>468</v>
      </c>
      <c r="I434" s="38"/>
      <c r="J434" s="32" t="s">
        <v>320</v>
      </c>
      <c r="K434" s="277" t="s">
        <v>294</v>
      </c>
    </row>
    <row r="435" customFormat="false" ht="135.75" hidden="true" customHeight="true" outlineLevel="0" collapsed="false">
      <c r="A435" s="35" t="n">
        <v>10</v>
      </c>
      <c r="B435" s="218" t="s">
        <v>321</v>
      </c>
      <c r="C435" s="32" t="s">
        <v>206</v>
      </c>
      <c r="D435" s="218" t="s">
        <v>322</v>
      </c>
      <c r="E435" s="32" t="s">
        <v>292</v>
      </c>
      <c r="F435" s="32" t="s">
        <v>177</v>
      </c>
      <c r="G435" s="32" t="n">
        <v>1</v>
      </c>
      <c r="H435" s="38" t="s">
        <v>468</v>
      </c>
      <c r="I435" s="38"/>
      <c r="J435" s="32" t="s">
        <v>114</v>
      </c>
      <c r="K435" s="277" t="s">
        <v>294</v>
      </c>
    </row>
    <row r="436" customFormat="false" ht="150.75" hidden="true" customHeight="true" outlineLevel="0" collapsed="false">
      <c r="A436" s="35" t="n">
        <v>11</v>
      </c>
      <c r="B436" s="218" t="s">
        <v>323</v>
      </c>
      <c r="C436" s="32" t="s">
        <v>198</v>
      </c>
      <c r="D436" s="32" t="s">
        <v>324</v>
      </c>
      <c r="E436" s="32" t="s">
        <v>325</v>
      </c>
      <c r="F436" s="35" t="s">
        <v>326</v>
      </c>
      <c r="G436" s="32" t="s">
        <v>177</v>
      </c>
      <c r="H436" s="38" t="s">
        <v>468</v>
      </c>
      <c r="I436" s="38"/>
      <c r="J436" s="32" t="s">
        <v>114</v>
      </c>
      <c r="K436" s="277" t="s">
        <v>294</v>
      </c>
    </row>
    <row r="437" customFormat="false" ht="15" hidden="true" customHeight="true" outlineLevel="0" collapsed="false">
      <c r="A437" s="29" t="n">
        <v>12</v>
      </c>
      <c r="B437" s="229" t="s">
        <v>327</v>
      </c>
      <c r="C437" s="38" t="s">
        <v>198</v>
      </c>
      <c r="D437" s="38" t="s">
        <v>328</v>
      </c>
      <c r="E437" s="38" t="s">
        <v>292</v>
      </c>
      <c r="F437" s="213" t="s">
        <v>329</v>
      </c>
      <c r="G437" s="38" t="s">
        <v>177</v>
      </c>
      <c r="H437" s="38" t="s">
        <v>468</v>
      </c>
      <c r="I437" s="38"/>
      <c r="J437" s="38" t="s">
        <v>114</v>
      </c>
      <c r="K437" s="38" t="s">
        <v>294</v>
      </c>
    </row>
    <row r="438" customFormat="false" ht="255" hidden="true" customHeight="false" outlineLevel="0" collapsed="false">
      <c r="A438" s="29"/>
      <c r="B438" s="229"/>
      <c r="C438" s="38"/>
      <c r="D438" s="38"/>
      <c r="E438" s="38"/>
      <c r="F438" s="35" t="s">
        <v>330</v>
      </c>
      <c r="G438" s="38"/>
      <c r="H438" s="38"/>
      <c r="I438" s="38"/>
      <c r="J438" s="38"/>
      <c r="K438" s="38"/>
    </row>
    <row r="439" customFormat="false" ht="15" hidden="true" customHeight="true" outlineLevel="0" collapsed="false">
      <c r="A439" s="29" t="n">
        <v>13</v>
      </c>
      <c r="B439" s="38" t="s">
        <v>331</v>
      </c>
      <c r="C439" s="38" t="s">
        <v>198</v>
      </c>
      <c r="D439" s="38" t="s">
        <v>332</v>
      </c>
      <c r="E439" s="38" t="s">
        <v>333</v>
      </c>
      <c r="F439" s="213" t="s">
        <v>334</v>
      </c>
      <c r="G439" s="38" t="n">
        <v>13</v>
      </c>
      <c r="H439" s="38" t="s">
        <v>468</v>
      </c>
      <c r="I439" s="38" t="s">
        <v>335</v>
      </c>
      <c r="J439" s="38"/>
      <c r="K439" s="38" t="s">
        <v>294</v>
      </c>
    </row>
    <row r="440" customFormat="false" ht="225" hidden="true" customHeight="false" outlineLevel="0" collapsed="false">
      <c r="A440" s="29"/>
      <c r="B440" s="38"/>
      <c r="C440" s="38"/>
      <c r="D440" s="38"/>
      <c r="E440" s="38"/>
      <c r="F440" s="35" t="s">
        <v>336</v>
      </c>
      <c r="G440" s="38"/>
      <c r="H440" s="38"/>
      <c r="I440" s="38"/>
      <c r="J440" s="38"/>
      <c r="K440" s="38"/>
    </row>
    <row r="441" customFormat="false" ht="120.75" hidden="true" customHeight="true" outlineLevel="0" collapsed="false">
      <c r="A441" s="35" t="n">
        <v>14</v>
      </c>
      <c r="B441" s="32" t="s">
        <v>337</v>
      </c>
      <c r="C441" s="32" t="s">
        <v>217</v>
      </c>
      <c r="D441" s="32" t="s">
        <v>338</v>
      </c>
      <c r="E441" s="32" t="s">
        <v>333</v>
      </c>
      <c r="F441" s="32" t="s">
        <v>177</v>
      </c>
      <c r="G441" s="32" t="n">
        <v>950</v>
      </c>
      <c r="H441" s="32" t="s">
        <v>468</v>
      </c>
      <c r="I441" s="38" t="s">
        <v>339</v>
      </c>
      <c r="J441" s="38"/>
      <c r="K441" s="277" t="s">
        <v>294</v>
      </c>
    </row>
    <row r="442" customFormat="false" ht="120.75" hidden="true" customHeight="true" outlineLevel="0" collapsed="false">
      <c r="A442" s="35" t="n">
        <v>15</v>
      </c>
      <c r="B442" s="32" t="s">
        <v>340</v>
      </c>
      <c r="C442" s="32" t="s">
        <v>217</v>
      </c>
      <c r="D442" s="32" t="s">
        <v>341</v>
      </c>
      <c r="E442" s="32" t="s">
        <v>333</v>
      </c>
      <c r="F442" s="32" t="s">
        <v>177</v>
      </c>
      <c r="G442" s="32" t="n">
        <v>95</v>
      </c>
      <c r="H442" s="32" t="s">
        <v>468</v>
      </c>
      <c r="I442" s="38" t="s">
        <v>342</v>
      </c>
      <c r="J442" s="38"/>
      <c r="K442" s="277" t="s">
        <v>294</v>
      </c>
    </row>
    <row r="443" customFormat="false" ht="15" hidden="true" customHeight="true" outlineLevel="0" collapsed="false">
      <c r="A443" s="29" t="n">
        <v>16</v>
      </c>
      <c r="B443" s="229" t="s">
        <v>343</v>
      </c>
      <c r="C443" s="38" t="s">
        <v>198</v>
      </c>
      <c r="D443" s="229" t="s">
        <v>344</v>
      </c>
      <c r="E443" s="38" t="s">
        <v>333</v>
      </c>
      <c r="F443" s="213" t="s">
        <v>297</v>
      </c>
      <c r="G443" s="38" t="n">
        <v>7.7</v>
      </c>
      <c r="H443" s="38" t="s">
        <v>468</v>
      </c>
      <c r="I443" s="38" t="s">
        <v>62</v>
      </c>
      <c r="J443" s="38"/>
      <c r="K443" s="38" t="s">
        <v>294</v>
      </c>
    </row>
    <row r="444" customFormat="false" ht="180" hidden="true" customHeight="false" outlineLevel="0" collapsed="false">
      <c r="A444" s="29"/>
      <c r="B444" s="229"/>
      <c r="C444" s="38"/>
      <c r="D444" s="229"/>
      <c r="E444" s="38"/>
      <c r="F444" s="35" t="s">
        <v>345</v>
      </c>
      <c r="G444" s="38"/>
      <c r="H444" s="38"/>
      <c r="I444" s="38"/>
      <c r="J444" s="38"/>
      <c r="K444" s="38"/>
    </row>
    <row r="445" customFormat="false" ht="105.75" hidden="true" customHeight="true" outlineLevel="0" collapsed="false">
      <c r="A445" s="35" t="n">
        <v>17</v>
      </c>
      <c r="B445" s="218" t="s">
        <v>346</v>
      </c>
      <c r="C445" s="32" t="s">
        <v>217</v>
      </c>
      <c r="D445" s="32" t="s">
        <v>347</v>
      </c>
      <c r="E445" s="32" t="s">
        <v>333</v>
      </c>
      <c r="F445" s="32" t="s">
        <v>177</v>
      </c>
      <c r="G445" s="218" t="n">
        <v>3890</v>
      </c>
      <c r="H445" s="32" t="s">
        <v>468</v>
      </c>
      <c r="I445" s="38" t="s">
        <v>62</v>
      </c>
      <c r="J445" s="38"/>
      <c r="K445" s="277" t="s">
        <v>294</v>
      </c>
    </row>
    <row r="446" customFormat="false" ht="15.75" hidden="true" customHeight="false" outlineLevel="0" collapsed="false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</row>
    <row r="447" customFormat="false" ht="15.75" hidden="true" customHeight="false" outlineLevel="0" collapsed="false">
      <c r="A447" s="383"/>
    </row>
    <row r="448" customFormat="false" ht="45" hidden="true" customHeight="false" outlineLevel="0" collapsed="false">
      <c r="A448" s="593" t="s">
        <v>74</v>
      </c>
    </row>
    <row r="449" customFormat="false" ht="15" hidden="true" customHeight="false" outlineLevel="0" collapsed="false">
      <c r="A449" s="594" t="s">
        <v>348</v>
      </c>
    </row>
    <row r="450" customFormat="false" ht="15" hidden="true" customHeight="false" outlineLevel="0" collapsed="false">
      <c r="A450" s="594" t="s">
        <v>349</v>
      </c>
    </row>
    <row r="451" customFormat="false" ht="15" hidden="true" customHeight="false" outlineLevel="0" collapsed="false">
      <c r="A451" s="594" t="s">
        <v>350</v>
      </c>
    </row>
    <row r="452" customFormat="false" ht="15" hidden="true" customHeight="false" outlineLevel="0" collapsed="false">
      <c r="A452" s="594" t="s">
        <v>351</v>
      </c>
    </row>
    <row r="453" customFormat="false" ht="15" hidden="true" customHeight="false" outlineLevel="0" collapsed="false">
      <c r="A453" s="594" t="s">
        <v>352</v>
      </c>
    </row>
    <row r="454" customFormat="false" ht="15" hidden="true" customHeight="false" outlineLevel="0" collapsed="false">
      <c r="A454" s="594" t="s">
        <v>353</v>
      </c>
    </row>
    <row r="455" customFormat="false" ht="15.75" hidden="true" customHeight="false" outlineLevel="0" collapsed="false">
      <c r="A455" s="381"/>
    </row>
    <row r="456" customFormat="false" ht="15.75" hidden="true" customHeight="false" outlineLevel="0" collapsed="false">
      <c r="A456" s="381" t="s">
        <v>354</v>
      </c>
    </row>
    <row r="457" customFormat="false" ht="15.75" hidden="true" customHeight="false" outlineLevel="0" collapsed="false">
      <c r="A457" s="490"/>
    </row>
    <row r="458" customFormat="false" ht="15.75" hidden="true" customHeight="false" outlineLevel="0" collapsed="false">
      <c r="A458" s="393"/>
    </row>
    <row r="459" customFormat="false" ht="15.75" hidden="true" customHeight="false" outlineLevel="0" collapsed="false">
      <c r="A459" s="392" t="s">
        <v>355</v>
      </c>
      <c r="B459" s="392"/>
      <c r="C459" s="392"/>
      <c r="D459" s="392"/>
      <c r="E459" s="392"/>
      <c r="F459" s="392"/>
    </row>
    <row r="460" customFormat="false" ht="22.5" hidden="true" customHeight="false" outlineLevel="0" collapsed="false">
      <c r="A460" s="392" t="s">
        <v>356</v>
      </c>
      <c r="B460" s="392"/>
      <c r="C460" s="392"/>
      <c r="D460" s="392"/>
      <c r="E460" s="392"/>
      <c r="F460" s="392"/>
      <c r="G460" s="392"/>
      <c r="H460" s="392"/>
    </row>
    <row r="461" customFormat="false" ht="15.75" hidden="true" customHeight="false" outlineLevel="0" collapsed="false">
      <c r="A461" s="383"/>
    </row>
    <row r="462" customFormat="false" ht="15.75" hidden="true" customHeight="false" outlineLevel="0" collapsed="false">
      <c r="A462" s="391" t="s">
        <v>357</v>
      </c>
    </row>
    <row r="463" customFormat="false" ht="15.75" hidden="true" customHeight="false" outlineLevel="0" collapsed="false">
      <c r="A463" s="391" t="s">
        <v>358</v>
      </c>
    </row>
    <row r="464" customFormat="false" ht="15.75" hidden="true" customHeight="false" outlineLevel="0" collapsed="false">
      <c r="A464" s="391"/>
    </row>
    <row r="465" customFormat="false" ht="177.75" hidden="true" customHeight="true" outlineLevel="0" collapsed="false">
      <c r="A465" s="28" t="s">
        <v>359</v>
      </c>
      <c r="B465" s="28" t="s">
        <v>360</v>
      </c>
      <c r="C465" s="28" t="s">
        <v>361</v>
      </c>
      <c r="D465" s="28" t="s">
        <v>362</v>
      </c>
      <c r="E465" s="28" t="s">
        <v>363</v>
      </c>
      <c r="F465" s="28" t="s">
        <v>364</v>
      </c>
      <c r="G465" s="28"/>
      <c r="H465" s="28"/>
      <c r="I465" s="28"/>
      <c r="J465" s="28" t="s">
        <v>365</v>
      </c>
      <c r="K465" s="28"/>
      <c r="L465" s="28"/>
      <c r="M465" s="28"/>
      <c r="N465" s="28" t="s">
        <v>470</v>
      </c>
      <c r="O465" s="28"/>
      <c r="P465" s="28"/>
      <c r="Q465" s="28"/>
    </row>
    <row r="466" customFormat="false" ht="38.25" hidden="true" customHeight="false" outlineLevel="0" collapsed="false">
      <c r="A466" s="28"/>
      <c r="B466" s="28"/>
      <c r="C466" s="28"/>
      <c r="D466" s="28"/>
      <c r="E466" s="28"/>
      <c r="F466" s="33" t="s">
        <v>88</v>
      </c>
      <c r="G466" s="33" t="s">
        <v>89</v>
      </c>
      <c r="H466" s="33" t="s">
        <v>367</v>
      </c>
      <c r="I466" s="33" t="s">
        <v>366</v>
      </c>
      <c r="J466" s="33" t="s">
        <v>88</v>
      </c>
      <c r="K466" s="33" t="s">
        <v>89</v>
      </c>
      <c r="L466" s="33" t="s">
        <v>367</v>
      </c>
      <c r="M466" s="33" t="s">
        <v>366</v>
      </c>
      <c r="N466" s="33" t="s">
        <v>88</v>
      </c>
      <c r="O466" s="33" t="s">
        <v>89</v>
      </c>
      <c r="P466" s="33" t="s">
        <v>367</v>
      </c>
      <c r="Q466" s="161" t="s">
        <v>366</v>
      </c>
    </row>
    <row r="467" customFormat="false" ht="15" hidden="true" customHeight="false" outlineLevel="0" collapsed="false">
      <c r="A467" s="227" t="n">
        <v>1</v>
      </c>
      <c r="B467" s="227" t="n">
        <v>2</v>
      </c>
      <c r="C467" s="227" t="n">
        <v>3</v>
      </c>
      <c r="D467" s="227" t="n">
        <v>4</v>
      </c>
      <c r="E467" s="227" t="n">
        <v>5</v>
      </c>
      <c r="F467" s="227" t="n">
        <v>6</v>
      </c>
      <c r="G467" s="227" t="n">
        <v>7</v>
      </c>
      <c r="H467" s="227" t="n">
        <v>8</v>
      </c>
      <c r="I467" s="227" t="n">
        <v>9</v>
      </c>
      <c r="J467" s="227" t="n">
        <v>10</v>
      </c>
      <c r="K467" s="227" t="n">
        <v>11</v>
      </c>
      <c r="L467" s="227" t="n">
        <v>12</v>
      </c>
      <c r="M467" s="227" t="n">
        <v>13</v>
      </c>
      <c r="N467" s="227" t="n">
        <v>14</v>
      </c>
      <c r="O467" s="227" t="n">
        <v>15</v>
      </c>
      <c r="P467" s="227" t="n">
        <v>16</v>
      </c>
      <c r="Q467" s="374" t="n">
        <v>17</v>
      </c>
    </row>
    <row r="468" customFormat="false" ht="15.75" hidden="true" customHeight="true" outlineLevel="0" collapsed="false">
      <c r="A468" s="35" t="n">
        <v>1</v>
      </c>
      <c r="B468" s="495" t="s">
        <v>368</v>
      </c>
      <c r="C468" s="495"/>
      <c r="D468" s="495"/>
      <c r="E468" s="495"/>
      <c r="F468" s="495"/>
      <c r="G468" s="495"/>
      <c r="H468" s="495"/>
      <c r="I468" s="495"/>
      <c r="J468" s="495"/>
      <c r="K468" s="495"/>
      <c r="L468" s="495"/>
      <c r="M468" s="495"/>
      <c r="N468" s="495"/>
      <c r="O468" s="495"/>
      <c r="P468" s="495"/>
      <c r="Q468" s="495"/>
    </row>
    <row r="469" customFormat="false" ht="60" hidden="true" customHeight="false" outlineLevel="0" collapsed="false">
      <c r="A469" s="595" t="s">
        <v>15</v>
      </c>
      <c r="B469" s="32" t="s">
        <v>58</v>
      </c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376"/>
    </row>
    <row r="470" customFormat="false" ht="45" hidden="true" customHeight="false" outlineLevel="0" collapsed="false">
      <c r="A470" s="595" t="s">
        <v>20</v>
      </c>
      <c r="B470" s="32" t="s">
        <v>61</v>
      </c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376"/>
    </row>
    <row r="471" customFormat="false" ht="15.75" hidden="true" customHeight="true" outlineLevel="0" collapsed="false">
      <c r="A471" s="35" t="n">
        <v>2</v>
      </c>
      <c r="B471" s="495" t="s">
        <v>108</v>
      </c>
      <c r="C471" s="495"/>
      <c r="D471" s="495"/>
      <c r="E471" s="495"/>
      <c r="F471" s="495"/>
      <c r="G471" s="495"/>
      <c r="H471" s="495"/>
      <c r="I471" s="495"/>
      <c r="J471" s="495"/>
      <c r="K471" s="495"/>
      <c r="L471" s="495"/>
      <c r="M471" s="495"/>
      <c r="N471" s="495"/>
      <c r="O471" s="495"/>
      <c r="P471" s="495"/>
      <c r="Q471" s="495"/>
    </row>
    <row r="472" customFormat="false" ht="75" hidden="true" customHeight="false" outlineLevel="0" collapsed="false">
      <c r="A472" s="595" t="s">
        <v>268</v>
      </c>
      <c r="B472" s="32" t="s">
        <v>214</v>
      </c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376"/>
    </row>
    <row r="473" customFormat="false" ht="75" hidden="true" customHeight="false" outlineLevel="0" collapsed="false">
      <c r="A473" s="595" t="s">
        <v>39</v>
      </c>
      <c r="B473" s="32" t="s">
        <v>218</v>
      </c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376"/>
    </row>
    <row r="474" customFormat="false" ht="15.75" hidden="true" customHeight="true" outlineLevel="0" collapsed="false">
      <c r="A474" s="595" t="n">
        <v>3</v>
      </c>
      <c r="B474" s="375" t="s">
        <v>369</v>
      </c>
      <c r="C474" s="375"/>
      <c r="D474" s="375"/>
      <c r="E474" s="375"/>
      <c r="F474" s="375"/>
      <c r="G474" s="375"/>
      <c r="H474" s="375"/>
      <c r="I474" s="375"/>
      <c r="J474" s="375"/>
      <c r="K474" s="375"/>
      <c r="L474" s="375"/>
      <c r="M474" s="375"/>
      <c r="N474" s="375"/>
      <c r="O474" s="375"/>
      <c r="P474" s="375"/>
      <c r="Q474" s="375"/>
    </row>
    <row r="475" customFormat="false" ht="42.75" hidden="true" customHeight="false" outlineLevel="0" collapsed="false">
      <c r="A475" s="595" t="s">
        <v>45</v>
      </c>
      <c r="B475" s="41" t="s">
        <v>370</v>
      </c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376"/>
    </row>
    <row r="476" customFormat="false" ht="15.75" hidden="true" customHeight="false" outlineLevel="0" collapsed="false">
      <c r="A476" s="391"/>
    </row>
    <row r="477" customFormat="false" ht="47.25" hidden="true" customHeight="false" outlineLevel="0" collapsed="false">
      <c r="A477" s="383" t="s">
        <v>74</v>
      </c>
    </row>
    <row r="478" customFormat="false" ht="15.75" hidden="true" customHeight="false" outlineLevel="0" collapsed="false">
      <c r="A478" s="55" t="s">
        <v>371</v>
      </c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</row>
    <row r="479" customFormat="false" ht="15.75" hidden="true" customHeight="false" outlineLevel="0" collapsed="false">
      <c r="A479" s="383"/>
    </row>
    <row r="480" customFormat="false" ht="15.75" hidden="true" customHeight="false" outlineLevel="0" collapsed="false">
      <c r="A480" s="490"/>
    </row>
    <row r="481" customFormat="false" ht="15.75" hidden="true" customHeight="false" outlineLevel="0" collapsed="false">
      <c r="A481" s="381" t="s">
        <v>372</v>
      </c>
    </row>
    <row r="482" customFormat="false" ht="15.75" hidden="true" customHeight="false" outlineLevel="0" collapsed="false">
      <c r="A482" s="490"/>
    </row>
    <row r="483" customFormat="false" ht="15.75" hidden="true" customHeight="false" outlineLevel="0" collapsed="false">
      <c r="A483" s="392" t="s">
        <v>180</v>
      </c>
      <c r="B483" s="392"/>
      <c r="C483" s="392"/>
      <c r="D483" s="392"/>
      <c r="E483" s="392"/>
      <c r="F483" s="392"/>
    </row>
    <row r="484" customFormat="false" ht="15.75" hidden="true" customHeight="false" outlineLevel="0" collapsed="false">
      <c r="A484" s="392" t="s">
        <v>373</v>
      </c>
      <c r="B484" s="392"/>
      <c r="C484" s="392"/>
      <c r="D484" s="392"/>
      <c r="E484" s="392"/>
      <c r="F484" s="392"/>
    </row>
    <row r="485" customFormat="false" ht="15.75" hidden="true" customHeight="false" outlineLevel="0" collapsed="false">
      <c r="A485" s="24" t="s">
        <v>374</v>
      </c>
      <c r="B485" s="24"/>
      <c r="C485" s="24"/>
      <c r="D485" s="24"/>
      <c r="E485" s="24"/>
      <c r="F485" s="24"/>
    </row>
    <row r="486" customFormat="false" ht="15.75" hidden="true" customHeight="false" outlineLevel="0" collapsed="false">
      <c r="A486" s="382"/>
    </row>
    <row r="487" customFormat="false" ht="90" hidden="true" customHeight="true" outlineLevel="0" collapsed="false">
      <c r="A487" s="29" t="s">
        <v>359</v>
      </c>
      <c r="B487" s="29" t="s">
        <v>123</v>
      </c>
      <c r="C487" s="377" t="s">
        <v>375</v>
      </c>
      <c r="D487" s="29" t="s">
        <v>376</v>
      </c>
      <c r="E487" s="29"/>
      <c r="F487" s="29"/>
      <c r="G487" s="207" t="s">
        <v>471</v>
      </c>
    </row>
    <row r="488" customFormat="false" ht="15.75" hidden="true" customHeight="true" outlineLevel="0" collapsed="false">
      <c r="A488" s="29"/>
      <c r="B488" s="29"/>
      <c r="C488" s="213" t="s">
        <v>377</v>
      </c>
      <c r="D488" s="29" t="s">
        <v>378</v>
      </c>
      <c r="E488" s="29" t="s">
        <v>379</v>
      </c>
      <c r="F488" s="29"/>
      <c r="G488" s="493" t="s">
        <v>472</v>
      </c>
    </row>
    <row r="489" customFormat="false" ht="15" hidden="true" customHeight="false" outlineLevel="0" collapsed="false">
      <c r="A489" s="29"/>
      <c r="B489" s="29"/>
      <c r="C489" s="215"/>
      <c r="D489" s="29"/>
      <c r="E489" s="35" t="s">
        <v>78</v>
      </c>
      <c r="F489" s="35" t="s">
        <v>380</v>
      </c>
      <c r="G489" s="159"/>
    </row>
    <row r="490" customFormat="false" ht="15" hidden="true" customHeight="false" outlineLevel="0" collapsed="false">
      <c r="A490" s="200" t="n">
        <v>1</v>
      </c>
      <c r="B490" s="200" t="n">
        <v>2</v>
      </c>
      <c r="C490" s="200" t="n">
        <v>3</v>
      </c>
      <c r="D490" s="200" t="n">
        <v>4</v>
      </c>
      <c r="E490" s="200" t="n">
        <v>5</v>
      </c>
      <c r="F490" s="200" t="n">
        <v>6</v>
      </c>
      <c r="G490" s="225" t="n">
        <v>7</v>
      </c>
    </row>
    <row r="491" customFormat="false" ht="31.5" hidden="true" customHeight="true" outlineLevel="0" collapsed="false">
      <c r="A491" s="35" t="n">
        <v>1</v>
      </c>
      <c r="B491" s="29" t="s">
        <v>381</v>
      </c>
      <c r="C491" s="29"/>
      <c r="D491" s="29"/>
      <c r="E491" s="29"/>
      <c r="F491" s="29"/>
      <c r="G491" s="29"/>
    </row>
    <row r="492" customFormat="false" ht="60" hidden="true" customHeight="false" outlineLevel="0" collapsed="false">
      <c r="A492" s="387" t="s">
        <v>15</v>
      </c>
      <c r="B492" s="32" t="s">
        <v>382</v>
      </c>
      <c r="C492" s="32" t="s">
        <v>196</v>
      </c>
      <c r="D492" s="32" t="n">
        <v>73.5</v>
      </c>
      <c r="E492" s="32"/>
      <c r="F492" s="32"/>
      <c r="G492" s="277"/>
    </row>
    <row r="493" customFormat="false" ht="90" hidden="true" customHeight="false" outlineLevel="0" collapsed="false">
      <c r="A493" s="387" t="s">
        <v>20</v>
      </c>
      <c r="B493" s="32" t="s">
        <v>383</v>
      </c>
      <c r="C493" s="32" t="s">
        <v>198</v>
      </c>
      <c r="D493" s="32" t="n">
        <v>1.7</v>
      </c>
      <c r="E493" s="32"/>
      <c r="F493" s="32"/>
      <c r="G493" s="277"/>
    </row>
    <row r="494" customFormat="false" ht="105" hidden="true" customHeight="false" outlineLevel="0" collapsed="false">
      <c r="A494" s="387" t="s">
        <v>23</v>
      </c>
      <c r="B494" s="218" t="s">
        <v>384</v>
      </c>
      <c r="C494" s="32" t="s">
        <v>198</v>
      </c>
      <c r="D494" s="32" t="n">
        <v>10</v>
      </c>
      <c r="E494" s="32"/>
      <c r="F494" s="32"/>
      <c r="G494" s="277"/>
    </row>
    <row r="495" customFormat="false" ht="45" hidden="true" customHeight="false" outlineLevel="0" collapsed="false">
      <c r="A495" s="387" t="s">
        <v>385</v>
      </c>
      <c r="B495" s="32" t="s">
        <v>386</v>
      </c>
      <c r="C495" s="32" t="s">
        <v>196</v>
      </c>
      <c r="D495" s="32" t="n">
        <v>91</v>
      </c>
      <c r="E495" s="32"/>
      <c r="F495" s="32"/>
      <c r="G495" s="277"/>
    </row>
    <row r="496" customFormat="false" ht="60" hidden="true" customHeight="false" outlineLevel="0" collapsed="false">
      <c r="A496" s="387" t="s">
        <v>29</v>
      </c>
      <c r="B496" s="32" t="s">
        <v>387</v>
      </c>
      <c r="C496" s="32" t="s">
        <v>306</v>
      </c>
      <c r="D496" s="32" t="n">
        <v>165</v>
      </c>
      <c r="E496" s="32"/>
      <c r="F496" s="32"/>
      <c r="G496" s="277"/>
    </row>
    <row r="497" customFormat="false" ht="75" hidden="true" customHeight="false" outlineLevel="0" collapsed="false">
      <c r="A497" s="387" t="s">
        <v>388</v>
      </c>
      <c r="B497" s="32" t="s">
        <v>389</v>
      </c>
      <c r="C497" s="32" t="s">
        <v>202</v>
      </c>
      <c r="D497" s="32" t="n">
        <v>13.4</v>
      </c>
      <c r="E497" s="32"/>
      <c r="F497" s="32"/>
      <c r="G497" s="277"/>
    </row>
    <row r="498" customFormat="false" ht="105" hidden="true" customHeight="false" outlineLevel="0" collapsed="false">
      <c r="A498" s="387" t="s">
        <v>390</v>
      </c>
      <c r="B498" s="32" t="s">
        <v>391</v>
      </c>
      <c r="C498" s="32" t="s">
        <v>198</v>
      </c>
      <c r="D498" s="32" t="n">
        <v>100</v>
      </c>
      <c r="E498" s="32"/>
      <c r="F498" s="32"/>
      <c r="G498" s="277"/>
    </row>
    <row r="499" customFormat="false" ht="90" hidden="true" customHeight="false" outlineLevel="0" collapsed="false">
      <c r="A499" s="387" t="s">
        <v>392</v>
      </c>
      <c r="B499" s="32" t="s">
        <v>393</v>
      </c>
      <c r="C499" s="32" t="s">
        <v>198</v>
      </c>
      <c r="D499" s="32" t="n">
        <v>100</v>
      </c>
      <c r="E499" s="32"/>
      <c r="F499" s="32"/>
      <c r="G499" s="277"/>
    </row>
    <row r="500" customFormat="false" ht="45" hidden="true" customHeight="false" outlineLevel="0" collapsed="false">
      <c r="A500" s="387" t="s">
        <v>394</v>
      </c>
      <c r="B500" s="32" t="s">
        <v>395</v>
      </c>
      <c r="C500" s="32" t="s">
        <v>206</v>
      </c>
      <c r="D500" s="32" t="n">
        <v>17</v>
      </c>
      <c r="E500" s="32"/>
      <c r="F500" s="32"/>
      <c r="G500" s="277"/>
    </row>
    <row r="501" customFormat="false" ht="75" hidden="true" customHeight="false" outlineLevel="0" collapsed="false">
      <c r="A501" s="387" t="s">
        <v>396</v>
      </c>
      <c r="B501" s="32" t="s">
        <v>397</v>
      </c>
      <c r="C501" s="32" t="s">
        <v>206</v>
      </c>
      <c r="D501" s="32" t="n">
        <v>1</v>
      </c>
      <c r="E501" s="32"/>
      <c r="F501" s="32"/>
      <c r="G501" s="277"/>
    </row>
    <row r="502" customFormat="false" ht="120" hidden="true" customHeight="false" outlineLevel="0" collapsed="false">
      <c r="A502" s="387" t="s">
        <v>398</v>
      </c>
      <c r="B502" s="32" t="s">
        <v>399</v>
      </c>
      <c r="C502" s="32" t="s">
        <v>198</v>
      </c>
      <c r="D502" s="32" t="n">
        <v>55.7</v>
      </c>
      <c r="E502" s="32"/>
      <c r="F502" s="32"/>
      <c r="G502" s="277"/>
    </row>
    <row r="503" customFormat="false" ht="30" hidden="true" customHeight="false" outlineLevel="0" collapsed="false">
      <c r="A503" s="387" t="s">
        <v>400</v>
      </c>
      <c r="B503" s="32" t="s">
        <v>401</v>
      </c>
      <c r="C503" s="32" t="s">
        <v>198</v>
      </c>
      <c r="D503" s="32" t="n">
        <v>29.6</v>
      </c>
      <c r="E503" s="32"/>
      <c r="F503" s="32"/>
      <c r="G503" s="277"/>
    </row>
    <row r="504" customFormat="false" ht="30" hidden="true" customHeight="true" outlineLevel="0" collapsed="false">
      <c r="A504" s="35" t="n">
        <v>2</v>
      </c>
      <c r="B504" s="495" t="s">
        <v>108</v>
      </c>
      <c r="C504" s="495"/>
      <c r="D504" s="495"/>
      <c r="E504" s="495"/>
      <c r="F504" s="495"/>
      <c r="G504" s="495"/>
    </row>
    <row r="505" customFormat="false" ht="105" hidden="true" customHeight="false" outlineLevel="0" collapsed="false">
      <c r="A505" s="387" t="s">
        <v>268</v>
      </c>
      <c r="B505" s="32" t="s">
        <v>402</v>
      </c>
      <c r="C505" s="32" t="s">
        <v>198</v>
      </c>
      <c r="D505" s="32" t="n">
        <v>12.4</v>
      </c>
      <c r="E505" s="32"/>
      <c r="F505" s="32"/>
      <c r="G505" s="277"/>
    </row>
    <row r="506" customFormat="false" ht="45" hidden="true" customHeight="false" outlineLevel="0" collapsed="false">
      <c r="A506" s="387" t="s">
        <v>39</v>
      </c>
      <c r="B506" s="32" t="s">
        <v>403</v>
      </c>
      <c r="C506" s="32" t="s">
        <v>217</v>
      </c>
      <c r="D506" s="32" t="n">
        <v>850</v>
      </c>
      <c r="E506" s="32"/>
      <c r="F506" s="32"/>
      <c r="G506" s="277"/>
    </row>
    <row r="507" customFormat="false" ht="75" hidden="true" customHeight="false" outlineLevel="0" collapsed="false">
      <c r="A507" s="387" t="s">
        <v>404</v>
      </c>
      <c r="B507" s="32" t="s">
        <v>405</v>
      </c>
      <c r="C507" s="32" t="s">
        <v>217</v>
      </c>
      <c r="D507" s="32" t="n">
        <v>95</v>
      </c>
      <c r="E507" s="32"/>
      <c r="F507" s="32"/>
      <c r="G507" s="277"/>
    </row>
    <row r="508" customFormat="false" ht="45" hidden="true" customHeight="true" outlineLevel="0" collapsed="false">
      <c r="A508" s="35" t="n">
        <v>3</v>
      </c>
      <c r="B508" s="495" t="s">
        <v>43</v>
      </c>
      <c r="C508" s="495"/>
      <c r="D508" s="495"/>
      <c r="E508" s="495"/>
      <c r="F508" s="495"/>
      <c r="G508" s="495"/>
    </row>
    <row r="509" customFormat="false" ht="31.5" hidden="true" customHeight="true" outlineLevel="0" collapsed="false">
      <c r="A509" s="584" t="s">
        <v>45</v>
      </c>
      <c r="B509" s="596" t="s">
        <v>406</v>
      </c>
      <c r="C509" s="38" t="s">
        <v>198</v>
      </c>
      <c r="D509" s="38" t="n">
        <v>7.7</v>
      </c>
      <c r="E509" s="38"/>
      <c r="F509" s="38"/>
      <c r="G509" s="38"/>
    </row>
    <row r="510" customFormat="false" ht="63" hidden="true" customHeight="false" outlineLevel="0" collapsed="false">
      <c r="A510" s="584"/>
      <c r="B510" s="48" t="s">
        <v>407</v>
      </c>
      <c r="C510" s="38"/>
      <c r="D510" s="38"/>
      <c r="E510" s="38"/>
      <c r="F510" s="38"/>
      <c r="G510" s="38"/>
    </row>
    <row r="511" customFormat="false" ht="31.5" hidden="true" customHeight="true" outlineLevel="0" collapsed="false">
      <c r="A511" s="584" t="s">
        <v>408</v>
      </c>
      <c r="B511" s="596" t="s">
        <v>409</v>
      </c>
      <c r="C511" s="38" t="s">
        <v>217</v>
      </c>
      <c r="D511" s="38" t="n">
        <v>3890</v>
      </c>
      <c r="E511" s="38"/>
      <c r="F511" s="38"/>
      <c r="G511" s="38"/>
    </row>
    <row r="512" customFormat="false" ht="31.5" hidden="true" customHeight="false" outlineLevel="0" collapsed="false">
      <c r="A512" s="584"/>
      <c r="B512" s="48" t="s">
        <v>346</v>
      </c>
      <c r="C512" s="38"/>
      <c r="D512" s="38"/>
      <c r="E512" s="38"/>
      <c r="F512" s="38"/>
      <c r="G512" s="38"/>
    </row>
    <row r="513" customFormat="false" ht="15.75" hidden="true" customHeight="false" outlineLevel="0" collapsed="false">
      <c r="A513" s="391"/>
    </row>
    <row r="514" customFormat="false" ht="45" hidden="true" customHeight="false" outlineLevel="0" collapsed="false">
      <c r="A514" s="593" t="s">
        <v>74</v>
      </c>
    </row>
    <row r="515" customFormat="false" ht="15.75" hidden="true" customHeight="false" outlineLevel="0" collapsed="false">
      <c r="A515" s="55" t="s">
        <v>410</v>
      </c>
      <c r="B515" s="55"/>
      <c r="C515" s="55"/>
      <c r="D515" s="55"/>
      <c r="E515" s="55"/>
      <c r="F515" s="55"/>
      <c r="G515" s="55"/>
    </row>
    <row r="517" customFormat="false" ht="15.75" hidden="true" customHeight="false" outlineLevel="0" collapsed="false">
      <c r="A517" s="381" t="s">
        <v>411</v>
      </c>
    </row>
    <row r="518" customFormat="false" ht="15.75" hidden="true" customHeight="false" outlineLevel="0" collapsed="false">
      <c r="A518" s="392" t="s">
        <v>355</v>
      </c>
      <c r="B518" s="392"/>
      <c r="C518" s="392"/>
      <c r="D518" s="392"/>
      <c r="E518" s="392"/>
      <c r="F518" s="392"/>
      <c r="G518" s="392"/>
    </row>
    <row r="519" customFormat="false" ht="15.75" hidden="true" customHeight="false" outlineLevel="0" collapsed="false">
      <c r="A519" s="392" t="s">
        <v>412</v>
      </c>
      <c r="B519" s="392"/>
      <c r="C519" s="392"/>
      <c r="D519" s="392"/>
      <c r="E519" s="392"/>
      <c r="F519" s="392"/>
      <c r="G519" s="392"/>
    </row>
    <row r="520" customFormat="false" ht="15.75" hidden="true" customHeight="false" outlineLevel="0" collapsed="false">
      <c r="A520" s="392" t="s">
        <v>413</v>
      </c>
      <c r="B520" s="392"/>
      <c r="C520" s="392"/>
      <c r="D520" s="392"/>
      <c r="E520" s="392"/>
      <c r="F520" s="392"/>
      <c r="G520" s="392"/>
    </row>
    <row r="521" customFormat="false" ht="15.75" hidden="true" customHeight="false" outlineLevel="0" collapsed="false">
      <c r="A521" s="490"/>
    </row>
    <row r="522" customFormat="false" ht="15.75" hidden="true" customHeight="false" outlineLevel="0" collapsed="false">
      <c r="A522" s="490"/>
    </row>
    <row r="523" customFormat="false" ht="16.5" hidden="true" customHeight="true" outlineLevel="0" collapsed="false">
      <c r="A523" s="30" t="s">
        <v>414</v>
      </c>
      <c r="B523" s="30"/>
      <c r="C523" s="30"/>
      <c r="D523" s="30" t="s">
        <v>415</v>
      </c>
      <c r="E523" s="30"/>
      <c r="F523" s="30"/>
      <c r="G523" s="196" t="s">
        <v>473</v>
      </c>
      <c r="H523" s="30" t="s">
        <v>474</v>
      </c>
      <c r="I523" s="30"/>
      <c r="J523" s="30"/>
      <c r="K523" s="30" t="s">
        <v>416</v>
      </c>
      <c r="L523" s="30"/>
    </row>
    <row r="524" customFormat="false" ht="15.6" hidden="true" customHeight="true" outlineLevel="0" collapsed="false">
      <c r="A524" s="202" t="n">
        <v>1</v>
      </c>
      <c r="B524" s="202"/>
      <c r="C524" s="202"/>
      <c r="D524" s="202" t="n">
        <v>2</v>
      </c>
      <c r="E524" s="202"/>
      <c r="F524" s="202"/>
      <c r="G524" s="201" t="n">
        <v>3</v>
      </c>
      <c r="H524" s="202" t="n">
        <v>4</v>
      </c>
      <c r="I524" s="202"/>
      <c r="J524" s="202"/>
      <c r="K524" s="202" t="n">
        <v>5</v>
      </c>
      <c r="L524" s="202"/>
    </row>
    <row r="525" customFormat="false" ht="60" hidden="true" customHeight="true" outlineLevel="0" collapsed="false">
      <c r="A525" s="38" t="s">
        <v>417</v>
      </c>
      <c r="B525" s="38"/>
      <c r="C525" s="38"/>
      <c r="D525" s="40"/>
      <c r="E525" s="40"/>
      <c r="F525" s="40"/>
      <c r="G525" s="44"/>
      <c r="H525" s="40"/>
      <c r="I525" s="40"/>
      <c r="J525" s="40"/>
      <c r="K525" s="40"/>
      <c r="L525" s="40"/>
    </row>
    <row r="526" customFormat="false" ht="90" hidden="true" customHeight="true" outlineLevel="0" collapsed="false">
      <c r="A526" s="38" t="s">
        <v>418</v>
      </c>
      <c r="B526" s="38"/>
      <c r="C526" s="38"/>
      <c r="D526" s="40"/>
      <c r="E526" s="40"/>
      <c r="F526" s="40"/>
      <c r="G526" s="44"/>
      <c r="H526" s="40"/>
      <c r="I526" s="40"/>
      <c r="J526" s="40"/>
      <c r="K526" s="40"/>
      <c r="L526" s="40"/>
    </row>
    <row r="527" customFormat="false" ht="105" hidden="true" customHeight="true" outlineLevel="0" collapsed="false">
      <c r="A527" s="229" t="s">
        <v>419</v>
      </c>
      <c r="B527" s="229"/>
      <c r="C527" s="229"/>
      <c r="D527" s="40"/>
      <c r="E527" s="40"/>
      <c r="F527" s="40"/>
      <c r="G527" s="44"/>
      <c r="H527" s="40"/>
      <c r="I527" s="40"/>
      <c r="J527" s="40"/>
      <c r="K527" s="40"/>
      <c r="L527" s="40"/>
    </row>
    <row r="528" customFormat="false" ht="45" hidden="true" customHeight="true" outlineLevel="0" collapsed="false">
      <c r="A528" s="38" t="s">
        <v>420</v>
      </c>
      <c r="B528" s="38"/>
      <c r="C528" s="38"/>
      <c r="D528" s="40"/>
      <c r="E528" s="40"/>
      <c r="F528" s="40"/>
      <c r="G528" s="44"/>
      <c r="H528" s="40"/>
      <c r="I528" s="40"/>
      <c r="J528" s="40"/>
      <c r="K528" s="40"/>
      <c r="L528" s="40"/>
    </row>
    <row r="529" customFormat="false" ht="60" hidden="true" customHeight="true" outlineLevel="0" collapsed="false">
      <c r="A529" s="38" t="s">
        <v>421</v>
      </c>
      <c r="B529" s="38"/>
      <c r="C529" s="38"/>
      <c r="D529" s="40"/>
      <c r="E529" s="40"/>
      <c r="F529" s="40"/>
      <c r="G529" s="44"/>
      <c r="H529" s="40"/>
      <c r="I529" s="40"/>
      <c r="J529" s="40"/>
      <c r="K529" s="40"/>
      <c r="L529" s="40"/>
    </row>
    <row r="530" customFormat="false" ht="75" hidden="true" customHeight="true" outlineLevel="0" collapsed="false">
      <c r="A530" s="38" t="s">
        <v>422</v>
      </c>
      <c r="B530" s="38"/>
      <c r="C530" s="38"/>
      <c r="D530" s="40"/>
      <c r="E530" s="40"/>
      <c r="F530" s="40"/>
      <c r="G530" s="44"/>
      <c r="H530" s="40"/>
      <c r="I530" s="40"/>
      <c r="J530" s="40"/>
      <c r="K530" s="40"/>
      <c r="L530" s="40"/>
    </row>
    <row r="531" customFormat="false" ht="105" hidden="true" customHeight="true" outlineLevel="0" collapsed="false">
      <c r="A531" s="38" t="s">
        <v>423</v>
      </c>
      <c r="B531" s="38"/>
      <c r="C531" s="38"/>
      <c r="D531" s="40"/>
      <c r="E531" s="40"/>
      <c r="F531" s="40"/>
      <c r="G531" s="44"/>
      <c r="H531" s="40"/>
      <c r="I531" s="40"/>
      <c r="J531" s="40"/>
      <c r="K531" s="40"/>
      <c r="L531" s="40"/>
    </row>
    <row r="532" customFormat="false" ht="105" hidden="true" customHeight="true" outlineLevel="0" collapsed="false">
      <c r="A532" s="38" t="s">
        <v>424</v>
      </c>
      <c r="B532" s="38"/>
      <c r="C532" s="38"/>
      <c r="D532" s="40"/>
      <c r="E532" s="40"/>
      <c r="F532" s="40"/>
      <c r="G532" s="44"/>
      <c r="H532" s="40"/>
      <c r="I532" s="40"/>
      <c r="J532" s="40"/>
      <c r="K532" s="40"/>
      <c r="L532" s="40"/>
    </row>
    <row r="533" customFormat="false" ht="60" hidden="true" customHeight="true" outlineLevel="0" collapsed="false">
      <c r="A533" s="38" t="s">
        <v>425</v>
      </c>
      <c r="B533" s="38"/>
      <c r="C533" s="38"/>
      <c r="D533" s="40"/>
      <c r="E533" s="40"/>
      <c r="F533" s="40"/>
      <c r="G533" s="44"/>
      <c r="H533" s="40"/>
      <c r="I533" s="40"/>
      <c r="J533" s="40"/>
      <c r="K533" s="40"/>
      <c r="L533" s="40"/>
    </row>
    <row r="534" customFormat="false" ht="75" hidden="true" customHeight="true" outlineLevel="0" collapsed="false">
      <c r="A534" s="38" t="s">
        <v>426</v>
      </c>
      <c r="B534" s="38"/>
      <c r="C534" s="38"/>
      <c r="D534" s="40"/>
      <c r="E534" s="40"/>
      <c r="F534" s="40"/>
      <c r="G534" s="44"/>
      <c r="H534" s="40"/>
      <c r="I534" s="40"/>
      <c r="J534" s="40"/>
      <c r="K534" s="40"/>
      <c r="L534" s="40"/>
    </row>
    <row r="535" customFormat="false" ht="120" hidden="true" customHeight="true" outlineLevel="0" collapsed="false">
      <c r="A535" s="38" t="s">
        <v>427</v>
      </c>
      <c r="B535" s="38"/>
      <c r="C535" s="38"/>
      <c r="D535" s="40"/>
      <c r="E535" s="40"/>
      <c r="F535" s="40"/>
      <c r="G535" s="44"/>
      <c r="H535" s="40"/>
      <c r="I535" s="40"/>
      <c r="J535" s="40"/>
      <c r="K535" s="40"/>
      <c r="L535" s="40"/>
    </row>
    <row r="536" customFormat="false" ht="30" hidden="true" customHeight="true" outlineLevel="0" collapsed="false">
      <c r="A536" s="38" t="s">
        <v>428</v>
      </c>
      <c r="B536" s="38"/>
      <c r="C536" s="38"/>
      <c r="D536" s="40"/>
      <c r="E536" s="40"/>
      <c r="F536" s="40"/>
      <c r="G536" s="44"/>
      <c r="H536" s="40"/>
      <c r="I536" s="40"/>
      <c r="J536" s="40"/>
      <c r="K536" s="40"/>
      <c r="L536" s="40"/>
    </row>
    <row r="537" customFormat="false" ht="135" hidden="true" customHeight="true" outlineLevel="0" collapsed="false">
      <c r="A537" s="38" t="s">
        <v>429</v>
      </c>
      <c r="B537" s="38"/>
      <c r="C537" s="38"/>
      <c r="D537" s="40"/>
      <c r="E537" s="40"/>
      <c r="F537" s="40"/>
      <c r="G537" s="44"/>
      <c r="H537" s="40"/>
      <c r="I537" s="40"/>
      <c r="J537" s="40"/>
      <c r="K537" s="40"/>
      <c r="L537" s="40"/>
    </row>
    <row r="538" customFormat="false" ht="45" hidden="true" customHeight="true" outlineLevel="0" collapsed="false">
      <c r="A538" s="38" t="s">
        <v>430</v>
      </c>
      <c r="B538" s="38"/>
      <c r="C538" s="38"/>
      <c r="D538" s="40"/>
      <c r="E538" s="40"/>
      <c r="F538" s="40"/>
      <c r="G538" s="44"/>
      <c r="H538" s="40"/>
      <c r="I538" s="40"/>
      <c r="J538" s="40"/>
      <c r="K538" s="40"/>
      <c r="L538" s="40"/>
    </row>
    <row r="539" customFormat="false" ht="75" hidden="true" customHeight="true" outlineLevel="0" collapsed="false">
      <c r="A539" s="38" t="s">
        <v>431</v>
      </c>
      <c r="B539" s="38"/>
      <c r="C539" s="38"/>
      <c r="D539" s="40"/>
      <c r="E539" s="40"/>
      <c r="F539" s="40"/>
      <c r="G539" s="44"/>
      <c r="H539" s="40"/>
      <c r="I539" s="40"/>
      <c r="J539" s="40"/>
      <c r="K539" s="40"/>
      <c r="L539" s="40"/>
    </row>
    <row r="540" customFormat="false" ht="75" hidden="true" customHeight="true" outlineLevel="0" collapsed="false">
      <c r="A540" s="229" t="s">
        <v>432</v>
      </c>
      <c r="B540" s="229"/>
      <c r="C540" s="229"/>
      <c r="D540" s="40"/>
      <c r="E540" s="40"/>
      <c r="F540" s="40"/>
      <c r="G540" s="44"/>
      <c r="H540" s="40"/>
      <c r="I540" s="40"/>
      <c r="J540" s="40"/>
      <c r="K540" s="40"/>
      <c r="L540" s="40"/>
    </row>
    <row r="541" customFormat="false" ht="45" hidden="true" customHeight="true" outlineLevel="0" collapsed="false">
      <c r="A541" s="229" t="s">
        <v>433</v>
      </c>
      <c r="B541" s="229"/>
      <c r="C541" s="229"/>
      <c r="D541" s="40"/>
      <c r="E541" s="40"/>
      <c r="F541" s="40"/>
      <c r="G541" s="44"/>
      <c r="H541" s="40"/>
      <c r="I541" s="40"/>
      <c r="J541" s="40"/>
      <c r="K541" s="40"/>
      <c r="L541" s="40"/>
    </row>
    <row r="542" customFormat="false" ht="15.75" hidden="true" customHeight="false" outlineLevel="0" collapsed="false">
      <c r="A542" s="146"/>
      <c r="B542" s="186"/>
      <c r="C542" s="232"/>
      <c r="D542" s="232"/>
      <c r="E542" s="186"/>
      <c r="F542" s="232"/>
      <c r="G542" s="232"/>
      <c r="H542" s="232"/>
      <c r="I542" s="186"/>
      <c r="J542" s="232"/>
      <c r="K542" s="232"/>
      <c r="L542" s="186"/>
    </row>
    <row r="543" customFormat="false" ht="15.75" hidden="true" customHeight="false" outlineLevel="0" collapsed="false">
      <c r="A543" s="146"/>
      <c r="B543" s="186"/>
      <c r="C543" s="186"/>
      <c r="D543" s="232"/>
      <c r="E543" s="186"/>
      <c r="F543" s="186"/>
      <c r="G543" s="232"/>
      <c r="H543" s="232"/>
      <c r="I543" s="186"/>
      <c r="J543" s="186"/>
      <c r="K543" s="232"/>
      <c r="L543" s="186"/>
    </row>
    <row r="544" customFormat="false" ht="63" hidden="true" customHeight="false" outlineLevel="0" collapsed="false">
      <c r="A544" s="146" t="s">
        <v>143</v>
      </c>
      <c r="B544" s="186"/>
      <c r="C544" s="232"/>
      <c r="D544" s="232"/>
      <c r="E544" s="186"/>
      <c r="F544" s="232"/>
      <c r="G544" s="232"/>
      <c r="H544" s="232"/>
      <c r="I544" s="186"/>
      <c r="J544" s="232"/>
      <c r="K544" s="232"/>
      <c r="L544" s="186"/>
    </row>
    <row r="545" customFormat="false" ht="31.5" hidden="true" customHeight="true" outlineLevel="0" collapsed="false">
      <c r="A545" s="146"/>
      <c r="B545" s="146"/>
      <c r="C545" s="192" t="s">
        <v>434</v>
      </c>
      <c r="D545" s="192"/>
      <c r="E545" s="146"/>
      <c r="F545" s="192" t="s">
        <v>145</v>
      </c>
      <c r="G545" s="192"/>
      <c r="H545" s="192"/>
      <c r="I545" s="146"/>
      <c r="J545" s="192" t="s">
        <v>146</v>
      </c>
      <c r="K545" s="192"/>
      <c r="L545" s="146"/>
    </row>
    <row r="555" customFormat="false" ht="12.85" hidden="false" customHeight="false" outlineLevel="0" collapsed="false"/>
    <row r="1048576" customFormat="false" ht="12.85" hidden="false" customHeight="false" outlineLevel="0" collapsed="false"/>
  </sheetData>
  <mergeCells count="1035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G201"/>
    <mergeCell ref="A203:G203"/>
    <mergeCell ref="A204:G204"/>
    <mergeCell ref="A205:G205"/>
    <mergeCell ref="A207:A209"/>
    <mergeCell ref="B207:B209"/>
    <mergeCell ref="C207:C209"/>
    <mergeCell ref="D207:G207"/>
    <mergeCell ref="A210:G210"/>
    <mergeCell ref="A211:G211"/>
    <mergeCell ref="A212:G212"/>
    <mergeCell ref="A218:G218"/>
    <mergeCell ref="A221:G221"/>
    <mergeCell ref="A223:G223"/>
    <mergeCell ref="A225:G225"/>
    <mergeCell ref="A227:G227"/>
    <mergeCell ref="A228:G228"/>
    <mergeCell ref="A231:G231"/>
    <mergeCell ref="A233:G233"/>
    <mergeCell ref="A234:G234"/>
    <mergeCell ref="A238:G238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9:F459"/>
    <mergeCell ref="A460:H460"/>
    <mergeCell ref="A465:A466"/>
    <mergeCell ref="B465:B466"/>
    <mergeCell ref="C465:C466"/>
    <mergeCell ref="D465:D466"/>
    <mergeCell ref="E465:E466"/>
    <mergeCell ref="F465:I465"/>
    <mergeCell ref="J465:M465"/>
    <mergeCell ref="N465:Q465"/>
    <mergeCell ref="B468:Q468"/>
    <mergeCell ref="B471:Q471"/>
    <mergeCell ref="B474:Q474"/>
    <mergeCell ref="A478:Q478"/>
    <mergeCell ref="A483:F483"/>
    <mergeCell ref="A484:F484"/>
    <mergeCell ref="A487:A489"/>
    <mergeCell ref="B487:B489"/>
    <mergeCell ref="D487:F487"/>
    <mergeCell ref="D488:D489"/>
    <mergeCell ref="E488:F488"/>
    <mergeCell ref="B491:G491"/>
    <mergeCell ref="B504:G504"/>
    <mergeCell ref="B508:G508"/>
    <mergeCell ref="A509:A510"/>
    <mergeCell ref="C509:C510"/>
    <mergeCell ref="D509:D510"/>
    <mergeCell ref="E509:E510"/>
    <mergeCell ref="F509:F510"/>
    <mergeCell ref="G509:G510"/>
    <mergeCell ref="A511:A512"/>
    <mergeCell ref="C511:C512"/>
    <mergeCell ref="D511:D512"/>
    <mergeCell ref="E511:E512"/>
    <mergeCell ref="F511:F512"/>
    <mergeCell ref="G511:G512"/>
    <mergeCell ref="A515:G515"/>
    <mergeCell ref="A518:G518"/>
    <mergeCell ref="A519:G519"/>
    <mergeCell ref="A520:G520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B542:B544"/>
    <mergeCell ref="C542:D544"/>
    <mergeCell ref="E542:E544"/>
    <mergeCell ref="F542:H544"/>
    <mergeCell ref="I542:I544"/>
    <mergeCell ref="J542:K544"/>
    <mergeCell ref="L542:L544"/>
    <mergeCell ref="C545:D545"/>
    <mergeCell ref="F545:H545"/>
    <mergeCell ref="J545:K545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2" manualBreakCount="12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O65536"/>
  <sheetViews>
    <sheetView windowProtection="false" showFormulas="false" showGridLines="true" showRowColHeaders="true" showZeros="true" rightToLeft="false" tabSelected="false" showOutlineSymbols="true" defaultGridColor="true" view="normal" topLeftCell="A244" colorId="64" zoomScale="108" zoomScaleNormal="108" zoomScalePageLayoutView="160" workbookViewId="0">
      <selection pane="topLeft" activeCell="K252" activeCellId="0" sqref="K252"/>
    </sheetView>
  </sheetViews>
  <sheetFormatPr defaultRowHeight="15"/>
  <cols>
    <col collapsed="false" hidden="false" max="1" min="1" style="0" width="7.85714285714286"/>
    <col collapsed="false" hidden="false" max="2" min="2" style="0" width="15.7142857142857"/>
    <col collapsed="false" hidden="false" max="3" min="3" style="0" width="14.5714285714286"/>
    <col collapsed="false" hidden="false" max="4" min="4" style="0" width="16"/>
    <col collapsed="false" hidden="false" max="5" min="5" style="0" width="10"/>
    <col collapsed="false" hidden="false" max="6" min="6" style="0" width="10.4234693877551"/>
    <col collapsed="false" hidden="false" max="7" min="7" style="0" width="14.6683673469388"/>
    <col collapsed="false" hidden="false" max="8" min="8" style="0" width="11.9948979591837"/>
    <col collapsed="false" hidden="false" max="9" min="9" style="0" width="12.4183673469388"/>
    <col collapsed="false" hidden="false" max="10" min="10" style="0" width="13.1377551020408"/>
    <col collapsed="false" hidden="false" max="11" min="11" style="0" width="14.280612244898"/>
    <col collapsed="false" hidden="false" max="1025" min="12" style="0" width="8.70918367346939"/>
  </cols>
  <sheetData>
    <row r="1" customFormat="false" ht="15" hidden="true" customHeight="false" outlineLevel="0" collapsed="false">
      <c r="A1" s="381" t="s">
        <v>0</v>
      </c>
    </row>
    <row r="2" customFormat="false" ht="15.75" hidden="true" customHeight="false" outlineLevel="0" collapsed="false">
      <c r="A2" s="382" t="s">
        <v>1</v>
      </c>
    </row>
    <row r="3" customFormat="false" ht="15.75" hidden="true" customHeight="false" outlineLevel="0" collapsed="false">
      <c r="A3" s="24" t="s">
        <v>50</v>
      </c>
      <c r="B3" s="24"/>
      <c r="C3" s="24"/>
      <c r="D3" s="23"/>
      <c r="E3" s="24"/>
      <c r="F3" s="382"/>
      <c r="G3" s="24"/>
    </row>
    <row r="4" customFormat="false" ht="15.75" hidden="true" customHeight="false" outlineLevel="0" collapsed="false">
      <c r="A4" s="383"/>
    </row>
    <row r="5" customFormat="false" ht="164.25" hidden="true" customHeight="true" outlineLevel="0" collapsed="false">
      <c r="A5" s="377" t="s">
        <v>3</v>
      </c>
      <c r="B5" s="29" t="s">
        <v>51</v>
      </c>
      <c r="C5" s="29" t="s">
        <v>52</v>
      </c>
      <c r="D5" s="28" t="s">
        <v>6</v>
      </c>
      <c r="E5" s="28"/>
      <c r="F5" s="29" t="s">
        <v>53</v>
      </c>
      <c r="G5" s="29" t="s">
        <v>435</v>
      </c>
    </row>
    <row r="6" customFormat="false" ht="30.75" hidden="true" customHeight="true" outlineLevel="0" collapsed="false">
      <c r="A6" s="35" t="s">
        <v>9</v>
      </c>
      <c r="B6" s="29"/>
      <c r="C6" s="29"/>
      <c r="D6" s="41" t="s">
        <v>54</v>
      </c>
      <c r="E6" s="32" t="s">
        <v>55</v>
      </c>
      <c r="F6" s="29"/>
      <c r="G6" s="29"/>
    </row>
    <row r="7" customFormat="false" ht="34.5" hidden="true" customHeight="true" outlineLevel="0" collapsed="false">
      <c r="A7" s="34" t="n">
        <v>1</v>
      </c>
      <c r="B7" s="34" t="n">
        <v>2</v>
      </c>
      <c r="C7" s="34" t="n">
        <v>3</v>
      </c>
      <c r="D7" s="33" t="n">
        <v>4</v>
      </c>
      <c r="E7" s="34" t="n">
        <v>5</v>
      </c>
      <c r="F7" s="34" t="n">
        <v>6</v>
      </c>
      <c r="G7" s="384" t="n">
        <v>7</v>
      </c>
    </row>
    <row r="8" customFormat="false" ht="15" hidden="true" customHeight="true" outlineLevel="0" collapsed="false">
      <c r="A8" s="385" t="s">
        <v>12</v>
      </c>
      <c r="B8" s="386" t="s">
        <v>56</v>
      </c>
      <c r="C8" s="38"/>
      <c r="D8" s="394" t="n">
        <v>41640</v>
      </c>
      <c r="E8" s="39" t="n">
        <v>42735</v>
      </c>
      <c r="F8" s="29"/>
      <c r="G8" s="38"/>
    </row>
    <row r="9" customFormat="false" ht="165.75" hidden="true" customHeight="true" outlineLevel="0" collapsed="false">
      <c r="A9" s="385"/>
      <c r="B9" s="32" t="s">
        <v>57</v>
      </c>
      <c r="C9" s="38"/>
      <c r="D9" s="394"/>
      <c r="E9" s="39"/>
      <c r="F9" s="29"/>
      <c r="G9" s="38"/>
    </row>
    <row r="10" customFormat="false" ht="135" hidden="true" customHeight="false" outlineLevel="0" collapsed="false">
      <c r="A10" s="387" t="s">
        <v>15</v>
      </c>
      <c r="B10" s="32" t="s">
        <v>58</v>
      </c>
      <c r="C10" s="32" t="s">
        <v>59</v>
      </c>
      <c r="D10" s="442" t="n">
        <v>41640</v>
      </c>
      <c r="E10" s="43" t="n">
        <v>42735</v>
      </c>
      <c r="F10" s="35" t="s">
        <v>60</v>
      </c>
      <c r="G10" s="277" t="s">
        <v>436</v>
      </c>
    </row>
    <row r="11" customFormat="false" ht="405" hidden="true" customHeight="false" outlineLevel="0" collapsed="false">
      <c r="A11" s="387" t="s">
        <v>20</v>
      </c>
      <c r="B11" s="32" t="s">
        <v>61</v>
      </c>
      <c r="C11" s="32" t="s">
        <v>62</v>
      </c>
      <c r="D11" s="442" t="n">
        <v>41640</v>
      </c>
      <c r="E11" s="43" t="n">
        <v>42735</v>
      </c>
      <c r="F11" s="35" t="s">
        <v>63</v>
      </c>
      <c r="G11" s="38" t="s">
        <v>42</v>
      </c>
    </row>
    <row r="12" customFormat="false" ht="14.1" hidden="true" customHeight="true" outlineLevel="0" collapsed="false">
      <c r="A12" s="35"/>
      <c r="B12" s="229"/>
      <c r="C12" s="229"/>
      <c r="D12" s="229"/>
      <c r="E12" s="229"/>
      <c r="F12" s="229"/>
      <c r="G12" s="229"/>
    </row>
    <row r="13" customFormat="false" ht="15" hidden="true" customHeight="true" outlineLevel="0" collapsed="false">
      <c r="A13" s="29" t="s">
        <v>33</v>
      </c>
      <c r="B13" s="386" t="s">
        <v>64</v>
      </c>
      <c r="C13" s="38"/>
      <c r="D13" s="394" t="n">
        <v>41640</v>
      </c>
      <c r="E13" s="39" t="n">
        <v>42735</v>
      </c>
      <c r="F13" s="29"/>
      <c r="G13" s="38"/>
    </row>
    <row r="14" customFormat="false" ht="195.75" hidden="true" customHeight="true" outlineLevel="0" collapsed="false">
      <c r="A14" s="29"/>
      <c r="B14" s="32" t="s">
        <v>65</v>
      </c>
      <c r="C14" s="38"/>
      <c r="D14" s="394"/>
      <c r="E14" s="39"/>
      <c r="F14" s="29"/>
      <c r="G14" s="38"/>
    </row>
    <row r="15" customFormat="false" ht="240" hidden="true" customHeight="false" outlineLevel="0" collapsed="false">
      <c r="A15" s="35" t="s">
        <v>35</v>
      </c>
      <c r="B15" s="32" t="s">
        <v>66</v>
      </c>
      <c r="C15" s="32" t="s">
        <v>67</v>
      </c>
      <c r="D15" s="442" t="n">
        <v>41640</v>
      </c>
      <c r="E15" s="43" t="n">
        <v>42735</v>
      </c>
      <c r="F15" s="35" t="s">
        <v>37</v>
      </c>
      <c r="G15" s="300" t="s">
        <v>437</v>
      </c>
    </row>
    <row r="16" customFormat="false" ht="150" hidden="true" customHeight="false" outlineLevel="0" collapsed="false">
      <c r="A16" s="387" t="s">
        <v>39</v>
      </c>
      <c r="B16" s="32" t="s">
        <v>68</v>
      </c>
      <c r="C16" s="32" t="s">
        <v>67</v>
      </c>
      <c r="D16" s="442" t="n">
        <v>41640</v>
      </c>
      <c r="E16" s="43" t="n">
        <v>42735</v>
      </c>
      <c r="F16" s="35" t="s">
        <v>41</v>
      </c>
      <c r="G16" s="229" t="s">
        <v>438</v>
      </c>
    </row>
    <row r="17" customFormat="false" ht="15" hidden="true" customHeight="true" outlineLevel="0" collapsed="false">
      <c r="A17" s="29" t="n">
        <v>3</v>
      </c>
      <c r="B17" s="388" t="s">
        <v>69</v>
      </c>
      <c r="C17" s="38" t="s">
        <v>70</v>
      </c>
      <c r="D17" s="394" t="n">
        <v>41640</v>
      </c>
      <c r="E17" s="39" t="n">
        <v>42735</v>
      </c>
      <c r="F17" s="29"/>
      <c r="G17" s="38"/>
    </row>
    <row r="18" customFormat="false" ht="133.5" hidden="true" customHeight="true" outlineLevel="0" collapsed="false">
      <c r="A18" s="29"/>
      <c r="B18" s="218" t="s">
        <v>71</v>
      </c>
      <c r="C18" s="38"/>
      <c r="D18" s="394"/>
      <c r="E18" s="39"/>
      <c r="F18" s="29"/>
      <c r="G18" s="38"/>
    </row>
    <row r="19" customFormat="false" ht="74.25" hidden="true" customHeight="true" outlineLevel="0" collapsed="false">
      <c r="A19" s="389" t="n">
        <v>41642</v>
      </c>
      <c r="B19" s="230" t="s">
        <v>72</v>
      </c>
      <c r="C19" s="38" t="s">
        <v>70</v>
      </c>
      <c r="D19" s="394" t="n">
        <v>41640</v>
      </c>
      <c r="E19" s="39" t="n">
        <v>42735</v>
      </c>
      <c r="F19" s="29" t="s">
        <v>47</v>
      </c>
      <c r="G19" s="229" t="s">
        <v>439</v>
      </c>
    </row>
    <row r="20" customFormat="false" ht="102" hidden="true" customHeight="true" outlineLevel="0" collapsed="false">
      <c r="A20" s="389"/>
      <c r="B20" s="218" t="s">
        <v>73</v>
      </c>
      <c r="C20" s="38"/>
      <c r="D20" s="394"/>
      <c r="E20" s="39"/>
      <c r="F20" s="29"/>
      <c r="G20" s="229"/>
    </row>
    <row r="21" customFormat="false" ht="15" hidden="true" customHeight="false" outlineLevel="0" collapsed="false">
      <c r="A21" s="390"/>
    </row>
    <row r="22" customFormat="false" ht="15.75" hidden="true" customHeight="false" outlineLevel="0" collapsed="false">
      <c r="A22" s="391" t="s">
        <v>74</v>
      </c>
    </row>
    <row r="23" customFormat="false" ht="15.75" hidden="true" customHeight="false" outlineLevel="0" collapsed="false">
      <c r="A23" s="391" t="s">
        <v>49</v>
      </c>
    </row>
    <row r="24" customFormat="false" ht="15.75" hidden="true" customHeight="false" outlineLevel="0" collapsed="false">
      <c r="A24" s="381"/>
    </row>
    <row r="25" customFormat="false" ht="15.75" hidden="true" customHeight="false" outlineLevel="0" collapsed="false">
      <c r="A25" s="381" t="s">
        <v>75</v>
      </c>
    </row>
    <row r="26" customFormat="false" ht="15.75" hidden="true" customHeight="false" outlineLevel="0" collapsed="false">
      <c r="A26" s="392" t="s">
        <v>78</v>
      </c>
      <c r="B26" s="392"/>
      <c r="C26" s="392"/>
      <c r="D26" s="392"/>
      <c r="E26" s="392"/>
      <c r="F26" s="392"/>
      <c r="G26" s="392"/>
    </row>
    <row r="27" customFormat="false" ht="15.75" hidden="true" customHeight="false" outlineLevel="0" collapsed="false">
      <c r="A27" s="392" t="s">
        <v>440</v>
      </c>
      <c r="B27" s="392"/>
      <c r="C27" s="392"/>
      <c r="D27" s="392"/>
      <c r="E27" s="392"/>
      <c r="F27" s="392"/>
      <c r="G27" s="392"/>
    </row>
    <row r="28" customFormat="false" ht="15.75" hidden="true" customHeight="false" outlineLevel="0" collapsed="false">
      <c r="A28" s="393"/>
    </row>
    <row r="29" customFormat="false" ht="172.5" hidden="true" customHeight="true" outlineLevel="0" collapsed="false">
      <c r="A29" s="40" t="s">
        <v>80</v>
      </c>
      <c r="B29" s="40" t="s">
        <v>81</v>
      </c>
      <c r="C29" s="40" t="s">
        <v>82</v>
      </c>
      <c r="D29" s="40"/>
      <c r="E29" s="40" t="s">
        <v>83</v>
      </c>
      <c r="F29" s="153" t="s">
        <v>84</v>
      </c>
      <c r="G29" s="153"/>
      <c r="H29" s="153"/>
      <c r="I29" s="153"/>
      <c r="J29" s="153"/>
    </row>
    <row r="30" customFormat="false" ht="30.75" hidden="true" customHeight="true" outlineLevel="0" collapsed="false">
      <c r="A30" s="40"/>
      <c r="B30" s="40"/>
      <c r="C30" s="40" t="s">
        <v>85</v>
      </c>
      <c r="D30" s="228" t="s">
        <v>86</v>
      </c>
      <c r="E30" s="40"/>
      <c r="F30" s="30"/>
      <c r="G30" s="30"/>
      <c r="H30" s="649" t="s">
        <v>87</v>
      </c>
      <c r="I30" s="40" t="s">
        <v>88</v>
      </c>
      <c r="J30" s="289" t="s">
        <v>441</v>
      </c>
    </row>
    <row r="31" customFormat="false" ht="15.75" hidden="true" customHeight="false" outlineLevel="0" collapsed="false">
      <c r="A31" s="40"/>
      <c r="B31" s="40"/>
      <c r="C31" s="40"/>
      <c r="D31" s="228"/>
      <c r="E31" s="40"/>
      <c r="F31" s="30"/>
      <c r="G31" s="30"/>
      <c r="H31" s="649"/>
      <c r="I31" s="40"/>
      <c r="J31" s="44" t="s">
        <v>442</v>
      </c>
    </row>
    <row r="32" customFormat="false" ht="15.75" hidden="true" customHeight="false" outlineLevel="0" collapsed="false">
      <c r="A32" s="44" t="n">
        <v>1</v>
      </c>
      <c r="B32" s="44" t="n">
        <v>2</v>
      </c>
      <c r="C32" s="44" t="n">
        <v>3</v>
      </c>
      <c r="D32" s="41" t="n">
        <v>4</v>
      </c>
      <c r="E32" s="44" t="n">
        <v>5</v>
      </c>
      <c r="F32" s="157" t="n">
        <v>6</v>
      </c>
      <c r="G32" s="157"/>
      <c r="H32" s="157"/>
      <c r="I32" s="44" t="n">
        <v>7</v>
      </c>
      <c r="J32" s="45" t="n">
        <v>9</v>
      </c>
    </row>
    <row r="33" customFormat="false" ht="47.25" hidden="true" customHeight="true" outlineLevel="0" collapsed="false">
      <c r="A33" s="228" t="s">
        <v>192</v>
      </c>
      <c r="B33" s="40" t="s">
        <v>443</v>
      </c>
      <c r="C33" s="394" t="n">
        <v>41640</v>
      </c>
      <c r="D33" s="394" t="n">
        <v>42004</v>
      </c>
      <c r="E33" s="289" t="s">
        <v>237</v>
      </c>
      <c r="F33" s="395"/>
      <c r="G33" s="395"/>
      <c r="H33" s="396" t="e">
        <f aca="false">H34+H36+H37</f>
        <v>#VALUE!</v>
      </c>
      <c r="I33" s="396" t="n">
        <f aca="false">I34+I36+I37</f>
        <v>0</v>
      </c>
      <c r="J33" s="396" t="n">
        <f aca="false">J34+J36+J37</f>
        <v>0</v>
      </c>
    </row>
    <row r="34" customFormat="false" ht="19.5" hidden="true" customHeight="true" outlineLevel="0" collapsed="false">
      <c r="A34" s="228"/>
      <c r="B34" s="40"/>
      <c r="C34" s="394"/>
      <c r="D34" s="394"/>
      <c r="E34" s="289" t="s">
        <v>238</v>
      </c>
      <c r="F34" s="685" t="s">
        <v>95</v>
      </c>
      <c r="G34" s="685"/>
      <c r="H34" s="399" t="e">
        <f aca="false">I34+"#ссыл!+J34+#ссыл!"</f>
        <v>#VALUE!</v>
      </c>
      <c r="I34" s="401" t="n">
        <f aca="false">I54</f>
        <v>0</v>
      </c>
      <c r="J34" s="401" t="n">
        <f aca="false">J54</f>
        <v>0</v>
      </c>
    </row>
    <row r="35" customFormat="false" ht="19.5" hidden="true" customHeight="true" outlineLevel="0" collapsed="false">
      <c r="A35" s="228"/>
      <c r="B35" s="40"/>
      <c r="C35" s="394"/>
      <c r="D35" s="394"/>
      <c r="E35" s="599"/>
      <c r="F35" s="686" t="s">
        <v>96</v>
      </c>
      <c r="G35" s="686"/>
      <c r="H35" s="399" t="e">
        <f aca="false">I35+"#ссыл!+J35+#ссыл!"</f>
        <v>#VALUE!</v>
      </c>
      <c r="I35" s="401" t="n">
        <f aca="false">I55</f>
        <v>0</v>
      </c>
      <c r="J35" s="687" t="n">
        <f aca="false">J55</f>
        <v>0</v>
      </c>
    </row>
    <row r="36" customFormat="false" ht="19.5" hidden="true" customHeight="true" outlineLevel="0" collapsed="false">
      <c r="A36" s="228"/>
      <c r="B36" s="40"/>
      <c r="C36" s="394"/>
      <c r="D36" s="394"/>
      <c r="E36" s="599"/>
      <c r="F36" s="686" t="s">
        <v>97</v>
      </c>
      <c r="G36" s="686"/>
      <c r="H36" s="399" t="e">
        <f aca="false">I36+"#ссыл!+J36+#ссыл!"</f>
        <v>#VALUE!</v>
      </c>
      <c r="I36" s="401" t="n">
        <f aca="false">I56</f>
        <v>0</v>
      </c>
      <c r="J36" s="687" t="n">
        <f aca="false">J56</f>
        <v>0</v>
      </c>
    </row>
    <row r="37" customFormat="false" ht="19.5" hidden="true" customHeight="true" outlineLevel="0" collapsed="false">
      <c r="A37" s="228"/>
      <c r="B37" s="40"/>
      <c r="C37" s="394"/>
      <c r="D37" s="394"/>
      <c r="E37" s="601"/>
      <c r="F37" s="686" t="s">
        <v>62</v>
      </c>
      <c r="G37" s="686"/>
      <c r="H37" s="399" t="e">
        <f aca="false">I37+"#ссыл!+J37+#ссыл!"</f>
        <v>#VALUE!</v>
      </c>
      <c r="I37" s="402" t="n">
        <f aca="false">I57+I93+I126</f>
        <v>0</v>
      </c>
      <c r="J37" s="402" t="n">
        <f aca="false">J57+J93+J126</f>
        <v>0</v>
      </c>
    </row>
    <row r="38" customFormat="false" ht="18.75" hidden="true" customHeight="false" outlineLevel="0" collapsed="false">
      <c r="A38" s="228"/>
      <c r="B38" s="40"/>
      <c r="C38" s="394" t="n">
        <v>42005</v>
      </c>
      <c r="D38" s="394" t="n">
        <v>42369</v>
      </c>
      <c r="E38" s="289" t="s">
        <v>239</v>
      </c>
      <c r="F38" s="607"/>
      <c r="G38" s="404"/>
      <c r="H38" s="396" t="e">
        <f aca="false">H39+H40+H41+H42</f>
        <v>#VALUE!</v>
      </c>
      <c r="I38" s="396" t="n">
        <f aca="false">I39+I40+I41+I42</f>
        <v>0</v>
      </c>
      <c r="J38" s="396" t="n">
        <f aca="false">J39+J40+J41+J42</f>
        <v>0</v>
      </c>
    </row>
    <row r="39" customFormat="false" ht="19.5" hidden="true" customHeight="true" outlineLevel="0" collapsed="false">
      <c r="A39" s="228"/>
      <c r="B39" s="40"/>
      <c r="C39" s="394"/>
      <c r="D39" s="394"/>
      <c r="E39" s="289" t="s">
        <v>238</v>
      </c>
      <c r="F39" s="686" t="s">
        <v>95</v>
      </c>
      <c r="G39" s="686"/>
      <c r="H39" s="399" t="e">
        <f aca="false">I39+"#ссыл!+J39+#ссыл!"</f>
        <v>#VALUE!</v>
      </c>
      <c r="I39" s="400" t="n">
        <f aca="false">I59+I96</f>
        <v>0</v>
      </c>
      <c r="J39" s="400" t="n">
        <f aca="false">J59+J96</f>
        <v>0</v>
      </c>
    </row>
    <row r="40" customFormat="false" ht="19.5" hidden="true" customHeight="true" outlineLevel="0" collapsed="false">
      <c r="A40" s="228"/>
      <c r="B40" s="40"/>
      <c r="C40" s="394"/>
      <c r="D40" s="394"/>
      <c r="E40" s="599"/>
      <c r="F40" s="686" t="s">
        <v>96</v>
      </c>
      <c r="G40" s="686"/>
      <c r="H40" s="399" t="e">
        <f aca="false">I40+"#ссыл!+J40+#ссыл!"</f>
        <v>#VALUE!</v>
      </c>
      <c r="I40" s="400" t="n">
        <f aca="false">I60+I97</f>
        <v>0</v>
      </c>
      <c r="J40" s="688" t="n">
        <f aca="false">J60+J97</f>
        <v>0</v>
      </c>
    </row>
    <row r="41" customFormat="false" ht="19.5" hidden="true" customHeight="true" outlineLevel="0" collapsed="false">
      <c r="A41" s="228"/>
      <c r="B41" s="40"/>
      <c r="C41" s="394"/>
      <c r="D41" s="394"/>
      <c r="E41" s="599"/>
      <c r="F41" s="686" t="s">
        <v>97</v>
      </c>
      <c r="G41" s="686"/>
      <c r="H41" s="399" t="e">
        <f aca="false">I41+"#ссыл!+J41+#ссыл!"</f>
        <v>#VALUE!</v>
      </c>
      <c r="I41" s="400" t="n">
        <f aca="false">I61+I98</f>
        <v>0</v>
      </c>
      <c r="J41" s="688" t="n">
        <f aca="false">J61+J98</f>
        <v>0</v>
      </c>
    </row>
    <row r="42" customFormat="false" ht="19.5" hidden="true" customHeight="true" outlineLevel="0" collapsed="false">
      <c r="A42" s="228"/>
      <c r="B42" s="40"/>
      <c r="C42" s="394"/>
      <c r="D42" s="394"/>
      <c r="E42" s="601"/>
      <c r="F42" s="686" t="s">
        <v>62</v>
      </c>
      <c r="G42" s="686"/>
      <c r="H42" s="399" t="e">
        <f aca="false">I42+"#ссыл!+J42+#ссыл!"</f>
        <v>#VALUE!</v>
      </c>
      <c r="I42" s="400" t="n">
        <f aca="false">I62+I99+I128</f>
        <v>0</v>
      </c>
      <c r="J42" s="688" t="n">
        <f aca="false">J62+J99+J128</f>
        <v>0</v>
      </c>
    </row>
    <row r="43" customFormat="false" ht="18.75" hidden="true" customHeight="false" outlineLevel="0" collapsed="false">
      <c r="A43" s="228"/>
      <c r="B43" s="40"/>
      <c r="C43" s="394" t="n">
        <v>42370</v>
      </c>
      <c r="D43" s="394" t="n">
        <v>42735</v>
      </c>
      <c r="E43" s="289" t="s">
        <v>240</v>
      </c>
      <c r="F43" s="445" t="e">
        <f aca="false">H44+H45+H46+H47</f>
        <v>#VALUE!</v>
      </c>
      <c r="G43" s="445"/>
      <c r="H43" s="445"/>
      <c r="I43" s="405" t="n">
        <f aca="false">I44+I45+I46+I47</f>
        <v>0</v>
      </c>
      <c r="J43" s="406" t="n">
        <f aca="false">J44+J45+J46+J47</f>
        <v>0</v>
      </c>
    </row>
    <row r="44" customFormat="false" ht="19.5" hidden="true" customHeight="true" outlineLevel="0" collapsed="false">
      <c r="A44" s="228"/>
      <c r="B44" s="40"/>
      <c r="C44" s="394"/>
      <c r="D44" s="394"/>
      <c r="E44" s="289" t="s">
        <v>238</v>
      </c>
      <c r="F44" s="686" t="s">
        <v>95</v>
      </c>
      <c r="G44" s="686"/>
      <c r="H44" s="399" t="e">
        <f aca="false">I44+"#ссыл!+J44+#ссыл!"</f>
        <v>#VALUE!</v>
      </c>
      <c r="I44" s="401" t="n">
        <f aca="false">I64+I101</f>
        <v>0</v>
      </c>
      <c r="J44" s="401" t="n">
        <f aca="false">J64+J101</f>
        <v>0</v>
      </c>
    </row>
    <row r="45" customFormat="false" ht="19.5" hidden="true" customHeight="true" outlineLevel="0" collapsed="false">
      <c r="A45" s="228"/>
      <c r="B45" s="40"/>
      <c r="C45" s="394"/>
      <c r="D45" s="394"/>
      <c r="E45" s="599"/>
      <c r="F45" s="686" t="s">
        <v>96</v>
      </c>
      <c r="G45" s="686"/>
      <c r="H45" s="399" t="e">
        <f aca="false">I45+"#ссыл!+J45+#ссыл!"</f>
        <v>#VALUE!</v>
      </c>
      <c r="I45" s="401" t="n">
        <f aca="false">I65+I102</f>
        <v>0</v>
      </c>
      <c r="J45" s="687" t="n">
        <f aca="false">J65+J102</f>
        <v>0</v>
      </c>
    </row>
    <row r="46" customFormat="false" ht="19.5" hidden="true" customHeight="true" outlineLevel="0" collapsed="false">
      <c r="A46" s="228"/>
      <c r="B46" s="40"/>
      <c r="C46" s="394"/>
      <c r="D46" s="394"/>
      <c r="E46" s="599"/>
      <c r="F46" s="686" t="s">
        <v>97</v>
      </c>
      <c r="G46" s="686"/>
      <c r="H46" s="399" t="e">
        <f aca="false">I46+"#ссыл!+J46+#ссыл!"</f>
        <v>#VALUE!</v>
      </c>
      <c r="I46" s="401" t="n">
        <f aca="false">I66+I103</f>
        <v>0</v>
      </c>
      <c r="J46" s="687" t="n">
        <f aca="false">J66+J103</f>
        <v>0</v>
      </c>
    </row>
    <row r="47" customFormat="false" ht="19.5" hidden="true" customHeight="true" outlineLevel="0" collapsed="false">
      <c r="A47" s="228"/>
      <c r="B47" s="40"/>
      <c r="C47" s="394"/>
      <c r="D47" s="394"/>
      <c r="E47" s="601"/>
      <c r="F47" s="686" t="s">
        <v>62</v>
      </c>
      <c r="G47" s="686"/>
      <c r="H47" s="399" t="e">
        <f aca="false">I47+"#ссыл!+J47+#ссыл!"</f>
        <v>#VALUE!</v>
      </c>
      <c r="I47" s="401" t="n">
        <f aca="false">I67+I104+I130</f>
        <v>0</v>
      </c>
      <c r="J47" s="402" t="n">
        <f aca="false">J67+J104+J130</f>
        <v>0</v>
      </c>
    </row>
    <row r="48" customFormat="false" ht="19.5" hidden="true" customHeight="true" outlineLevel="0" collapsed="false">
      <c r="A48" s="40" t="s">
        <v>94</v>
      </c>
      <c r="B48" s="40"/>
      <c r="C48" s="394" t="n">
        <v>41640</v>
      </c>
      <c r="D48" s="394" t="n">
        <v>42735</v>
      </c>
      <c r="E48" s="40"/>
      <c r="F48" s="445" t="e">
        <f aca="false">H49+H50+H51+H52</f>
        <v>#VALUE!</v>
      </c>
      <c r="G48" s="445"/>
      <c r="H48" s="445"/>
      <c r="I48" s="407" t="n">
        <f aca="false">I49+I50+I51+I52</f>
        <v>0</v>
      </c>
      <c r="J48" s="407" t="n">
        <f aca="false">J49+J50+J51+J52</f>
        <v>0</v>
      </c>
    </row>
    <row r="49" customFormat="false" ht="19.5" hidden="true" customHeight="true" outlineLevel="0" collapsed="false">
      <c r="A49" s="40"/>
      <c r="B49" s="40"/>
      <c r="C49" s="394"/>
      <c r="D49" s="394"/>
      <c r="E49" s="40"/>
      <c r="F49" s="686" t="s">
        <v>95</v>
      </c>
      <c r="G49" s="686"/>
      <c r="H49" s="408" t="e">
        <f aca="false">I49+"#ссыл!+#ссыл!+J49"</f>
        <v>#VALUE!</v>
      </c>
      <c r="I49" s="408" t="n">
        <f aca="false">I34+I39+I44</f>
        <v>0</v>
      </c>
      <c r="J49" s="409" t="n">
        <f aca="false">J34+J39+J44</f>
        <v>0</v>
      </c>
    </row>
    <row r="50" customFormat="false" ht="19.5" hidden="true" customHeight="true" outlineLevel="0" collapsed="false">
      <c r="A50" s="40"/>
      <c r="B50" s="40"/>
      <c r="C50" s="394"/>
      <c r="D50" s="394"/>
      <c r="E50" s="40"/>
      <c r="F50" s="686" t="s">
        <v>96</v>
      </c>
      <c r="G50" s="686"/>
      <c r="H50" s="408" t="e">
        <f aca="false">I50+"#ссыл!+#ссыл!+J50"</f>
        <v>#VALUE!</v>
      </c>
      <c r="I50" s="408" t="n">
        <f aca="false">I35+I40+I45</f>
        <v>0</v>
      </c>
      <c r="J50" s="689" t="n">
        <f aca="false">J35+J40+J45</f>
        <v>0</v>
      </c>
    </row>
    <row r="51" customFormat="false" ht="19.5" hidden="true" customHeight="true" outlineLevel="0" collapsed="false">
      <c r="A51" s="40"/>
      <c r="B51" s="40"/>
      <c r="C51" s="394"/>
      <c r="D51" s="394"/>
      <c r="E51" s="40"/>
      <c r="F51" s="686" t="s">
        <v>97</v>
      </c>
      <c r="G51" s="686"/>
      <c r="H51" s="408" t="e">
        <f aca="false">I51+"#ссыл!+#ссыл!+J51"</f>
        <v>#VALUE!</v>
      </c>
      <c r="I51" s="408" t="n">
        <f aca="false">I36+I41+I46</f>
        <v>0</v>
      </c>
      <c r="J51" s="689" t="n">
        <f aca="false">J36+J41+J46</f>
        <v>0</v>
      </c>
    </row>
    <row r="52" customFormat="false" ht="19.5" hidden="true" customHeight="true" outlineLevel="0" collapsed="false">
      <c r="A52" s="40"/>
      <c r="B52" s="40"/>
      <c r="C52" s="394"/>
      <c r="D52" s="394"/>
      <c r="E52" s="40"/>
      <c r="F52" s="686" t="s">
        <v>62</v>
      </c>
      <c r="G52" s="686"/>
      <c r="H52" s="408" t="e">
        <f aca="false">I52+"#ссыл!+#ссыл!+J52"</f>
        <v>#VALUE!</v>
      </c>
      <c r="I52" s="408" t="n">
        <f aca="false">I37+I42+I47</f>
        <v>0</v>
      </c>
      <c r="J52" s="689" t="n">
        <f aca="false">J37+J42+J47</f>
        <v>0</v>
      </c>
    </row>
    <row r="53" customFormat="false" ht="36.75" hidden="true" customHeight="true" outlineLevel="0" collapsed="false">
      <c r="A53" s="40" t="s">
        <v>99</v>
      </c>
      <c r="B53" s="40" t="s">
        <v>235</v>
      </c>
      <c r="C53" s="394" t="n">
        <v>41640</v>
      </c>
      <c r="D53" s="394" t="n">
        <v>42004</v>
      </c>
      <c r="E53" s="289" t="s">
        <v>237</v>
      </c>
      <c r="F53" s="410"/>
      <c r="G53" s="410"/>
      <c r="H53" s="411" t="n">
        <f aca="false">H54+H55+H56+H57</f>
        <v>0</v>
      </c>
      <c r="I53" s="650" t="n">
        <f aca="false">I54+I55+I56+I57</f>
        <v>0</v>
      </c>
      <c r="J53" s="412" t="n">
        <f aca="false">J54+J55+J56+J57</f>
        <v>0</v>
      </c>
    </row>
    <row r="54" customFormat="false" ht="19.5" hidden="true" customHeight="true" outlineLevel="0" collapsed="false">
      <c r="A54" s="40"/>
      <c r="B54" s="40"/>
      <c r="C54" s="394"/>
      <c r="D54" s="394"/>
      <c r="E54" s="289" t="s">
        <v>238</v>
      </c>
      <c r="F54" s="413" t="s">
        <v>95</v>
      </c>
      <c r="G54" s="413"/>
      <c r="H54" s="414" t="n">
        <f aca="false">"#ссыл!+#ссыл!+J54+I54"</f>
        <v>0</v>
      </c>
      <c r="I54" s="651" t="n">
        <f aca="false">I74</f>
        <v>0</v>
      </c>
      <c r="J54" s="416" t="n">
        <f aca="false">J74</f>
        <v>0</v>
      </c>
    </row>
    <row r="55" customFormat="false" ht="19.5" hidden="true" customHeight="true" outlineLevel="0" collapsed="false">
      <c r="A55" s="40"/>
      <c r="B55" s="40"/>
      <c r="C55" s="394"/>
      <c r="D55" s="394"/>
      <c r="E55" s="599"/>
      <c r="F55" s="413" t="s">
        <v>96</v>
      </c>
      <c r="G55" s="413"/>
      <c r="H55" s="414" t="n">
        <f aca="false">"#ссыл!+#ссыл!+J55+I55"</f>
        <v>0</v>
      </c>
      <c r="I55" s="651" t="n">
        <f aca="false">I75</f>
        <v>0</v>
      </c>
      <c r="J55" s="690" t="n">
        <f aca="false">J75</f>
        <v>0</v>
      </c>
    </row>
    <row r="56" customFormat="false" ht="19.5" hidden="true" customHeight="true" outlineLevel="0" collapsed="false">
      <c r="A56" s="40"/>
      <c r="B56" s="40"/>
      <c r="C56" s="394"/>
      <c r="D56" s="394"/>
      <c r="E56" s="599"/>
      <c r="F56" s="413" t="s">
        <v>97</v>
      </c>
      <c r="G56" s="413"/>
      <c r="H56" s="414" t="n">
        <f aca="false">"#ссыл!+#ссыл!+J56+I56"</f>
        <v>0</v>
      </c>
      <c r="I56" s="651" t="n">
        <f aca="false">I76</f>
        <v>0</v>
      </c>
      <c r="J56" s="690" t="n">
        <f aca="false">J76</f>
        <v>0</v>
      </c>
    </row>
    <row r="57" customFormat="false" ht="19.5" hidden="true" customHeight="true" outlineLevel="0" collapsed="false">
      <c r="A57" s="40"/>
      <c r="B57" s="40"/>
      <c r="C57" s="394"/>
      <c r="D57" s="394"/>
      <c r="E57" s="601"/>
      <c r="F57" s="413" t="s">
        <v>62</v>
      </c>
      <c r="G57" s="413"/>
      <c r="H57" s="414" t="n">
        <f aca="false">"#ссыл!+#ссыл!+J57+I57"</f>
        <v>0</v>
      </c>
      <c r="I57" s="651" t="n">
        <f aca="false">I86</f>
        <v>0</v>
      </c>
      <c r="J57" s="690" t="n">
        <f aca="false">J86</f>
        <v>0</v>
      </c>
    </row>
    <row r="58" customFormat="false" ht="18.75" hidden="true" customHeight="false" outlineLevel="0" collapsed="false">
      <c r="A58" s="40"/>
      <c r="B58" s="40"/>
      <c r="C58" s="394" t="n">
        <v>42005</v>
      </c>
      <c r="D58" s="394" t="n">
        <v>42369</v>
      </c>
      <c r="E58" s="289" t="s">
        <v>239</v>
      </c>
      <c r="F58" s="691"/>
      <c r="G58" s="419"/>
      <c r="H58" s="420" t="e">
        <f aca="false">H59+H60+H61+H62</f>
        <v>#VALUE!</v>
      </c>
      <c r="I58" s="652" t="n">
        <f aca="false">I59+I60+I61+I62</f>
        <v>0</v>
      </c>
      <c r="J58" s="421" t="n">
        <f aca="false">J59+J60+J61+J62</f>
        <v>0</v>
      </c>
    </row>
    <row r="59" customFormat="false" ht="19.5" hidden="true" customHeight="true" outlineLevel="0" collapsed="false">
      <c r="A59" s="40"/>
      <c r="B59" s="40"/>
      <c r="C59" s="394"/>
      <c r="D59" s="394"/>
      <c r="E59" s="289" t="s">
        <v>238</v>
      </c>
      <c r="F59" s="413" t="s">
        <v>95</v>
      </c>
      <c r="G59" s="413"/>
      <c r="H59" s="414" t="e">
        <f aca="false">I59+"#ссыл!+J59+#ссыл!"</f>
        <v>#VALUE!</v>
      </c>
      <c r="I59" s="651" t="n">
        <f aca="false">I78</f>
        <v>0</v>
      </c>
      <c r="J59" s="416" t="n">
        <f aca="false">J78</f>
        <v>0</v>
      </c>
    </row>
    <row r="60" customFormat="false" ht="19.5" hidden="true" customHeight="true" outlineLevel="0" collapsed="false">
      <c r="A60" s="40"/>
      <c r="B60" s="40"/>
      <c r="C60" s="394"/>
      <c r="D60" s="394"/>
      <c r="E60" s="599"/>
      <c r="F60" s="413" t="s">
        <v>96</v>
      </c>
      <c r="G60" s="413"/>
      <c r="H60" s="414" t="e">
        <f aca="false">I60+"#ссыл!+J60+#ссыл!"</f>
        <v>#VALUE!</v>
      </c>
      <c r="I60" s="651" t="n">
        <f aca="false">I79</f>
        <v>0</v>
      </c>
      <c r="J60" s="690" t="n">
        <f aca="false">J79</f>
        <v>0</v>
      </c>
    </row>
    <row r="61" customFormat="false" ht="19.5" hidden="true" customHeight="true" outlineLevel="0" collapsed="false">
      <c r="A61" s="40"/>
      <c r="B61" s="40"/>
      <c r="C61" s="394"/>
      <c r="D61" s="394"/>
      <c r="E61" s="599"/>
      <c r="F61" s="413" t="s">
        <v>97</v>
      </c>
      <c r="G61" s="413"/>
      <c r="H61" s="414" t="e">
        <f aca="false">I61+"#ссыл!+J61+#ссыл!"</f>
        <v>#VALUE!</v>
      </c>
      <c r="I61" s="651" t="n">
        <f aca="false">I80</f>
        <v>0</v>
      </c>
      <c r="J61" s="690" t="n">
        <f aca="false">J80</f>
        <v>0</v>
      </c>
    </row>
    <row r="62" customFormat="false" ht="19.5" hidden="true" customHeight="true" outlineLevel="0" collapsed="false">
      <c r="A62" s="40"/>
      <c r="B62" s="40"/>
      <c r="C62" s="394"/>
      <c r="D62" s="394"/>
      <c r="E62" s="601"/>
      <c r="F62" s="413" t="s">
        <v>62</v>
      </c>
      <c r="G62" s="413"/>
      <c r="H62" s="414" t="e">
        <f aca="false">I62+"#ссыл!+J62+#ссыл!"</f>
        <v>#VALUE!</v>
      </c>
      <c r="I62" s="651" t="n">
        <f aca="false">I88</f>
        <v>0</v>
      </c>
      <c r="J62" s="690" t="n">
        <f aca="false">J88</f>
        <v>0</v>
      </c>
    </row>
    <row r="63" customFormat="false" ht="18.75" hidden="true" customHeight="false" outlineLevel="0" collapsed="false">
      <c r="A63" s="40"/>
      <c r="B63" s="40"/>
      <c r="C63" s="394" t="n">
        <v>42370</v>
      </c>
      <c r="D63" s="394" t="n">
        <v>42735</v>
      </c>
      <c r="E63" s="289" t="s">
        <v>240</v>
      </c>
      <c r="F63" s="692"/>
      <c r="G63" s="422"/>
      <c r="H63" s="423" t="e">
        <f aca="false">H64+H65+H66+H67</f>
        <v>#VALUE!</v>
      </c>
      <c r="I63" s="652" t="n">
        <f aca="false">I64+I65+I66+I67</f>
        <v>0</v>
      </c>
      <c r="J63" s="421" t="n">
        <f aca="false">J64+J65+J66+J67</f>
        <v>0</v>
      </c>
    </row>
    <row r="64" customFormat="false" ht="19.5" hidden="true" customHeight="true" outlineLevel="0" collapsed="false">
      <c r="A64" s="40"/>
      <c r="B64" s="40"/>
      <c r="C64" s="394"/>
      <c r="D64" s="394"/>
      <c r="E64" s="289" t="s">
        <v>238</v>
      </c>
      <c r="F64" s="413" t="s">
        <v>95</v>
      </c>
      <c r="G64" s="413"/>
      <c r="H64" s="414" t="e">
        <f aca="false">I64+"#ссыл!+J64+#ссыл!"</f>
        <v>#VALUE!</v>
      </c>
      <c r="I64" s="651" t="n">
        <f aca="false">I82</f>
        <v>0</v>
      </c>
      <c r="J64" s="416" t="n">
        <f aca="false">J82</f>
        <v>0</v>
      </c>
    </row>
    <row r="65" customFormat="false" ht="19.5" hidden="true" customHeight="true" outlineLevel="0" collapsed="false">
      <c r="A65" s="40"/>
      <c r="B65" s="40"/>
      <c r="C65" s="394"/>
      <c r="D65" s="394"/>
      <c r="E65" s="599"/>
      <c r="F65" s="413" t="s">
        <v>96</v>
      </c>
      <c r="G65" s="413"/>
      <c r="H65" s="414" t="e">
        <f aca="false">I65+"#ссыл!+J65+#ссыл!"</f>
        <v>#VALUE!</v>
      </c>
      <c r="I65" s="651" t="n">
        <f aca="false">I83</f>
        <v>0</v>
      </c>
      <c r="J65" s="690" t="n">
        <f aca="false">J83</f>
        <v>0</v>
      </c>
    </row>
    <row r="66" customFormat="false" ht="19.5" hidden="true" customHeight="true" outlineLevel="0" collapsed="false">
      <c r="A66" s="40"/>
      <c r="B66" s="40"/>
      <c r="C66" s="394"/>
      <c r="D66" s="394"/>
      <c r="E66" s="599"/>
      <c r="F66" s="413" t="s">
        <v>97</v>
      </c>
      <c r="G66" s="413"/>
      <c r="H66" s="414" t="e">
        <f aca="false">I66+"#ссыл!+J66+#ссыл!"</f>
        <v>#VALUE!</v>
      </c>
      <c r="I66" s="651" t="n">
        <f aca="false">I84</f>
        <v>0</v>
      </c>
      <c r="J66" s="690" t="n">
        <f aca="false">J84</f>
        <v>0</v>
      </c>
    </row>
    <row r="67" customFormat="false" ht="19.5" hidden="true" customHeight="true" outlineLevel="0" collapsed="false">
      <c r="A67" s="40"/>
      <c r="B67" s="40"/>
      <c r="C67" s="394"/>
      <c r="D67" s="394"/>
      <c r="E67" s="601"/>
      <c r="F67" s="413" t="s">
        <v>62</v>
      </c>
      <c r="G67" s="413"/>
      <c r="H67" s="414" t="e">
        <f aca="false">I67+"#ссыл!+J67+#ссыл!"</f>
        <v>#VALUE!</v>
      </c>
      <c r="I67" s="651" t="n">
        <f aca="false">I90</f>
        <v>0</v>
      </c>
      <c r="J67" s="690" t="n">
        <f aca="false">J90</f>
        <v>0</v>
      </c>
    </row>
    <row r="68" customFormat="false" ht="19.5" hidden="true" customHeight="true" outlineLevel="0" collapsed="false">
      <c r="A68" s="40" t="s">
        <v>94</v>
      </c>
      <c r="B68" s="40"/>
      <c r="C68" s="394" t="n">
        <v>41640</v>
      </c>
      <c r="D68" s="394" t="n">
        <v>42735</v>
      </c>
      <c r="E68" s="40"/>
      <c r="F68" s="692"/>
      <c r="G68" s="422"/>
      <c r="H68" s="423" t="e">
        <f aca="false">H69+H70+H71+H72</f>
        <v>#VALUE!</v>
      </c>
      <c r="I68" s="653" t="n">
        <f aca="false">I69+I70+I71+I72</f>
        <v>0</v>
      </c>
      <c r="J68" s="425" t="n">
        <f aca="false">J69+J70+J71+J72</f>
        <v>0</v>
      </c>
    </row>
    <row r="69" customFormat="false" ht="19.5" hidden="true" customHeight="true" outlineLevel="0" collapsed="false">
      <c r="A69" s="40"/>
      <c r="B69" s="40"/>
      <c r="C69" s="394"/>
      <c r="D69" s="394"/>
      <c r="E69" s="40"/>
      <c r="F69" s="413" t="s">
        <v>95</v>
      </c>
      <c r="G69" s="413"/>
      <c r="H69" s="426" t="e">
        <f aca="false">I69+"#ссыл!+J69+#ссыл!"</f>
        <v>#VALUE!</v>
      </c>
      <c r="I69" s="651" t="n">
        <f aca="false">I54+I59+I64</f>
        <v>0</v>
      </c>
      <c r="J69" s="416" t="n">
        <f aca="false">J54+J59+J64</f>
        <v>0</v>
      </c>
    </row>
    <row r="70" customFormat="false" ht="19.5" hidden="true" customHeight="true" outlineLevel="0" collapsed="false">
      <c r="A70" s="40"/>
      <c r="B70" s="40"/>
      <c r="C70" s="394"/>
      <c r="D70" s="394"/>
      <c r="E70" s="40"/>
      <c r="F70" s="413" t="s">
        <v>96</v>
      </c>
      <c r="G70" s="413"/>
      <c r="H70" s="426" t="e">
        <f aca="false">I70+"#ссыл!+J70+#ссыл!"</f>
        <v>#VALUE!</v>
      </c>
      <c r="I70" s="651" t="n">
        <f aca="false">I55+I60+I65</f>
        <v>0</v>
      </c>
      <c r="J70" s="690" t="n">
        <f aca="false">J55+J60+J65</f>
        <v>0</v>
      </c>
    </row>
    <row r="71" customFormat="false" ht="19.5" hidden="true" customHeight="true" outlineLevel="0" collapsed="false">
      <c r="A71" s="40"/>
      <c r="B71" s="40"/>
      <c r="C71" s="394"/>
      <c r="D71" s="394"/>
      <c r="E71" s="40"/>
      <c r="F71" s="413" t="s">
        <v>97</v>
      </c>
      <c r="G71" s="413"/>
      <c r="H71" s="426" t="e">
        <f aca="false">I71+"#ссыл!+J71+#ссыл!"</f>
        <v>#VALUE!</v>
      </c>
      <c r="I71" s="651" t="n">
        <f aca="false">I56+I61+I66</f>
        <v>0</v>
      </c>
      <c r="J71" s="690" t="n">
        <f aca="false">J56+J61+J66</f>
        <v>0</v>
      </c>
    </row>
    <row r="72" customFormat="false" ht="19.5" hidden="true" customHeight="true" outlineLevel="0" collapsed="false">
      <c r="A72" s="40"/>
      <c r="B72" s="40"/>
      <c r="C72" s="394"/>
      <c r="D72" s="394"/>
      <c r="E72" s="40"/>
      <c r="F72" s="413" t="s">
        <v>62</v>
      </c>
      <c r="G72" s="413"/>
      <c r="H72" s="426" t="e">
        <f aca="false">I72+"#ссыл!+J72+#ссыл!"</f>
        <v>#VALUE!</v>
      </c>
      <c r="I72" s="651" t="n">
        <f aca="false">I57+I62+I67</f>
        <v>0</v>
      </c>
      <c r="J72" s="690" t="n">
        <f aca="false">J57+J62+J67</f>
        <v>0</v>
      </c>
    </row>
    <row r="73" customFormat="false" ht="24" hidden="true" customHeight="true" outlineLevel="0" collapsed="false">
      <c r="A73" s="40" t="s">
        <v>58</v>
      </c>
      <c r="B73" s="40" t="s">
        <v>59</v>
      </c>
      <c r="C73" s="394" t="n">
        <v>41640</v>
      </c>
      <c r="D73" s="394" t="n">
        <v>42004</v>
      </c>
      <c r="E73" s="289" t="s">
        <v>237</v>
      </c>
      <c r="F73" s="607" t="s">
        <v>444</v>
      </c>
      <c r="G73" s="607"/>
      <c r="H73" s="429" t="e">
        <f aca="false">H74+H75+H76</f>
        <v>#VALUE!</v>
      </c>
      <c r="I73" s="654" t="n">
        <f aca="false">I74+I75+I76</f>
        <v>0</v>
      </c>
      <c r="J73" s="430" t="n">
        <f aca="false">J74+J75+J76</f>
        <v>0</v>
      </c>
    </row>
    <row r="74" customFormat="false" ht="19.5" hidden="true" customHeight="true" outlineLevel="0" collapsed="false">
      <c r="A74" s="40"/>
      <c r="B74" s="40"/>
      <c r="C74" s="394"/>
      <c r="D74" s="394"/>
      <c r="E74" s="289" t="s">
        <v>238</v>
      </c>
      <c r="F74" s="432" t="s">
        <v>95</v>
      </c>
      <c r="G74" s="432"/>
      <c r="H74" s="433" t="e">
        <f aca="false">I74+"#ссыл!+J74+#ссыл!"</f>
        <v>#VALUE!</v>
      </c>
      <c r="I74" s="434" t="n">
        <v>0</v>
      </c>
      <c r="J74" s="435" t="n">
        <v>0</v>
      </c>
    </row>
    <row r="75" customFormat="false" ht="19.5" hidden="true" customHeight="true" outlineLevel="0" collapsed="false">
      <c r="A75" s="40"/>
      <c r="B75" s="40"/>
      <c r="C75" s="394"/>
      <c r="D75" s="394"/>
      <c r="E75" s="599"/>
      <c r="F75" s="432" t="s">
        <v>96</v>
      </c>
      <c r="G75" s="432"/>
      <c r="H75" s="438" t="e">
        <f aca="false">I75+"#ссыл!+J75+#ссыл!"</f>
        <v>#VALUE!</v>
      </c>
      <c r="I75" s="434" t="n">
        <v>0</v>
      </c>
      <c r="J75" s="693" t="n">
        <v>0</v>
      </c>
    </row>
    <row r="76" customFormat="false" ht="19.5" hidden="true" customHeight="true" outlineLevel="0" collapsed="false">
      <c r="A76" s="40"/>
      <c r="B76" s="40"/>
      <c r="C76" s="394"/>
      <c r="D76" s="394"/>
      <c r="E76" s="601"/>
      <c r="F76" s="432" t="s">
        <v>97</v>
      </c>
      <c r="G76" s="432"/>
      <c r="H76" s="438" t="e">
        <f aca="false">I76+"#ссыл!+J76+#ссыл!"</f>
        <v>#VALUE!</v>
      </c>
      <c r="I76" s="434" t="n">
        <v>0</v>
      </c>
      <c r="J76" s="693" t="n">
        <v>0</v>
      </c>
    </row>
    <row r="77" customFormat="false" ht="16.5" hidden="true" customHeight="true" outlineLevel="0" collapsed="false">
      <c r="A77" s="40"/>
      <c r="B77" s="40"/>
      <c r="C77" s="394" t="n">
        <v>42005</v>
      </c>
      <c r="D77" s="394" t="n">
        <v>42369</v>
      </c>
      <c r="E77" s="289" t="s">
        <v>239</v>
      </c>
      <c r="F77" s="395" t="s">
        <v>444</v>
      </c>
      <c r="G77" s="395"/>
      <c r="H77" s="429" t="e">
        <f aca="false">H78+H79+H80</f>
        <v>#VALUE!</v>
      </c>
      <c r="I77" s="429" t="n">
        <f aca="false">I78+I79+I80</f>
        <v>0</v>
      </c>
      <c r="J77" s="429" t="n">
        <f aca="false">J78+J79+J80</f>
        <v>0</v>
      </c>
    </row>
    <row r="78" customFormat="false" ht="19.5" hidden="true" customHeight="true" outlineLevel="0" collapsed="false">
      <c r="A78" s="40"/>
      <c r="B78" s="40"/>
      <c r="C78" s="394"/>
      <c r="D78" s="394"/>
      <c r="E78" s="289" t="s">
        <v>238</v>
      </c>
      <c r="F78" s="432" t="s">
        <v>95</v>
      </c>
      <c r="G78" s="432"/>
      <c r="H78" s="438" t="e">
        <f aca="false">I78+"#ссыл!+#ссыл!+J78"</f>
        <v>#VALUE!</v>
      </c>
      <c r="I78" s="655" t="n">
        <v>0</v>
      </c>
      <c r="J78" s="435" t="n">
        <v>0</v>
      </c>
    </row>
    <row r="79" customFormat="false" ht="19.5" hidden="true" customHeight="true" outlineLevel="0" collapsed="false">
      <c r="A79" s="40"/>
      <c r="B79" s="40"/>
      <c r="C79" s="394"/>
      <c r="D79" s="394"/>
      <c r="E79" s="599"/>
      <c r="F79" s="432" t="s">
        <v>96</v>
      </c>
      <c r="G79" s="432"/>
      <c r="H79" s="438" t="e">
        <f aca="false">I79+"#ссыл!+#ссыл!+J79"</f>
        <v>#VALUE!</v>
      </c>
      <c r="I79" s="655" t="n">
        <v>0</v>
      </c>
      <c r="J79" s="693" t="n">
        <v>0</v>
      </c>
    </row>
    <row r="80" customFormat="false" ht="19.5" hidden="true" customHeight="true" outlineLevel="0" collapsed="false">
      <c r="A80" s="40"/>
      <c r="B80" s="40"/>
      <c r="C80" s="394"/>
      <c r="D80" s="394"/>
      <c r="E80" s="601"/>
      <c r="F80" s="432" t="s">
        <v>97</v>
      </c>
      <c r="G80" s="432"/>
      <c r="H80" s="438" t="e">
        <f aca="false">I80+"#ссыл!+#ссыл!+J80"</f>
        <v>#VALUE!</v>
      </c>
      <c r="I80" s="655" t="n">
        <v>0</v>
      </c>
      <c r="J80" s="693" t="n">
        <v>0</v>
      </c>
    </row>
    <row r="81" customFormat="false" ht="16.5" hidden="true" customHeight="true" outlineLevel="0" collapsed="false">
      <c r="A81" s="40"/>
      <c r="B81" s="40"/>
      <c r="C81" s="394" t="n">
        <v>42370</v>
      </c>
      <c r="D81" s="394" t="n">
        <v>42735</v>
      </c>
      <c r="E81" s="289" t="s">
        <v>240</v>
      </c>
      <c r="F81" s="395" t="s">
        <v>444</v>
      </c>
      <c r="G81" s="395"/>
      <c r="H81" s="429" t="e">
        <f aca="false">H82+H83+H84</f>
        <v>#VALUE!</v>
      </c>
      <c r="I81" s="654" t="n">
        <f aca="false">I82+I83+I84</f>
        <v>0</v>
      </c>
      <c r="J81" s="439" t="n">
        <f aca="false">J82+J83+J84</f>
        <v>0</v>
      </c>
    </row>
    <row r="82" customFormat="false" ht="19.5" hidden="true" customHeight="true" outlineLevel="0" collapsed="false">
      <c r="A82" s="40"/>
      <c r="B82" s="40"/>
      <c r="C82" s="394"/>
      <c r="D82" s="394"/>
      <c r="E82" s="289" t="s">
        <v>238</v>
      </c>
      <c r="F82" s="432" t="s">
        <v>95</v>
      </c>
      <c r="G82" s="432"/>
      <c r="H82" s="441" t="e">
        <f aca="false">I82+"#ссыл!+J82+#ссыл!"</f>
        <v>#VALUE!</v>
      </c>
      <c r="I82" s="655" t="n">
        <v>0</v>
      </c>
      <c r="J82" s="435" t="n">
        <v>0</v>
      </c>
    </row>
    <row r="83" customFormat="false" ht="19.5" hidden="true" customHeight="true" outlineLevel="0" collapsed="false">
      <c r="A83" s="40"/>
      <c r="B83" s="40"/>
      <c r="C83" s="394"/>
      <c r="D83" s="394"/>
      <c r="E83" s="599"/>
      <c r="F83" s="432" t="s">
        <v>96</v>
      </c>
      <c r="G83" s="432"/>
      <c r="H83" s="441" t="e">
        <f aca="false">I83+"#ссыл!+J83+#ссыл!"</f>
        <v>#VALUE!</v>
      </c>
      <c r="I83" s="655" t="n">
        <v>0</v>
      </c>
      <c r="J83" s="693" t="n">
        <v>0</v>
      </c>
    </row>
    <row r="84" customFormat="false" ht="19.5" hidden="true" customHeight="true" outlineLevel="0" collapsed="false">
      <c r="A84" s="40"/>
      <c r="B84" s="40"/>
      <c r="C84" s="394"/>
      <c r="D84" s="394"/>
      <c r="E84" s="601"/>
      <c r="F84" s="432" t="s">
        <v>97</v>
      </c>
      <c r="G84" s="432"/>
      <c r="H84" s="438" t="e">
        <f aca="false">I84+"#ссыл!+J84+#ссыл!"</f>
        <v>#VALUE!</v>
      </c>
      <c r="I84" s="655" t="n">
        <v>0</v>
      </c>
      <c r="J84" s="693" t="n">
        <v>0</v>
      </c>
    </row>
    <row r="85" customFormat="false" ht="18.75" hidden="true" customHeight="false" outlineLevel="0" collapsed="false">
      <c r="A85" s="44" t="s">
        <v>94</v>
      </c>
      <c r="B85" s="44"/>
      <c r="C85" s="442" t="n">
        <v>41640</v>
      </c>
      <c r="D85" s="442" t="n">
        <v>42735</v>
      </c>
      <c r="E85" s="44"/>
      <c r="F85" s="694"/>
      <c r="G85" s="424"/>
      <c r="H85" s="396" t="e">
        <f aca="false">H81+H77+H73</f>
        <v>#VALUE!</v>
      </c>
      <c r="I85" s="396" t="n">
        <f aca="false">I81+I77+I73</f>
        <v>0</v>
      </c>
      <c r="J85" s="396" t="n">
        <f aca="false">J81+J77+J73</f>
        <v>0</v>
      </c>
    </row>
    <row r="86" customFormat="false" ht="249.75" hidden="true" customHeight="true" outlineLevel="0" collapsed="false">
      <c r="A86" s="40" t="s">
        <v>61</v>
      </c>
      <c r="B86" s="40" t="s">
        <v>235</v>
      </c>
      <c r="C86" s="394" t="n">
        <v>41640</v>
      </c>
      <c r="D86" s="394" t="n">
        <v>42004</v>
      </c>
      <c r="E86" s="289" t="s">
        <v>237</v>
      </c>
      <c r="F86" s="468" t="e">
        <f aca="false">I86+"#ссыл!+J86+#ссыл!"</f>
        <v>#VALUE!</v>
      </c>
      <c r="G86" s="468"/>
      <c r="H86" s="468"/>
      <c r="I86" s="446" t="n">
        <v>0</v>
      </c>
      <c r="J86" s="446" t="n">
        <v>0</v>
      </c>
    </row>
    <row r="87" customFormat="false" ht="31.5" hidden="true" customHeight="false" outlineLevel="0" collapsed="false">
      <c r="A87" s="40"/>
      <c r="B87" s="40"/>
      <c r="C87" s="394"/>
      <c r="D87" s="394"/>
      <c r="E87" s="44" t="s">
        <v>238</v>
      </c>
      <c r="F87" s="468"/>
      <c r="G87" s="468"/>
      <c r="H87" s="468"/>
      <c r="I87" s="446"/>
      <c r="J87" s="446"/>
    </row>
    <row r="88" customFormat="false" ht="15.75" hidden="true" customHeight="false" outlineLevel="0" collapsed="false">
      <c r="A88" s="40"/>
      <c r="B88" s="40"/>
      <c r="C88" s="394" t="n">
        <v>42005</v>
      </c>
      <c r="D88" s="394" t="n">
        <v>42369</v>
      </c>
      <c r="E88" s="289" t="s">
        <v>239</v>
      </c>
      <c r="F88" s="468" t="e">
        <f aca="false">I88+"#ссыл!+J88+#ссыл!"</f>
        <v>#VALUE!</v>
      </c>
      <c r="G88" s="468"/>
      <c r="H88" s="468"/>
      <c r="I88" s="446" t="n">
        <v>0</v>
      </c>
      <c r="J88" s="446" t="n">
        <v>0</v>
      </c>
    </row>
    <row r="89" customFormat="false" ht="31.5" hidden="true" customHeight="false" outlineLevel="0" collapsed="false">
      <c r="A89" s="40"/>
      <c r="B89" s="40"/>
      <c r="C89" s="394"/>
      <c r="D89" s="394"/>
      <c r="E89" s="44" t="s">
        <v>238</v>
      </c>
      <c r="F89" s="468"/>
      <c r="G89" s="468"/>
      <c r="H89" s="468"/>
      <c r="I89" s="446"/>
      <c r="J89" s="446"/>
    </row>
    <row r="90" customFormat="false" ht="15.75" hidden="true" customHeight="false" outlineLevel="0" collapsed="false">
      <c r="A90" s="40"/>
      <c r="B90" s="40"/>
      <c r="C90" s="394" t="n">
        <v>42370</v>
      </c>
      <c r="D90" s="394" t="n">
        <v>42735</v>
      </c>
      <c r="E90" s="289" t="s">
        <v>240</v>
      </c>
      <c r="F90" s="468" t="e">
        <f aca="false">I90+"#ссыл!+J90+#ссыл!"</f>
        <v>#VALUE!</v>
      </c>
      <c r="G90" s="468"/>
      <c r="H90" s="468"/>
      <c r="I90" s="446" t="n">
        <v>0</v>
      </c>
      <c r="J90" s="446" t="n">
        <v>0</v>
      </c>
    </row>
    <row r="91" customFormat="false" ht="31.5" hidden="true" customHeight="false" outlineLevel="0" collapsed="false">
      <c r="A91" s="40"/>
      <c r="B91" s="40"/>
      <c r="C91" s="394"/>
      <c r="D91" s="394"/>
      <c r="E91" s="44" t="s">
        <v>238</v>
      </c>
      <c r="F91" s="468"/>
      <c r="G91" s="468"/>
      <c r="H91" s="468"/>
      <c r="I91" s="446"/>
      <c r="J91" s="446"/>
    </row>
    <row r="92" customFormat="false" ht="29.85" hidden="true" customHeight="true" outlineLevel="0" collapsed="false">
      <c r="A92" s="44" t="s">
        <v>110</v>
      </c>
      <c r="B92" s="44"/>
      <c r="C92" s="442" t="n">
        <v>41640</v>
      </c>
      <c r="D92" s="442" t="n">
        <v>42735</v>
      </c>
      <c r="E92" s="44"/>
      <c r="F92" s="447" t="e">
        <f aca="false">SUM(F86:F91)</f>
        <v>#VALUE!</v>
      </c>
      <c r="G92" s="447"/>
      <c r="H92" s="447"/>
      <c r="I92" s="430" t="n">
        <f aca="false">SUM(I86:I91)</f>
        <v>0</v>
      </c>
      <c r="J92" s="430" t="n">
        <f aca="false">SUM(J86:J91)</f>
        <v>0</v>
      </c>
    </row>
    <row r="93" customFormat="false" ht="36" hidden="true" customHeight="true" outlineLevel="0" collapsed="false">
      <c r="A93" s="289" t="s">
        <v>64</v>
      </c>
      <c r="B93" s="40" t="s">
        <v>67</v>
      </c>
      <c r="C93" s="394" t="n">
        <v>41640</v>
      </c>
      <c r="D93" s="394" t="n">
        <v>42004</v>
      </c>
      <c r="E93" s="289" t="s">
        <v>237</v>
      </c>
      <c r="F93" s="447" t="e">
        <f aca="false">I93+"#ссыл!+J93+#ссыл!"</f>
        <v>#VALUE!</v>
      </c>
      <c r="G93" s="447"/>
      <c r="H93" s="447"/>
      <c r="I93" s="429" t="n">
        <f aca="false">I106+I113</f>
        <v>0</v>
      </c>
      <c r="J93" s="429" t="n">
        <f aca="false">J106+J113</f>
        <v>0</v>
      </c>
    </row>
    <row r="94" customFormat="false" ht="15.75" hidden="true" customHeight="true" outlineLevel="0" collapsed="false">
      <c r="A94" s="384" t="s">
        <v>271</v>
      </c>
      <c r="B94" s="40"/>
      <c r="C94" s="394"/>
      <c r="D94" s="394"/>
      <c r="E94" s="44" t="s">
        <v>238</v>
      </c>
      <c r="F94" s="447"/>
      <c r="G94" s="447"/>
      <c r="H94" s="447"/>
      <c r="I94" s="429"/>
      <c r="J94" s="429"/>
    </row>
    <row r="95" customFormat="false" ht="35.25" hidden="true" customHeight="true" outlineLevel="0" collapsed="false">
      <c r="A95" s="384"/>
      <c r="B95" s="40"/>
      <c r="C95" s="394" t="n">
        <v>41640</v>
      </c>
      <c r="D95" s="394" t="n">
        <v>42004</v>
      </c>
      <c r="E95" s="610" t="s">
        <v>189</v>
      </c>
      <c r="F95" s="447" t="s">
        <v>444</v>
      </c>
      <c r="G95" s="447"/>
      <c r="H95" s="429" t="e">
        <f aca="false">H96+H97+H98+H99</f>
        <v>#VALUE!</v>
      </c>
      <c r="I95" s="611" t="n">
        <f aca="false">I96+I97+I98+I99</f>
        <v>0</v>
      </c>
      <c r="J95" s="448" t="n">
        <f aca="false">J96+J97+J98+J99</f>
        <v>0</v>
      </c>
    </row>
    <row r="96" customFormat="false" ht="26.25" hidden="true" customHeight="true" outlineLevel="0" collapsed="false">
      <c r="A96" s="384"/>
      <c r="B96" s="40"/>
      <c r="C96" s="394"/>
      <c r="D96" s="394"/>
      <c r="E96" s="610"/>
      <c r="F96" s="413" t="s">
        <v>95</v>
      </c>
      <c r="G96" s="413"/>
      <c r="H96" s="414" t="e">
        <f aca="false">I96+"#ссыл!+J96+#ссыл!"</f>
        <v>#VALUE!</v>
      </c>
      <c r="I96" s="414" t="n">
        <f aca="false">I116</f>
        <v>0</v>
      </c>
      <c r="J96" s="414" t="n">
        <f aca="false">J116</f>
        <v>0</v>
      </c>
    </row>
    <row r="97" customFormat="false" ht="26.25" hidden="true" customHeight="true" outlineLevel="0" collapsed="false">
      <c r="A97" s="384"/>
      <c r="B97" s="40"/>
      <c r="C97" s="394"/>
      <c r="D97" s="394"/>
      <c r="E97" s="610"/>
      <c r="F97" s="413" t="s">
        <v>96</v>
      </c>
      <c r="G97" s="413"/>
      <c r="H97" s="414" t="e">
        <f aca="false">I97+"#ссыл!+J97+#ссыл!"</f>
        <v>#VALUE!</v>
      </c>
      <c r="I97" s="414" t="n">
        <f aca="false">I117</f>
        <v>0</v>
      </c>
      <c r="J97" s="414" t="n">
        <f aca="false">J117</f>
        <v>0</v>
      </c>
    </row>
    <row r="98" customFormat="false" ht="21.75" hidden="true" customHeight="true" outlineLevel="0" collapsed="false">
      <c r="A98" s="384"/>
      <c r="B98" s="40"/>
      <c r="C98" s="394"/>
      <c r="D98" s="394"/>
      <c r="E98" s="610"/>
      <c r="F98" s="413" t="s">
        <v>97</v>
      </c>
      <c r="G98" s="413"/>
      <c r="H98" s="414" t="e">
        <f aca="false">I98+"#ссыл!+J98+#ссыл!"</f>
        <v>#VALUE!</v>
      </c>
      <c r="I98" s="414" t="n">
        <f aca="false">I118</f>
        <v>0</v>
      </c>
      <c r="J98" s="414" t="n">
        <f aca="false">J118</f>
        <v>0</v>
      </c>
    </row>
    <row r="99" customFormat="false" ht="33" hidden="true" customHeight="true" outlineLevel="0" collapsed="false">
      <c r="A99" s="384"/>
      <c r="B99" s="40"/>
      <c r="C99" s="394"/>
      <c r="D99" s="394"/>
      <c r="E99" s="44"/>
      <c r="F99" s="455" t="s">
        <v>62</v>
      </c>
      <c r="G99" s="455"/>
      <c r="H99" s="414" t="e">
        <f aca="false">I99+"#ссыл!+J99+#ссыл!"</f>
        <v>#VALUE!</v>
      </c>
      <c r="I99" s="414" t="n">
        <f aca="false">I119</f>
        <v>0</v>
      </c>
      <c r="J99" s="414" t="n">
        <f aca="false">J119</f>
        <v>0</v>
      </c>
    </row>
    <row r="100" customFormat="false" ht="33" hidden="true" customHeight="true" outlineLevel="0" collapsed="false">
      <c r="A100" s="384"/>
      <c r="B100" s="40"/>
      <c r="C100" s="458"/>
      <c r="D100" s="458"/>
      <c r="E100" s="610" t="s">
        <v>475</v>
      </c>
      <c r="F100" s="695"/>
      <c r="G100" s="450" t="s">
        <v>444</v>
      </c>
      <c r="H100" s="429" t="e">
        <f aca="false">H101+H102+H103+H104</f>
        <v>#VALUE!</v>
      </c>
      <c r="I100" s="611" t="n">
        <f aca="false">I101+I102+I103+I104</f>
        <v>0</v>
      </c>
      <c r="J100" s="448" t="n">
        <f aca="false">J101+J102+J103+J104</f>
        <v>0</v>
      </c>
    </row>
    <row r="101" customFormat="false" ht="33" hidden="true" customHeight="true" outlineLevel="0" collapsed="false">
      <c r="A101" s="384"/>
      <c r="B101" s="40"/>
      <c r="C101" s="458"/>
      <c r="D101" s="458"/>
      <c r="E101" s="610"/>
      <c r="F101" s="413" t="s">
        <v>95</v>
      </c>
      <c r="G101" s="413"/>
      <c r="H101" s="414" t="e">
        <f aca="false">I101+"#ссыл!+J101+#ссыл!"</f>
        <v>#VALUE!</v>
      </c>
      <c r="I101" s="414" t="n">
        <f aca="false">I121</f>
        <v>0</v>
      </c>
      <c r="J101" s="414" t="n">
        <f aca="false">J121</f>
        <v>0</v>
      </c>
    </row>
    <row r="102" customFormat="false" ht="33" hidden="true" customHeight="true" outlineLevel="0" collapsed="false">
      <c r="A102" s="384"/>
      <c r="B102" s="40"/>
      <c r="C102" s="458"/>
      <c r="D102" s="458"/>
      <c r="E102" s="610"/>
      <c r="F102" s="413" t="s">
        <v>96</v>
      </c>
      <c r="G102" s="413"/>
      <c r="H102" s="414" t="e">
        <f aca="false">I102+"#ссыл!+J102+#ссыл!"</f>
        <v>#VALUE!</v>
      </c>
      <c r="I102" s="414" t="n">
        <f aca="false">I122</f>
        <v>0</v>
      </c>
      <c r="J102" s="414" t="n">
        <f aca="false">J122</f>
        <v>0</v>
      </c>
    </row>
    <row r="103" customFormat="false" ht="19.5" hidden="true" customHeight="true" outlineLevel="0" collapsed="false">
      <c r="A103" s="384"/>
      <c r="B103" s="40"/>
      <c r="C103" s="394" t="n">
        <v>41640</v>
      </c>
      <c r="D103" s="394" t="n">
        <v>42004</v>
      </c>
      <c r="E103" s="610"/>
      <c r="F103" s="413" t="s">
        <v>97</v>
      </c>
      <c r="G103" s="413"/>
      <c r="H103" s="414" t="e">
        <f aca="false">I103+"#ссыл!+J103+#ссыл!"</f>
        <v>#VALUE!</v>
      </c>
      <c r="I103" s="414" t="n">
        <f aca="false">I123</f>
        <v>0</v>
      </c>
      <c r="J103" s="414" t="n">
        <f aca="false">J123</f>
        <v>0</v>
      </c>
    </row>
    <row r="104" customFormat="false" ht="19.5" hidden="true" customHeight="true" outlineLevel="0" collapsed="false">
      <c r="A104" s="384"/>
      <c r="B104" s="40"/>
      <c r="C104" s="394"/>
      <c r="D104" s="394"/>
      <c r="E104" s="44"/>
      <c r="F104" s="455" t="s">
        <v>62</v>
      </c>
      <c r="G104" s="455"/>
      <c r="H104" s="414" t="e">
        <f aca="false">I104+"#ссыл!+J104+#ссыл!"</f>
        <v>#VALUE!</v>
      </c>
      <c r="I104" s="414" t="n">
        <f aca="false">I124</f>
        <v>0</v>
      </c>
      <c r="J104" s="414" t="n">
        <f aca="false">J124</f>
        <v>0</v>
      </c>
    </row>
    <row r="105" customFormat="false" ht="29.85" hidden="true" customHeight="true" outlineLevel="0" collapsed="false">
      <c r="A105" s="459" t="s">
        <v>110</v>
      </c>
      <c r="B105" s="459"/>
      <c r="C105" s="460" t="n">
        <v>41640</v>
      </c>
      <c r="D105" s="460" t="n">
        <v>42735</v>
      </c>
      <c r="E105" s="459"/>
      <c r="F105" s="447" t="e">
        <f aca="false">H100+H95++++++F93</f>
        <v>#VALUE!</v>
      </c>
      <c r="G105" s="447"/>
      <c r="H105" s="447"/>
      <c r="I105" s="430" t="n">
        <f aca="false">I100+I95+I93</f>
        <v>0</v>
      </c>
      <c r="J105" s="430" t="n">
        <f aca="false">J100+J95+J93</f>
        <v>0</v>
      </c>
    </row>
    <row r="106" customFormat="false" ht="15.75" hidden="true" customHeight="true" outlineLevel="0" collapsed="false">
      <c r="A106" s="289" t="s">
        <v>269</v>
      </c>
      <c r="B106" s="40" t="s">
        <v>67</v>
      </c>
      <c r="C106" s="394" t="n">
        <v>41640</v>
      </c>
      <c r="D106" s="394" t="n">
        <v>42004</v>
      </c>
      <c r="E106" s="289" t="s">
        <v>237</v>
      </c>
      <c r="F106" s="468" t="e">
        <f aca="false">I106+"#ссыл!+J106+#ссыл!"</f>
        <v>#VALUE!</v>
      </c>
      <c r="G106" s="468"/>
      <c r="H106" s="468"/>
      <c r="I106" s="446" t="n">
        <v>0</v>
      </c>
      <c r="J106" s="446" t="n">
        <v>0</v>
      </c>
    </row>
    <row r="107" customFormat="false" ht="330.75" hidden="true" customHeight="false" outlineLevel="0" collapsed="false">
      <c r="A107" s="289" t="s">
        <v>271</v>
      </c>
      <c r="B107" s="40"/>
      <c r="C107" s="394"/>
      <c r="D107" s="394"/>
      <c r="E107" s="44" t="s">
        <v>238</v>
      </c>
      <c r="F107" s="468"/>
      <c r="G107" s="468"/>
      <c r="H107" s="468"/>
      <c r="I107" s="446"/>
      <c r="J107" s="446"/>
    </row>
    <row r="108" customFormat="false" ht="15.75" hidden="true" customHeight="false" outlineLevel="0" collapsed="false">
      <c r="A108" s="461"/>
      <c r="B108" s="40"/>
      <c r="C108" s="394" t="n">
        <v>41640</v>
      </c>
      <c r="D108" s="394" t="n">
        <v>42004</v>
      </c>
      <c r="E108" s="289" t="s">
        <v>239</v>
      </c>
      <c r="F108" s="468" t="e">
        <f aca="false">I108+"#ссыл!+J108+#ссыл!"</f>
        <v>#VALUE!</v>
      </c>
      <c r="G108" s="468"/>
      <c r="H108" s="468"/>
      <c r="I108" s="446" t="n">
        <v>0</v>
      </c>
      <c r="J108" s="446" t="n">
        <v>0</v>
      </c>
    </row>
    <row r="109" customFormat="false" ht="31.5" hidden="true" customHeight="false" outlineLevel="0" collapsed="false">
      <c r="A109" s="461"/>
      <c r="B109" s="40"/>
      <c r="C109" s="394"/>
      <c r="D109" s="394"/>
      <c r="E109" s="44" t="s">
        <v>238</v>
      </c>
      <c r="F109" s="468"/>
      <c r="G109" s="468"/>
      <c r="H109" s="468"/>
      <c r="I109" s="446"/>
      <c r="J109" s="446"/>
    </row>
    <row r="110" customFormat="false" ht="15.75" hidden="true" customHeight="false" outlineLevel="0" collapsed="false">
      <c r="A110" s="461"/>
      <c r="B110" s="40"/>
      <c r="C110" s="394" t="n">
        <v>41640</v>
      </c>
      <c r="D110" s="394" t="n">
        <v>42004</v>
      </c>
      <c r="E110" s="289" t="s">
        <v>240</v>
      </c>
      <c r="F110" s="468" t="e">
        <f aca="false">I110+"#ссыл!+J110+#ссыл!"</f>
        <v>#VALUE!</v>
      </c>
      <c r="G110" s="468"/>
      <c r="H110" s="468"/>
      <c r="I110" s="446" t="n">
        <v>0</v>
      </c>
      <c r="J110" s="446" t="n">
        <v>0</v>
      </c>
    </row>
    <row r="111" customFormat="false" ht="31.5" hidden="true" customHeight="false" outlineLevel="0" collapsed="false">
      <c r="A111" s="215"/>
      <c r="B111" s="40"/>
      <c r="C111" s="394"/>
      <c r="D111" s="394"/>
      <c r="E111" s="44" t="s">
        <v>238</v>
      </c>
      <c r="F111" s="468"/>
      <c r="G111" s="468"/>
      <c r="H111" s="468"/>
      <c r="I111" s="446"/>
      <c r="J111" s="446"/>
    </row>
    <row r="112" customFormat="false" ht="29.85" hidden="true" customHeight="true" outlineLevel="0" collapsed="false">
      <c r="A112" s="44" t="s">
        <v>110</v>
      </c>
      <c r="B112" s="44"/>
      <c r="C112" s="442" t="n">
        <v>41640</v>
      </c>
      <c r="D112" s="442" t="n">
        <v>42735</v>
      </c>
      <c r="E112" s="44"/>
      <c r="F112" s="447" t="e">
        <f aca="false">SUM(F106:F111)</f>
        <v>#VALUE!</v>
      </c>
      <c r="G112" s="447"/>
      <c r="H112" s="447"/>
      <c r="I112" s="430" t="n">
        <f aca="false">SUM(I106:I111)</f>
        <v>0</v>
      </c>
      <c r="J112" s="430" t="n">
        <f aca="false">SUM(J106:J111)</f>
        <v>0</v>
      </c>
    </row>
    <row r="113" customFormat="false" ht="47.25" hidden="true" customHeight="false" outlineLevel="0" collapsed="false">
      <c r="A113" s="289" t="s">
        <v>445</v>
      </c>
      <c r="B113" s="40"/>
      <c r="C113" s="394" t="n">
        <v>41640</v>
      </c>
      <c r="D113" s="394" t="n">
        <v>42004</v>
      </c>
      <c r="E113" s="289" t="s">
        <v>237</v>
      </c>
      <c r="F113" s="468" t="e">
        <f aca="false">I113+"#ссыл!+J113+#ссыл!"</f>
        <v>#VALUE!</v>
      </c>
      <c r="G113" s="468"/>
      <c r="H113" s="468"/>
      <c r="I113" s="446" t="n">
        <v>0</v>
      </c>
      <c r="J113" s="446" t="n">
        <v>0</v>
      </c>
    </row>
    <row r="114" customFormat="false" ht="85.5" hidden="true" customHeight="true" outlineLevel="0" collapsed="false">
      <c r="A114" s="289" t="s">
        <v>446</v>
      </c>
      <c r="B114" s="40"/>
      <c r="C114" s="394"/>
      <c r="D114" s="394"/>
      <c r="E114" s="44" t="s">
        <v>238</v>
      </c>
      <c r="F114" s="468"/>
      <c r="G114" s="468"/>
      <c r="H114" s="468"/>
      <c r="I114" s="446"/>
      <c r="J114" s="446"/>
    </row>
    <row r="115" customFormat="false" ht="19.5" hidden="true" customHeight="true" outlineLevel="0" collapsed="false">
      <c r="A115" s="461"/>
      <c r="B115" s="40" t="s">
        <v>114</v>
      </c>
      <c r="C115" s="394" t="n">
        <v>41640</v>
      </c>
      <c r="D115" s="394" t="n">
        <v>42004</v>
      </c>
      <c r="E115" s="289" t="s">
        <v>239</v>
      </c>
      <c r="F115" s="695"/>
      <c r="G115" s="450" t="s">
        <v>444</v>
      </c>
      <c r="H115" s="429" t="e">
        <f aca="false">H116+H117+H118+H119</f>
        <v>#VALUE!</v>
      </c>
      <c r="I115" s="611" t="n">
        <v>0</v>
      </c>
      <c r="J115" s="449" t="n">
        <v>0</v>
      </c>
    </row>
    <row r="116" customFormat="false" ht="19.5" hidden="true" customHeight="true" outlineLevel="0" collapsed="false">
      <c r="A116" s="461"/>
      <c r="B116" s="40"/>
      <c r="C116" s="394"/>
      <c r="D116" s="394"/>
      <c r="E116" s="289"/>
      <c r="F116" s="432" t="s">
        <v>95</v>
      </c>
      <c r="G116" s="432"/>
      <c r="H116" s="464" t="e">
        <f aca="false">I116+"#ссыл!++J116+#ссыл!"</f>
        <v>#VALUE!</v>
      </c>
      <c r="I116" s="446" t="n">
        <v>0</v>
      </c>
      <c r="J116" s="446" t="n">
        <v>0</v>
      </c>
    </row>
    <row r="117" customFormat="false" ht="19.5" hidden="true" customHeight="true" outlineLevel="0" collapsed="false">
      <c r="A117" s="461"/>
      <c r="B117" s="40"/>
      <c r="C117" s="394"/>
      <c r="D117" s="394"/>
      <c r="E117" s="289"/>
      <c r="F117" s="432" t="s">
        <v>96</v>
      </c>
      <c r="G117" s="432"/>
      <c r="H117" s="441" t="e">
        <f aca="false">I117+"#ссыл!++J117+#ссыл!"</f>
        <v>#VALUE!</v>
      </c>
      <c r="I117" s="446" t="n">
        <v>0</v>
      </c>
      <c r="J117" s="446" t="n">
        <v>0</v>
      </c>
    </row>
    <row r="118" customFormat="false" ht="19.5" hidden="true" customHeight="true" outlineLevel="0" collapsed="false">
      <c r="A118" s="461"/>
      <c r="B118" s="40"/>
      <c r="C118" s="394"/>
      <c r="D118" s="394"/>
      <c r="E118" s="289"/>
      <c r="F118" s="432" t="s">
        <v>97</v>
      </c>
      <c r="G118" s="432"/>
      <c r="H118" s="464" t="e">
        <f aca="false">I118+"#ссыл!++J118+#ссыл!"</f>
        <v>#VALUE!</v>
      </c>
      <c r="I118" s="446" t="n">
        <v>0</v>
      </c>
      <c r="J118" s="446" t="n">
        <v>0</v>
      </c>
    </row>
    <row r="119" customFormat="false" ht="19.5" hidden="true" customHeight="true" outlineLevel="0" collapsed="false">
      <c r="A119" s="461"/>
      <c r="B119" s="40"/>
      <c r="C119" s="394"/>
      <c r="D119" s="394"/>
      <c r="E119" s="44" t="s">
        <v>238</v>
      </c>
      <c r="F119" s="468" t="s">
        <v>62</v>
      </c>
      <c r="G119" s="468"/>
      <c r="H119" s="441" t="e">
        <f aca="false">I119+"#ссыл!++J119+#ссыл!"</f>
        <v>#VALUE!</v>
      </c>
      <c r="I119" s="469" t="n">
        <v>0</v>
      </c>
      <c r="J119" s="469" t="n">
        <v>0</v>
      </c>
    </row>
    <row r="120" customFormat="false" ht="19.5" hidden="true" customHeight="true" outlineLevel="0" collapsed="false">
      <c r="A120" s="461"/>
      <c r="B120" s="40"/>
      <c r="C120" s="458"/>
      <c r="D120" s="458"/>
      <c r="E120" s="196" t="s">
        <v>475</v>
      </c>
      <c r="F120" s="614" t="s">
        <v>444</v>
      </c>
      <c r="G120" s="614"/>
      <c r="H120" s="429" t="e">
        <f aca="false">H121+H122+H123+H124</f>
        <v>#VALUE!</v>
      </c>
      <c r="I120" s="429" t="n">
        <f aca="false">I121+I122+I123</f>
        <v>0</v>
      </c>
      <c r="J120" s="429" t="n">
        <f aca="false">J121+J122+J123</f>
        <v>0</v>
      </c>
    </row>
    <row r="121" customFormat="false" ht="19.5" hidden="true" customHeight="true" outlineLevel="0" collapsed="false">
      <c r="A121" s="461"/>
      <c r="B121" s="40"/>
      <c r="C121" s="458"/>
      <c r="D121" s="458"/>
      <c r="E121" s="196"/>
      <c r="F121" s="432" t="s">
        <v>95</v>
      </c>
      <c r="G121" s="432"/>
      <c r="H121" s="472" t="e">
        <f aca="false">I121+"#ссыл!+J121++#ссыл!"</f>
        <v>#VALUE!</v>
      </c>
      <c r="I121" s="469" t="n">
        <v>0</v>
      </c>
      <c r="J121" s="469" t="n">
        <v>0</v>
      </c>
    </row>
    <row r="122" customFormat="false" ht="19.5" hidden="true" customHeight="true" outlineLevel="0" collapsed="false">
      <c r="A122" s="461"/>
      <c r="B122" s="40"/>
      <c r="C122" s="458"/>
      <c r="D122" s="458"/>
      <c r="E122" s="196"/>
      <c r="F122" s="432" t="s">
        <v>96</v>
      </c>
      <c r="G122" s="432"/>
      <c r="H122" s="464" t="e">
        <f aca="false">I122+"#ссыл!+J122++#ссыл!"</f>
        <v>#VALUE!</v>
      </c>
      <c r="I122" s="446" t="n">
        <v>0</v>
      </c>
      <c r="J122" s="446" t="n">
        <v>0</v>
      </c>
    </row>
    <row r="123" customFormat="false" ht="19.5" hidden="true" customHeight="true" outlineLevel="0" collapsed="false">
      <c r="A123" s="461"/>
      <c r="B123" s="40"/>
      <c r="C123" s="394" t="n">
        <v>41640</v>
      </c>
      <c r="D123" s="394" t="n">
        <v>42004</v>
      </c>
      <c r="E123" s="196"/>
      <c r="F123" s="432" t="s">
        <v>97</v>
      </c>
      <c r="G123" s="432"/>
      <c r="H123" s="472" t="e">
        <f aca="false">I123+"#ссыл!+J123++#ссыл!"</f>
        <v>#VALUE!</v>
      </c>
      <c r="I123" s="446" t="n">
        <v>0</v>
      </c>
      <c r="J123" s="446" t="n">
        <v>0</v>
      </c>
    </row>
    <row r="124" customFormat="false" ht="19.5" hidden="true" customHeight="true" outlineLevel="0" collapsed="false">
      <c r="A124" s="461"/>
      <c r="B124" s="40"/>
      <c r="C124" s="394"/>
      <c r="D124" s="394"/>
      <c r="E124" s="196"/>
      <c r="F124" s="468" t="s">
        <v>62</v>
      </c>
      <c r="G124" s="468"/>
      <c r="H124" s="464" t="e">
        <f aca="false">I124+"#ссыл!+J124++#ссыл!"</f>
        <v>#VALUE!</v>
      </c>
      <c r="I124" s="466" t="n">
        <v>0</v>
      </c>
      <c r="J124" s="466" t="n">
        <v>0</v>
      </c>
    </row>
    <row r="125" customFormat="false" ht="29.85" hidden="true" customHeight="true" outlineLevel="0" collapsed="false">
      <c r="A125" s="45" t="s">
        <v>110</v>
      </c>
      <c r="B125" s="44"/>
      <c r="C125" s="442" t="n">
        <v>41640</v>
      </c>
      <c r="D125" s="442" t="n">
        <v>42735</v>
      </c>
      <c r="E125" s="44"/>
      <c r="F125" s="447" t="e">
        <f aca="false">H120+H115+F113</f>
        <v>#VALUE!</v>
      </c>
      <c r="G125" s="447"/>
      <c r="H125" s="447"/>
      <c r="I125" s="430" t="n">
        <f aca="false">I113+I115+I120</f>
        <v>0</v>
      </c>
      <c r="J125" s="430" t="n">
        <f aca="false">J113+J115+J120</f>
        <v>0</v>
      </c>
    </row>
    <row r="126" customFormat="false" ht="15.75" hidden="true" customHeight="true" outlineLevel="0" collapsed="false">
      <c r="A126" s="289" t="s">
        <v>69</v>
      </c>
      <c r="B126" s="40" t="s">
        <v>447</v>
      </c>
      <c r="C126" s="394" t="n">
        <v>41640</v>
      </c>
      <c r="D126" s="394" t="n">
        <v>42004</v>
      </c>
      <c r="E126" s="289" t="s">
        <v>237</v>
      </c>
      <c r="F126" s="455" t="e">
        <f aca="false">F133</f>
        <v>#VALUE!</v>
      </c>
      <c r="G126" s="455"/>
      <c r="H126" s="455"/>
      <c r="I126" s="414" t="n">
        <f aca="false">I133</f>
        <v>0</v>
      </c>
      <c r="J126" s="414" t="n">
        <f aca="false">J133</f>
        <v>0</v>
      </c>
    </row>
    <row r="127" customFormat="false" ht="79.5" hidden="true" customHeight="true" outlineLevel="0" collapsed="false">
      <c r="A127" s="157" t="s">
        <v>71</v>
      </c>
      <c r="B127" s="40"/>
      <c r="C127" s="394"/>
      <c r="D127" s="394"/>
      <c r="E127" s="44" t="s">
        <v>238</v>
      </c>
      <c r="F127" s="455"/>
      <c r="G127" s="455"/>
      <c r="H127" s="455"/>
      <c r="I127" s="414"/>
      <c r="J127" s="414"/>
    </row>
    <row r="128" customFormat="false" ht="15.75" hidden="true" customHeight="false" outlineLevel="0" collapsed="false">
      <c r="A128" s="157"/>
      <c r="B128" s="40"/>
      <c r="C128" s="394" t="n">
        <v>41640</v>
      </c>
      <c r="D128" s="394" t="n">
        <v>42004</v>
      </c>
      <c r="E128" s="289" t="s">
        <v>239</v>
      </c>
      <c r="F128" s="455" t="e">
        <f aca="false">F135</f>
        <v>#VALUE!</v>
      </c>
      <c r="G128" s="455"/>
      <c r="H128" s="455"/>
      <c r="I128" s="414" t="n">
        <f aca="false">I135</f>
        <v>0</v>
      </c>
      <c r="J128" s="414" t="n">
        <f aca="false">J135</f>
        <v>0</v>
      </c>
    </row>
    <row r="129" customFormat="false" ht="31.5" hidden="true" customHeight="false" outlineLevel="0" collapsed="false">
      <c r="A129" s="157"/>
      <c r="B129" s="40"/>
      <c r="C129" s="394"/>
      <c r="D129" s="394"/>
      <c r="E129" s="44" t="s">
        <v>238</v>
      </c>
      <c r="F129" s="455"/>
      <c r="G129" s="455"/>
      <c r="H129" s="455"/>
      <c r="I129" s="414"/>
      <c r="J129" s="414"/>
    </row>
    <row r="130" customFormat="false" ht="15.75" hidden="true" customHeight="false" outlineLevel="0" collapsed="false">
      <c r="A130" s="157"/>
      <c r="B130" s="40"/>
      <c r="C130" s="394" t="n">
        <v>41640</v>
      </c>
      <c r="D130" s="394" t="n">
        <v>42004</v>
      </c>
      <c r="E130" s="289" t="s">
        <v>240</v>
      </c>
      <c r="F130" s="455" t="e">
        <f aca="false">F137</f>
        <v>#VALUE!</v>
      </c>
      <c r="G130" s="455"/>
      <c r="H130" s="455"/>
      <c r="I130" s="414" t="n">
        <f aca="false">I137</f>
        <v>0</v>
      </c>
      <c r="J130" s="414" t="n">
        <f aca="false">J137</f>
        <v>0</v>
      </c>
    </row>
    <row r="131" customFormat="false" ht="31.5" hidden="true" customHeight="false" outlineLevel="0" collapsed="false">
      <c r="A131" s="215"/>
      <c r="B131" s="40"/>
      <c r="C131" s="394"/>
      <c r="D131" s="394"/>
      <c r="E131" s="44" t="s">
        <v>238</v>
      </c>
      <c r="F131" s="455"/>
      <c r="G131" s="455"/>
      <c r="H131" s="455"/>
      <c r="I131" s="414"/>
      <c r="J131" s="414"/>
    </row>
    <row r="132" customFormat="false" ht="29.85" hidden="true" customHeight="true" outlineLevel="0" collapsed="false">
      <c r="A132" s="44" t="s">
        <v>94</v>
      </c>
      <c r="B132" s="44"/>
      <c r="C132" s="442" t="n">
        <v>41640</v>
      </c>
      <c r="D132" s="442" t="n">
        <v>42735</v>
      </c>
      <c r="E132" s="44"/>
      <c r="F132" s="447" t="e">
        <f aca="false">SUM(F126:F131)</f>
        <v>#VALUE!</v>
      </c>
      <c r="G132" s="447"/>
      <c r="H132" s="447"/>
      <c r="I132" s="430" t="n">
        <f aca="false">SUM(I126:I131)</f>
        <v>0</v>
      </c>
      <c r="J132" s="430" t="n">
        <f aca="false">SUM(J126:J131)</f>
        <v>0</v>
      </c>
    </row>
    <row r="133" customFormat="false" ht="31.5" hidden="true" customHeight="true" outlineLevel="0" collapsed="false">
      <c r="A133" s="289" t="s">
        <v>72</v>
      </c>
      <c r="B133" s="40" t="s">
        <v>447</v>
      </c>
      <c r="C133" s="394" t="n">
        <v>41640</v>
      </c>
      <c r="D133" s="394" t="n">
        <v>42004</v>
      </c>
      <c r="E133" s="289" t="s">
        <v>237</v>
      </c>
      <c r="F133" s="468" t="e">
        <f aca="false">I133+"#ссыл!+J133+#ссыл!"</f>
        <v>#VALUE!</v>
      </c>
      <c r="G133" s="468"/>
      <c r="H133" s="468"/>
      <c r="I133" s="473" t="n">
        <v>0</v>
      </c>
      <c r="J133" s="473" t="n">
        <v>0</v>
      </c>
    </row>
    <row r="134" customFormat="false" ht="189" hidden="true" customHeight="false" outlineLevel="0" collapsed="false">
      <c r="A134" s="289" t="s">
        <v>448</v>
      </c>
      <c r="B134" s="40"/>
      <c r="C134" s="394"/>
      <c r="D134" s="394"/>
      <c r="E134" s="44" t="s">
        <v>238</v>
      </c>
      <c r="F134" s="468"/>
      <c r="G134" s="468"/>
      <c r="H134" s="468"/>
      <c r="I134" s="473"/>
      <c r="J134" s="473"/>
    </row>
    <row r="135" customFormat="false" ht="15.75" hidden="true" customHeight="false" outlineLevel="0" collapsed="false">
      <c r="A135" s="461"/>
      <c r="B135" s="40"/>
      <c r="C135" s="394" t="n">
        <v>41640</v>
      </c>
      <c r="D135" s="394" t="n">
        <v>42004</v>
      </c>
      <c r="E135" s="289" t="s">
        <v>239</v>
      </c>
      <c r="F135" s="468" t="e">
        <f aca="false">I135+"#ссыл!+J135+#ссыл!"</f>
        <v>#VALUE!</v>
      </c>
      <c r="G135" s="468"/>
      <c r="H135" s="468"/>
      <c r="I135" s="473" t="n">
        <v>0</v>
      </c>
      <c r="J135" s="473" t="n">
        <v>0</v>
      </c>
    </row>
    <row r="136" customFormat="false" ht="31.5" hidden="true" customHeight="false" outlineLevel="0" collapsed="false">
      <c r="A136" s="461"/>
      <c r="B136" s="40"/>
      <c r="C136" s="394"/>
      <c r="D136" s="394"/>
      <c r="E136" s="44" t="s">
        <v>238</v>
      </c>
      <c r="F136" s="468"/>
      <c r="G136" s="468"/>
      <c r="H136" s="468"/>
      <c r="I136" s="473"/>
      <c r="J136" s="473"/>
    </row>
    <row r="137" customFormat="false" ht="15.75" hidden="true" customHeight="false" outlineLevel="0" collapsed="false">
      <c r="A137" s="461"/>
      <c r="B137" s="40"/>
      <c r="C137" s="394" t="n">
        <v>41640</v>
      </c>
      <c r="D137" s="394" t="n">
        <v>42004</v>
      </c>
      <c r="E137" s="289" t="s">
        <v>240</v>
      </c>
      <c r="F137" s="468" t="e">
        <f aca="false">I137+"#ссыл!+J137+#ссыл!"</f>
        <v>#VALUE!</v>
      </c>
      <c r="G137" s="468"/>
      <c r="H137" s="468"/>
      <c r="I137" s="473" t="n">
        <v>0</v>
      </c>
      <c r="J137" s="473" t="n">
        <v>0</v>
      </c>
    </row>
    <row r="138" customFormat="false" ht="31.5" hidden="true" customHeight="false" outlineLevel="0" collapsed="false">
      <c r="A138" s="215"/>
      <c r="B138" s="40"/>
      <c r="C138" s="394"/>
      <c r="D138" s="394"/>
      <c r="E138" s="44" t="s">
        <v>238</v>
      </c>
      <c r="F138" s="468"/>
      <c r="G138" s="468"/>
      <c r="H138" s="468"/>
      <c r="I138" s="473"/>
      <c r="J138" s="473"/>
    </row>
    <row r="139" customFormat="false" ht="29.85" hidden="true" customHeight="true" outlineLevel="0" collapsed="false">
      <c r="A139" s="44" t="s">
        <v>94</v>
      </c>
      <c r="B139" s="44"/>
      <c r="C139" s="442" t="n">
        <v>41640</v>
      </c>
      <c r="D139" s="442" t="n">
        <v>42735</v>
      </c>
      <c r="E139" s="44"/>
      <c r="F139" s="447" t="e">
        <f aca="false">SUM(F133:F138)</f>
        <v>#VALUE!</v>
      </c>
      <c r="G139" s="447"/>
      <c r="H139" s="447"/>
      <c r="I139" s="430"/>
      <c r="J139" s="430"/>
    </row>
    <row r="140" customFormat="false" ht="15.75" hidden="true" customHeight="false" outlineLevel="0" collapsed="false">
      <c r="A140" s="146"/>
      <c r="B140" s="146"/>
      <c r="C140" s="146"/>
      <c r="D140" s="145"/>
      <c r="E140" s="146"/>
      <c r="F140" s="148"/>
      <c r="G140" s="146"/>
      <c r="H140" s="146"/>
      <c r="I140" s="146"/>
      <c r="J140" s="146"/>
    </row>
    <row r="141" customFormat="false" ht="15.75" hidden="true" customHeight="false" outlineLevel="0" collapsed="false">
      <c r="A141" s="383"/>
    </row>
    <row r="142" customFormat="false" ht="15.75" hidden="true" customHeight="false" outlineLevel="0" collapsed="false">
      <c r="A142" s="392" t="s">
        <v>118</v>
      </c>
      <c r="B142" s="392"/>
      <c r="C142" s="392"/>
      <c r="D142" s="392"/>
      <c r="E142" s="392"/>
      <c r="F142" s="392"/>
      <c r="G142" s="392"/>
    </row>
    <row r="143" customFormat="false" ht="15.75" hidden="true" customHeight="false" outlineLevel="0" collapsed="false">
      <c r="A143" s="392" t="s">
        <v>119</v>
      </c>
      <c r="B143" s="392"/>
      <c r="C143" s="392"/>
      <c r="D143" s="392"/>
      <c r="E143" s="392"/>
      <c r="F143" s="392"/>
      <c r="G143" s="392"/>
    </row>
    <row r="144" customFormat="false" ht="15.75" hidden="true" customHeight="false" outlineLevel="0" collapsed="false">
      <c r="A144" s="392" t="s">
        <v>120</v>
      </c>
      <c r="B144" s="392"/>
      <c r="C144" s="392"/>
      <c r="D144" s="392"/>
      <c r="E144" s="392"/>
      <c r="F144" s="392"/>
      <c r="G144" s="392"/>
      <c r="H144" s="392"/>
    </row>
    <row r="145" customFormat="false" ht="15" hidden="true" customHeight="false" outlineLevel="0" collapsed="false">
      <c r="A145" s="616" t="s">
        <v>121</v>
      </c>
    </row>
    <row r="146" customFormat="false" ht="15" hidden="true" customHeight="false" outlineLevel="0" collapsed="false">
      <c r="A146" s="616" t="s">
        <v>122</v>
      </c>
    </row>
    <row r="147" customFormat="false" ht="15" hidden="true" customHeight="true" outlineLevel="0" collapsed="false">
      <c r="A147" s="151" t="s">
        <v>3</v>
      </c>
      <c r="B147" s="151" t="s">
        <v>123</v>
      </c>
      <c r="C147" s="152" t="s">
        <v>124</v>
      </c>
      <c r="D147" s="152"/>
      <c r="E147" s="152"/>
      <c r="F147" s="152"/>
      <c r="G147" s="152"/>
      <c r="H147" s="152" t="s">
        <v>125</v>
      </c>
      <c r="I147" s="152"/>
      <c r="J147" s="152"/>
      <c r="K147" s="152"/>
      <c r="L147" s="152"/>
      <c r="M147" s="152"/>
      <c r="N147" s="152"/>
      <c r="O147" s="152"/>
    </row>
    <row r="148" customFormat="false" ht="15" hidden="true" customHeight="true" outlineLevel="0" collapsed="false">
      <c r="A148" s="155" t="s">
        <v>9</v>
      </c>
      <c r="B148" s="155" t="s">
        <v>126</v>
      </c>
      <c r="C148" s="156" t="s">
        <v>127</v>
      </c>
      <c r="D148" s="156"/>
      <c r="E148" s="156"/>
      <c r="F148" s="156"/>
      <c r="G148" s="156"/>
      <c r="H148" s="156" t="s">
        <v>128</v>
      </c>
      <c r="I148" s="156"/>
      <c r="J148" s="156"/>
      <c r="K148" s="156"/>
      <c r="L148" s="156"/>
      <c r="M148" s="156"/>
      <c r="N148" s="156"/>
      <c r="O148" s="156"/>
    </row>
    <row r="149" customFormat="false" ht="15.75" hidden="true" customHeight="true" outlineLevel="0" collapsed="false">
      <c r="A149" s="461"/>
      <c r="B149" s="155" t="s">
        <v>130</v>
      </c>
      <c r="C149" s="159"/>
      <c r="D149" s="159"/>
      <c r="E149" s="159"/>
      <c r="F149" s="159"/>
      <c r="G149" s="159"/>
      <c r="H149" s="159"/>
      <c r="I149" s="159"/>
      <c r="J149" s="159"/>
      <c r="K149" s="161"/>
      <c r="L149" s="161"/>
      <c r="M149" s="161"/>
      <c r="N149" s="161"/>
      <c r="O149" s="161"/>
    </row>
    <row r="150" customFormat="false" ht="15" hidden="true" customHeight="true" outlineLevel="0" collapsed="false">
      <c r="A150" s="461"/>
      <c r="B150" s="461"/>
      <c r="C150" s="28" t="s">
        <v>132</v>
      </c>
      <c r="D150" s="28"/>
      <c r="E150" s="28"/>
      <c r="F150" s="28"/>
      <c r="G150" s="28"/>
      <c r="H150" s="28" t="s">
        <v>132</v>
      </c>
      <c r="I150" s="28"/>
      <c r="J150" s="28"/>
      <c r="K150" s="152"/>
      <c r="L150" s="152"/>
      <c r="M150" s="152"/>
      <c r="N150" s="152"/>
      <c r="O150" s="152"/>
    </row>
    <row r="151" customFormat="false" ht="15.75" hidden="true" customHeight="true" outlineLevel="0" collapsed="false">
      <c r="A151" s="461"/>
      <c r="B151" s="461"/>
      <c r="C151" s="28"/>
      <c r="D151" s="28"/>
      <c r="E151" s="28"/>
      <c r="F151" s="28"/>
      <c r="G151" s="28"/>
      <c r="H151" s="28"/>
      <c r="I151" s="28"/>
      <c r="J151" s="28"/>
      <c r="K151" s="161"/>
      <c r="L151" s="161"/>
      <c r="M151" s="161"/>
      <c r="N151" s="161"/>
      <c r="O151" s="161"/>
    </row>
    <row r="152" customFormat="false" ht="15" hidden="true" customHeight="true" outlineLevel="0" collapsed="false">
      <c r="A152" s="461"/>
      <c r="B152" s="461"/>
      <c r="C152" s="28" t="s">
        <v>133</v>
      </c>
      <c r="D152" s="28" t="s">
        <v>134</v>
      </c>
      <c r="E152" s="28"/>
      <c r="F152" s="28" t="s">
        <v>135</v>
      </c>
      <c r="G152" s="28" t="s">
        <v>136</v>
      </c>
      <c r="H152" s="28" t="s">
        <v>133</v>
      </c>
      <c r="I152" s="28"/>
      <c r="J152" s="28" t="s">
        <v>135</v>
      </c>
      <c r="K152" s="28"/>
      <c r="L152" s="28" t="s">
        <v>135</v>
      </c>
      <c r="M152" s="28" t="s">
        <v>136</v>
      </c>
      <c r="N152" s="28" t="s">
        <v>137</v>
      </c>
      <c r="O152" s="28"/>
    </row>
    <row r="153" customFormat="false" ht="51.75" hidden="true" customHeight="true" outlineLevel="0" collapsed="false">
      <c r="A153" s="461"/>
      <c r="B153" s="46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customFormat="false" ht="135" hidden="true" customHeight="false" outlineLevel="0" collapsed="false">
      <c r="A154" s="209" t="n">
        <v>1</v>
      </c>
      <c r="B154" s="496" t="s">
        <v>139</v>
      </c>
      <c r="C154" s="165" t="n">
        <f aca="false">I37</f>
        <v>0</v>
      </c>
      <c r="D154" s="696" t="n">
        <f aca="false">"#ссыл!"</f>
        <v>0</v>
      </c>
      <c r="E154" s="696"/>
      <c r="F154" s="697" t="n">
        <f aca="false">J37</f>
        <v>0</v>
      </c>
      <c r="G154" s="173" t="n">
        <f aca="false">"#ссыл!"</f>
        <v>0</v>
      </c>
      <c r="H154" s="166" t="n">
        <f aca="false">I42</f>
        <v>0</v>
      </c>
      <c r="I154" s="166"/>
      <c r="J154" s="170" t="n">
        <f aca="false">J42</f>
        <v>0</v>
      </c>
      <c r="K154" s="171"/>
      <c r="L154" s="165" t="n">
        <f aca="false">J47</f>
        <v>0</v>
      </c>
      <c r="M154" s="167" t="n">
        <f aca="false">"#ссыл!"</f>
        <v>0</v>
      </c>
      <c r="N154" s="169" t="n">
        <v>0</v>
      </c>
      <c r="O154" s="169"/>
    </row>
    <row r="155" customFormat="false" ht="95.45" hidden="true" customHeight="true" outlineLevel="0" collapsed="false">
      <c r="A155" s="35" t="n">
        <v>2</v>
      </c>
      <c r="B155" s="32" t="s">
        <v>140</v>
      </c>
      <c r="C155" s="170" t="n">
        <f aca="false">I34</f>
        <v>0</v>
      </c>
      <c r="D155" s="698" t="n">
        <f aca="false">"#ссыл!"</f>
        <v>0</v>
      </c>
      <c r="E155" s="698"/>
      <c r="F155" s="168" t="n">
        <f aca="false">J34</f>
        <v>0</v>
      </c>
      <c r="G155" s="173" t="n">
        <f aca="false">"#ссыл!"</f>
        <v>0</v>
      </c>
      <c r="H155" s="166" t="n">
        <f aca="false">I39</f>
        <v>0</v>
      </c>
      <c r="I155" s="166"/>
      <c r="J155" s="167" t="n">
        <f aca="false">J39</f>
        <v>0</v>
      </c>
      <c r="K155" s="174"/>
      <c r="L155" s="170" t="n">
        <f aca="false">J44</f>
        <v>0</v>
      </c>
      <c r="M155" s="167" t="n">
        <f aca="false">"#ссыл!"</f>
        <v>0</v>
      </c>
      <c r="N155" s="169" t="n">
        <v>0</v>
      </c>
      <c r="O155" s="169"/>
    </row>
    <row r="156" customFormat="false" ht="90" hidden="true" customHeight="false" outlineLevel="0" collapsed="false">
      <c r="A156" s="35" t="n">
        <v>3</v>
      </c>
      <c r="B156" s="32" t="s">
        <v>141</v>
      </c>
      <c r="C156" s="170" t="n">
        <f aca="false">I35</f>
        <v>0</v>
      </c>
      <c r="D156" s="696" t="n">
        <f aca="false">"#ссыл!"</f>
        <v>0</v>
      </c>
      <c r="E156" s="696"/>
      <c r="F156" s="168" t="n">
        <f aca="false">J35</f>
        <v>0</v>
      </c>
      <c r="G156" s="173" t="n">
        <f aca="false">"#ссыл!"</f>
        <v>0</v>
      </c>
      <c r="H156" s="166" t="n">
        <f aca="false">I40</f>
        <v>0</v>
      </c>
      <c r="I156" s="166"/>
      <c r="J156" s="167" t="n">
        <f aca="false">J40</f>
        <v>0</v>
      </c>
      <c r="K156" s="174"/>
      <c r="L156" s="170" t="n">
        <f aca="false">J45</f>
        <v>0</v>
      </c>
      <c r="M156" s="167" t="n">
        <f aca="false">"#ссыл!"</f>
        <v>0</v>
      </c>
      <c r="N156" s="169" t="n">
        <v>0</v>
      </c>
      <c r="O156" s="169"/>
    </row>
    <row r="157" customFormat="false" ht="108.95" hidden="true" customHeight="true" outlineLevel="0" collapsed="false">
      <c r="A157" s="35" t="n">
        <v>4</v>
      </c>
      <c r="B157" s="32" t="s">
        <v>142</v>
      </c>
      <c r="C157" s="170" t="n">
        <f aca="false">I36</f>
        <v>0</v>
      </c>
      <c r="D157" s="696" t="n">
        <f aca="false">"#ссыл!"</f>
        <v>0</v>
      </c>
      <c r="E157" s="696"/>
      <c r="F157" s="173" t="n">
        <f aca="false">J41</f>
        <v>0</v>
      </c>
      <c r="G157" s="173" t="n">
        <f aca="false">"#ссыл!"</f>
        <v>0</v>
      </c>
      <c r="H157" s="166" t="n">
        <f aca="false">I41</f>
        <v>0</v>
      </c>
      <c r="I157" s="166"/>
      <c r="J157" s="167" t="n">
        <f aca="false">J41</f>
        <v>0</v>
      </c>
      <c r="K157" s="174"/>
      <c r="L157" s="170" t="n">
        <f aca="false">J46</f>
        <v>0</v>
      </c>
      <c r="M157" s="167" t="n">
        <f aca="false">"#ссыл!"</f>
        <v>0</v>
      </c>
      <c r="N157" s="169" t="n">
        <v>0</v>
      </c>
      <c r="O157" s="169"/>
    </row>
    <row r="158" customFormat="false" ht="15.75" hidden="true" customHeight="false" outlineLevel="0" collapsed="false">
      <c r="A158" s="44"/>
      <c r="B158" s="44" t="s">
        <v>94</v>
      </c>
      <c r="C158" s="176" t="n">
        <f aca="false">C157+C156+C155+C154</f>
        <v>0</v>
      </c>
      <c r="D158" s="699" t="n">
        <f aca="false">D157+D156+D155+D154</f>
        <v>0</v>
      </c>
      <c r="E158" s="699"/>
      <c r="F158" s="700" t="n">
        <f aca="false">F157+F156+F155+F154</f>
        <v>0</v>
      </c>
      <c r="G158" s="179" t="n">
        <f aca="false">G157+G156+G155+G154</f>
        <v>0</v>
      </c>
      <c r="H158" s="178" t="n">
        <f aca="false">H157+H156+H155+H154</f>
        <v>0</v>
      </c>
      <c r="I158" s="178"/>
      <c r="J158" s="179" t="n">
        <f aca="false">J157+J156+J155+J154</f>
        <v>0</v>
      </c>
      <c r="K158" s="183"/>
      <c r="L158" s="184" t="n">
        <f aca="false">L157+L156+L155+L154</f>
        <v>0</v>
      </c>
      <c r="M158" s="179" t="n">
        <f aca="false">M157+M156+M155+M154</f>
        <v>0</v>
      </c>
      <c r="N158" s="181" t="n">
        <f aca="false">N157+N156+N155+N154</f>
        <v>0</v>
      </c>
      <c r="O158" s="181"/>
    </row>
    <row r="159" customFormat="false" ht="15.75" hidden="true" customHeight="false" outlineLevel="0" collapsed="false">
      <c r="A159" s="186"/>
      <c r="B159" s="186"/>
      <c r="C159" s="186"/>
      <c r="D159" s="186"/>
      <c r="E159" s="186"/>
      <c r="F159" s="192"/>
      <c r="G159" s="192"/>
      <c r="H159" s="192"/>
      <c r="I159" s="192"/>
      <c r="J159" s="192"/>
      <c r="K159" s="192"/>
      <c r="L159" s="192"/>
      <c r="M159" s="192"/>
      <c r="N159" s="192"/>
      <c r="O159" s="146"/>
    </row>
    <row r="160" customFormat="false" ht="16.5" hidden="true" customHeight="true" outlineLevel="0" collapsed="false">
      <c r="A160" s="189" t="s">
        <v>143</v>
      </c>
      <c r="B160" s="189"/>
      <c r="C160" s="189"/>
      <c r="D160" s="145"/>
      <c r="E160" s="190"/>
      <c r="F160" s="190"/>
      <c r="G160" s="190"/>
      <c r="H160" s="189"/>
      <c r="I160" s="190"/>
      <c r="J160" s="190"/>
      <c r="K160" s="190"/>
      <c r="L160" s="190"/>
      <c r="M160" s="190"/>
      <c r="N160" s="190"/>
      <c r="O160" s="146"/>
    </row>
    <row r="161" customFormat="false" ht="15.75" hidden="true" customHeight="true" outlineLevel="0" collapsed="false">
      <c r="A161" s="189"/>
      <c r="B161" s="189"/>
      <c r="C161" s="189"/>
      <c r="D161" s="145"/>
      <c r="E161" s="192" t="s">
        <v>144</v>
      </c>
      <c r="F161" s="192"/>
      <c r="G161" s="192"/>
      <c r="H161" s="189"/>
      <c r="I161" s="192" t="s">
        <v>145</v>
      </c>
      <c r="J161" s="192"/>
      <c r="K161" s="192" t="s">
        <v>146</v>
      </c>
      <c r="L161" s="192"/>
      <c r="M161" s="192"/>
      <c r="N161" s="192"/>
      <c r="O161" s="146"/>
    </row>
    <row r="162" customFormat="false" ht="15.75" hidden="true" customHeight="false" outlineLevel="0" collapsed="false">
      <c r="A162" s="146"/>
      <c r="B162" s="146"/>
      <c r="C162" s="146"/>
      <c r="D162" s="145"/>
      <c r="E162" s="146"/>
      <c r="F162" s="148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customFormat="false" ht="15.75" hidden="true" customHeight="false" outlineLevel="0" collapsed="false">
      <c r="A163" s="490"/>
    </row>
    <row r="164" customFormat="false" ht="15.75" hidden="true" customHeight="false" outlineLevel="0" collapsed="false">
      <c r="A164" s="392" t="s">
        <v>147</v>
      </c>
      <c r="B164" s="392"/>
      <c r="C164" s="392"/>
      <c r="D164" s="392"/>
      <c r="E164" s="392"/>
      <c r="F164" s="392"/>
      <c r="G164" s="392"/>
    </row>
    <row r="165" customFormat="false" ht="15.75" hidden="true" customHeight="false" outlineLevel="0" collapsed="false">
      <c r="A165" s="490"/>
    </row>
    <row r="166" customFormat="false" ht="15.75" hidden="true" customHeight="false" outlineLevel="0" collapsed="false">
      <c r="A166" s="391"/>
    </row>
    <row r="167" customFormat="false" ht="15.75" hidden="true" customHeight="false" outlineLevel="0" collapsed="false">
      <c r="A167" s="392" t="s">
        <v>1</v>
      </c>
      <c r="B167" s="392"/>
      <c r="C167" s="392"/>
      <c r="D167" s="392"/>
      <c r="E167" s="392"/>
      <c r="F167" s="392"/>
      <c r="G167" s="392"/>
    </row>
    <row r="168" customFormat="false" ht="15.75" hidden="true" customHeight="false" outlineLevel="0" collapsed="false">
      <c r="A168" s="392" t="s">
        <v>148</v>
      </c>
      <c r="B168" s="392"/>
      <c r="C168" s="392"/>
      <c r="D168" s="392"/>
      <c r="E168" s="392"/>
      <c r="F168" s="392"/>
      <c r="G168" s="392"/>
    </row>
    <row r="169" customFormat="false" ht="15.75" hidden="true" customHeight="false" outlineLevel="0" collapsed="false">
      <c r="A169" s="391"/>
    </row>
    <row r="170" customFormat="false" ht="31.5" hidden="true" customHeight="true" outlineLevel="0" collapsed="false">
      <c r="A170" s="491" t="s">
        <v>149</v>
      </c>
      <c r="B170" s="491"/>
      <c r="C170" s="491"/>
      <c r="D170" s="491"/>
      <c r="E170" s="491"/>
      <c r="F170" s="491"/>
      <c r="G170" s="491"/>
      <c r="H170" s="146"/>
      <c r="I170" s="146"/>
    </row>
    <row r="171" customFormat="false" ht="15.75" hidden="true" customHeight="false" outlineLevel="0" collapsed="false">
      <c r="A171" s="192"/>
      <c r="B171" s="192"/>
      <c r="C171" s="192"/>
      <c r="D171" s="192"/>
      <c r="E171" s="192"/>
      <c r="F171" s="192"/>
      <c r="G171" s="192"/>
      <c r="H171" s="146"/>
      <c r="I171" s="146"/>
    </row>
    <row r="172" customFormat="false" ht="16.5" hidden="true" customHeight="true" outlineLevel="0" collapsed="false">
      <c r="A172" s="492" t="s">
        <v>150</v>
      </c>
      <c r="B172" s="492"/>
      <c r="C172" s="492"/>
      <c r="D172" s="492"/>
      <c r="E172" s="492"/>
      <c r="F172" s="492"/>
      <c r="G172" s="492"/>
      <c r="H172" s="146"/>
      <c r="I172" s="146"/>
    </row>
    <row r="173" customFormat="false" ht="119.25" hidden="true" customHeight="true" outlineLevel="0" collapsed="false">
      <c r="A173" s="29" t="s">
        <v>151</v>
      </c>
      <c r="B173" s="29" t="s">
        <v>152</v>
      </c>
      <c r="C173" s="29" t="s">
        <v>153</v>
      </c>
      <c r="D173" s="28" t="s">
        <v>154</v>
      </c>
      <c r="E173" s="29" t="s">
        <v>155</v>
      </c>
      <c r="F173" s="29"/>
      <c r="G173" s="29" t="s">
        <v>460</v>
      </c>
      <c r="H173" s="29"/>
      <c r="I173" s="29"/>
    </row>
    <row r="174" customFormat="false" ht="45.75" hidden="true" customHeight="true" outlineLevel="0" collapsed="false">
      <c r="A174" s="29"/>
      <c r="B174" s="29"/>
      <c r="C174" s="29"/>
      <c r="D174" s="28"/>
      <c r="E174" s="35" t="s">
        <v>156</v>
      </c>
      <c r="F174" s="209" t="s">
        <v>157</v>
      </c>
      <c r="G174" s="35" t="s">
        <v>156</v>
      </c>
      <c r="H174" s="29"/>
      <c r="I174" s="29"/>
    </row>
    <row r="175" customFormat="false" ht="15" hidden="true" customHeight="false" outlineLevel="0" collapsed="false">
      <c r="A175" s="199" t="n">
        <v>1</v>
      </c>
      <c r="B175" s="199" t="n">
        <v>2</v>
      </c>
      <c r="C175" s="199" t="n">
        <v>3</v>
      </c>
      <c r="D175" s="198" t="n">
        <v>4</v>
      </c>
      <c r="E175" s="200" t="n">
        <v>5</v>
      </c>
      <c r="F175" s="200" t="n">
        <v>6</v>
      </c>
      <c r="G175" s="200" t="n">
        <v>7</v>
      </c>
      <c r="H175" s="385"/>
      <c r="I175" s="385"/>
    </row>
    <row r="176" customFormat="false" ht="165" hidden="true" customHeight="false" outlineLevel="0" collapsed="false">
      <c r="A176" s="32" t="s">
        <v>158</v>
      </c>
      <c r="B176" s="32" t="n">
        <v>2014</v>
      </c>
      <c r="C176" s="203" t="s">
        <v>159</v>
      </c>
      <c r="D176" s="41" t="s">
        <v>160</v>
      </c>
      <c r="E176" s="32" t="n">
        <v>28158.3</v>
      </c>
      <c r="F176" s="35" t="n">
        <v>28158.3</v>
      </c>
      <c r="G176" s="32" t="n">
        <v>28158.3</v>
      </c>
      <c r="H176" s="38"/>
      <c r="I176" s="38"/>
    </row>
    <row r="177" customFormat="false" ht="224.25" hidden="true" customHeight="true" outlineLevel="0" collapsed="false">
      <c r="A177" s="38" t="s">
        <v>161</v>
      </c>
      <c r="B177" s="32" t="n">
        <v>2014</v>
      </c>
      <c r="C177" s="205" t="s">
        <v>162</v>
      </c>
      <c r="D177" s="228" t="s">
        <v>160</v>
      </c>
      <c r="E177" s="32" t="n">
        <v>6227.78</v>
      </c>
      <c r="F177" s="35" t="n">
        <v>6227.78</v>
      </c>
      <c r="G177" s="32" t="n">
        <v>6227.78</v>
      </c>
      <c r="H177" s="38"/>
      <c r="I177" s="38"/>
    </row>
    <row r="178" customFormat="false" ht="15" hidden="true" customHeight="false" outlineLevel="0" collapsed="false">
      <c r="A178" s="38"/>
      <c r="B178" s="32" t="n">
        <v>2015</v>
      </c>
      <c r="C178" s="205"/>
      <c r="D178" s="228"/>
      <c r="E178" s="32" t="n">
        <v>775.54</v>
      </c>
      <c r="F178" s="35" t="n">
        <v>775.54</v>
      </c>
      <c r="G178" s="32" t="n">
        <v>775.54</v>
      </c>
      <c r="H178" s="38"/>
      <c r="I178" s="38"/>
    </row>
    <row r="179" customFormat="false" ht="210" hidden="true" customHeight="false" outlineLevel="0" collapsed="false">
      <c r="A179" s="32" t="s">
        <v>163</v>
      </c>
      <c r="B179" s="32" t="n">
        <v>2015</v>
      </c>
      <c r="C179" s="32" t="s">
        <v>164</v>
      </c>
      <c r="D179" s="41" t="s">
        <v>160</v>
      </c>
      <c r="E179" s="32" t="n">
        <v>2312.8</v>
      </c>
      <c r="F179" s="35" t="n">
        <v>2312.8</v>
      </c>
      <c r="G179" s="32" t="n">
        <v>2312.8</v>
      </c>
      <c r="H179" s="38"/>
      <c r="I179" s="38"/>
    </row>
    <row r="180" customFormat="false" ht="15.75" hidden="true" customHeight="false" outlineLevel="0" collapsed="false">
      <c r="A180" s="146"/>
      <c r="B180" s="146"/>
      <c r="C180" s="146"/>
      <c r="D180" s="145"/>
      <c r="E180" s="146"/>
      <c r="F180" s="148"/>
      <c r="G180" s="146"/>
      <c r="H180" s="146"/>
      <c r="I180" s="146"/>
    </row>
    <row r="181" customFormat="false" ht="15.75" hidden="true" customHeight="false" outlineLevel="0" collapsed="false">
      <c r="A181" s="381"/>
    </row>
    <row r="182" customFormat="false" ht="15.75" hidden="true" customHeight="false" outlineLevel="0" collapsed="false">
      <c r="A182" s="392" t="s">
        <v>165</v>
      </c>
      <c r="B182" s="392"/>
      <c r="C182" s="392"/>
      <c r="D182" s="392"/>
      <c r="E182" s="392"/>
      <c r="F182" s="392"/>
      <c r="G182" s="392"/>
    </row>
    <row r="183" customFormat="false" ht="15.75" hidden="true" customHeight="false" outlineLevel="0" collapsed="false">
      <c r="A183" s="490"/>
    </row>
    <row r="184" customFormat="false" ht="15.75" hidden="true" customHeight="false" outlineLevel="0" collapsed="false">
      <c r="A184" s="392" t="s">
        <v>166</v>
      </c>
      <c r="B184" s="392"/>
      <c r="C184" s="392"/>
      <c r="D184" s="392"/>
      <c r="E184" s="392"/>
      <c r="F184" s="392"/>
      <c r="G184" s="392"/>
    </row>
    <row r="185" customFormat="false" ht="15.75" hidden="true" customHeight="false" outlineLevel="0" collapsed="false">
      <c r="A185" s="392" t="s">
        <v>167</v>
      </c>
      <c r="B185" s="392"/>
      <c r="C185" s="392"/>
      <c r="D185" s="392"/>
      <c r="E185" s="392"/>
      <c r="F185" s="392"/>
      <c r="G185" s="392"/>
    </row>
    <row r="186" customFormat="false" ht="15.75" hidden="true" customHeight="false" outlineLevel="0" collapsed="false">
      <c r="A186" s="391"/>
    </row>
    <row r="187" customFormat="false" ht="31.5" hidden="true" customHeight="true" outlineLevel="0" collapsed="false">
      <c r="A187" s="491" t="s">
        <v>149</v>
      </c>
      <c r="B187" s="491"/>
      <c r="C187" s="491"/>
      <c r="D187" s="491"/>
      <c r="E187" s="491"/>
      <c r="F187" s="491"/>
      <c r="G187" s="491"/>
      <c r="H187" s="146"/>
      <c r="I187" s="146"/>
    </row>
    <row r="188" customFormat="false" ht="15.75" hidden="true" customHeight="false" outlineLevel="0" collapsed="false">
      <c r="A188" s="192"/>
      <c r="B188" s="192"/>
      <c r="C188" s="192"/>
      <c r="D188" s="192"/>
      <c r="E188" s="192"/>
      <c r="F188" s="192"/>
      <c r="G188" s="192"/>
      <c r="H188" s="146"/>
      <c r="I188" s="146"/>
    </row>
    <row r="189" customFormat="false" ht="15.75" hidden="true" customHeight="false" outlineLevel="0" collapsed="false">
      <c r="A189" s="190"/>
      <c r="B189" s="190"/>
      <c r="C189" s="190"/>
      <c r="D189" s="190"/>
      <c r="E189" s="190"/>
      <c r="F189" s="190"/>
      <c r="G189" s="190"/>
      <c r="H189" s="146"/>
      <c r="I189" s="146"/>
    </row>
    <row r="190" customFormat="false" ht="88.5" hidden="true" customHeight="true" outlineLevel="0" collapsed="false">
      <c r="A190" s="29" t="s">
        <v>168</v>
      </c>
      <c r="B190" s="29" t="s">
        <v>169</v>
      </c>
      <c r="C190" s="207" t="s">
        <v>170</v>
      </c>
      <c r="D190" s="207"/>
      <c r="E190" s="207"/>
      <c r="F190" s="207"/>
      <c r="G190" s="207"/>
      <c r="H190" s="29"/>
      <c r="I190" s="29"/>
    </row>
    <row r="191" customFormat="false" ht="30" hidden="true" customHeight="true" outlineLevel="0" collapsed="false">
      <c r="A191" s="29"/>
      <c r="B191" s="29"/>
      <c r="C191" s="208" t="s">
        <v>171</v>
      </c>
      <c r="D191" s="208"/>
      <c r="E191" s="208"/>
      <c r="F191" s="208"/>
      <c r="G191" s="208"/>
      <c r="H191" s="29"/>
      <c r="I191" s="29"/>
    </row>
    <row r="192" customFormat="false" ht="45" hidden="true" customHeight="false" outlineLevel="0" collapsed="false">
      <c r="A192" s="29"/>
      <c r="B192" s="29"/>
      <c r="C192" s="35" t="s">
        <v>172</v>
      </c>
      <c r="D192" s="210" t="s">
        <v>173</v>
      </c>
      <c r="E192" s="209" t="s">
        <v>174</v>
      </c>
      <c r="F192" s="209" t="s">
        <v>175</v>
      </c>
      <c r="G192" s="209" t="s">
        <v>458</v>
      </c>
      <c r="H192" s="29"/>
      <c r="I192" s="29"/>
    </row>
    <row r="193" customFormat="false" ht="15" hidden="true" customHeight="false" outlineLevel="0" collapsed="false">
      <c r="A193" s="209" t="n">
        <v>1</v>
      </c>
      <c r="B193" s="209" t="n">
        <v>2</v>
      </c>
      <c r="C193" s="35" t="n">
        <v>3</v>
      </c>
      <c r="D193" s="33"/>
      <c r="E193" s="35" t="n">
        <v>4</v>
      </c>
      <c r="F193" s="35" t="n">
        <v>5</v>
      </c>
      <c r="G193" s="35" t="n">
        <v>6</v>
      </c>
      <c r="H193" s="29"/>
      <c r="I193" s="29"/>
    </row>
    <row r="194" customFormat="false" ht="45.75" hidden="true" customHeight="true" outlineLevel="0" collapsed="false">
      <c r="A194" s="32" t="s">
        <v>176</v>
      </c>
      <c r="B194" s="32" t="n">
        <v>2014</v>
      </c>
      <c r="C194" s="32" t="s">
        <v>177</v>
      </c>
      <c r="D194" s="701" t="n">
        <v>14079.15</v>
      </c>
      <c r="E194" s="32" t="s">
        <v>177</v>
      </c>
      <c r="F194" s="702" t="n">
        <v>1408</v>
      </c>
      <c r="G194" s="32" t="s">
        <v>177</v>
      </c>
      <c r="H194" s="38"/>
      <c r="I194" s="38"/>
    </row>
    <row r="195" customFormat="false" ht="224.25" hidden="true" customHeight="true" outlineLevel="0" collapsed="false">
      <c r="A195" s="38" t="s">
        <v>161</v>
      </c>
      <c r="B195" s="32" t="n">
        <v>2014</v>
      </c>
      <c r="C195" s="32" t="s">
        <v>177</v>
      </c>
      <c r="D195" s="701" t="n">
        <v>3113.89</v>
      </c>
      <c r="E195" s="32" t="s">
        <v>177</v>
      </c>
      <c r="F195" s="702" t="n">
        <v>311.389</v>
      </c>
      <c r="G195" s="32" t="s">
        <v>177</v>
      </c>
      <c r="H195" s="38"/>
      <c r="I195" s="38"/>
    </row>
    <row r="196" customFormat="false" ht="15" hidden="true" customHeight="false" outlineLevel="0" collapsed="false">
      <c r="A196" s="38"/>
      <c r="B196" s="32" t="n">
        <v>2015</v>
      </c>
      <c r="C196" s="32" t="s">
        <v>177</v>
      </c>
      <c r="D196" s="701" t="n">
        <v>3623.99</v>
      </c>
      <c r="E196" s="32" t="s">
        <v>177</v>
      </c>
      <c r="F196" s="702" t="n">
        <v>362.4</v>
      </c>
      <c r="G196" s="32" t="s">
        <v>177</v>
      </c>
      <c r="H196" s="38"/>
      <c r="I196" s="38"/>
    </row>
    <row r="197" customFormat="false" ht="60.75" hidden="true" customHeight="true" outlineLevel="0" collapsed="false">
      <c r="A197" s="32" t="s">
        <v>163</v>
      </c>
      <c r="B197" s="32" t="n">
        <v>2015</v>
      </c>
      <c r="C197" s="32" t="s">
        <v>177</v>
      </c>
      <c r="D197" s="701" t="n">
        <v>1156.4</v>
      </c>
      <c r="E197" s="32" t="s">
        <v>177</v>
      </c>
      <c r="F197" s="702" t="n">
        <v>115.64</v>
      </c>
      <c r="G197" s="32" t="s">
        <v>177</v>
      </c>
      <c r="H197" s="38"/>
      <c r="I197" s="38"/>
    </row>
    <row r="198" customFormat="false" ht="15.75" hidden="true" customHeight="false" outlineLevel="0" collapsed="false">
      <c r="A198" s="146"/>
      <c r="B198" s="146"/>
      <c r="C198" s="146"/>
      <c r="D198" s="145"/>
      <c r="E198" s="146"/>
      <c r="F198" s="148"/>
      <c r="G198" s="146"/>
      <c r="H198" s="146"/>
      <c r="I198" s="146"/>
    </row>
    <row r="199" customFormat="false" ht="15.75" hidden="true" customHeight="false" outlineLevel="0" collapsed="false">
      <c r="A199" s="490"/>
    </row>
    <row r="200" customFormat="false" ht="15.75" hidden="true" customHeight="false" outlineLevel="0" collapsed="false">
      <c r="A200" s="381"/>
    </row>
    <row r="201" customFormat="false" ht="15.75" hidden="true" customHeight="false" outlineLevel="0" collapsed="false">
      <c r="A201" s="392" t="s">
        <v>178</v>
      </c>
      <c r="B201" s="392"/>
      <c r="C201" s="392"/>
      <c r="D201" s="392"/>
      <c r="E201" s="392"/>
      <c r="F201" s="392"/>
    </row>
    <row r="202" customFormat="false" ht="15.75" hidden="true" customHeight="false" outlineLevel="0" collapsed="false">
      <c r="A202" s="490"/>
    </row>
    <row r="203" customFormat="false" ht="15.75" hidden="true" customHeight="false" outlineLevel="0" collapsed="false">
      <c r="A203" s="392" t="s">
        <v>180</v>
      </c>
      <c r="B203" s="392"/>
      <c r="C203" s="392"/>
      <c r="D203" s="392"/>
      <c r="E203" s="392"/>
      <c r="F203" s="392"/>
    </row>
    <row r="204" customFormat="false" ht="15.75" hidden="true" customHeight="false" outlineLevel="0" collapsed="false">
      <c r="A204" s="392" t="s">
        <v>181</v>
      </c>
      <c r="B204" s="392"/>
      <c r="C204" s="392"/>
      <c r="D204" s="392"/>
      <c r="E204" s="392"/>
      <c r="F204" s="392"/>
    </row>
    <row r="205" customFormat="false" ht="15.75" hidden="true" customHeight="false" outlineLevel="0" collapsed="false">
      <c r="A205" s="392" t="s">
        <v>182</v>
      </c>
      <c r="B205" s="392"/>
      <c r="C205" s="392"/>
      <c r="D205" s="392"/>
      <c r="E205" s="392"/>
      <c r="F205" s="392"/>
    </row>
    <row r="206" customFormat="false" ht="15.75" hidden="true" customHeight="false" outlineLevel="0" collapsed="false">
      <c r="A206" s="383"/>
    </row>
    <row r="207" customFormat="false" ht="18" hidden="true" customHeight="true" outlineLevel="0" collapsed="false">
      <c r="A207" s="377" t="s">
        <v>183</v>
      </c>
      <c r="B207" s="29" t="s">
        <v>184</v>
      </c>
      <c r="C207" s="29" t="s">
        <v>185</v>
      </c>
      <c r="D207" s="28" t="s">
        <v>186</v>
      </c>
      <c r="E207" s="28"/>
      <c r="F207" s="28"/>
      <c r="G207" s="28"/>
    </row>
    <row r="208" customFormat="false" ht="45" hidden="true" customHeight="false" outlineLevel="0" collapsed="false">
      <c r="A208" s="213" t="s">
        <v>9</v>
      </c>
      <c r="B208" s="29"/>
      <c r="C208" s="29"/>
      <c r="D208" s="155" t="s">
        <v>187</v>
      </c>
      <c r="E208" s="213" t="s">
        <v>188</v>
      </c>
      <c r="F208" s="213" t="s">
        <v>189</v>
      </c>
      <c r="G208" s="493"/>
    </row>
    <row r="209" customFormat="false" ht="45" hidden="true" customHeight="false" outlineLevel="0" collapsed="false">
      <c r="A209" s="461"/>
      <c r="B209" s="29"/>
      <c r="C209" s="29"/>
      <c r="D209" s="155" t="s">
        <v>190</v>
      </c>
      <c r="E209" s="213" t="s">
        <v>127</v>
      </c>
      <c r="F209" s="213" t="s">
        <v>191</v>
      </c>
      <c r="G209" s="493" t="s">
        <v>464</v>
      </c>
    </row>
    <row r="210" customFormat="false" ht="15" hidden="true" customHeight="false" outlineLevel="0" collapsed="false">
      <c r="A210" s="215"/>
      <c r="B210" s="29"/>
      <c r="C210" s="29"/>
      <c r="D210" s="41"/>
      <c r="E210" s="215"/>
      <c r="F210" s="703"/>
      <c r="G210" s="208" t="s">
        <v>465</v>
      </c>
    </row>
    <row r="211" customFormat="false" ht="42.75" hidden="true" customHeight="true" outlineLevel="0" collapsed="false">
      <c r="A211" s="494" t="s">
        <v>192</v>
      </c>
      <c r="B211" s="494"/>
      <c r="C211" s="494"/>
      <c r="D211" s="494"/>
      <c r="E211" s="494"/>
      <c r="F211" s="494"/>
      <c r="G211" s="494"/>
    </row>
    <row r="212" customFormat="false" ht="30" hidden="true" customHeight="true" outlineLevel="0" collapsed="false">
      <c r="A212" s="495" t="s">
        <v>193</v>
      </c>
      <c r="B212" s="495"/>
      <c r="C212" s="495"/>
      <c r="D212" s="495"/>
      <c r="E212" s="495"/>
      <c r="F212" s="495"/>
      <c r="G212" s="495"/>
    </row>
    <row r="213" customFormat="false" ht="30" hidden="true" customHeight="true" outlineLevel="0" collapsed="false">
      <c r="A213" s="495" t="s">
        <v>194</v>
      </c>
      <c r="B213" s="495"/>
      <c r="C213" s="495"/>
      <c r="D213" s="495"/>
      <c r="E213" s="495"/>
      <c r="F213" s="495"/>
      <c r="G213" s="495"/>
    </row>
    <row r="214" customFormat="false" ht="120" hidden="true" customHeight="false" outlineLevel="0" collapsed="false">
      <c r="A214" s="35" t="n">
        <v>1</v>
      </c>
      <c r="B214" s="218" t="s">
        <v>195</v>
      </c>
      <c r="C214" s="218" t="s">
        <v>196</v>
      </c>
      <c r="D214" s="51" t="n">
        <v>73.5</v>
      </c>
      <c r="E214" s="218" t="n">
        <v>73.6</v>
      </c>
      <c r="F214" s="35" t="n">
        <v>73.7</v>
      </c>
      <c r="G214" s="300" t="n">
        <v>73.8</v>
      </c>
    </row>
    <row r="215" customFormat="false" ht="180" hidden="true" customHeight="false" outlineLevel="0" collapsed="false">
      <c r="A215" s="35" t="n">
        <v>2</v>
      </c>
      <c r="B215" s="218" t="s">
        <v>197</v>
      </c>
      <c r="C215" s="218" t="s">
        <v>198</v>
      </c>
      <c r="D215" s="51" t="n">
        <v>1.7</v>
      </c>
      <c r="E215" s="218" t="n">
        <v>1.7</v>
      </c>
      <c r="F215" s="35" t="n">
        <v>1.7</v>
      </c>
      <c r="G215" s="300" t="n">
        <v>1.7</v>
      </c>
    </row>
    <row r="216" customFormat="false" ht="210" hidden="true" customHeight="false" outlineLevel="0" collapsed="false">
      <c r="A216" s="35" t="n">
        <v>3</v>
      </c>
      <c r="B216" s="218" t="s">
        <v>199</v>
      </c>
      <c r="C216" s="218" t="s">
        <v>198</v>
      </c>
      <c r="D216" s="51" t="n">
        <v>10</v>
      </c>
      <c r="E216" s="218" t="n">
        <v>10</v>
      </c>
      <c r="F216" s="35" t="n">
        <v>10</v>
      </c>
      <c r="G216" s="300" t="n">
        <v>10</v>
      </c>
    </row>
    <row r="217" customFormat="false" ht="90" hidden="true" customHeight="false" outlineLevel="0" collapsed="false">
      <c r="A217" s="35" t="n">
        <v>4</v>
      </c>
      <c r="B217" s="218" t="s">
        <v>200</v>
      </c>
      <c r="C217" s="218" t="s">
        <v>196</v>
      </c>
      <c r="D217" s="51" t="n">
        <v>91</v>
      </c>
      <c r="E217" s="218" t="n">
        <v>91.1</v>
      </c>
      <c r="F217" s="35" t="n">
        <v>91.2</v>
      </c>
      <c r="G217" s="300" t="n">
        <v>91.3</v>
      </c>
    </row>
    <row r="218" customFormat="false" ht="165" hidden="true" customHeight="false" outlineLevel="0" collapsed="false">
      <c r="A218" s="35" t="n">
        <v>5</v>
      </c>
      <c r="B218" s="218" t="s">
        <v>201</v>
      </c>
      <c r="C218" s="218" t="s">
        <v>202</v>
      </c>
      <c r="D218" s="51" t="n">
        <v>13.4</v>
      </c>
      <c r="E218" s="218" t="n">
        <v>14.7</v>
      </c>
      <c r="F218" s="35" t="n">
        <v>15.7</v>
      </c>
      <c r="G218" s="300" t="n">
        <v>17.1</v>
      </c>
    </row>
    <row r="219" customFormat="false" ht="225" hidden="true" customHeight="false" outlineLevel="0" collapsed="false">
      <c r="A219" s="35" t="n">
        <v>6</v>
      </c>
      <c r="B219" s="218" t="s">
        <v>203</v>
      </c>
      <c r="C219" s="218" t="s">
        <v>198</v>
      </c>
      <c r="D219" s="51" t="n">
        <v>100</v>
      </c>
      <c r="E219" s="218" t="n">
        <v>100</v>
      </c>
      <c r="F219" s="35" t="n">
        <v>100</v>
      </c>
      <c r="G219" s="300" t="n">
        <v>100</v>
      </c>
    </row>
    <row r="220" customFormat="false" ht="225" hidden="true" customHeight="false" outlineLevel="0" collapsed="false">
      <c r="A220" s="35" t="n">
        <v>7</v>
      </c>
      <c r="B220" s="218" t="s">
        <v>204</v>
      </c>
      <c r="C220" s="218" t="s">
        <v>198</v>
      </c>
      <c r="D220" s="51" t="n">
        <v>100</v>
      </c>
      <c r="E220" s="218" t="n">
        <v>100</v>
      </c>
      <c r="F220" s="35" t="n">
        <v>100</v>
      </c>
      <c r="G220" s="300" t="n">
        <v>100</v>
      </c>
    </row>
    <row r="221" customFormat="false" ht="120" hidden="true" customHeight="false" outlineLevel="0" collapsed="false">
      <c r="A221" s="35" t="n">
        <v>8</v>
      </c>
      <c r="B221" s="218" t="s">
        <v>205</v>
      </c>
      <c r="C221" s="218" t="s">
        <v>206</v>
      </c>
      <c r="D221" s="51" t="n">
        <v>17</v>
      </c>
      <c r="E221" s="218" t="n">
        <v>18</v>
      </c>
      <c r="F221" s="35" t="n">
        <v>18</v>
      </c>
      <c r="G221" s="300" t="n">
        <v>19</v>
      </c>
    </row>
    <row r="222" customFormat="false" ht="165" hidden="true" customHeight="false" outlineLevel="0" collapsed="false">
      <c r="A222" s="35" t="n">
        <v>9</v>
      </c>
      <c r="B222" s="218" t="s">
        <v>207</v>
      </c>
      <c r="C222" s="218" t="s">
        <v>206</v>
      </c>
      <c r="D222" s="51" t="n">
        <v>1</v>
      </c>
      <c r="E222" s="218" t="n">
        <v>2</v>
      </c>
      <c r="F222" s="35" t="n">
        <v>3</v>
      </c>
      <c r="G222" s="300" t="n">
        <v>1</v>
      </c>
    </row>
    <row r="223" customFormat="false" ht="240" hidden="true" customHeight="false" outlineLevel="0" collapsed="false">
      <c r="A223" s="35" t="n">
        <v>10</v>
      </c>
      <c r="B223" s="218" t="s">
        <v>208</v>
      </c>
      <c r="C223" s="218" t="s">
        <v>198</v>
      </c>
      <c r="D223" s="51" t="n">
        <v>55.7</v>
      </c>
      <c r="E223" s="218" t="n">
        <v>74</v>
      </c>
      <c r="F223" s="35" t="n">
        <v>84</v>
      </c>
      <c r="G223" s="300" t="n">
        <v>90</v>
      </c>
    </row>
    <row r="224" customFormat="false" ht="90" hidden="true" customHeight="false" outlineLevel="0" collapsed="false">
      <c r="A224" s="35" t="n">
        <v>11</v>
      </c>
      <c r="B224" s="218" t="s">
        <v>209</v>
      </c>
      <c r="C224" s="218" t="s">
        <v>198</v>
      </c>
      <c r="D224" s="51" t="n">
        <v>29.6</v>
      </c>
      <c r="E224" s="218" t="n">
        <v>20</v>
      </c>
      <c r="F224" s="35" t="n">
        <v>25</v>
      </c>
      <c r="G224" s="300" t="n">
        <v>20</v>
      </c>
    </row>
    <row r="225" customFormat="false" ht="30" hidden="true" customHeight="true" outlineLevel="0" collapsed="false">
      <c r="A225" s="495" t="s">
        <v>210</v>
      </c>
      <c r="B225" s="495"/>
      <c r="C225" s="495"/>
      <c r="D225" s="495"/>
      <c r="E225" s="495"/>
      <c r="F225" s="495"/>
      <c r="G225" s="495"/>
    </row>
    <row r="226" customFormat="false" ht="120" hidden="true" customHeight="false" outlineLevel="0" collapsed="false">
      <c r="A226" s="35" t="n">
        <v>12</v>
      </c>
      <c r="B226" s="218" t="s">
        <v>211</v>
      </c>
      <c r="C226" s="218" t="s">
        <v>212</v>
      </c>
      <c r="D226" s="51" t="n">
        <v>165</v>
      </c>
      <c r="E226" s="218" t="n">
        <v>190.64</v>
      </c>
      <c r="F226" s="35" t="n">
        <v>202</v>
      </c>
      <c r="G226" s="300" t="n">
        <v>214</v>
      </c>
    </row>
    <row r="227" customFormat="false" ht="30" hidden="true" customHeight="true" outlineLevel="0" collapsed="false">
      <c r="A227" s="495" t="s">
        <v>213</v>
      </c>
      <c r="B227" s="495"/>
      <c r="C227" s="495"/>
      <c r="D227" s="495"/>
      <c r="E227" s="495"/>
      <c r="F227" s="495"/>
      <c r="G227" s="495"/>
    </row>
    <row r="228" customFormat="false" ht="45" hidden="true" customHeight="true" outlineLevel="0" collapsed="false">
      <c r="A228" s="495" t="s">
        <v>214</v>
      </c>
      <c r="B228" s="495"/>
      <c r="C228" s="495"/>
      <c r="D228" s="495"/>
      <c r="E228" s="495"/>
      <c r="F228" s="495"/>
      <c r="G228" s="495"/>
    </row>
    <row r="229" customFormat="false" ht="255" hidden="true" customHeight="false" outlineLevel="0" collapsed="false">
      <c r="A229" s="35" t="n">
        <v>13</v>
      </c>
      <c r="B229" s="32" t="s">
        <v>215</v>
      </c>
      <c r="C229" s="32" t="s">
        <v>198</v>
      </c>
      <c r="D229" s="41" t="n">
        <v>12.4</v>
      </c>
      <c r="E229" s="32" t="n">
        <v>13</v>
      </c>
      <c r="F229" s="35" t="n">
        <v>13</v>
      </c>
      <c r="G229" s="300" t="n">
        <v>14</v>
      </c>
    </row>
    <row r="230" customFormat="false" ht="105" hidden="true" customHeight="false" outlineLevel="0" collapsed="false">
      <c r="A230" s="35" t="n">
        <v>14</v>
      </c>
      <c r="B230" s="32" t="s">
        <v>216</v>
      </c>
      <c r="C230" s="32" t="s">
        <v>217</v>
      </c>
      <c r="D230" s="41" t="n">
        <v>800</v>
      </c>
      <c r="E230" s="32" t="n">
        <v>950</v>
      </c>
      <c r="F230" s="35" t="n">
        <v>1050</v>
      </c>
      <c r="G230" s="277" t="n">
        <v>1200</v>
      </c>
    </row>
    <row r="231" customFormat="false" ht="45" hidden="true" customHeight="true" outlineLevel="0" collapsed="false">
      <c r="A231" s="495" t="s">
        <v>218</v>
      </c>
      <c r="B231" s="495"/>
      <c r="C231" s="495"/>
      <c r="D231" s="495"/>
      <c r="E231" s="495"/>
      <c r="F231" s="495"/>
      <c r="G231" s="495"/>
    </row>
    <row r="232" customFormat="false" ht="165" hidden="true" customHeight="false" outlineLevel="0" collapsed="false">
      <c r="A232" s="209" t="n">
        <v>15</v>
      </c>
      <c r="B232" s="496" t="s">
        <v>219</v>
      </c>
      <c r="C232" s="38" t="s">
        <v>217</v>
      </c>
      <c r="D232" s="704" t="s">
        <v>220</v>
      </c>
      <c r="E232" s="220" t="s">
        <v>220</v>
      </c>
      <c r="F232" s="209" t="s">
        <v>220</v>
      </c>
      <c r="G232" s="229" t="s">
        <v>220</v>
      </c>
    </row>
    <row r="233" customFormat="false" ht="30" hidden="true" customHeight="true" outlineLevel="0" collapsed="false">
      <c r="A233" s="495" t="s">
        <v>221</v>
      </c>
      <c r="B233" s="495"/>
      <c r="C233" s="495"/>
      <c r="D233" s="495"/>
      <c r="E233" s="495"/>
      <c r="F233" s="495"/>
      <c r="G233" s="495"/>
    </row>
    <row r="234" customFormat="false" ht="30" hidden="true" customHeight="true" outlineLevel="0" collapsed="false">
      <c r="A234" s="495" t="s">
        <v>222</v>
      </c>
      <c r="B234" s="495"/>
      <c r="C234" s="495"/>
      <c r="D234" s="495"/>
      <c r="E234" s="495"/>
      <c r="F234" s="495"/>
      <c r="G234" s="495"/>
    </row>
    <row r="235" customFormat="false" ht="105" hidden="true" customHeight="false" outlineLevel="0" collapsed="false">
      <c r="A235" s="218" t="n">
        <v>16</v>
      </c>
      <c r="B235" s="218" t="s">
        <v>223</v>
      </c>
      <c r="C235" s="218" t="s">
        <v>217</v>
      </c>
      <c r="D235" s="51" t="n">
        <v>3890</v>
      </c>
      <c r="E235" s="218" t="n">
        <v>3940</v>
      </c>
      <c r="F235" s="35" t="n">
        <v>4000</v>
      </c>
      <c r="G235" s="300" t="n">
        <v>4050</v>
      </c>
    </row>
    <row r="236" customFormat="false" ht="135" hidden="true" customHeight="false" outlineLevel="0" collapsed="false">
      <c r="A236" s="218" t="n">
        <v>17</v>
      </c>
      <c r="B236" s="218" t="s">
        <v>224</v>
      </c>
      <c r="C236" s="218" t="s">
        <v>198</v>
      </c>
      <c r="D236" s="51" t="n">
        <v>7.7</v>
      </c>
      <c r="E236" s="218" t="n">
        <v>7.7</v>
      </c>
      <c r="F236" s="35" t="n">
        <v>7.7</v>
      </c>
      <c r="G236" s="300" t="n">
        <v>7.7</v>
      </c>
    </row>
    <row r="237" customFormat="false" ht="15.75" hidden="true" customHeight="false" outlineLevel="0" collapsed="false">
      <c r="A237" s="391"/>
    </row>
    <row r="238" customFormat="false" ht="63" hidden="true" customHeight="false" outlineLevel="0" collapsed="false">
      <c r="A238" s="383" t="s">
        <v>74</v>
      </c>
    </row>
    <row r="239" customFormat="false" ht="15.75" hidden="true" customHeight="false" outlineLevel="0" collapsed="false">
      <c r="A239" s="55" t="s">
        <v>225</v>
      </c>
      <c r="B239" s="55"/>
      <c r="C239" s="55"/>
      <c r="D239" s="55"/>
      <c r="E239" s="55"/>
      <c r="F239" s="55"/>
      <c r="G239" s="55"/>
    </row>
    <row r="240" customFormat="false" ht="15.75" hidden="true" customHeight="false" outlineLevel="0" collapsed="false">
      <c r="A240" s="55" t="s">
        <v>226</v>
      </c>
      <c r="B240" s="55"/>
      <c r="C240" s="55"/>
      <c r="D240" s="55"/>
      <c r="E240" s="55"/>
      <c r="F240" s="55"/>
      <c r="G240" s="55"/>
    </row>
    <row r="241" customFormat="false" ht="49.1" hidden="false" customHeight="true" outlineLevel="0" collapsed="false">
      <c r="A241" s="55"/>
      <c r="B241" s="55"/>
      <c r="C241" s="55"/>
      <c r="D241" s="55"/>
      <c r="E241" s="55"/>
      <c r="F241" s="55"/>
      <c r="G241" s="55"/>
      <c r="I241" s="58" t="s">
        <v>521</v>
      </c>
      <c r="J241" s="58"/>
      <c r="K241" s="58"/>
    </row>
    <row r="242" customFormat="false" ht="24.85" hidden="false" customHeight="true" outlineLevel="0" collapsed="false">
      <c r="A242" s="55"/>
      <c r="B242" s="55"/>
      <c r="C242" s="55"/>
      <c r="D242" s="55"/>
      <c r="E242" s="55"/>
      <c r="F242" s="55"/>
      <c r="G242" s="55"/>
      <c r="I242" s="58" t="s">
        <v>477</v>
      </c>
      <c r="J242" s="58"/>
      <c r="K242" s="58"/>
    </row>
    <row r="243" customFormat="false" ht="15.25" hidden="false" customHeight="true" outlineLevel="0" collapsed="false">
      <c r="A243" s="55"/>
      <c r="B243" s="55"/>
      <c r="C243" s="55"/>
      <c r="D243" s="55"/>
      <c r="E243" s="55"/>
      <c r="F243" s="55"/>
      <c r="G243" s="55"/>
      <c r="I243" s="57"/>
      <c r="J243" s="618" t="s">
        <v>522</v>
      </c>
      <c r="K243" s="618"/>
    </row>
    <row r="244" customFormat="false" ht="15.25" hidden="false" customHeight="false" outlineLevel="0" collapsed="false">
      <c r="A244" s="3" t="s">
        <v>78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customFormat="false" ht="17.25" hidden="false" customHeight="true" outlineLevel="0" collapsed="false">
      <c r="A245" s="676" t="s">
        <v>523</v>
      </c>
      <c r="B245" s="676"/>
      <c r="C245" s="676"/>
      <c r="D245" s="676"/>
      <c r="E245" s="676"/>
      <c r="F245" s="676"/>
      <c r="G245" s="676"/>
      <c r="H245" s="676"/>
      <c r="I245" s="676"/>
      <c r="J245" s="676"/>
      <c r="K245" s="676"/>
    </row>
    <row r="246" customFormat="false" ht="9.95" hidden="false" customHeight="true" outlineLevel="0" collapsed="false">
      <c r="A246" s="705"/>
      <c r="B246" s="678"/>
      <c r="C246" s="678"/>
      <c r="D246" s="678"/>
      <c r="E246" s="678"/>
      <c r="F246" s="678"/>
      <c r="G246" s="678"/>
      <c r="H246" s="678"/>
      <c r="I246" s="678"/>
      <c r="J246" s="678"/>
      <c r="K246" s="678"/>
    </row>
    <row r="247" customFormat="false" ht="54.75" hidden="false" customHeight="true" outlineLevel="0" collapsed="false">
      <c r="A247" s="63" t="s">
        <v>183</v>
      </c>
      <c r="B247" s="63" t="s">
        <v>229</v>
      </c>
      <c r="C247" s="63" t="s">
        <v>81</v>
      </c>
      <c r="D247" s="63" t="s">
        <v>230</v>
      </c>
      <c r="E247" s="63" t="s">
        <v>83</v>
      </c>
      <c r="F247" s="63" t="s">
        <v>231</v>
      </c>
      <c r="G247" s="63"/>
      <c r="H247" s="63"/>
      <c r="I247" s="63"/>
      <c r="J247" s="63"/>
      <c r="K247" s="63"/>
    </row>
    <row r="248" customFormat="false" ht="35.25" hidden="false" customHeight="true" outlineLevel="0" collapsed="false">
      <c r="A248" s="63"/>
      <c r="B248" s="63"/>
      <c r="C248" s="63"/>
      <c r="D248" s="63"/>
      <c r="E248" s="63"/>
      <c r="F248" s="63" t="s">
        <v>87</v>
      </c>
      <c r="G248" s="63"/>
      <c r="H248" s="63" t="s">
        <v>232</v>
      </c>
      <c r="I248" s="63" t="s">
        <v>89</v>
      </c>
      <c r="J248" s="63" t="s">
        <v>90</v>
      </c>
      <c r="K248" s="63" t="s">
        <v>91</v>
      </c>
    </row>
    <row r="249" customFormat="false" ht="14.1" hidden="false" customHeight="true" outlineLevel="0" collapsed="false">
      <c r="A249" s="706" t="n">
        <v>1</v>
      </c>
      <c r="B249" s="706" t="n">
        <v>2</v>
      </c>
      <c r="C249" s="706" t="n">
        <v>3</v>
      </c>
      <c r="D249" s="706" t="n">
        <v>4</v>
      </c>
      <c r="E249" s="706" t="n">
        <v>5</v>
      </c>
      <c r="F249" s="706" t="n">
        <v>6</v>
      </c>
      <c r="G249" s="706"/>
      <c r="H249" s="706" t="n">
        <v>7</v>
      </c>
      <c r="I249" s="706" t="n">
        <v>8</v>
      </c>
      <c r="J249" s="706" t="n">
        <v>9</v>
      </c>
      <c r="K249" s="706" t="n">
        <v>10</v>
      </c>
    </row>
    <row r="250" customFormat="false" ht="18.75" hidden="false" customHeight="true" outlineLevel="0" collapsed="false">
      <c r="A250" s="65" t="n">
        <v>1</v>
      </c>
      <c r="B250" s="65" t="s">
        <v>99</v>
      </c>
      <c r="C250" s="680" t="s">
        <v>524</v>
      </c>
      <c r="D250" s="680" t="s">
        <v>236</v>
      </c>
      <c r="E250" s="707" t="n">
        <v>2017</v>
      </c>
      <c r="F250" s="707"/>
      <c r="G250" s="708" t="n">
        <f aca="false">G251+G252+G253+G254</f>
        <v>79674.59387</v>
      </c>
      <c r="H250" s="708" t="n">
        <f aca="false">H251+H252+H253</f>
        <v>12.2</v>
      </c>
      <c r="I250" s="709" t="n">
        <f aca="false">I251+I252+I253</f>
        <v>10518.6</v>
      </c>
      <c r="J250" s="709" t="n">
        <f aca="false">J251+J252+J253+J254</f>
        <v>10525</v>
      </c>
      <c r="K250" s="708" t="n">
        <f aca="false">K251+K252+K253</f>
        <v>58618.79387</v>
      </c>
    </row>
    <row r="251" customFormat="false" ht="16.5" hidden="false" customHeight="true" outlineLevel="0" collapsed="false">
      <c r="A251" s="65"/>
      <c r="B251" s="65"/>
      <c r="C251" s="680"/>
      <c r="D251" s="680"/>
      <c r="E251" s="707"/>
      <c r="F251" s="707" t="s">
        <v>95</v>
      </c>
      <c r="G251" s="710" t="n">
        <f aca="false">H251+I251+J251+K251</f>
        <v>27130.23569</v>
      </c>
      <c r="H251" s="710" t="n">
        <v>0</v>
      </c>
      <c r="I251" s="710" t="n">
        <f aca="false">I268+I281+I434</f>
        <v>3151.978</v>
      </c>
      <c r="J251" s="710" t="n">
        <f aca="false">J268+J281+J434</f>
        <v>3151.978</v>
      </c>
      <c r="K251" s="711" t="n">
        <f aca="false">K268+K281+K434</f>
        <v>20826.27969</v>
      </c>
    </row>
    <row r="252" customFormat="false" ht="16.5" hidden="false" customHeight="true" outlineLevel="0" collapsed="false">
      <c r="A252" s="65"/>
      <c r="B252" s="65"/>
      <c r="C252" s="680"/>
      <c r="D252" s="680"/>
      <c r="E252" s="707"/>
      <c r="F252" s="707" t="s">
        <v>96</v>
      </c>
      <c r="G252" s="710" t="n">
        <f aca="false">H252+I252+J252+K252</f>
        <v>25359.41224</v>
      </c>
      <c r="H252" s="710" t="n">
        <v>0</v>
      </c>
      <c r="I252" s="710" t="n">
        <f aca="false">I269+I281+I435</f>
        <v>3221.522</v>
      </c>
      <c r="J252" s="710" t="n">
        <f aca="false">J269+J282+J435+J446</f>
        <v>3336.522</v>
      </c>
      <c r="K252" s="711" t="n">
        <f aca="false">K269+K282+K435</f>
        <v>18801.36824</v>
      </c>
    </row>
    <row r="253" customFormat="false" ht="16.5" hidden="false" customHeight="true" outlineLevel="0" collapsed="false">
      <c r="A253" s="65"/>
      <c r="B253" s="65"/>
      <c r="C253" s="680"/>
      <c r="D253" s="680"/>
      <c r="E253" s="707"/>
      <c r="F253" s="707" t="s">
        <v>97</v>
      </c>
      <c r="G253" s="711" t="n">
        <f aca="false">H253+I253+J253+K253</f>
        <v>27184.94594</v>
      </c>
      <c r="H253" s="710" t="n">
        <f aca="false">H451</f>
        <v>12.2</v>
      </c>
      <c r="I253" s="710" t="n">
        <f aca="false">I270+I283+I451</f>
        <v>4145.1</v>
      </c>
      <c r="J253" s="710" t="n">
        <f aca="false">J270+J283+J436</f>
        <v>4036.5</v>
      </c>
      <c r="K253" s="711" t="n">
        <f aca="false">K270+K283+K451</f>
        <v>18991.14594</v>
      </c>
    </row>
    <row r="254" customFormat="false" ht="16.5" hidden="false" customHeight="true" outlineLevel="0" collapsed="false">
      <c r="A254" s="65"/>
      <c r="B254" s="65"/>
      <c r="C254" s="680"/>
      <c r="D254" s="680"/>
      <c r="E254" s="707"/>
      <c r="F254" s="707" t="s">
        <v>101</v>
      </c>
      <c r="G254" s="712" t="n">
        <f aca="false">H254+I254+J254+K254</f>
        <v>0</v>
      </c>
      <c r="H254" s="710" t="n">
        <f aca="false">H446</f>
        <v>0</v>
      </c>
      <c r="I254" s="710" t="n">
        <f aca="false">I446</f>
        <v>0</v>
      </c>
      <c r="J254" s="710" t="n">
        <v>0</v>
      </c>
      <c r="K254" s="712" t="n">
        <f aca="false">K446</f>
        <v>0</v>
      </c>
    </row>
    <row r="255" customFormat="false" ht="16.5" hidden="false" customHeight="true" outlineLevel="0" collapsed="false">
      <c r="A255" s="65"/>
      <c r="B255" s="65"/>
      <c r="C255" s="680"/>
      <c r="D255" s="680"/>
      <c r="E255" s="63" t="n">
        <v>2018</v>
      </c>
      <c r="F255" s="63"/>
      <c r="G255" s="713" t="n">
        <f aca="false">SUM(G256:G258)</f>
        <v>76816.53</v>
      </c>
      <c r="H255" s="714" t="n">
        <f aca="false">SUM(H256:H258)</f>
        <v>0</v>
      </c>
      <c r="I255" s="713" t="n">
        <f aca="false">SUM(I256:I258)</f>
        <v>10244.27</v>
      </c>
      <c r="J255" s="714" t="n">
        <f aca="false">SUM(J256:J258)</f>
        <v>0</v>
      </c>
      <c r="K255" s="713" t="n">
        <f aca="false">SUM(K256:K258)</f>
        <v>66572.26</v>
      </c>
    </row>
    <row r="256" customFormat="false" ht="16.5" hidden="false" customHeight="true" outlineLevel="0" collapsed="false">
      <c r="A256" s="65"/>
      <c r="B256" s="65"/>
      <c r="C256" s="680"/>
      <c r="D256" s="680"/>
      <c r="E256" s="63"/>
      <c r="F256" s="63" t="s">
        <v>95</v>
      </c>
      <c r="G256" s="715" t="n">
        <f aca="false">SUM(H256:K256)</f>
        <v>34826.1</v>
      </c>
      <c r="H256" s="716" t="n">
        <v>0</v>
      </c>
      <c r="I256" s="716" t="n">
        <f aca="false">I272+I285+I438</f>
        <v>9637.2</v>
      </c>
      <c r="J256" s="716" t="n">
        <v>0</v>
      </c>
      <c r="K256" s="715" t="n">
        <f aca="false">K272+K285+K438</f>
        <v>25188.9</v>
      </c>
    </row>
    <row r="257" customFormat="false" ht="16.5" hidden="false" customHeight="true" outlineLevel="0" collapsed="false">
      <c r="A257" s="65"/>
      <c r="B257" s="65"/>
      <c r="C257" s="680"/>
      <c r="D257" s="680"/>
      <c r="E257" s="63"/>
      <c r="F257" s="63" t="s">
        <v>96</v>
      </c>
      <c r="G257" s="715" t="n">
        <f aca="false">SUM(H257:K257)</f>
        <v>20610.9</v>
      </c>
      <c r="H257" s="716" t="n">
        <v>0</v>
      </c>
      <c r="I257" s="716" t="n">
        <f aca="false">I273+I286+I439</f>
        <v>0</v>
      </c>
      <c r="J257" s="716" t="n">
        <v>0</v>
      </c>
      <c r="K257" s="715" t="n">
        <f aca="false">K273+K286+K439</f>
        <v>20610.9</v>
      </c>
    </row>
    <row r="258" customFormat="false" ht="16.5" hidden="false" customHeight="true" outlineLevel="0" collapsed="false">
      <c r="A258" s="65"/>
      <c r="B258" s="65"/>
      <c r="C258" s="680"/>
      <c r="D258" s="680"/>
      <c r="E258" s="63"/>
      <c r="F258" s="63" t="s">
        <v>97</v>
      </c>
      <c r="G258" s="717" t="n">
        <f aca="false">SUM(H258:K258)</f>
        <v>21379.53</v>
      </c>
      <c r="H258" s="716" t="n">
        <v>0</v>
      </c>
      <c r="I258" s="716" t="n">
        <f aca="false">I274+I287</f>
        <v>607.07</v>
      </c>
      <c r="J258" s="716" t="n">
        <v>0</v>
      </c>
      <c r="K258" s="717" t="n">
        <f aca="false">K274+K287</f>
        <v>20772.46</v>
      </c>
    </row>
    <row r="259" customFormat="false" ht="15.75" hidden="false" customHeight="true" outlineLevel="0" collapsed="false">
      <c r="A259" s="65"/>
      <c r="B259" s="65"/>
      <c r="C259" s="680"/>
      <c r="D259" s="680"/>
      <c r="E259" s="63" t="n">
        <v>2019</v>
      </c>
      <c r="F259" s="63"/>
      <c r="G259" s="718" t="n">
        <f aca="false">SUM(G260:G262)</f>
        <v>79291.4</v>
      </c>
      <c r="H259" s="714" t="n">
        <f aca="false">SUM(H260:H262)</f>
        <v>0</v>
      </c>
      <c r="I259" s="718" t="n">
        <f aca="false">SUM(I260:I262)</f>
        <v>9637.2</v>
      </c>
      <c r="J259" s="714" t="n">
        <f aca="false">SUM(J260:J262)</f>
        <v>0</v>
      </c>
      <c r="K259" s="718" t="n">
        <f aca="false">SUM(K260:K262)</f>
        <v>69654.2</v>
      </c>
    </row>
    <row r="260" customFormat="false" ht="15.75" hidden="false" customHeight="true" outlineLevel="0" collapsed="false">
      <c r="A260" s="65"/>
      <c r="B260" s="65"/>
      <c r="C260" s="680"/>
      <c r="D260" s="680"/>
      <c r="E260" s="63"/>
      <c r="F260" s="63" t="s">
        <v>95</v>
      </c>
      <c r="G260" s="715" t="n">
        <f aca="false">SUM(H260:K260)</f>
        <v>35968.9</v>
      </c>
      <c r="H260" s="716" t="n">
        <v>0</v>
      </c>
      <c r="I260" s="716" t="n">
        <f aca="false">I276+I289+I442</f>
        <v>9637.2</v>
      </c>
      <c r="J260" s="716" t="n">
        <v>0</v>
      </c>
      <c r="K260" s="715" t="n">
        <f aca="false">K276+K289+K442</f>
        <v>26331.7</v>
      </c>
    </row>
    <row r="261" customFormat="false" ht="15.75" hidden="false" customHeight="true" outlineLevel="0" collapsed="false">
      <c r="A261" s="65"/>
      <c r="B261" s="65"/>
      <c r="C261" s="680"/>
      <c r="D261" s="680"/>
      <c r="E261" s="63"/>
      <c r="F261" s="63" t="s">
        <v>96</v>
      </c>
      <c r="G261" s="715" t="n">
        <f aca="false">SUM(H261:K261)</f>
        <v>21682.7</v>
      </c>
      <c r="H261" s="716" t="n">
        <v>0</v>
      </c>
      <c r="I261" s="716" t="n">
        <v>0</v>
      </c>
      <c r="J261" s="716" t="n">
        <v>0</v>
      </c>
      <c r="K261" s="715" t="n">
        <f aca="false">K277+K290+K443</f>
        <v>21682.7</v>
      </c>
    </row>
    <row r="262" customFormat="false" ht="15.75" hidden="false" customHeight="true" outlineLevel="0" collapsed="false">
      <c r="A262" s="65"/>
      <c r="B262" s="65"/>
      <c r="C262" s="680"/>
      <c r="D262" s="680"/>
      <c r="E262" s="63"/>
      <c r="F262" s="63" t="s">
        <v>97</v>
      </c>
      <c r="G262" s="715" t="n">
        <f aca="false">SUM(H262:K262)</f>
        <v>21639.8</v>
      </c>
      <c r="H262" s="716" t="n">
        <v>0</v>
      </c>
      <c r="I262" s="716" t="n">
        <v>0</v>
      </c>
      <c r="J262" s="716" t="n">
        <v>0</v>
      </c>
      <c r="K262" s="715" t="n">
        <f aca="false">K278+K291</f>
        <v>21639.8</v>
      </c>
    </row>
    <row r="263" customFormat="false" ht="16.5" hidden="false" customHeight="true" outlineLevel="0" collapsed="false">
      <c r="A263" s="719"/>
      <c r="B263" s="720" t="s">
        <v>94</v>
      </c>
      <c r="C263" s="721"/>
      <c r="D263" s="721"/>
      <c r="E263" s="721"/>
      <c r="F263" s="722"/>
      <c r="G263" s="723" t="n">
        <f aca="false">G250+G255+G259</f>
        <v>235782.52387</v>
      </c>
      <c r="H263" s="724" t="n">
        <f aca="false">H250+H255+H259</f>
        <v>12.2</v>
      </c>
      <c r="I263" s="725" t="n">
        <f aca="false">I250+I255+I259</f>
        <v>30400.07</v>
      </c>
      <c r="J263" s="724" t="n">
        <f aca="false">J250+J255+J259</f>
        <v>10525</v>
      </c>
      <c r="K263" s="723" t="n">
        <f aca="false">K250+K255+K259</f>
        <v>194845.25387</v>
      </c>
    </row>
    <row r="264" customFormat="false" ht="16.5" hidden="false" customHeight="true" outlineLevel="0" collapsed="false">
      <c r="A264" s="719"/>
      <c r="B264" s="720"/>
      <c r="C264" s="721"/>
      <c r="D264" s="721"/>
      <c r="E264" s="721"/>
      <c r="F264" s="722" t="s">
        <v>95</v>
      </c>
      <c r="G264" s="723" t="n">
        <f aca="false">G251+G256+G260</f>
        <v>97925.23569</v>
      </c>
      <c r="H264" s="726" t="n">
        <f aca="false">H251+H256+H260</f>
        <v>0</v>
      </c>
      <c r="I264" s="727" t="n">
        <f aca="false">I251+I256+I260</f>
        <v>22426.378</v>
      </c>
      <c r="J264" s="727" t="n">
        <f aca="false">J251+J256+J260</f>
        <v>3151.978</v>
      </c>
      <c r="K264" s="723" t="n">
        <f aca="false">K251+K256+K260</f>
        <v>72346.87969</v>
      </c>
    </row>
    <row r="265" customFormat="false" ht="16.5" hidden="false" customHeight="true" outlineLevel="0" collapsed="false">
      <c r="A265" s="719"/>
      <c r="B265" s="720"/>
      <c r="C265" s="721"/>
      <c r="D265" s="721"/>
      <c r="E265" s="721"/>
      <c r="F265" s="722" t="s">
        <v>96</v>
      </c>
      <c r="G265" s="723" t="n">
        <f aca="false">G252+G257+G261</f>
        <v>67653.01224</v>
      </c>
      <c r="H265" s="726" t="n">
        <f aca="false">H252+H257+H261</f>
        <v>0</v>
      </c>
      <c r="I265" s="727" t="n">
        <f aca="false">I252+I257+I261</f>
        <v>3221.522</v>
      </c>
      <c r="J265" s="727" t="n">
        <f aca="false">J252+J257+J261</f>
        <v>3336.522</v>
      </c>
      <c r="K265" s="723" t="n">
        <f aca="false">K252+K257+K261</f>
        <v>61094.96824</v>
      </c>
    </row>
    <row r="266" customFormat="false" ht="16.5" hidden="false" customHeight="true" outlineLevel="0" collapsed="false">
      <c r="A266" s="719"/>
      <c r="B266" s="720"/>
      <c r="C266" s="721"/>
      <c r="D266" s="721"/>
      <c r="E266" s="721"/>
      <c r="F266" s="722" t="s">
        <v>97</v>
      </c>
      <c r="G266" s="723" t="n">
        <f aca="false">G253+G258+G262</f>
        <v>70204.27594</v>
      </c>
      <c r="H266" s="724" t="n">
        <f aca="false">H253+H258+H262</f>
        <v>12.2</v>
      </c>
      <c r="I266" s="725" t="n">
        <f aca="false">I253+I258+I262</f>
        <v>4752.17</v>
      </c>
      <c r="J266" s="724" t="n">
        <f aca="false">J253+J258+J262</f>
        <v>4036.5</v>
      </c>
      <c r="K266" s="723" t="n">
        <f aca="false">K253+K258+K262</f>
        <v>61403.40594</v>
      </c>
    </row>
    <row r="267" customFormat="false" ht="16.7" hidden="false" customHeight="true" outlineLevel="0" collapsed="false">
      <c r="A267" s="728" t="s">
        <v>15</v>
      </c>
      <c r="B267" s="729" t="s">
        <v>16</v>
      </c>
      <c r="C267" s="730" t="s">
        <v>102</v>
      </c>
      <c r="D267" s="730" t="s">
        <v>241</v>
      </c>
      <c r="E267" s="707" t="n">
        <v>2017</v>
      </c>
      <c r="F267" s="707"/>
      <c r="G267" s="708" t="n">
        <f aca="false">G268+G269+G270</f>
        <v>78305.29387</v>
      </c>
      <c r="H267" s="708" t="n">
        <f aca="false">H268+H269+H270</f>
        <v>0</v>
      </c>
      <c r="I267" s="709" t="n">
        <f aca="false">I268+I269+I270</f>
        <v>10410</v>
      </c>
      <c r="J267" s="709" t="n">
        <f aca="false">J268+J269+J270</f>
        <v>10410</v>
      </c>
      <c r="K267" s="731" t="n">
        <f aca="false">K268+K269+K270</f>
        <v>57485.29387</v>
      </c>
    </row>
    <row r="268" customFormat="false" ht="20.1" hidden="false" customHeight="true" outlineLevel="0" collapsed="false">
      <c r="A268" s="728"/>
      <c r="B268" s="729"/>
      <c r="C268" s="730"/>
      <c r="D268" s="730"/>
      <c r="E268" s="707"/>
      <c r="F268" s="707" t="s">
        <v>95</v>
      </c>
      <c r="G268" s="710" t="n">
        <f aca="false">H268+I268+J268+K268</f>
        <v>26274.93569</v>
      </c>
      <c r="H268" s="710" t="n">
        <v>0</v>
      </c>
      <c r="I268" s="710" t="n">
        <v>3151.978</v>
      </c>
      <c r="J268" s="710" t="n">
        <v>3151.978</v>
      </c>
      <c r="K268" s="711" t="n">
        <v>19970.97969</v>
      </c>
    </row>
    <row r="269" customFormat="false" ht="17.65" hidden="false" customHeight="true" outlineLevel="0" collapsed="false">
      <c r="A269" s="728"/>
      <c r="B269" s="729"/>
      <c r="C269" s="730"/>
      <c r="D269" s="730"/>
      <c r="E269" s="707"/>
      <c r="F269" s="707" t="s">
        <v>96</v>
      </c>
      <c r="G269" s="711" t="n">
        <f aca="false">H269+I269+J269+K269</f>
        <v>25083.81224</v>
      </c>
      <c r="H269" s="710" t="n">
        <v>0</v>
      </c>
      <c r="I269" s="710" t="n">
        <v>3221.522</v>
      </c>
      <c r="J269" s="710" t="n">
        <v>3221.522</v>
      </c>
      <c r="K269" s="711" t="n">
        <v>18640.76824</v>
      </c>
    </row>
    <row r="270" customFormat="false" ht="19.35" hidden="false" customHeight="true" outlineLevel="0" collapsed="false">
      <c r="A270" s="728"/>
      <c r="B270" s="729"/>
      <c r="C270" s="730"/>
      <c r="D270" s="730"/>
      <c r="E270" s="707"/>
      <c r="F270" s="707" t="s">
        <v>97</v>
      </c>
      <c r="G270" s="710" t="n">
        <f aca="false">H270+I270+J270+K270</f>
        <v>26946.54594</v>
      </c>
      <c r="H270" s="710" t="n">
        <v>0</v>
      </c>
      <c r="I270" s="710" t="n">
        <v>4036.5</v>
      </c>
      <c r="J270" s="710" t="n">
        <v>4036.5</v>
      </c>
      <c r="K270" s="711" t="n">
        <v>18873.54594</v>
      </c>
    </row>
    <row r="271" customFormat="false" ht="17.65" hidden="false" customHeight="true" outlineLevel="0" collapsed="false">
      <c r="A271" s="728"/>
      <c r="B271" s="729"/>
      <c r="C271" s="730"/>
      <c r="D271" s="730"/>
      <c r="E271" s="63" t="n">
        <v>2018</v>
      </c>
      <c r="F271" s="63"/>
      <c r="G271" s="718" t="n">
        <f aca="false">G272+G273+G274</f>
        <v>59393.7</v>
      </c>
      <c r="H271" s="732" t="n">
        <f aca="false">H272+H273+H274</f>
        <v>0</v>
      </c>
      <c r="I271" s="732" t="n">
        <f aca="false">I272+I273+I274</f>
        <v>0</v>
      </c>
      <c r="J271" s="732" t="n">
        <f aca="false">J272+J273+J274</f>
        <v>0</v>
      </c>
      <c r="K271" s="718" t="n">
        <f aca="false">K272+K273+K274</f>
        <v>59393.7</v>
      </c>
    </row>
    <row r="272" customFormat="false" ht="19.35" hidden="false" customHeight="true" outlineLevel="0" collapsed="false">
      <c r="A272" s="728"/>
      <c r="B272" s="729"/>
      <c r="C272" s="730"/>
      <c r="D272" s="730"/>
      <c r="E272" s="63"/>
      <c r="F272" s="63" t="s">
        <v>95</v>
      </c>
      <c r="G272" s="715" t="n">
        <f aca="false">SUM(H272:K272)</f>
        <v>21081.9</v>
      </c>
      <c r="H272" s="716" t="n">
        <v>0</v>
      </c>
      <c r="I272" s="716" t="n">
        <v>0</v>
      </c>
      <c r="J272" s="716" t="n">
        <v>0</v>
      </c>
      <c r="K272" s="715" t="n">
        <v>21081.9</v>
      </c>
    </row>
    <row r="273" customFormat="false" ht="16.7" hidden="false" customHeight="true" outlineLevel="0" collapsed="false">
      <c r="A273" s="728"/>
      <c r="B273" s="729"/>
      <c r="C273" s="730"/>
      <c r="D273" s="730"/>
      <c r="E273" s="63"/>
      <c r="F273" s="63" t="s">
        <v>96</v>
      </c>
      <c r="G273" s="715" t="n">
        <f aca="false">SUM(H273:K273)</f>
        <v>18478.8</v>
      </c>
      <c r="H273" s="716" t="n">
        <v>0</v>
      </c>
      <c r="I273" s="716" t="n">
        <v>0</v>
      </c>
      <c r="J273" s="716" t="n">
        <v>0</v>
      </c>
      <c r="K273" s="715" t="n">
        <v>18478.8</v>
      </c>
    </row>
    <row r="274" customFormat="false" ht="17.65" hidden="false" customHeight="true" outlineLevel="0" collapsed="false">
      <c r="A274" s="728"/>
      <c r="B274" s="729"/>
      <c r="C274" s="730"/>
      <c r="D274" s="730"/>
      <c r="E274" s="63"/>
      <c r="F274" s="63" t="s">
        <v>97</v>
      </c>
      <c r="G274" s="715" t="n">
        <f aca="false">SUM(H274:K274)</f>
        <v>19833</v>
      </c>
      <c r="H274" s="716" t="n">
        <v>0</v>
      </c>
      <c r="I274" s="716" t="n">
        <v>0</v>
      </c>
      <c r="J274" s="716" t="n">
        <v>0</v>
      </c>
      <c r="K274" s="715" t="n">
        <v>19833</v>
      </c>
    </row>
    <row r="275" customFormat="false" ht="20.1" hidden="false" customHeight="true" outlineLevel="0" collapsed="false">
      <c r="A275" s="728"/>
      <c r="B275" s="729"/>
      <c r="C275" s="730"/>
      <c r="D275" s="730"/>
      <c r="E275" s="63" t="n">
        <v>2019</v>
      </c>
      <c r="F275" s="63"/>
      <c r="G275" s="718" t="n">
        <f aca="false">G276+G277+G278</f>
        <v>62482.3</v>
      </c>
      <c r="H275" s="732" t="n">
        <f aca="false">H276+H277+H278</f>
        <v>0</v>
      </c>
      <c r="I275" s="732" t="n">
        <f aca="false">I276+I277+I278</f>
        <v>0</v>
      </c>
      <c r="J275" s="732" t="n">
        <f aca="false">J276+J277+J278</f>
        <v>0</v>
      </c>
      <c r="K275" s="718" t="n">
        <f aca="false">K276+K277+K278</f>
        <v>62482.3</v>
      </c>
    </row>
    <row r="276" customFormat="false" ht="24.6" hidden="false" customHeight="true" outlineLevel="0" collapsed="false">
      <c r="A276" s="728"/>
      <c r="B276" s="729"/>
      <c r="C276" s="730"/>
      <c r="D276" s="730"/>
      <c r="E276" s="63"/>
      <c r="F276" s="63" t="s">
        <v>95</v>
      </c>
      <c r="G276" s="715" t="n">
        <f aca="false">SUM(H276:K276)</f>
        <v>22178.2</v>
      </c>
      <c r="H276" s="716" t="n">
        <v>0</v>
      </c>
      <c r="I276" s="716" t="n">
        <v>0</v>
      </c>
      <c r="J276" s="716" t="n">
        <v>0</v>
      </c>
      <c r="K276" s="715" t="n">
        <v>22178.2</v>
      </c>
    </row>
    <row r="277" customFormat="false" ht="21" hidden="false" customHeight="true" outlineLevel="0" collapsed="false">
      <c r="A277" s="728"/>
      <c r="B277" s="729"/>
      <c r="C277" s="730"/>
      <c r="D277" s="730"/>
      <c r="E277" s="63"/>
      <c r="F277" s="63" t="s">
        <v>96</v>
      </c>
      <c r="G277" s="715" t="n">
        <f aca="false">SUM(H277:K277)</f>
        <v>19439.7</v>
      </c>
      <c r="H277" s="716" t="n">
        <v>0</v>
      </c>
      <c r="I277" s="716" t="n">
        <v>0</v>
      </c>
      <c r="J277" s="716" t="n">
        <v>0</v>
      </c>
      <c r="K277" s="715" t="n">
        <v>19439.7</v>
      </c>
    </row>
    <row r="278" customFormat="false" ht="15.75" hidden="false" customHeight="true" outlineLevel="0" collapsed="false">
      <c r="A278" s="728"/>
      <c r="B278" s="729"/>
      <c r="C278" s="730"/>
      <c r="D278" s="730"/>
      <c r="E278" s="63"/>
      <c r="F278" s="63" t="s">
        <v>97</v>
      </c>
      <c r="G278" s="715" t="n">
        <f aca="false">SUM(H278:K278)</f>
        <v>20864.4</v>
      </c>
      <c r="H278" s="716" t="n">
        <v>0</v>
      </c>
      <c r="I278" s="716" t="n">
        <v>0</v>
      </c>
      <c r="J278" s="716" t="n">
        <v>0</v>
      </c>
      <c r="K278" s="715" t="n">
        <v>20864.4</v>
      </c>
    </row>
    <row r="279" customFormat="false" ht="21.95" hidden="false" customHeight="true" outlineLevel="0" collapsed="false">
      <c r="A279" s="65"/>
      <c r="B279" s="82" t="s">
        <v>94</v>
      </c>
      <c r="C279" s="134"/>
      <c r="D279" s="134"/>
      <c r="E279" s="134"/>
      <c r="F279" s="83"/>
      <c r="G279" s="733" t="n">
        <f aca="false">G267+G271+G275</f>
        <v>200181.29387</v>
      </c>
      <c r="H279" s="732" t="n">
        <f aca="false">H267+H271+H275</f>
        <v>0</v>
      </c>
      <c r="I279" s="718" t="n">
        <f aca="false">I267+I271+I275</f>
        <v>10410</v>
      </c>
      <c r="J279" s="718" t="n">
        <f aca="false">J267+J271+J275</f>
        <v>10410</v>
      </c>
      <c r="K279" s="733" t="n">
        <f aca="false">K267+K271+K275</f>
        <v>179361.29387</v>
      </c>
    </row>
    <row r="280" customFormat="false" ht="25.5" hidden="false" customHeight="true" outlineLevel="0" collapsed="false">
      <c r="A280" s="734" t="s">
        <v>20</v>
      </c>
      <c r="B280" s="65" t="s">
        <v>103</v>
      </c>
      <c r="C280" s="680" t="s">
        <v>104</v>
      </c>
      <c r="D280" s="680" t="s">
        <v>525</v>
      </c>
      <c r="E280" s="707" t="n">
        <v>2017</v>
      </c>
      <c r="F280" s="735"/>
      <c r="G280" s="709" t="n">
        <f aca="false">G281+G282+G283</f>
        <v>354</v>
      </c>
      <c r="H280" s="708" t="n">
        <f aca="false">H281+H282+H283</f>
        <v>0</v>
      </c>
      <c r="I280" s="708" t="n">
        <f aca="false">I281+I282+I283</f>
        <v>0</v>
      </c>
      <c r="J280" s="708" t="n">
        <f aca="false">J281+J282+J283</f>
        <v>0</v>
      </c>
      <c r="K280" s="709" t="n">
        <f aca="false">K281+K282+K283</f>
        <v>354</v>
      </c>
    </row>
    <row r="281" customFormat="false" ht="21.95" hidden="false" customHeight="true" outlineLevel="0" collapsed="false">
      <c r="A281" s="734"/>
      <c r="B281" s="65"/>
      <c r="C281" s="680"/>
      <c r="D281" s="680"/>
      <c r="E281" s="707"/>
      <c r="F281" s="707" t="s">
        <v>95</v>
      </c>
      <c r="G281" s="710" t="n">
        <f aca="false">H281+I281+J281+K281</f>
        <v>296.8</v>
      </c>
      <c r="H281" s="710" t="n">
        <v>0</v>
      </c>
      <c r="I281" s="710" t="n">
        <v>0</v>
      </c>
      <c r="J281" s="710" t="n">
        <v>0</v>
      </c>
      <c r="K281" s="710" t="n">
        <v>296.8</v>
      </c>
    </row>
    <row r="282" customFormat="false" ht="21" hidden="false" customHeight="true" outlineLevel="0" collapsed="false">
      <c r="A282" s="734"/>
      <c r="B282" s="65"/>
      <c r="C282" s="680"/>
      <c r="D282" s="680"/>
      <c r="E282" s="707"/>
      <c r="F282" s="707" t="s">
        <v>96</v>
      </c>
      <c r="G282" s="710" t="n">
        <f aca="false">H282+I282+J282+K282</f>
        <v>0</v>
      </c>
      <c r="H282" s="710" t="n">
        <v>0</v>
      </c>
      <c r="I282" s="710" t="n">
        <v>0</v>
      </c>
      <c r="J282" s="710" t="n">
        <v>0</v>
      </c>
      <c r="K282" s="710" t="n">
        <v>0</v>
      </c>
    </row>
    <row r="283" customFormat="false" ht="26.25" hidden="false" customHeight="true" outlineLevel="0" collapsed="false">
      <c r="A283" s="734"/>
      <c r="B283" s="65"/>
      <c r="C283" s="680"/>
      <c r="D283" s="680"/>
      <c r="E283" s="707"/>
      <c r="F283" s="707" t="s">
        <v>97</v>
      </c>
      <c r="G283" s="736" t="n">
        <f aca="false">H283+I283+J283+K283</f>
        <v>57.2</v>
      </c>
      <c r="H283" s="710" t="n">
        <v>0</v>
      </c>
      <c r="I283" s="710" t="n">
        <v>0</v>
      </c>
      <c r="J283" s="710" t="n">
        <v>0</v>
      </c>
      <c r="K283" s="736" t="n">
        <v>57.2</v>
      </c>
    </row>
    <row r="284" customFormat="false" ht="21.95" hidden="false" customHeight="true" outlineLevel="0" collapsed="false">
      <c r="A284" s="734"/>
      <c r="B284" s="65"/>
      <c r="C284" s="680"/>
      <c r="D284" s="680"/>
      <c r="E284" s="63" t="n">
        <v>2018</v>
      </c>
      <c r="F284" s="83"/>
      <c r="G284" s="713" t="n">
        <f aca="false">G285+G286+G287</f>
        <v>16665.63</v>
      </c>
      <c r="H284" s="732" t="n">
        <f aca="false">H285+H286+H287</f>
        <v>0</v>
      </c>
      <c r="I284" s="732" t="n">
        <f aca="false">I285+I286+I287</f>
        <v>10244.27</v>
      </c>
      <c r="J284" s="732" t="n">
        <f aca="false">J285+J286+J287</f>
        <v>0</v>
      </c>
      <c r="K284" s="713" t="n">
        <f aca="false">K285+K286+K287</f>
        <v>6421.36</v>
      </c>
    </row>
    <row r="285" customFormat="false" ht="20.1" hidden="false" customHeight="true" outlineLevel="0" collapsed="false">
      <c r="A285" s="734"/>
      <c r="B285" s="65"/>
      <c r="C285" s="680"/>
      <c r="D285" s="680"/>
      <c r="E285" s="63"/>
      <c r="F285" s="63" t="s">
        <v>95</v>
      </c>
      <c r="G285" s="715" t="n">
        <f aca="false">SUM(H285:K285)</f>
        <v>13156.1</v>
      </c>
      <c r="H285" s="716" t="n">
        <v>0</v>
      </c>
      <c r="I285" s="716" t="n">
        <v>9637.2</v>
      </c>
      <c r="J285" s="716" t="n">
        <v>0</v>
      </c>
      <c r="K285" s="715" t="n">
        <v>3518.9</v>
      </c>
    </row>
    <row r="286" customFormat="false" ht="19.35" hidden="false" customHeight="true" outlineLevel="0" collapsed="false">
      <c r="A286" s="734"/>
      <c r="B286" s="65"/>
      <c r="C286" s="680"/>
      <c r="D286" s="680"/>
      <c r="E286" s="63"/>
      <c r="F286" s="63" t="s">
        <v>96</v>
      </c>
      <c r="G286" s="715" t="n">
        <f aca="false">SUM(H286:K286)</f>
        <v>1963</v>
      </c>
      <c r="H286" s="716" t="n">
        <v>0</v>
      </c>
      <c r="I286" s="716" t="n">
        <v>0</v>
      </c>
      <c r="J286" s="716" t="n">
        <v>0</v>
      </c>
      <c r="K286" s="715" t="n">
        <v>1963</v>
      </c>
    </row>
    <row r="287" customFormat="false" ht="21" hidden="false" customHeight="true" outlineLevel="0" collapsed="false">
      <c r="A287" s="734"/>
      <c r="B287" s="65"/>
      <c r="C287" s="680"/>
      <c r="D287" s="680"/>
      <c r="E287" s="63"/>
      <c r="F287" s="63" t="s">
        <v>97</v>
      </c>
      <c r="G287" s="716" t="n">
        <f aca="false">SUM(H287:K287)</f>
        <v>1546.53</v>
      </c>
      <c r="H287" s="716" t="n">
        <v>0</v>
      </c>
      <c r="I287" s="716" t="n">
        <v>607.07</v>
      </c>
      <c r="J287" s="716" t="n">
        <v>0</v>
      </c>
      <c r="K287" s="716" t="n">
        <v>939.46</v>
      </c>
    </row>
    <row r="288" customFormat="false" ht="21.2" hidden="false" customHeight="true" outlineLevel="0" collapsed="false">
      <c r="A288" s="734"/>
      <c r="B288" s="65"/>
      <c r="C288" s="680"/>
      <c r="D288" s="680"/>
      <c r="E288" s="63" t="n">
        <v>2019</v>
      </c>
      <c r="F288" s="63"/>
      <c r="G288" s="718" t="n">
        <f aca="false">G289+G290+G291</f>
        <v>16012.5</v>
      </c>
      <c r="H288" s="732" t="n">
        <f aca="false">H289+H290+H291</f>
        <v>0</v>
      </c>
      <c r="I288" s="732" t="n">
        <f aca="false">I289+I290+I291</f>
        <v>9637.2</v>
      </c>
      <c r="J288" s="732" t="n">
        <f aca="false">J289+J290+J291</f>
        <v>0</v>
      </c>
      <c r="K288" s="718" t="n">
        <f aca="false">K289+K290+K291</f>
        <v>6375.3</v>
      </c>
    </row>
    <row r="289" customFormat="false" ht="19.5" hidden="false" customHeight="true" outlineLevel="0" collapsed="false">
      <c r="A289" s="734"/>
      <c r="B289" s="65"/>
      <c r="C289" s="680"/>
      <c r="D289" s="680"/>
      <c r="E289" s="63"/>
      <c r="F289" s="63" t="s">
        <v>95</v>
      </c>
      <c r="G289" s="715" t="n">
        <f aca="false">SUM(H289:K289)</f>
        <v>13172</v>
      </c>
      <c r="H289" s="716" t="n">
        <v>0</v>
      </c>
      <c r="I289" s="716" t="n">
        <v>9637.2</v>
      </c>
      <c r="J289" s="716" t="n">
        <v>0</v>
      </c>
      <c r="K289" s="715" t="n">
        <v>3534.8</v>
      </c>
    </row>
    <row r="290" customFormat="false" ht="19.5" hidden="false" customHeight="true" outlineLevel="0" collapsed="false">
      <c r="A290" s="734"/>
      <c r="B290" s="65"/>
      <c r="C290" s="680"/>
      <c r="D290" s="680"/>
      <c r="E290" s="63"/>
      <c r="F290" s="63" t="s">
        <v>96</v>
      </c>
      <c r="G290" s="715" t="n">
        <f aca="false">SUM(H290:K290)</f>
        <v>2065.1</v>
      </c>
      <c r="H290" s="716" t="n">
        <v>0</v>
      </c>
      <c r="I290" s="716" t="n">
        <v>0</v>
      </c>
      <c r="J290" s="716" t="n">
        <v>0</v>
      </c>
      <c r="K290" s="715" t="n">
        <v>2065.1</v>
      </c>
    </row>
    <row r="291" customFormat="false" ht="15.75" hidden="false" customHeight="true" outlineLevel="0" collapsed="false">
      <c r="A291" s="734"/>
      <c r="B291" s="65"/>
      <c r="C291" s="680"/>
      <c r="D291" s="680"/>
      <c r="E291" s="63"/>
      <c r="F291" s="63" t="s">
        <v>97</v>
      </c>
      <c r="G291" s="737" t="n">
        <f aca="false">SUM(H291:K291)</f>
        <v>775.4</v>
      </c>
      <c r="H291" s="738" t="n">
        <v>0</v>
      </c>
      <c r="I291" s="738" t="n">
        <v>0</v>
      </c>
      <c r="J291" s="738" t="n">
        <v>0</v>
      </c>
      <c r="K291" s="737" t="n">
        <v>775.4</v>
      </c>
    </row>
    <row r="292" customFormat="false" ht="8.25" hidden="false" customHeight="true" outlineLevel="0" collapsed="false">
      <c r="A292" s="734"/>
      <c r="B292" s="65"/>
      <c r="C292" s="680"/>
      <c r="D292" s="680"/>
      <c r="E292" s="63"/>
      <c r="F292" s="63"/>
      <c r="G292" s="737"/>
      <c r="H292" s="738"/>
      <c r="I292" s="738"/>
      <c r="J292" s="738"/>
      <c r="K292" s="737"/>
    </row>
    <row r="293" customFormat="false" ht="3" hidden="true" customHeight="true" outlineLevel="0" collapsed="false">
      <c r="A293" s="734"/>
      <c r="B293" s="65"/>
      <c r="C293" s="680"/>
      <c r="D293" s="680"/>
      <c r="E293" s="63"/>
      <c r="F293" s="63"/>
      <c r="G293" s="737"/>
      <c r="H293" s="738"/>
      <c r="I293" s="738"/>
      <c r="J293" s="738"/>
      <c r="K293" s="737"/>
    </row>
    <row r="294" customFormat="false" ht="13.5" hidden="true" customHeight="true" outlineLevel="0" collapsed="false">
      <c r="A294" s="734"/>
      <c r="B294" s="65"/>
      <c r="C294" s="680"/>
      <c r="D294" s="680"/>
      <c r="E294" s="63"/>
      <c r="F294" s="63"/>
      <c r="G294" s="737"/>
      <c r="H294" s="738"/>
      <c r="I294" s="738"/>
      <c r="J294" s="738"/>
      <c r="K294" s="737"/>
    </row>
    <row r="295" customFormat="false" ht="10.5" hidden="true" customHeight="true" outlineLevel="0" collapsed="false">
      <c r="A295" s="734"/>
      <c r="B295" s="65"/>
      <c r="C295" s="680"/>
      <c r="D295" s="680"/>
      <c r="E295" s="63"/>
      <c r="F295" s="63"/>
      <c r="G295" s="737"/>
      <c r="H295" s="738"/>
      <c r="I295" s="738"/>
      <c r="J295" s="738"/>
      <c r="K295" s="737"/>
    </row>
    <row r="296" customFormat="false" ht="2.25" hidden="true" customHeight="true" outlineLevel="0" collapsed="false">
      <c r="A296" s="734"/>
      <c r="B296" s="65"/>
      <c r="C296" s="680"/>
      <c r="D296" s="680"/>
      <c r="E296" s="63"/>
      <c r="F296" s="63"/>
      <c r="G296" s="737"/>
      <c r="H296" s="738"/>
      <c r="I296" s="738"/>
      <c r="J296" s="738"/>
      <c r="K296" s="737"/>
    </row>
    <row r="297" customFormat="false" ht="3" hidden="false" customHeight="true" outlineLevel="0" collapsed="false">
      <c r="A297" s="734"/>
      <c r="B297" s="65"/>
      <c r="C297" s="680"/>
      <c r="D297" s="680"/>
      <c r="E297" s="63"/>
      <c r="F297" s="63"/>
      <c r="G297" s="737"/>
      <c r="H297" s="738"/>
      <c r="I297" s="738"/>
      <c r="J297" s="738"/>
      <c r="K297" s="737"/>
    </row>
    <row r="298" customFormat="false" ht="24" hidden="true" customHeight="true" outlineLevel="0" collapsed="false">
      <c r="A298" s="734"/>
      <c r="B298" s="65"/>
      <c r="C298" s="680"/>
      <c r="D298" s="680"/>
      <c r="E298" s="63"/>
      <c r="F298" s="63"/>
      <c r="G298" s="737"/>
      <c r="H298" s="738"/>
      <c r="I298" s="738"/>
      <c r="J298" s="738"/>
      <c r="K298" s="737"/>
    </row>
    <row r="299" customFormat="false" ht="3.75" hidden="true" customHeight="true" outlineLevel="0" collapsed="false">
      <c r="A299" s="734"/>
      <c r="B299" s="65"/>
      <c r="C299" s="680"/>
      <c r="D299" s="680"/>
      <c r="E299" s="63"/>
      <c r="F299" s="63"/>
      <c r="G299" s="737"/>
      <c r="H299" s="738"/>
      <c r="I299" s="738"/>
      <c r="J299" s="738"/>
      <c r="K299" s="737"/>
    </row>
    <row r="300" customFormat="false" ht="5.25" hidden="true" customHeight="true" outlineLevel="0" collapsed="false">
      <c r="A300" s="734"/>
      <c r="B300" s="65"/>
      <c r="C300" s="680"/>
      <c r="D300" s="680"/>
      <c r="E300" s="63"/>
      <c r="F300" s="63"/>
      <c r="G300" s="737"/>
      <c r="H300" s="738"/>
      <c r="I300" s="738"/>
      <c r="J300" s="738"/>
      <c r="K300" s="737"/>
    </row>
    <row r="301" customFormat="false" ht="21.75" hidden="true" customHeight="true" outlineLevel="0" collapsed="false">
      <c r="A301" s="734"/>
      <c r="B301" s="65"/>
      <c r="C301" s="680"/>
      <c r="D301" s="680"/>
      <c r="E301" s="63"/>
      <c r="F301" s="63"/>
      <c r="G301" s="737"/>
      <c r="H301" s="738"/>
      <c r="I301" s="738"/>
      <c r="J301" s="738"/>
      <c r="K301" s="737"/>
    </row>
    <row r="302" customFormat="false" ht="24.75" hidden="true" customHeight="true" outlineLevel="0" collapsed="false">
      <c r="A302" s="734"/>
      <c r="B302" s="65"/>
      <c r="C302" s="680"/>
      <c r="D302" s="680"/>
      <c r="E302" s="63"/>
      <c r="F302" s="63"/>
      <c r="G302" s="737"/>
      <c r="H302" s="738"/>
      <c r="I302" s="738"/>
      <c r="J302" s="738"/>
      <c r="K302" s="737"/>
    </row>
    <row r="303" customFormat="false" ht="27.75" hidden="true" customHeight="true" outlineLevel="0" collapsed="false">
      <c r="A303" s="734"/>
      <c r="B303" s="65"/>
      <c r="C303" s="680"/>
      <c r="D303" s="680"/>
      <c r="E303" s="63"/>
      <c r="F303" s="63"/>
      <c r="G303" s="737"/>
      <c r="H303" s="738"/>
      <c r="I303" s="738"/>
      <c r="J303" s="738"/>
      <c r="K303" s="737"/>
    </row>
    <row r="304" customFormat="false" ht="21" hidden="false" customHeight="true" outlineLevel="0" collapsed="false">
      <c r="A304" s="728"/>
      <c r="B304" s="82" t="s">
        <v>94</v>
      </c>
      <c r="C304" s="134"/>
      <c r="D304" s="134"/>
      <c r="E304" s="134"/>
      <c r="F304" s="732"/>
      <c r="G304" s="713" t="n">
        <f aca="false">G280+G284+G288</f>
        <v>33032.13</v>
      </c>
      <c r="H304" s="732" t="n">
        <f aca="false">H292+H296+H300</f>
        <v>0</v>
      </c>
      <c r="I304" s="732" t="n">
        <f aca="false">I280+I284+I288</f>
        <v>19881.47</v>
      </c>
      <c r="J304" s="732" t="n">
        <f aca="false">J292+J296+J300</f>
        <v>0</v>
      </c>
      <c r="K304" s="713" t="n">
        <f aca="false">K280+K284+K288</f>
        <v>13150.66</v>
      </c>
    </row>
    <row r="305" customFormat="false" ht="14.05" hidden="true" customHeight="false" outlineLevel="0" collapsed="false">
      <c r="A305" s="739"/>
      <c r="B305" s="678"/>
      <c r="C305" s="678"/>
      <c r="D305" s="678"/>
      <c r="E305" s="678"/>
      <c r="F305" s="678"/>
      <c r="G305" s="678"/>
      <c r="H305" s="678"/>
      <c r="I305" s="678"/>
      <c r="J305" s="678"/>
      <c r="K305" s="678"/>
    </row>
    <row r="306" customFormat="false" ht="14.05" hidden="true" customHeight="false" outlineLevel="0" collapsed="false">
      <c r="A306" s="740" t="s">
        <v>262</v>
      </c>
      <c r="B306" s="678"/>
      <c r="C306" s="678"/>
      <c r="D306" s="678"/>
      <c r="E306" s="678"/>
      <c r="F306" s="678"/>
      <c r="G306" s="678"/>
      <c r="H306" s="678"/>
      <c r="I306" s="678"/>
      <c r="J306" s="678"/>
      <c r="K306" s="678"/>
    </row>
    <row r="307" customFormat="false" ht="14.05" hidden="true" customHeight="false" outlineLevel="0" collapsed="false">
      <c r="A307" s="676" t="s">
        <v>263</v>
      </c>
      <c r="B307" s="676"/>
      <c r="C307" s="676"/>
      <c r="D307" s="676"/>
      <c r="E307" s="676"/>
      <c r="F307" s="676"/>
      <c r="G307" s="676"/>
      <c r="H307" s="678"/>
      <c r="I307" s="678"/>
      <c r="J307" s="678"/>
      <c r="K307" s="678"/>
    </row>
    <row r="308" customFormat="false" ht="14.05" hidden="true" customHeight="false" outlineLevel="0" collapsed="false">
      <c r="A308" s="739"/>
      <c r="B308" s="678"/>
      <c r="C308" s="678"/>
      <c r="D308" s="678"/>
      <c r="E308" s="678"/>
      <c r="F308" s="678"/>
      <c r="G308" s="678"/>
      <c r="H308" s="678"/>
      <c r="I308" s="678"/>
      <c r="J308" s="678"/>
      <c r="K308" s="678"/>
    </row>
    <row r="309" customFormat="false" ht="164.25" hidden="true" customHeight="true" outlineLevel="0" collapsed="false">
      <c r="A309" s="741" t="s">
        <v>183</v>
      </c>
      <c r="B309" s="741" t="s">
        <v>229</v>
      </c>
      <c r="C309" s="741" t="s">
        <v>81</v>
      </c>
      <c r="D309" s="741" t="s">
        <v>230</v>
      </c>
      <c r="E309" s="741" t="s">
        <v>83</v>
      </c>
      <c r="F309" s="741" t="s">
        <v>231</v>
      </c>
      <c r="G309" s="741"/>
      <c r="H309" s="741"/>
      <c r="I309" s="741"/>
      <c r="J309" s="678"/>
      <c r="K309" s="678"/>
    </row>
    <row r="310" customFormat="false" ht="26.65" hidden="true" customHeight="false" outlineLevel="0" collapsed="false">
      <c r="A310" s="741"/>
      <c r="B310" s="741"/>
      <c r="C310" s="741"/>
      <c r="D310" s="741"/>
      <c r="E310" s="741"/>
      <c r="F310" s="742" t="s">
        <v>87</v>
      </c>
      <c r="G310" s="742" t="s">
        <v>88</v>
      </c>
      <c r="H310" s="742" t="s">
        <v>233</v>
      </c>
      <c r="I310" s="743" t="s">
        <v>234</v>
      </c>
      <c r="J310" s="678"/>
      <c r="K310" s="678"/>
    </row>
    <row r="311" customFormat="false" ht="14.05" hidden="true" customHeight="false" outlineLevel="0" collapsed="false">
      <c r="A311" s="744" t="n">
        <v>1</v>
      </c>
      <c r="B311" s="744" t="n">
        <v>2</v>
      </c>
      <c r="C311" s="744" t="n">
        <v>3</v>
      </c>
      <c r="D311" s="744" t="n">
        <v>4</v>
      </c>
      <c r="E311" s="744" t="n">
        <v>5</v>
      </c>
      <c r="F311" s="744" t="n">
        <v>6</v>
      </c>
      <c r="G311" s="744" t="n">
        <v>7</v>
      </c>
      <c r="H311" s="744" t="n">
        <v>9</v>
      </c>
      <c r="I311" s="743" t="n">
        <v>10</v>
      </c>
      <c r="J311" s="678"/>
      <c r="K311" s="678"/>
    </row>
    <row r="312" customFormat="false" ht="15" hidden="true" customHeight="true" outlineLevel="0" collapsed="false">
      <c r="A312" s="745" t="n">
        <v>2</v>
      </c>
      <c r="B312" s="746" t="s">
        <v>264</v>
      </c>
      <c r="C312" s="747" t="s">
        <v>265</v>
      </c>
      <c r="D312" s="745" t="s">
        <v>266</v>
      </c>
      <c r="E312" s="748" t="s">
        <v>237</v>
      </c>
      <c r="F312" s="741" t="e">
        <f aca="false">G312++"#ссыл!+H354+I354"</f>
        <v>#VALUE!</v>
      </c>
      <c r="G312" s="747" t="n">
        <f aca="false">G325+G333</f>
        <v>0</v>
      </c>
      <c r="H312" s="747" t="n">
        <f aca="false">H325+H333</f>
        <v>141.8</v>
      </c>
      <c r="I312" s="749" t="n">
        <f aca="false">I325+I333</f>
        <v>0</v>
      </c>
      <c r="J312" s="678"/>
      <c r="K312" s="678"/>
    </row>
    <row r="313" customFormat="false" ht="60.75" hidden="true" customHeight="true" outlineLevel="0" collapsed="false">
      <c r="A313" s="745"/>
      <c r="B313" s="750" t="s">
        <v>65</v>
      </c>
      <c r="C313" s="747"/>
      <c r="D313" s="745"/>
      <c r="E313" s="751" t="s">
        <v>238</v>
      </c>
      <c r="F313" s="741"/>
      <c r="G313" s="747"/>
      <c r="H313" s="747"/>
      <c r="I313" s="749"/>
      <c r="J313" s="678"/>
      <c r="K313" s="678"/>
    </row>
    <row r="314" customFormat="false" ht="58.5" hidden="true" customHeight="true" outlineLevel="0" collapsed="false">
      <c r="A314" s="745"/>
      <c r="B314" s="750"/>
      <c r="C314" s="752" t="s">
        <v>95</v>
      </c>
      <c r="D314" s="745"/>
      <c r="E314" s="753" t="s">
        <v>239</v>
      </c>
      <c r="F314" s="753" t="e">
        <f aca="false">G314++"#ссыл!+H356+I356"</f>
        <v>#VALUE!</v>
      </c>
      <c r="G314" s="754" t="n">
        <f aca="false">G336</f>
        <v>0</v>
      </c>
      <c r="H314" s="754" t="n">
        <f aca="false">H336</f>
        <v>278.2</v>
      </c>
      <c r="I314" s="755" t="n">
        <f aca="false">I336</f>
        <v>0</v>
      </c>
      <c r="J314" s="678"/>
      <c r="K314" s="678"/>
    </row>
    <row r="315" customFormat="false" ht="58.5" hidden="true" customHeight="true" outlineLevel="0" collapsed="false">
      <c r="A315" s="745"/>
      <c r="B315" s="750"/>
      <c r="C315" s="752" t="s">
        <v>96</v>
      </c>
      <c r="D315" s="745"/>
      <c r="E315" s="753"/>
      <c r="F315" s="753" t="e">
        <f aca="false">G315++"#ссыл!+H357+I357"</f>
        <v>#VALUE!</v>
      </c>
      <c r="G315" s="754" t="n">
        <f aca="false">G337</f>
        <v>0</v>
      </c>
      <c r="H315" s="754" t="n">
        <f aca="false">H337</f>
        <v>993.7</v>
      </c>
      <c r="I315" s="755" t="n">
        <f aca="false">I337</f>
        <v>0</v>
      </c>
      <c r="J315" s="678"/>
      <c r="K315" s="678"/>
    </row>
    <row r="316" customFormat="false" ht="58.5" hidden="true" customHeight="true" outlineLevel="0" collapsed="false">
      <c r="A316" s="745"/>
      <c r="B316" s="750"/>
      <c r="C316" s="752" t="s">
        <v>97</v>
      </c>
      <c r="D316" s="745"/>
      <c r="E316" s="753"/>
      <c r="F316" s="753" t="e">
        <f aca="false">G316++"#ссыл!+H358+I358"</f>
        <v>#VALUE!</v>
      </c>
      <c r="G316" s="754" t="n">
        <f aca="false">G338</f>
        <v>0</v>
      </c>
      <c r="H316" s="754" t="n">
        <f aca="false">H338</f>
        <v>200.9</v>
      </c>
      <c r="I316" s="755" t="n">
        <f aca="false">I338</f>
        <v>0</v>
      </c>
      <c r="J316" s="678"/>
      <c r="K316" s="678"/>
    </row>
    <row r="317" customFormat="false" ht="58.5" hidden="true" customHeight="true" outlineLevel="0" collapsed="false">
      <c r="A317" s="745"/>
      <c r="B317" s="756"/>
      <c r="C317" s="752" t="s">
        <v>267</v>
      </c>
      <c r="D317" s="745"/>
      <c r="E317" s="756"/>
      <c r="F317" s="753" t="e">
        <f aca="false">G317++"#ссыл!+H359+I359"</f>
        <v>#VALUE!</v>
      </c>
      <c r="G317" s="757" t="n">
        <f aca="false">G327</f>
        <v>0</v>
      </c>
      <c r="H317" s="757" t="n">
        <f aca="false">H327</f>
        <v>360.5</v>
      </c>
      <c r="I317" s="758" t="n">
        <f aca="false">I327</f>
        <v>0</v>
      </c>
      <c r="J317" s="678"/>
      <c r="K317" s="678"/>
    </row>
    <row r="318" customFormat="false" ht="26.65" hidden="true" customHeight="false" outlineLevel="0" collapsed="false">
      <c r="A318" s="745"/>
      <c r="B318" s="746"/>
      <c r="C318" s="757"/>
      <c r="D318" s="745"/>
      <c r="E318" s="751" t="s">
        <v>238</v>
      </c>
      <c r="F318" s="759" t="e">
        <f aca="false">F316+F315+F314+F317</f>
        <v>#VALUE!</v>
      </c>
      <c r="G318" s="760" t="n">
        <f aca="false">G316+G315+G314+G317</f>
        <v>0</v>
      </c>
      <c r="H318" s="760" t="n">
        <f aca="false">H316+H315+H314+H317</f>
        <v>1833.3</v>
      </c>
      <c r="I318" s="761" t="n">
        <f aca="false">I316+I315+I314+I317</f>
        <v>0</v>
      </c>
      <c r="J318" s="678"/>
      <c r="K318" s="678"/>
    </row>
    <row r="319" customFormat="false" ht="14.05" hidden="true" customHeight="false" outlineLevel="0" collapsed="false">
      <c r="A319" s="745"/>
      <c r="B319" s="746"/>
      <c r="C319" s="752" t="s">
        <v>95</v>
      </c>
      <c r="D319" s="745"/>
      <c r="E319" s="748" t="s">
        <v>240</v>
      </c>
      <c r="F319" s="753" t="e">
        <f aca="false">G319++"#ссыл!+H361+I361"</f>
        <v>#VALUE!</v>
      </c>
      <c r="G319" s="754" t="n">
        <f aca="false">G341</f>
        <v>0</v>
      </c>
      <c r="H319" s="754" t="n">
        <f aca="false">H341</f>
        <v>226</v>
      </c>
      <c r="I319" s="755" t="n">
        <f aca="false">I341</f>
        <v>0</v>
      </c>
      <c r="J319" s="678"/>
      <c r="K319" s="678"/>
    </row>
    <row r="320" customFormat="false" ht="14.05" hidden="true" customHeight="false" outlineLevel="0" collapsed="false">
      <c r="A320" s="745"/>
      <c r="B320" s="746"/>
      <c r="C320" s="752" t="s">
        <v>96</v>
      </c>
      <c r="D320" s="745"/>
      <c r="E320" s="748"/>
      <c r="F320" s="753" t="e">
        <f aca="false">G320++"#ссыл!+H362+I362"</f>
        <v>#VALUE!</v>
      </c>
      <c r="G320" s="754" t="n">
        <f aca="false">G342</f>
        <v>0</v>
      </c>
      <c r="H320" s="754" t="n">
        <f aca="false">H342</f>
        <v>818</v>
      </c>
      <c r="I320" s="755" t="n">
        <f aca="false">I342</f>
        <v>0</v>
      </c>
      <c r="J320" s="678"/>
      <c r="K320" s="678"/>
    </row>
    <row r="321" customFormat="false" ht="14.05" hidden="true" customHeight="false" outlineLevel="0" collapsed="false">
      <c r="A321" s="745"/>
      <c r="B321" s="746"/>
      <c r="C321" s="752" t="s">
        <v>97</v>
      </c>
      <c r="D321" s="745"/>
      <c r="E321" s="748"/>
      <c r="F321" s="753" t="e">
        <f aca="false">G321++"#ссыл!+H363+I363"</f>
        <v>#VALUE!</v>
      </c>
      <c r="G321" s="754" t="n">
        <f aca="false">G343</f>
        <v>0</v>
      </c>
      <c r="H321" s="754" t="n">
        <f aca="false">H343</f>
        <v>213.1</v>
      </c>
      <c r="I321" s="755" t="n">
        <f aca="false">I343</f>
        <v>0</v>
      </c>
      <c r="J321" s="678"/>
      <c r="K321" s="678"/>
    </row>
    <row r="322" customFormat="false" ht="14.05" hidden="true" customHeight="false" outlineLevel="0" collapsed="false">
      <c r="A322" s="745"/>
      <c r="B322" s="746"/>
      <c r="C322" s="752" t="s">
        <v>267</v>
      </c>
      <c r="D322" s="745"/>
      <c r="E322" s="748"/>
      <c r="F322" s="753" t="e">
        <f aca="false">G322++"#ссыл!+H364+I364"</f>
        <v>#VALUE!</v>
      </c>
      <c r="G322" s="762" t="n">
        <f aca="false">G329</f>
        <v>0</v>
      </c>
      <c r="H322" s="754" t="n">
        <f aca="false">H329</f>
        <v>282.2</v>
      </c>
      <c r="I322" s="755" t="n">
        <f aca="false">I329</f>
        <v>0</v>
      </c>
      <c r="J322" s="678"/>
      <c r="K322" s="678"/>
    </row>
    <row r="323" customFormat="false" ht="26.65" hidden="true" customHeight="false" outlineLevel="0" collapsed="false">
      <c r="A323" s="745"/>
      <c r="B323" s="763"/>
      <c r="C323" s="760"/>
      <c r="D323" s="745"/>
      <c r="E323" s="751" t="s">
        <v>238</v>
      </c>
      <c r="F323" s="750" t="e">
        <f aca="false">F321+F320+F319+F322</f>
        <v>#VALUE!</v>
      </c>
      <c r="G323" s="754" t="n">
        <f aca="false">G321+G320+G319+G322</f>
        <v>0</v>
      </c>
      <c r="H323" s="754" t="n">
        <f aca="false">H321+H320+H319+H322</f>
        <v>1539.3</v>
      </c>
      <c r="I323" s="764" t="n">
        <f aca="false">I321+I320+I319+I322</f>
        <v>0</v>
      </c>
      <c r="J323" s="678"/>
      <c r="K323" s="678"/>
    </row>
    <row r="324" customFormat="false" ht="14.05" hidden="true" customHeight="false" outlineLevel="0" collapsed="false">
      <c r="A324" s="765"/>
      <c r="B324" s="763" t="s">
        <v>94</v>
      </c>
      <c r="C324" s="763"/>
      <c r="D324" s="751"/>
      <c r="E324" s="751"/>
      <c r="F324" s="766" t="e">
        <f aca="false">F323+F318+F312</f>
        <v>#VALUE!</v>
      </c>
      <c r="G324" s="767" t="n">
        <f aca="false">G323+G318+G312</f>
        <v>0</v>
      </c>
      <c r="H324" s="767" t="n">
        <f aca="false">H323+H318+H312</f>
        <v>3514.4</v>
      </c>
      <c r="I324" s="768" t="n">
        <f aca="false">I323+I318+I312</f>
        <v>0</v>
      </c>
      <c r="J324" s="678"/>
      <c r="K324" s="678"/>
    </row>
    <row r="325" customFormat="false" ht="15.75" hidden="true" customHeight="true" outlineLevel="0" collapsed="false">
      <c r="A325" s="769" t="s">
        <v>268</v>
      </c>
      <c r="B325" s="756" t="s">
        <v>269</v>
      </c>
      <c r="C325" s="747" t="s">
        <v>265</v>
      </c>
      <c r="D325" s="745" t="s">
        <v>270</v>
      </c>
      <c r="E325" s="748" t="s">
        <v>237</v>
      </c>
      <c r="F325" s="759" t="e">
        <f aca="false">G325+"#ссыл!+H367+I367"</f>
        <v>#VALUE!</v>
      </c>
      <c r="G325" s="741" t="n">
        <v>0</v>
      </c>
      <c r="H325" s="770" t="n">
        <v>141.8</v>
      </c>
      <c r="I325" s="759" t="n">
        <v>0</v>
      </c>
      <c r="J325" s="678"/>
      <c r="K325" s="678"/>
    </row>
    <row r="326" customFormat="false" ht="285.75" hidden="true" customHeight="true" outlineLevel="0" collapsed="false">
      <c r="A326" s="769"/>
      <c r="B326" s="756" t="s">
        <v>271</v>
      </c>
      <c r="C326" s="747"/>
      <c r="D326" s="745"/>
      <c r="E326" s="751" t="s">
        <v>238</v>
      </c>
      <c r="F326" s="759"/>
      <c r="G326" s="741"/>
      <c r="H326" s="770"/>
      <c r="I326" s="759"/>
      <c r="J326" s="678"/>
      <c r="K326" s="678"/>
    </row>
    <row r="327" customFormat="false" ht="15.75" hidden="true" customHeight="true" outlineLevel="0" collapsed="false">
      <c r="A327" s="769"/>
      <c r="B327" s="746"/>
      <c r="C327" s="747"/>
      <c r="D327" s="745"/>
      <c r="E327" s="748" t="s">
        <v>239</v>
      </c>
      <c r="F327" s="741" t="e">
        <f aca="false">G327+"#ссыл!+H369+I369"</f>
        <v>#VALUE!</v>
      </c>
      <c r="G327" s="741" t="n">
        <v>0</v>
      </c>
      <c r="H327" s="747" t="n">
        <v>360.5</v>
      </c>
      <c r="I327" s="741" t="n">
        <v>0</v>
      </c>
      <c r="J327" s="678"/>
      <c r="K327" s="678"/>
    </row>
    <row r="328" customFormat="false" ht="15.75" hidden="true" customHeight="true" outlineLevel="0" collapsed="false">
      <c r="A328" s="769"/>
      <c r="B328" s="746"/>
      <c r="C328" s="747"/>
      <c r="D328" s="745"/>
      <c r="E328" s="751" t="s">
        <v>238</v>
      </c>
      <c r="F328" s="741"/>
      <c r="G328" s="741"/>
      <c r="H328" s="747"/>
      <c r="I328" s="741"/>
      <c r="J328" s="678"/>
      <c r="K328" s="678"/>
    </row>
    <row r="329" customFormat="false" ht="15.75" hidden="true" customHeight="true" outlineLevel="0" collapsed="false">
      <c r="A329" s="769"/>
      <c r="B329" s="746"/>
      <c r="C329" s="747"/>
      <c r="D329" s="745"/>
      <c r="E329" s="748" t="s">
        <v>240</v>
      </c>
      <c r="F329" s="741" t="e">
        <f aca="false">G329+"#ссыл!+H371+I371"</f>
        <v>#VALUE!</v>
      </c>
      <c r="G329" s="741" t="n">
        <v>0</v>
      </c>
      <c r="H329" s="747" t="n">
        <v>282.2</v>
      </c>
      <c r="I329" s="741" t="n">
        <v>0</v>
      </c>
      <c r="J329" s="678"/>
      <c r="K329" s="678"/>
    </row>
    <row r="330" customFormat="false" ht="15.75" hidden="true" customHeight="true" outlineLevel="0" collapsed="false">
      <c r="A330" s="769"/>
      <c r="B330" s="763"/>
      <c r="C330" s="747"/>
      <c r="D330" s="745"/>
      <c r="E330" s="751" t="s">
        <v>238</v>
      </c>
      <c r="F330" s="741"/>
      <c r="G330" s="741"/>
      <c r="H330" s="747"/>
      <c r="I330" s="741"/>
      <c r="J330" s="678"/>
      <c r="K330" s="678"/>
    </row>
    <row r="331" customFormat="false" ht="14.05" hidden="true" customHeight="false" outlineLevel="0" collapsed="false">
      <c r="A331" s="765"/>
      <c r="B331" s="763" t="s">
        <v>94</v>
      </c>
      <c r="C331" s="763"/>
      <c r="D331" s="742"/>
      <c r="E331" s="742"/>
      <c r="F331" s="771" t="e">
        <f aca="false">F329+F327+F325</f>
        <v>#VALUE!</v>
      </c>
      <c r="G331" s="771" t="n">
        <f aca="false">G329+G327+G325</f>
        <v>0</v>
      </c>
      <c r="H331" s="771" t="n">
        <f aca="false">H329+H327+H325</f>
        <v>784.5</v>
      </c>
      <c r="I331" s="772" t="n">
        <f aca="false">I329+I327+I325</f>
        <v>0</v>
      </c>
      <c r="J331" s="678"/>
      <c r="K331" s="678"/>
    </row>
    <row r="332" customFormat="false" ht="14.05" hidden="true" customHeight="false" outlineLevel="0" collapsed="false">
      <c r="A332" s="682"/>
      <c r="B332" s="678"/>
      <c r="C332" s="678"/>
      <c r="D332" s="678"/>
      <c r="E332" s="678"/>
      <c r="F332" s="678"/>
      <c r="G332" s="678"/>
      <c r="H332" s="678"/>
      <c r="I332" s="678"/>
      <c r="J332" s="678"/>
      <c r="K332" s="678"/>
    </row>
    <row r="333" customFormat="false" ht="15.75" hidden="true" customHeight="true" outlineLevel="0" collapsed="false">
      <c r="A333" s="769" t="s">
        <v>39</v>
      </c>
      <c r="B333" s="741" t="s">
        <v>272</v>
      </c>
      <c r="C333" s="745"/>
      <c r="D333" s="745"/>
      <c r="E333" s="773" t="s">
        <v>237</v>
      </c>
      <c r="F333" s="741" t="n">
        <v>0</v>
      </c>
      <c r="G333" s="741" t="n">
        <v>0</v>
      </c>
      <c r="H333" s="741" t="n">
        <v>0</v>
      </c>
      <c r="I333" s="741" t="n">
        <v>0</v>
      </c>
      <c r="J333" s="678"/>
      <c r="K333" s="678"/>
    </row>
    <row r="334" customFormat="false" ht="60.75" hidden="true" customHeight="true" outlineLevel="0" collapsed="false">
      <c r="A334" s="769"/>
      <c r="B334" s="741"/>
      <c r="C334" s="745"/>
      <c r="D334" s="745"/>
      <c r="E334" s="751" t="s">
        <v>238</v>
      </c>
      <c r="F334" s="741"/>
      <c r="G334" s="741"/>
      <c r="H334" s="741"/>
      <c r="I334" s="741"/>
      <c r="J334" s="678"/>
      <c r="K334" s="678"/>
    </row>
    <row r="335" customFormat="false" ht="47.25" hidden="true" customHeight="true" outlineLevel="0" collapsed="false">
      <c r="A335" s="769"/>
      <c r="B335" s="741"/>
      <c r="C335" s="754"/>
      <c r="D335" s="753" t="s">
        <v>273</v>
      </c>
      <c r="E335" s="753" t="s">
        <v>239</v>
      </c>
      <c r="F335" s="753" t="e">
        <f aca="false">F336+F337+F338</f>
        <v>#VALUE!</v>
      </c>
      <c r="G335" s="754" t="n">
        <f aca="false">G336+G337+G338</f>
        <v>0</v>
      </c>
      <c r="H335" s="754" t="n">
        <f aca="false">H336+H337+H338</f>
        <v>1472.8</v>
      </c>
      <c r="I335" s="764" t="n">
        <f aca="false">I336+I337+I338</f>
        <v>0</v>
      </c>
      <c r="J335" s="678"/>
      <c r="K335" s="678"/>
    </row>
    <row r="336" customFormat="false" ht="30" hidden="true" customHeight="true" outlineLevel="0" collapsed="false">
      <c r="A336" s="769"/>
      <c r="B336" s="741"/>
      <c r="C336" s="752" t="s">
        <v>95</v>
      </c>
      <c r="D336" s="753"/>
      <c r="E336" s="753"/>
      <c r="F336" s="750" t="e">
        <f aca="false">G336+"#ссыл!+H378+I378"</f>
        <v>#VALUE!</v>
      </c>
      <c r="G336" s="757" t="n">
        <v>0</v>
      </c>
      <c r="H336" s="757" t="n">
        <v>278.2</v>
      </c>
      <c r="I336" s="757" t="n">
        <v>0</v>
      </c>
      <c r="J336" s="678"/>
      <c r="K336" s="678"/>
    </row>
    <row r="337" customFormat="false" ht="30" hidden="true" customHeight="true" outlineLevel="0" collapsed="false">
      <c r="A337" s="769"/>
      <c r="B337" s="741"/>
      <c r="C337" s="752" t="s">
        <v>96</v>
      </c>
      <c r="D337" s="753"/>
      <c r="E337" s="753"/>
      <c r="F337" s="750" t="e">
        <f aca="false">G337+"#ссыл!+H379+I379"</f>
        <v>#VALUE!</v>
      </c>
      <c r="G337" s="757" t="n">
        <v>0</v>
      </c>
      <c r="H337" s="757" t="n">
        <v>993.7</v>
      </c>
      <c r="I337" s="757" t="n">
        <v>0</v>
      </c>
      <c r="J337" s="678"/>
      <c r="K337" s="678"/>
    </row>
    <row r="338" customFormat="false" ht="25.5" hidden="true" customHeight="true" outlineLevel="0" collapsed="false">
      <c r="A338" s="769"/>
      <c r="B338" s="741"/>
      <c r="C338" s="752" t="s">
        <v>97</v>
      </c>
      <c r="D338" s="753"/>
      <c r="E338" s="753"/>
      <c r="F338" s="750" t="e">
        <f aca="false">G338+"#ссыл!+H380+I380"</f>
        <v>#VALUE!</v>
      </c>
      <c r="G338" s="757" t="n">
        <v>0</v>
      </c>
      <c r="H338" s="757" t="n">
        <v>200.9</v>
      </c>
      <c r="I338" s="757" t="n">
        <v>0</v>
      </c>
      <c r="J338" s="678"/>
      <c r="K338" s="678"/>
    </row>
    <row r="339" customFormat="false" ht="15.75" hidden="true" customHeight="true" outlineLevel="0" collapsed="false">
      <c r="A339" s="769"/>
      <c r="B339" s="741"/>
      <c r="C339" s="757"/>
      <c r="D339" s="753"/>
      <c r="E339" s="751" t="s">
        <v>238</v>
      </c>
      <c r="F339" s="759"/>
      <c r="G339" s="760"/>
      <c r="H339" s="760"/>
      <c r="I339" s="760"/>
      <c r="J339" s="678"/>
      <c r="K339" s="678"/>
    </row>
    <row r="340" customFormat="false" ht="15" hidden="true" customHeight="true" outlineLevel="0" collapsed="false">
      <c r="A340" s="769"/>
      <c r="B340" s="741"/>
      <c r="C340" s="754"/>
      <c r="D340" s="774"/>
      <c r="E340" s="748" t="s">
        <v>240</v>
      </c>
      <c r="F340" s="753" t="e">
        <f aca="false">G340+"#ссыл!+H382+I382"</f>
        <v>#VALUE!</v>
      </c>
      <c r="G340" s="754" t="n">
        <f aca="false">G341+G342+G343</f>
        <v>0</v>
      </c>
      <c r="H340" s="754" t="n">
        <f aca="false">H341+H342+H343</f>
        <v>1257.1</v>
      </c>
      <c r="I340" s="764" t="n">
        <f aca="false">I341+I342+I343</f>
        <v>0</v>
      </c>
      <c r="J340" s="678"/>
      <c r="K340" s="678"/>
    </row>
    <row r="341" customFormat="false" ht="15" hidden="true" customHeight="true" outlineLevel="0" collapsed="false">
      <c r="A341" s="769"/>
      <c r="B341" s="741"/>
      <c r="C341" s="752" t="s">
        <v>95</v>
      </c>
      <c r="D341" s="774"/>
      <c r="E341" s="748"/>
      <c r="F341" s="750" t="e">
        <f aca="false">G341+"#ссыл!+H383+I383"</f>
        <v>#VALUE!</v>
      </c>
      <c r="G341" s="757" t="n">
        <v>0</v>
      </c>
      <c r="H341" s="757" t="n">
        <v>226</v>
      </c>
      <c r="I341" s="757" t="n">
        <v>0</v>
      </c>
      <c r="J341" s="678"/>
      <c r="K341" s="678"/>
    </row>
    <row r="342" customFormat="false" ht="15" hidden="true" customHeight="true" outlineLevel="0" collapsed="false">
      <c r="A342" s="769"/>
      <c r="B342" s="741"/>
      <c r="C342" s="752" t="s">
        <v>96</v>
      </c>
      <c r="D342" s="774"/>
      <c r="E342" s="748"/>
      <c r="F342" s="750" t="e">
        <f aca="false">G342+"#ссыл!+H384+I384"</f>
        <v>#VALUE!</v>
      </c>
      <c r="G342" s="757" t="n">
        <v>0</v>
      </c>
      <c r="H342" s="757" t="n">
        <v>818</v>
      </c>
      <c r="I342" s="757" t="n">
        <v>0</v>
      </c>
      <c r="J342" s="678"/>
      <c r="K342" s="678"/>
    </row>
    <row r="343" customFormat="false" ht="15.75" hidden="true" customHeight="true" outlineLevel="0" collapsed="false">
      <c r="A343" s="769"/>
      <c r="B343" s="741"/>
      <c r="C343" s="775" t="s">
        <v>97</v>
      </c>
      <c r="D343" s="776"/>
      <c r="E343" s="751" t="s">
        <v>238</v>
      </c>
      <c r="F343" s="750" t="e">
        <f aca="false">G343+"#ссыл!+H385+I385"</f>
        <v>#VALUE!</v>
      </c>
      <c r="G343" s="760" t="n">
        <v>0</v>
      </c>
      <c r="H343" s="760" t="n">
        <v>213.1</v>
      </c>
      <c r="I343" s="760" t="n">
        <v>0</v>
      </c>
      <c r="J343" s="678"/>
      <c r="K343" s="678"/>
    </row>
    <row r="344" customFormat="false" ht="14.05" hidden="true" customHeight="false" outlineLevel="0" collapsed="false">
      <c r="A344" s="777"/>
      <c r="B344" s="742" t="s">
        <v>110</v>
      </c>
      <c r="C344" s="742"/>
      <c r="D344" s="742"/>
      <c r="E344" s="742"/>
      <c r="F344" s="778" t="e">
        <f aca="false">F340+F335+F333</f>
        <v>#VALUE!</v>
      </c>
      <c r="G344" s="779" t="n">
        <f aca="false">G340+G335+G333</f>
        <v>0</v>
      </c>
      <c r="H344" s="771" t="n">
        <f aca="false">H340+H335+H333</f>
        <v>2729.9</v>
      </c>
      <c r="I344" s="772" t="n">
        <f aca="false">I340+I335+I333</f>
        <v>0</v>
      </c>
      <c r="J344" s="678"/>
      <c r="K344" s="678"/>
    </row>
    <row r="345" customFormat="false" ht="14.05" hidden="true" customHeight="false" outlineLevel="0" collapsed="false">
      <c r="A345" s="740"/>
      <c r="B345" s="678"/>
      <c r="C345" s="678"/>
      <c r="D345" s="678"/>
      <c r="E345" s="678"/>
      <c r="F345" s="678"/>
      <c r="G345" s="678"/>
      <c r="H345" s="678"/>
      <c r="I345" s="678"/>
      <c r="J345" s="678"/>
      <c r="K345" s="678"/>
    </row>
    <row r="346" customFormat="false" ht="14.05" hidden="true" customHeight="false" outlineLevel="0" collapsed="false">
      <c r="A346" s="740"/>
      <c r="B346" s="678"/>
      <c r="C346" s="678"/>
      <c r="D346" s="678"/>
      <c r="E346" s="678"/>
      <c r="F346" s="678"/>
      <c r="G346" s="678"/>
      <c r="H346" s="678"/>
      <c r="I346" s="678"/>
      <c r="J346" s="678"/>
      <c r="K346" s="678"/>
    </row>
    <row r="347" customFormat="false" ht="14.05" hidden="true" customHeight="false" outlineLevel="0" collapsed="false">
      <c r="A347" s="740"/>
      <c r="B347" s="678"/>
      <c r="C347" s="678"/>
      <c r="D347" s="678"/>
      <c r="E347" s="678"/>
      <c r="F347" s="678"/>
      <c r="G347" s="678"/>
      <c r="H347" s="678"/>
      <c r="I347" s="678"/>
      <c r="J347" s="678"/>
      <c r="K347" s="678"/>
    </row>
    <row r="348" customFormat="false" ht="14.05" hidden="true" customHeight="false" outlineLevel="0" collapsed="false">
      <c r="A348" s="740"/>
      <c r="B348" s="678"/>
      <c r="C348" s="678"/>
      <c r="D348" s="678"/>
      <c r="E348" s="678"/>
      <c r="F348" s="678"/>
      <c r="G348" s="678"/>
      <c r="H348" s="678"/>
      <c r="I348" s="678"/>
      <c r="J348" s="678"/>
      <c r="K348" s="678"/>
    </row>
    <row r="349" customFormat="false" ht="14.05" hidden="true" customHeight="false" outlineLevel="0" collapsed="false">
      <c r="A349" s="740"/>
      <c r="B349" s="678"/>
      <c r="C349" s="678"/>
      <c r="D349" s="678"/>
      <c r="E349" s="678"/>
      <c r="F349" s="678"/>
      <c r="G349" s="678"/>
      <c r="H349" s="678"/>
      <c r="I349" s="678"/>
      <c r="J349" s="678"/>
      <c r="K349" s="678"/>
    </row>
    <row r="350" customFormat="false" ht="14.05" hidden="true" customHeight="false" outlineLevel="0" collapsed="false">
      <c r="A350" s="740" t="s">
        <v>274</v>
      </c>
      <c r="B350" s="678"/>
      <c r="C350" s="678"/>
      <c r="D350" s="678"/>
      <c r="E350" s="678"/>
      <c r="F350" s="678"/>
      <c r="G350" s="678"/>
      <c r="H350" s="678"/>
      <c r="I350" s="678"/>
      <c r="J350" s="678"/>
      <c r="K350" s="678"/>
    </row>
    <row r="351" customFormat="false" ht="14.05" hidden="true" customHeight="false" outlineLevel="0" collapsed="false">
      <c r="A351" s="739"/>
      <c r="B351" s="678"/>
      <c r="C351" s="678"/>
      <c r="D351" s="678"/>
      <c r="E351" s="678"/>
      <c r="F351" s="678"/>
      <c r="G351" s="678"/>
      <c r="H351" s="678"/>
      <c r="I351" s="678"/>
      <c r="J351" s="678"/>
      <c r="K351" s="678"/>
    </row>
    <row r="352" customFormat="false" ht="14.05" hidden="true" customHeight="false" outlineLevel="0" collapsed="false">
      <c r="A352" s="676" t="s">
        <v>275</v>
      </c>
      <c r="B352" s="676"/>
      <c r="C352" s="676"/>
      <c r="D352" s="676"/>
      <c r="E352" s="676"/>
      <c r="F352" s="676"/>
      <c r="G352" s="676"/>
      <c r="H352" s="678"/>
      <c r="I352" s="678"/>
      <c r="J352" s="678"/>
      <c r="K352" s="678"/>
    </row>
    <row r="353" customFormat="false" ht="14.05" hidden="true" customHeight="false" outlineLevel="0" collapsed="false">
      <c r="A353" s="739"/>
      <c r="B353" s="678"/>
      <c r="C353" s="678"/>
      <c r="D353" s="678"/>
      <c r="E353" s="678"/>
      <c r="F353" s="678"/>
      <c r="G353" s="678"/>
      <c r="H353" s="678"/>
      <c r="I353" s="678"/>
      <c r="J353" s="678"/>
      <c r="K353" s="678"/>
    </row>
    <row r="354" customFormat="false" ht="164.25" hidden="true" customHeight="true" outlineLevel="0" collapsed="false">
      <c r="A354" s="741" t="s">
        <v>183</v>
      </c>
      <c r="B354" s="741" t="s">
        <v>229</v>
      </c>
      <c r="C354" s="741" t="s">
        <v>81</v>
      </c>
      <c r="D354" s="741" t="s">
        <v>230</v>
      </c>
      <c r="E354" s="741" t="s">
        <v>83</v>
      </c>
      <c r="F354" s="741" t="s">
        <v>231</v>
      </c>
      <c r="G354" s="741"/>
      <c r="H354" s="741"/>
      <c r="I354" s="741"/>
      <c r="J354" s="678"/>
      <c r="K354" s="678"/>
    </row>
    <row r="355" customFormat="false" ht="26.65" hidden="true" customHeight="false" outlineLevel="0" collapsed="false">
      <c r="A355" s="741"/>
      <c r="B355" s="741"/>
      <c r="C355" s="741"/>
      <c r="D355" s="741"/>
      <c r="E355" s="741"/>
      <c r="F355" s="742" t="s">
        <v>87</v>
      </c>
      <c r="G355" s="742" t="s">
        <v>88</v>
      </c>
      <c r="H355" s="742" t="s">
        <v>233</v>
      </c>
      <c r="I355" s="743" t="s">
        <v>234</v>
      </c>
      <c r="J355" s="678"/>
      <c r="K355" s="678"/>
    </row>
    <row r="356" customFormat="false" ht="14.05" hidden="true" customHeight="false" outlineLevel="0" collapsed="false">
      <c r="A356" s="744" t="n">
        <v>1</v>
      </c>
      <c r="B356" s="744" t="n">
        <v>2</v>
      </c>
      <c r="C356" s="744" t="n">
        <v>3</v>
      </c>
      <c r="D356" s="744" t="n">
        <v>4</v>
      </c>
      <c r="E356" s="744" t="n">
        <v>5</v>
      </c>
      <c r="F356" s="744" t="n">
        <v>6</v>
      </c>
      <c r="G356" s="744" t="n">
        <v>7</v>
      </c>
      <c r="H356" s="744" t="n">
        <v>9</v>
      </c>
      <c r="I356" s="743" t="n">
        <v>10</v>
      </c>
      <c r="J356" s="678"/>
      <c r="K356" s="678"/>
    </row>
    <row r="357" customFormat="false" ht="15" hidden="true" customHeight="true" outlineLevel="0" collapsed="false">
      <c r="A357" s="745" t="n">
        <v>3</v>
      </c>
      <c r="B357" s="746" t="s">
        <v>69</v>
      </c>
      <c r="C357" s="747" t="s">
        <v>276</v>
      </c>
      <c r="D357" s="747" t="s">
        <v>277</v>
      </c>
      <c r="E357" s="748" t="s">
        <v>237</v>
      </c>
      <c r="F357" s="780" t="e">
        <f aca="false">G357+"#ссыл!+H399+I399"</f>
        <v>#VALUE!</v>
      </c>
      <c r="G357" s="781" t="n">
        <f aca="false">G364</f>
        <v>0</v>
      </c>
      <c r="H357" s="781" t="n">
        <f aca="false">H364</f>
        <v>832.375</v>
      </c>
      <c r="I357" s="782" t="n">
        <f aca="false">I364</f>
        <v>0</v>
      </c>
      <c r="J357" s="678"/>
      <c r="K357" s="678"/>
    </row>
    <row r="358" customFormat="false" ht="225.75" hidden="true" customHeight="true" outlineLevel="0" collapsed="false">
      <c r="A358" s="745"/>
      <c r="B358" s="746" t="s">
        <v>71</v>
      </c>
      <c r="C358" s="747"/>
      <c r="D358" s="747"/>
      <c r="E358" s="751" t="s">
        <v>238</v>
      </c>
      <c r="F358" s="780"/>
      <c r="G358" s="781"/>
      <c r="H358" s="781"/>
      <c r="I358" s="782"/>
      <c r="J358" s="678"/>
      <c r="K358" s="678"/>
    </row>
    <row r="359" customFormat="false" ht="15.75" hidden="true" customHeight="true" outlineLevel="0" collapsed="false">
      <c r="A359" s="745"/>
      <c r="B359" s="746"/>
      <c r="C359" s="747"/>
      <c r="D359" s="747"/>
      <c r="E359" s="748" t="s">
        <v>239</v>
      </c>
      <c r="F359" s="780" t="e">
        <f aca="false">G359+"#ссыл!+H401+I401"</f>
        <v>#VALUE!</v>
      </c>
      <c r="G359" s="781" t="n">
        <f aca="false">G367</f>
        <v>0</v>
      </c>
      <c r="H359" s="781" t="n">
        <f aca="false">H367</f>
        <v>1057.2</v>
      </c>
      <c r="I359" s="782" t="n">
        <f aca="false">I367</f>
        <v>0</v>
      </c>
      <c r="J359" s="678"/>
      <c r="K359" s="678"/>
    </row>
    <row r="360" customFormat="false" ht="15.75" hidden="true" customHeight="true" outlineLevel="0" collapsed="false">
      <c r="A360" s="745"/>
      <c r="B360" s="746"/>
      <c r="C360" s="747"/>
      <c r="D360" s="747"/>
      <c r="E360" s="751" t="s">
        <v>238</v>
      </c>
      <c r="F360" s="780"/>
      <c r="G360" s="781"/>
      <c r="H360" s="781"/>
      <c r="I360" s="782"/>
      <c r="J360" s="678"/>
      <c r="K360" s="678"/>
    </row>
    <row r="361" customFormat="false" ht="15.75" hidden="true" customHeight="true" outlineLevel="0" collapsed="false">
      <c r="A361" s="745"/>
      <c r="B361" s="746"/>
      <c r="C361" s="747"/>
      <c r="D361" s="747"/>
      <c r="E361" s="748" t="s">
        <v>240</v>
      </c>
      <c r="F361" s="780" t="e">
        <f aca="false">G361+"#ссыл!+H403+I403"</f>
        <v>#VALUE!</v>
      </c>
      <c r="G361" s="781" t="n">
        <f aca="false">G369</f>
        <v>0</v>
      </c>
      <c r="H361" s="781" t="n">
        <f aca="false">H369</f>
        <v>1013.1</v>
      </c>
      <c r="I361" s="782" t="n">
        <f aca="false">I369</f>
        <v>0</v>
      </c>
      <c r="J361" s="678"/>
      <c r="K361" s="678"/>
    </row>
    <row r="362" customFormat="false" ht="15.75" hidden="true" customHeight="true" outlineLevel="0" collapsed="false">
      <c r="A362" s="745"/>
      <c r="B362" s="763"/>
      <c r="C362" s="747"/>
      <c r="D362" s="747"/>
      <c r="E362" s="751" t="s">
        <v>238</v>
      </c>
      <c r="F362" s="780"/>
      <c r="G362" s="781"/>
      <c r="H362" s="781"/>
      <c r="I362" s="782"/>
      <c r="J362" s="678"/>
      <c r="K362" s="678"/>
    </row>
    <row r="363" customFormat="false" ht="14.05" hidden="true" customHeight="false" outlineLevel="0" collapsed="false">
      <c r="A363" s="763"/>
      <c r="B363" s="763" t="s">
        <v>94</v>
      </c>
      <c r="C363" s="763"/>
      <c r="D363" s="751"/>
      <c r="E363" s="763"/>
      <c r="F363" s="783" t="e">
        <f aca="false">F361+F359+F357</f>
        <v>#VALUE!</v>
      </c>
      <c r="G363" s="784" t="n">
        <f aca="false">G361+G359+G357</f>
        <v>0</v>
      </c>
      <c r="H363" s="784" t="n">
        <f aca="false">H361+H359+H357</f>
        <v>2902.675</v>
      </c>
      <c r="I363" s="785" t="n">
        <f aca="false">I361+I359+I357</f>
        <v>0</v>
      </c>
      <c r="J363" s="678"/>
      <c r="K363" s="678"/>
    </row>
    <row r="364" customFormat="false" ht="15" hidden="true" customHeight="true" outlineLevel="0" collapsed="false">
      <c r="A364" s="786" t="n">
        <v>41642</v>
      </c>
      <c r="B364" s="746" t="s">
        <v>278</v>
      </c>
      <c r="C364" s="747" t="s">
        <v>276</v>
      </c>
      <c r="D364" s="747" t="s">
        <v>279</v>
      </c>
      <c r="E364" s="748"/>
      <c r="F364" s="780" t="e">
        <f aca="false">G364+"#ссыл!+H406+I406"</f>
        <v>#VALUE!</v>
      </c>
      <c r="G364" s="787" t="n">
        <v>0</v>
      </c>
      <c r="H364" s="781" t="n">
        <v>832.375</v>
      </c>
      <c r="I364" s="787" t="n">
        <v>0</v>
      </c>
      <c r="J364" s="678"/>
      <c r="K364" s="678"/>
    </row>
    <row r="365" customFormat="false" ht="150.75" hidden="true" customHeight="true" outlineLevel="0" collapsed="false">
      <c r="A365" s="786"/>
      <c r="B365" s="746" t="s">
        <v>73</v>
      </c>
      <c r="C365" s="747"/>
      <c r="D365" s="747"/>
      <c r="E365" s="748" t="s">
        <v>237</v>
      </c>
      <c r="F365" s="780"/>
      <c r="G365" s="787"/>
      <c r="H365" s="781"/>
      <c r="I365" s="787"/>
      <c r="J365" s="678"/>
      <c r="K365" s="678"/>
    </row>
    <row r="366" customFormat="false" ht="15.75" hidden="true" customHeight="true" outlineLevel="0" collapsed="false">
      <c r="A366" s="786"/>
      <c r="B366" s="746"/>
      <c r="C366" s="747"/>
      <c r="D366" s="747"/>
      <c r="E366" s="751" t="s">
        <v>238</v>
      </c>
      <c r="F366" s="780"/>
      <c r="G366" s="787"/>
      <c r="H366" s="781"/>
      <c r="I366" s="787"/>
      <c r="J366" s="678"/>
      <c r="K366" s="678"/>
    </row>
    <row r="367" customFormat="false" ht="15.75" hidden="true" customHeight="true" outlineLevel="0" collapsed="false">
      <c r="A367" s="786"/>
      <c r="B367" s="746"/>
      <c r="C367" s="747"/>
      <c r="D367" s="747"/>
      <c r="E367" s="748" t="s">
        <v>239</v>
      </c>
      <c r="F367" s="780" t="e">
        <f aca="false">G367+"#ссыл!+H409+I409"</f>
        <v>#VALUE!</v>
      </c>
      <c r="G367" s="788" t="n">
        <v>0</v>
      </c>
      <c r="H367" s="781" t="n">
        <v>1057.2</v>
      </c>
      <c r="I367" s="788" t="n">
        <v>0</v>
      </c>
      <c r="J367" s="678"/>
      <c r="K367" s="678"/>
    </row>
    <row r="368" customFormat="false" ht="15.75" hidden="true" customHeight="true" outlineLevel="0" collapsed="false">
      <c r="A368" s="786"/>
      <c r="B368" s="746"/>
      <c r="C368" s="747"/>
      <c r="D368" s="747"/>
      <c r="E368" s="751" t="s">
        <v>238</v>
      </c>
      <c r="F368" s="780"/>
      <c r="G368" s="788"/>
      <c r="H368" s="781"/>
      <c r="I368" s="788"/>
      <c r="J368" s="678"/>
      <c r="K368" s="678"/>
    </row>
    <row r="369" customFormat="false" ht="15.75" hidden="true" customHeight="true" outlineLevel="0" collapsed="false">
      <c r="A369" s="786"/>
      <c r="B369" s="746"/>
      <c r="C369" s="747"/>
      <c r="D369" s="747"/>
      <c r="E369" s="748" t="s">
        <v>240</v>
      </c>
      <c r="F369" s="780" t="e">
        <f aca="false">G369+"#ссыл!+H411+I411"</f>
        <v>#VALUE!</v>
      </c>
      <c r="G369" s="787" t="n">
        <v>0</v>
      </c>
      <c r="H369" s="781" t="n">
        <v>1013.1</v>
      </c>
      <c r="I369" s="787" t="n">
        <v>0</v>
      </c>
      <c r="J369" s="678"/>
      <c r="K369" s="678"/>
    </row>
    <row r="370" customFormat="false" ht="15.75" hidden="true" customHeight="true" outlineLevel="0" collapsed="false">
      <c r="A370" s="786"/>
      <c r="B370" s="763"/>
      <c r="C370" s="747"/>
      <c r="D370" s="747"/>
      <c r="E370" s="751" t="s">
        <v>238</v>
      </c>
      <c r="F370" s="780"/>
      <c r="G370" s="787"/>
      <c r="H370" s="781"/>
      <c r="I370" s="787"/>
      <c r="J370" s="678"/>
      <c r="K370" s="678"/>
    </row>
    <row r="371" customFormat="false" ht="14.05" hidden="true" customHeight="false" outlineLevel="0" collapsed="false">
      <c r="A371" s="789"/>
      <c r="B371" s="763" t="s">
        <v>94</v>
      </c>
      <c r="C371" s="763"/>
      <c r="D371" s="751"/>
      <c r="E371" s="763"/>
      <c r="F371" s="783" t="e">
        <f aca="false">F369+F367+F364</f>
        <v>#VALUE!</v>
      </c>
      <c r="G371" s="784" t="n">
        <f aca="false">G369+G367+G364</f>
        <v>0</v>
      </c>
      <c r="H371" s="784" t="n">
        <f aca="false">H369+H367+H364</f>
        <v>2902.675</v>
      </c>
      <c r="I371" s="790" t="n">
        <f aca="false">I369+I367+I364</f>
        <v>0</v>
      </c>
      <c r="J371" s="678"/>
      <c r="K371" s="678"/>
    </row>
    <row r="372" customFormat="false" ht="14.05" hidden="true" customHeight="false" outlineLevel="0" collapsed="false">
      <c r="A372" s="740"/>
      <c r="B372" s="678"/>
      <c r="C372" s="678"/>
      <c r="D372" s="678"/>
      <c r="E372" s="678"/>
      <c r="F372" s="678"/>
      <c r="G372" s="678"/>
      <c r="H372" s="678"/>
      <c r="I372" s="678"/>
      <c r="J372" s="678"/>
      <c r="K372" s="678"/>
    </row>
    <row r="373" customFormat="false" ht="14.05" hidden="true" customHeight="false" outlineLevel="0" collapsed="false">
      <c r="A373" s="740" t="s">
        <v>280</v>
      </c>
      <c r="B373" s="678"/>
      <c r="C373" s="678"/>
      <c r="D373" s="678"/>
      <c r="E373" s="678"/>
      <c r="F373" s="678"/>
      <c r="G373" s="678"/>
      <c r="H373" s="678"/>
      <c r="I373" s="678"/>
      <c r="J373" s="678"/>
      <c r="K373" s="678"/>
    </row>
    <row r="374" customFormat="false" ht="14.05" hidden="true" customHeight="false" outlineLevel="0" collapsed="false">
      <c r="A374" s="676" t="s">
        <v>180</v>
      </c>
      <c r="B374" s="676"/>
      <c r="C374" s="676"/>
      <c r="D374" s="676"/>
      <c r="E374" s="676"/>
      <c r="F374" s="676"/>
      <c r="G374" s="676"/>
      <c r="H374" s="676"/>
      <c r="I374" s="676"/>
      <c r="J374" s="678"/>
      <c r="K374" s="678"/>
    </row>
    <row r="375" customFormat="false" ht="14.05" hidden="true" customHeight="false" outlineLevel="0" collapsed="false">
      <c r="A375" s="676" t="s">
        <v>281</v>
      </c>
      <c r="B375" s="676"/>
      <c r="C375" s="676"/>
      <c r="D375" s="676"/>
      <c r="E375" s="676"/>
      <c r="F375" s="676"/>
      <c r="G375" s="676"/>
      <c r="H375" s="678"/>
      <c r="I375" s="678"/>
      <c r="J375" s="678"/>
      <c r="K375" s="678"/>
    </row>
    <row r="376" customFormat="false" ht="14.05" hidden="true" customHeight="false" outlineLevel="0" collapsed="false">
      <c r="A376" s="676" t="s">
        <v>282</v>
      </c>
      <c r="B376" s="676"/>
      <c r="C376" s="676"/>
      <c r="D376" s="676"/>
      <c r="E376" s="676"/>
      <c r="F376" s="676"/>
      <c r="G376" s="676"/>
      <c r="H376" s="676"/>
      <c r="I376" s="676"/>
      <c r="J376" s="678"/>
      <c r="K376" s="678"/>
    </row>
    <row r="377" customFormat="false" ht="14.05" hidden="true" customHeight="false" outlineLevel="0" collapsed="false">
      <c r="A377" s="679"/>
      <c r="B377" s="678"/>
      <c r="C377" s="678"/>
      <c r="D377" s="678"/>
      <c r="E377" s="678"/>
      <c r="F377" s="678"/>
      <c r="G377" s="678"/>
      <c r="H377" s="678"/>
      <c r="I377" s="678"/>
      <c r="J377" s="678"/>
      <c r="K377" s="678"/>
    </row>
    <row r="378" customFormat="false" ht="131.25" hidden="true" customHeight="true" outlineLevel="0" collapsed="false">
      <c r="A378" s="791" t="s">
        <v>183</v>
      </c>
      <c r="B378" s="741" t="s">
        <v>283</v>
      </c>
      <c r="C378" s="741" t="s">
        <v>284</v>
      </c>
      <c r="D378" s="741" t="s">
        <v>285</v>
      </c>
      <c r="E378" s="741" t="s">
        <v>286</v>
      </c>
      <c r="F378" s="741" t="s">
        <v>287</v>
      </c>
      <c r="G378" s="741" t="s">
        <v>466</v>
      </c>
      <c r="H378" s="741"/>
      <c r="I378" s="741" t="s">
        <v>288</v>
      </c>
      <c r="J378" s="678"/>
      <c r="K378" s="678"/>
    </row>
    <row r="379" customFormat="false" ht="15.75" hidden="true" customHeight="true" outlineLevel="0" collapsed="false">
      <c r="A379" s="742" t="s">
        <v>9</v>
      </c>
      <c r="B379" s="741"/>
      <c r="C379" s="741"/>
      <c r="D379" s="741"/>
      <c r="E379" s="741"/>
      <c r="F379" s="741"/>
      <c r="G379" s="741"/>
      <c r="H379" s="741"/>
      <c r="I379" s="741"/>
      <c r="J379" s="678"/>
      <c r="K379" s="678"/>
    </row>
    <row r="380" customFormat="false" ht="14.05" hidden="true" customHeight="false" outlineLevel="0" collapsed="false">
      <c r="A380" s="744" t="n">
        <v>1</v>
      </c>
      <c r="B380" s="744" t="n">
        <v>2</v>
      </c>
      <c r="C380" s="744" t="n">
        <v>3</v>
      </c>
      <c r="D380" s="744" t="n">
        <v>4</v>
      </c>
      <c r="E380" s="744" t="n">
        <v>5</v>
      </c>
      <c r="F380" s="744" t="n">
        <v>6</v>
      </c>
      <c r="G380" s="744" t="n">
        <v>7</v>
      </c>
      <c r="H380" s="792"/>
      <c r="I380" s="744" t="n">
        <v>9</v>
      </c>
      <c r="J380" s="678"/>
      <c r="K380" s="678"/>
    </row>
    <row r="381" customFormat="false" ht="120.75" hidden="true" customHeight="true" outlineLevel="0" collapsed="false">
      <c r="A381" s="742" t="n">
        <v>1</v>
      </c>
      <c r="B381" s="751" t="s">
        <v>290</v>
      </c>
      <c r="C381" s="763" t="s">
        <v>196</v>
      </c>
      <c r="D381" s="763" t="s">
        <v>291</v>
      </c>
      <c r="E381" s="763" t="s">
        <v>292</v>
      </c>
      <c r="F381" s="742" t="s">
        <v>177</v>
      </c>
      <c r="G381" s="751" t="n">
        <v>73.5</v>
      </c>
      <c r="H381" s="745"/>
      <c r="I381" s="763" t="s">
        <v>293</v>
      </c>
      <c r="J381" s="678"/>
      <c r="K381" s="678"/>
    </row>
    <row r="382" customFormat="false" ht="15" hidden="true" customHeight="true" outlineLevel="0" collapsed="false">
      <c r="A382" s="741" t="n">
        <v>2</v>
      </c>
      <c r="B382" s="747" t="s">
        <v>295</v>
      </c>
      <c r="C382" s="745" t="s">
        <v>198</v>
      </c>
      <c r="D382" s="745" t="s">
        <v>296</v>
      </c>
      <c r="E382" s="745" t="s">
        <v>292</v>
      </c>
      <c r="F382" s="756" t="s">
        <v>297</v>
      </c>
      <c r="G382" s="747" t="n">
        <v>1.2</v>
      </c>
      <c r="H382" s="745"/>
      <c r="I382" s="745" t="s">
        <v>293</v>
      </c>
      <c r="J382" s="678"/>
      <c r="K382" s="678"/>
    </row>
    <row r="383" customFormat="false" ht="105.75" hidden="true" customHeight="true" outlineLevel="0" collapsed="false">
      <c r="A383" s="741"/>
      <c r="B383" s="747"/>
      <c r="C383" s="745"/>
      <c r="D383" s="745"/>
      <c r="E383" s="745"/>
      <c r="F383" s="742" t="s">
        <v>298</v>
      </c>
      <c r="G383" s="747"/>
      <c r="H383" s="745"/>
      <c r="I383" s="745"/>
      <c r="J383" s="678"/>
      <c r="K383" s="678"/>
    </row>
    <row r="384" customFormat="false" ht="135.75" hidden="true" customHeight="true" outlineLevel="0" collapsed="false">
      <c r="A384" s="742" t="n">
        <v>3</v>
      </c>
      <c r="B384" s="751" t="s">
        <v>299</v>
      </c>
      <c r="C384" s="763" t="s">
        <v>198</v>
      </c>
      <c r="D384" s="763" t="s">
        <v>300</v>
      </c>
      <c r="E384" s="763" t="s">
        <v>292</v>
      </c>
      <c r="F384" s="742" t="s">
        <v>301</v>
      </c>
      <c r="G384" s="751" t="n">
        <v>10</v>
      </c>
      <c r="H384" s="745"/>
      <c r="I384" s="763" t="s">
        <v>114</v>
      </c>
      <c r="J384" s="678"/>
      <c r="K384" s="678"/>
    </row>
    <row r="385" customFormat="false" ht="120.75" hidden="true" customHeight="true" outlineLevel="0" collapsed="false">
      <c r="A385" s="742" t="n">
        <v>4</v>
      </c>
      <c r="B385" s="751" t="s">
        <v>302</v>
      </c>
      <c r="C385" s="763" t="s">
        <v>196</v>
      </c>
      <c r="D385" s="763" t="s">
        <v>303</v>
      </c>
      <c r="E385" s="763" t="s">
        <v>292</v>
      </c>
      <c r="F385" s="742" t="s">
        <v>177</v>
      </c>
      <c r="G385" s="751" t="n">
        <v>91</v>
      </c>
      <c r="H385" s="745"/>
      <c r="I385" s="763" t="s">
        <v>304</v>
      </c>
      <c r="J385" s="678"/>
      <c r="K385" s="678"/>
    </row>
    <row r="386" customFormat="false" ht="150.75" hidden="true" customHeight="true" outlineLevel="0" collapsed="false">
      <c r="A386" s="742" t="n">
        <v>5</v>
      </c>
      <c r="B386" s="751" t="s">
        <v>305</v>
      </c>
      <c r="C386" s="763" t="s">
        <v>306</v>
      </c>
      <c r="D386" s="751" t="s">
        <v>307</v>
      </c>
      <c r="E386" s="763" t="s">
        <v>292</v>
      </c>
      <c r="F386" s="742" t="s">
        <v>177</v>
      </c>
      <c r="G386" s="751" t="n">
        <v>165</v>
      </c>
      <c r="H386" s="745"/>
      <c r="I386" s="763" t="s">
        <v>62</v>
      </c>
      <c r="J386" s="678"/>
      <c r="K386" s="678"/>
    </row>
    <row r="387" customFormat="false" ht="150.75" hidden="true" customHeight="true" outlineLevel="0" collapsed="false">
      <c r="A387" s="742" t="n">
        <v>6</v>
      </c>
      <c r="B387" s="751" t="s">
        <v>308</v>
      </c>
      <c r="C387" s="763" t="s">
        <v>202</v>
      </c>
      <c r="D387" s="763" t="s">
        <v>309</v>
      </c>
      <c r="E387" s="763" t="s">
        <v>292</v>
      </c>
      <c r="F387" s="742" t="s">
        <v>177</v>
      </c>
      <c r="G387" s="751" t="n">
        <v>13.4</v>
      </c>
      <c r="H387" s="745"/>
      <c r="I387" s="763" t="s">
        <v>304</v>
      </c>
      <c r="J387" s="678"/>
      <c r="K387" s="678"/>
    </row>
    <row r="388" customFormat="false" ht="15" hidden="true" customHeight="true" outlineLevel="0" collapsed="false">
      <c r="A388" s="741" t="n">
        <v>7</v>
      </c>
      <c r="B388" s="747" t="s">
        <v>310</v>
      </c>
      <c r="C388" s="745" t="s">
        <v>198</v>
      </c>
      <c r="D388" s="745" t="s">
        <v>311</v>
      </c>
      <c r="E388" s="745" t="s">
        <v>292</v>
      </c>
      <c r="F388" s="756" t="s">
        <v>312</v>
      </c>
      <c r="G388" s="747" t="n">
        <v>100</v>
      </c>
      <c r="H388" s="745"/>
      <c r="I388" s="745" t="s">
        <v>114</v>
      </c>
      <c r="J388" s="678"/>
      <c r="K388" s="678"/>
    </row>
    <row r="389" customFormat="false" ht="15.75" hidden="true" customHeight="true" outlineLevel="0" collapsed="false">
      <c r="A389" s="741"/>
      <c r="B389" s="747"/>
      <c r="C389" s="745"/>
      <c r="D389" s="745"/>
      <c r="E389" s="745"/>
      <c r="F389" s="756"/>
      <c r="G389" s="747"/>
      <c r="H389" s="745"/>
      <c r="I389" s="745"/>
      <c r="J389" s="678"/>
      <c r="K389" s="678"/>
    </row>
    <row r="390" customFormat="false" ht="105.75" hidden="true" customHeight="true" outlineLevel="0" collapsed="false">
      <c r="A390" s="741"/>
      <c r="B390" s="747"/>
      <c r="C390" s="745"/>
      <c r="D390" s="745"/>
      <c r="E390" s="745"/>
      <c r="F390" s="742" t="s">
        <v>313</v>
      </c>
      <c r="G390" s="747"/>
      <c r="H390" s="745"/>
      <c r="I390" s="745"/>
      <c r="J390" s="678"/>
      <c r="K390" s="678"/>
    </row>
    <row r="391" customFormat="false" ht="15" hidden="true" customHeight="true" outlineLevel="0" collapsed="false">
      <c r="A391" s="741" t="n">
        <v>8</v>
      </c>
      <c r="B391" s="745" t="s">
        <v>314</v>
      </c>
      <c r="C391" s="745" t="s">
        <v>198</v>
      </c>
      <c r="D391" s="745" t="s">
        <v>315</v>
      </c>
      <c r="E391" s="745" t="s">
        <v>292</v>
      </c>
      <c r="F391" s="756" t="s">
        <v>316</v>
      </c>
      <c r="G391" s="747" t="n">
        <v>100</v>
      </c>
      <c r="H391" s="745"/>
      <c r="I391" s="745" t="s">
        <v>114</v>
      </c>
      <c r="J391" s="678"/>
      <c r="K391" s="678"/>
    </row>
    <row r="392" customFormat="false" ht="15.75" hidden="true" customHeight="true" outlineLevel="0" collapsed="false">
      <c r="A392" s="741"/>
      <c r="B392" s="745"/>
      <c r="C392" s="745"/>
      <c r="D392" s="745"/>
      <c r="E392" s="745"/>
      <c r="F392" s="756"/>
      <c r="G392" s="747"/>
      <c r="H392" s="745"/>
      <c r="I392" s="745"/>
      <c r="J392" s="678"/>
      <c r="K392" s="678"/>
    </row>
    <row r="393" customFormat="false" ht="105.75" hidden="true" customHeight="true" outlineLevel="0" collapsed="false">
      <c r="A393" s="741"/>
      <c r="B393" s="745"/>
      <c r="C393" s="745"/>
      <c r="D393" s="745"/>
      <c r="E393" s="745"/>
      <c r="F393" s="742" t="s">
        <v>317</v>
      </c>
      <c r="G393" s="747"/>
      <c r="H393" s="745"/>
      <c r="I393" s="745"/>
      <c r="J393" s="678"/>
      <c r="K393" s="678"/>
    </row>
    <row r="394" customFormat="false" ht="105.75" hidden="true" customHeight="true" outlineLevel="0" collapsed="false">
      <c r="A394" s="742" t="n">
        <v>9</v>
      </c>
      <c r="B394" s="763" t="s">
        <v>318</v>
      </c>
      <c r="C394" s="763" t="s">
        <v>206</v>
      </c>
      <c r="D394" s="763" t="s">
        <v>319</v>
      </c>
      <c r="E394" s="763" t="s">
        <v>292</v>
      </c>
      <c r="F394" s="742" t="s">
        <v>177</v>
      </c>
      <c r="G394" s="751" t="n">
        <v>17</v>
      </c>
      <c r="H394" s="745"/>
      <c r="I394" s="763" t="s">
        <v>320</v>
      </c>
      <c r="J394" s="678"/>
      <c r="K394" s="678"/>
    </row>
    <row r="395" customFormat="false" ht="135.75" hidden="true" customHeight="true" outlineLevel="0" collapsed="false">
      <c r="A395" s="742" t="n">
        <v>10</v>
      </c>
      <c r="B395" s="751" t="s">
        <v>321</v>
      </c>
      <c r="C395" s="763" t="s">
        <v>206</v>
      </c>
      <c r="D395" s="751" t="s">
        <v>322</v>
      </c>
      <c r="E395" s="763" t="s">
        <v>292</v>
      </c>
      <c r="F395" s="742" t="s">
        <v>177</v>
      </c>
      <c r="G395" s="763" t="n">
        <v>1</v>
      </c>
      <c r="H395" s="745"/>
      <c r="I395" s="763" t="s">
        <v>114</v>
      </c>
      <c r="J395" s="678"/>
      <c r="K395" s="678"/>
    </row>
    <row r="396" customFormat="false" ht="150.75" hidden="true" customHeight="true" outlineLevel="0" collapsed="false">
      <c r="A396" s="742" t="n">
        <v>11</v>
      </c>
      <c r="B396" s="751" t="s">
        <v>323</v>
      </c>
      <c r="C396" s="763" t="s">
        <v>198</v>
      </c>
      <c r="D396" s="763" t="s">
        <v>324</v>
      </c>
      <c r="E396" s="763" t="s">
        <v>325</v>
      </c>
      <c r="F396" s="742" t="s">
        <v>326</v>
      </c>
      <c r="G396" s="763" t="s">
        <v>177</v>
      </c>
      <c r="H396" s="745"/>
      <c r="I396" s="763" t="s">
        <v>114</v>
      </c>
      <c r="J396" s="678"/>
      <c r="K396" s="678"/>
    </row>
    <row r="397" customFormat="false" ht="15" hidden="true" customHeight="true" outlineLevel="0" collapsed="false">
      <c r="A397" s="741" t="n">
        <v>12</v>
      </c>
      <c r="B397" s="747" t="s">
        <v>327</v>
      </c>
      <c r="C397" s="745" t="s">
        <v>198</v>
      </c>
      <c r="D397" s="745" t="s">
        <v>328</v>
      </c>
      <c r="E397" s="745" t="s">
        <v>292</v>
      </c>
      <c r="F397" s="756" t="s">
        <v>329</v>
      </c>
      <c r="G397" s="745" t="s">
        <v>177</v>
      </c>
      <c r="H397" s="745"/>
      <c r="I397" s="745" t="s">
        <v>114</v>
      </c>
      <c r="J397" s="678"/>
      <c r="K397" s="678"/>
    </row>
    <row r="398" customFormat="false" ht="135.75" hidden="true" customHeight="true" outlineLevel="0" collapsed="false">
      <c r="A398" s="741"/>
      <c r="B398" s="747"/>
      <c r="C398" s="745"/>
      <c r="D398" s="745"/>
      <c r="E398" s="745"/>
      <c r="F398" s="742" t="s">
        <v>330</v>
      </c>
      <c r="G398" s="745"/>
      <c r="H398" s="745"/>
      <c r="I398" s="745"/>
      <c r="J398" s="678"/>
      <c r="K398" s="678"/>
    </row>
    <row r="399" customFormat="false" ht="15" hidden="true" customHeight="true" outlineLevel="0" collapsed="false">
      <c r="A399" s="741" t="n">
        <v>13</v>
      </c>
      <c r="B399" s="745" t="s">
        <v>331</v>
      </c>
      <c r="C399" s="745" t="s">
        <v>198</v>
      </c>
      <c r="D399" s="745" t="s">
        <v>332</v>
      </c>
      <c r="E399" s="745" t="s">
        <v>333</v>
      </c>
      <c r="F399" s="756" t="s">
        <v>334</v>
      </c>
      <c r="G399" s="745" t="n">
        <v>13</v>
      </c>
      <c r="H399" s="745" t="s">
        <v>335</v>
      </c>
      <c r="I399" s="745"/>
      <c r="J399" s="678"/>
      <c r="K399" s="678"/>
    </row>
    <row r="400" customFormat="false" ht="135.75" hidden="true" customHeight="true" outlineLevel="0" collapsed="false">
      <c r="A400" s="741"/>
      <c r="B400" s="745"/>
      <c r="C400" s="745"/>
      <c r="D400" s="745"/>
      <c r="E400" s="745"/>
      <c r="F400" s="742" t="s">
        <v>336</v>
      </c>
      <c r="G400" s="745"/>
      <c r="H400" s="745"/>
      <c r="I400" s="745"/>
      <c r="J400" s="678"/>
      <c r="K400" s="678"/>
    </row>
    <row r="401" customFormat="false" ht="120.75" hidden="true" customHeight="true" outlineLevel="0" collapsed="false">
      <c r="A401" s="742" t="n">
        <v>14</v>
      </c>
      <c r="B401" s="763" t="s">
        <v>337</v>
      </c>
      <c r="C401" s="763" t="s">
        <v>217</v>
      </c>
      <c r="D401" s="763" t="s">
        <v>338</v>
      </c>
      <c r="E401" s="763" t="s">
        <v>333</v>
      </c>
      <c r="F401" s="742" t="s">
        <v>177</v>
      </c>
      <c r="G401" s="763" t="n">
        <v>950</v>
      </c>
      <c r="H401" s="745" t="s">
        <v>339</v>
      </c>
      <c r="I401" s="745"/>
      <c r="J401" s="678"/>
      <c r="K401" s="678"/>
    </row>
    <row r="402" customFormat="false" ht="120.75" hidden="true" customHeight="true" outlineLevel="0" collapsed="false">
      <c r="A402" s="742" t="n">
        <v>15</v>
      </c>
      <c r="B402" s="763" t="s">
        <v>340</v>
      </c>
      <c r="C402" s="763" t="s">
        <v>217</v>
      </c>
      <c r="D402" s="763" t="s">
        <v>341</v>
      </c>
      <c r="E402" s="763" t="s">
        <v>333</v>
      </c>
      <c r="F402" s="742" t="s">
        <v>177</v>
      </c>
      <c r="G402" s="763" t="n">
        <v>95</v>
      </c>
      <c r="H402" s="745" t="s">
        <v>342</v>
      </c>
      <c r="I402" s="745"/>
      <c r="J402" s="678"/>
      <c r="K402" s="678"/>
    </row>
    <row r="403" customFormat="false" ht="15" hidden="true" customHeight="true" outlineLevel="0" collapsed="false">
      <c r="A403" s="741" t="n">
        <v>16</v>
      </c>
      <c r="B403" s="747" t="s">
        <v>343</v>
      </c>
      <c r="C403" s="745" t="s">
        <v>198</v>
      </c>
      <c r="D403" s="747" t="s">
        <v>344</v>
      </c>
      <c r="E403" s="745" t="s">
        <v>333</v>
      </c>
      <c r="F403" s="756" t="s">
        <v>297</v>
      </c>
      <c r="G403" s="745" t="n">
        <v>7.7</v>
      </c>
      <c r="H403" s="745" t="s">
        <v>62</v>
      </c>
      <c r="I403" s="745"/>
      <c r="J403" s="678"/>
      <c r="K403" s="678"/>
    </row>
    <row r="404" customFormat="false" ht="105.75" hidden="true" customHeight="true" outlineLevel="0" collapsed="false">
      <c r="A404" s="741"/>
      <c r="B404" s="747"/>
      <c r="C404" s="745"/>
      <c r="D404" s="747"/>
      <c r="E404" s="745"/>
      <c r="F404" s="742" t="s">
        <v>345</v>
      </c>
      <c r="G404" s="745"/>
      <c r="H404" s="745"/>
      <c r="I404" s="745"/>
      <c r="J404" s="678"/>
      <c r="K404" s="678"/>
    </row>
    <row r="405" customFormat="false" ht="105.75" hidden="true" customHeight="true" outlineLevel="0" collapsed="false">
      <c r="A405" s="742" t="n">
        <v>17</v>
      </c>
      <c r="B405" s="751" t="s">
        <v>346</v>
      </c>
      <c r="C405" s="763" t="s">
        <v>217</v>
      </c>
      <c r="D405" s="763" t="s">
        <v>347</v>
      </c>
      <c r="E405" s="763" t="s">
        <v>333</v>
      </c>
      <c r="F405" s="742" t="s">
        <v>177</v>
      </c>
      <c r="G405" s="751" t="n">
        <v>3890</v>
      </c>
      <c r="H405" s="745" t="s">
        <v>62</v>
      </c>
      <c r="I405" s="745"/>
      <c r="J405" s="678"/>
      <c r="K405" s="678"/>
    </row>
    <row r="406" customFormat="false" ht="14.05" hidden="true" customHeight="false" outlineLevel="0" collapsed="false">
      <c r="A406" s="793"/>
      <c r="B406" s="793"/>
      <c r="C406" s="793"/>
      <c r="D406" s="793"/>
      <c r="E406" s="793"/>
      <c r="F406" s="794"/>
      <c r="G406" s="793"/>
      <c r="H406" s="793"/>
      <c r="I406" s="793"/>
      <c r="J406" s="678"/>
      <c r="K406" s="678"/>
    </row>
    <row r="407" customFormat="false" ht="14.05" hidden="true" customHeight="false" outlineLevel="0" collapsed="false">
      <c r="A407" s="679"/>
      <c r="B407" s="678"/>
      <c r="C407" s="678"/>
      <c r="D407" s="678"/>
      <c r="E407" s="678"/>
      <c r="F407" s="678"/>
      <c r="G407" s="678"/>
      <c r="H407" s="678"/>
      <c r="I407" s="678"/>
      <c r="J407" s="678"/>
      <c r="K407" s="678"/>
    </row>
    <row r="408" customFormat="false" ht="51.95" hidden="true" customHeight="false" outlineLevel="0" collapsed="false">
      <c r="A408" s="679" t="s">
        <v>74</v>
      </c>
      <c r="B408" s="678"/>
      <c r="C408" s="678"/>
      <c r="D408" s="678"/>
      <c r="E408" s="678"/>
      <c r="F408" s="678"/>
      <c r="G408" s="678"/>
      <c r="H408" s="678"/>
      <c r="I408" s="678"/>
      <c r="J408" s="678"/>
      <c r="K408" s="678"/>
    </row>
    <row r="409" customFormat="false" ht="14.05" hidden="true" customHeight="false" outlineLevel="0" collapsed="false">
      <c r="A409" s="682" t="s">
        <v>348</v>
      </c>
      <c r="B409" s="678"/>
      <c r="C409" s="678"/>
      <c r="D409" s="678"/>
      <c r="E409" s="678"/>
      <c r="F409" s="678"/>
      <c r="G409" s="678"/>
      <c r="H409" s="678"/>
      <c r="I409" s="678"/>
      <c r="J409" s="678"/>
      <c r="K409" s="678"/>
    </row>
    <row r="410" customFormat="false" ht="14.05" hidden="true" customHeight="false" outlineLevel="0" collapsed="false">
      <c r="A410" s="682" t="s">
        <v>349</v>
      </c>
      <c r="B410" s="678"/>
      <c r="C410" s="678"/>
      <c r="D410" s="678"/>
      <c r="E410" s="678"/>
      <c r="F410" s="678"/>
      <c r="G410" s="678"/>
      <c r="H410" s="678"/>
      <c r="I410" s="678"/>
      <c r="J410" s="678"/>
      <c r="K410" s="678"/>
    </row>
    <row r="411" customFormat="false" ht="14.05" hidden="true" customHeight="false" outlineLevel="0" collapsed="false">
      <c r="A411" s="682" t="s">
        <v>350</v>
      </c>
      <c r="B411" s="678"/>
      <c r="C411" s="678"/>
      <c r="D411" s="678"/>
      <c r="E411" s="678"/>
      <c r="F411" s="678"/>
      <c r="G411" s="678"/>
      <c r="H411" s="678"/>
      <c r="I411" s="678"/>
      <c r="J411" s="678"/>
      <c r="K411" s="678"/>
    </row>
    <row r="412" customFormat="false" ht="14.05" hidden="true" customHeight="false" outlineLevel="0" collapsed="false">
      <c r="A412" s="682" t="s">
        <v>351</v>
      </c>
      <c r="B412" s="678"/>
      <c r="C412" s="678"/>
      <c r="D412" s="678"/>
      <c r="E412" s="678"/>
      <c r="F412" s="678"/>
      <c r="G412" s="678"/>
      <c r="H412" s="678"/>
      <c r="I412" s="678"/>
      <c r="J412" s="678"/>
      <c r="K412" s="678"/>
    </row>
    <row r="413" customFormat="false" ht="14.05" hidden="true" customHeight="false" outlineLevel="0" collapsed="false">
      <c r="A413" s="682" t="s">
        <v>352</v>
      </c>
      <c r="B413" s="678"/>
      <c r="C413" s="678"/>
      <c r="D413" s="678"/>
      <c r="E413" s="678"/>
      <c r="F413" s="678"/>
      <c r="G413" s="678"/>
      <c r="H413" s="678"/>
      <c r="I413" s="678"/>
      <c r="J413" s="678"/>
      <c r="K413" s="678"/>
    </row>
    <row r="414" customFormat="false" ht="14.05" hidden="true" customHeight="false" outlineLevel="0" collapsed="false">
      <c r="A414" s="682" t="s">
        <v>353</v>
      </c>
      <c r="B414" s="678"/>
      <c r="C414" s="678"/>
      <c r="D414" s="678"/>
      <c r="E414" s="678"/>
      <c r="F414" s="678"/>
      <c r="G414" s="678"/>
      <c r="H414" s="678"/>
      <c r="I414" s="678"/>
      <c r="J414" s="678"/>
      <c r="K414" s="678"/>
    </row>
    <row r="415" customFormat="false" ht="14.05" hidden="true" customHeight="false" outlineLevel="0" collapsed="false">
      <c r="A415" s="740"/>
      <c r="B415" s="678"/>
      <c r="C415" s="678"/>
      <c r="D415" s="678"/>
      <c r="E415" s="678"/>
      <c r="F415" s="678"/>
      <c r="G415" s="678"/>
      <c r="H415" s="678"/>
      <c r="I415" s="678"/>
      <c r="J415" s="678"/>
      <c r="K415" s="678"/>
    </row>
    <row r="416" customFormat="false" ht="14.05" hidden="true" customHeight="false" outlineLevel="0" collapsed="false">
      <c r="A416" s="740" t="s">
        <v>354</v>
      </c>
      <c r="B416" s="678"/>
      <c r="C416" s="678"/>
      <c r="D416" s="678"/>
      <c r="E416" s="678"/>
      <c r="F416" s="678"/>
      <c r="G416" s="678"/>
      <c r="H416" s="678"/>
      <c r="I416" s="678"/>
      <c r="J416" s="678"/>
      <c r="K416" s="678"/>
    </row>
    <row r="417" customFormat="false" ht="14.05" hidden="true" customHeight="false" outlineLevel="0" collapsed="false">
      <c r="A417" s="677"/>
      <c r="B417" s="678"/>
      <c r="C417" s="678"/>
      <c r="D417" s="678"/>
      <c r="E417" s="678"/>
      <c r="F417" s="678"/>
      <c r="G417" s="678"/>
      <c r="H417" s="678"/>
      <c r="I417" s="678"/>
      <c r="J417" s="678"/>
      <c r="K417" s="678"/>
    </row>
    <row r="418" customFormat="false" ht="14.05" hidden="true" customHeight="false" outlineLevel="0" collapsed="false">
      <c r="A418" s="795"/>
      <c r="B418" s="678"/>
      <c r="C418" s="678"/>
      <c r="D418" s="678"/>
      <c r="E418" s="678"/>
      <c r="F418" s="678"/>
      <c r="G418" s="678"/>
      <c r="H418" s="678"/>
      <c r="I418" s="678"/>
      <c r="J418" s="678"/>
      <c r="K418" s="678"/>
    </row>
    <row r="419" customFormat="false" ht="14.05" hidden="true" customHeight="false" outlineLevel="0" collapsed="false">
      <c r="A419" s="676" t="s">
        <v>355</v>
      </c>
      <c r="B419" s="676"/>
      <c r="C419" s="676"/>
      <c r="D419" s="676"/>
      <c r="E419" s="676"/>
      <c r="F419" s="676"/>
      <c r="G419" s="678"/>
      <c r="H419" s="678"/>
      <c r="I419" s="678"/>
      <c r="J419" s="678"/>
      <c r="K419" s="678"/>
    </row>
    <row r="420" customFormat="false" ht="16.65" hidden="true" customHeight="false" outlineLevel="0" collapsed="false">
      <c r="A420" s="676" t="s">
        <v>356</v>
      </c>
      <c r="B420" s="676"/>
      <c r="C420" s="676"/>
      <c r="D420" s="676"/>
      <c r="E420" s="676"/>
      <c r="F420" s="676"/>
      <c r="G420" s="676"/>
      <c r="H420" s="678"/>
      <c r="I420" s="678"/>
      <c r="J420" s="678"/>
      <c r="K420" s="678"/>
    </row>
    <row r="421" customFormat="false" ht="14.05" hidden="true" customHeight="false" outlineLevel="0" collapsed="false">
      <c r="A421" s="679"/>
      <c r="B421" s="678"/>
      <c r="C421" s="678"/>
      <c r="D421" s="678"/>
      <c r="E421" s="678"/>
      <c r="F421" s="678"/>
      <c r="G421" s="678"/>
      <c r="H421" s="678"/>
      <c r="I421" s="678"/>
      <c r="J421" s="678"/>
      <c r="K421" s="678"/>
    </row>
    <row r="422" customFormat="false" ht="14.05" hidden="true" customHeight="false" outlineLevel="0" collapsed="false">
      <c r="A422" s="682" t="s">
        <v>357</v>
      </c>
      <c r="B422" s="678"/>
      <c r="C422" s="678"/>
      <c r="D422" s="678"/>
      <c r="E422" s="678"/>
      <c r="F422" s="678"/>
      <c r="G422" s="678"/>
      <c r="H422" s="678"/>
      <c r="I422" s="678"/>
      <c r="J422" s="678"/>
      <c r="K422" s="678"/>
    </row>
    <row r="423" customFormat="false" ht="14.05" hidden="true" customHeight="false" outlineLevel="0" collapsed="false">
      <c r="A423" s="682" t="s">
        <v>358</v>
      </c>
      <c r="B423" s="678"/>
      <c r="C423" s="678"/>
      <c r="D423" s="678"/>
      <c r="E423" s="678"/>
      <c r="F423" s="678"/>
      <c r="G423" s="678"/>
      <c r="H423" s="678"/>
      <c r="I423" s="678"/>
      <c r="J423" s="678"/>
      <c r="K423" s="678"/>
    </row>
    <row r="424" customFormat="false" ht="14.05" hidden="true" customHeight="false" outlineLevel="0" collapsed="false">
      <c r="A424" s="682"/>
      <c r="B424" s="678"/>
      <c r="C424" s="678"/>
      <c r="D424" s="678"/>
      <c r="E424" s="678"/>
      <c r="F424" s="678"/>
      <c r="G424" s="678"/>
      <c r="H424" s="678"/>
      <c r="I424" s="678"/>
      <c r="J424" s="678"/>
      <c r="K424" s="678"/>
    </row>
    <row r="425" customFormat="false" ht="177.75" hidden="true" customHeight="true" outlineLevel="0" collapsed="false">
      <c r="A425" s="741" t="s">
        <v>359</v>
      </c>
      <c r="B425" s="741" t="s">
        <v>360</v>
      </c>
      <c r="C425" s="741" t="s">
        <v>361</v>
      </c>
      <c r="D425" s="741" t="s">
        <v>362</v>
      </c>
      <c r="E425" s="741" t="s">
        <v>363</v>
      </c>
      <c r="F425" s="741" t="s">
        <v>364</v>
      </c>
      <c r="G425" s="741"/>
      <c r="H425" s="741"/>
      <c r="I425" s="741" t="s">
        <v>365</v>
      </c>
      <c r="J425" s="741"/>
      <c r="K425" s="678"/>
    </row>
    <row r="426" customFormat="false" ht="39.3" hidden="true" customHeight="false" outlineLevel="0" collapsed="false">
      <c r="A426" s="741"/>
      <c r="B426" s="741"/>
      <c r="C426" s="741"/>
      <c r="D426" s="741"/>
      <c r="E426" s="741"/>
      <c r="F426" s="742" t="s">
        <v>88</v>
      </c>
      <c r="G426" s="742" t="s">
        <v>89</v>
      </c>
      <c r="H426" s="742" t="s">
        <v>366</v>
      </c>
      <c r="I426" s="742" t="s">
        <v>88</v>
      </c>
      <c r="J426" s="742" t="s">
        <v>367</v>
      </c>
      <c r="K426" s="678"/>
    </row>
    <row r="427" customFormat="false" ht="14.05" hidden="true" customHeight="false" outlineLevel="0" collapsed="false">
      <c r="A427" s="744" t="n">
        <v>1</v>
      </c>
      <c r="B427" s="744" t="n">
        <v>2</v>
      </c>
      <c r="C427" s="744" t="n">
        <v>3</v>
      </c>
      <c r="D427" s="744" t="n">
        <v>4</v>
      </c>
      <c r="E427" s="744" t="n">
        <v>5</v>
      </c>
      <c r="F427" s="744" t="n">
        <v>6</v>
      </c>
      <c r="G427" s="744" t="n">
        <v>7</v>
      </c>
      <c r="H427" s="744" t="n">
        <v>9</v>
      </c>
      <c r="I427" s="744" t="n">
        <v>10</v>
      </c>
      <c r="J427" s="744" t="n">
        <v>12</v>
      </c>
      <c r="K427" s="678"/>
    </row>
    <row r="428" customFormat="false" ht="15.75" hidden="true" customHeight="true" outlineLevel="0" collapsed="false">
      <c r="A428" s="742" t="n">
        <v>1</v>
      </c>
      <c r="B428" s="796" t="s">
        <v>368</v>
      </c>
      <c r="C428" s="796"/>
      <c r="D428" s="796"/>
      <c r="E428" s="796"/>
      <c r="F428" s="796"/>
      <c r="G428" s="796"/>
      <c r="H428" s="796"/>
      <c r="I428" s="796"/>
      <c r="J428" s="796"/>
      <c r="K428" s="678"/>
    </row>
    <row r="429" customFormat="false" ht="89.95" hidden="true" customHeight="false" outlineLevel="0" collapsed="false">
      <c r="A429" s="797" t="s">
        <v>15</v>
      </c>
      <c r="B429" s="763" t="s">
        <v>58</v>
      </c>
      <c r="C429" s="763"/>
      <c r="D429" s="763"/>
      <c r="E429" s="763"/>
      <c r="F429" s="742"/>
      <c r="G429" s="763"/>
      <c r="H429" s="763"/>
      <c r="I429" s="763"/>
      <c r="J429" s="763"/>
      <c r="K429" s="678"/>
    </row>
    <row r="430" customFormat="false" ht="77.25" hidden="true" customHeight="false" outlineLevel="0" collapsed="false">
      <c r="A430" s="797" t="s">
        <v>20</v>
      </c>
      <c r="B430" s="763" t="s">
        <v>61</v>
      </c>
      <c r="C430" s="763"/>
      <c r="D430" s="763"/>
      <c r="E430" s="763"/>
      <c r="F430" s="742"/>
      <c r="G430" s="763"/>
      <c r="H430" s="763"/>
      <c r="I430" s="763"/>
      <c r="J430" s="763"/>
      <c r="K430" s="678"/>
    </row>
    <row r="431" customFormat="false" ht="15.75" hidden="true" customHeight="true" outlineLevel="0" collapsed="false">
      <c r="A431" s="742" t="n">
        <v>2</v>
      </c>
      <c r="B431" s="796" t="s">
        <v>108</v>
      </c>
      <c r="C431" s="796"/>
      <c r="D431" s="796"/>
      <c r="E431" s="796"/>
      <c r="F431" s="796"/>
      <c r="G431" s="796"/>
      <c r="H431" s="796"/>
      <c r="I431" s="796"/>
      <c r="J431" s="796"/>
      <c r="K431" s="678"/>
    </row>
    <row r="432" customFormat="false" ht="141.25" hidden="true" customHeight="false" outlineLevel="0" collapsed="false">
      <c r="A432" s="798" t="s">
        <v>268</v>
      </c>
      <c r="B432" s="746" t="s">
        <v>214</v>
      </c>
      <c r="C432" s="746"/>
      <c r="D432" s="746"/>
      <c r="E432" s="746"/>
      <c r="F432" s="756"/>
      <c r="G432" s="746"/>
      <c r="H432" s="746"/>
      <c r="I432" s="746"/>
      <c r="J432" s="746"/>
      <c r="K432" s="678"/>
    </row>
    <row r="433" customFormat="false" ht="14.05" hidden="false" customHeight="true" outlineLevel="0" collapsed="false">
      <c r="A433" s="799" t="s">
        <v>526</v>
      </c>
      <c r="B433" s="65" t="s">
        <v>24</v>
      </c>
      <c r="C433" s="65" t="s">
        <v>104</v>
      </c>
      <c r="D433" s="65" t="s">
        <v>527</v>
      </c>
      <c r="E433" s="800" t="n">
        <v>2017</v>
      </c>
      <c r="F433" s="708" t="s">
        <v>94</v>
      </c>
      <c r="G433" s="708" t="n">
        <f aca="false">G434+G435+G436</f>
        <v>719.1</v>
      </c>
      <c r="H433" s="708" t="n">
        <f aca="false">H434+H435+H436</f>
        <v>0</v>
      </c>
      <c r="I433" s="708" t="n">
        <f aca="false">I434+I435+I436</f>
        <v>0</v>
      </c>
      <c r="J433" s="708" t="n">
        <f aca="false">J434+J435+J436</f>
        <v>0</v>
      </c>
      <c r="K433" s="708" t="n">
        <f aca="false">K434+K435+K436</f>
        <v>719.1</v>
      </c>
    </row>
    <row r="434" customFormat="false" ht="14.05" hidden="false" customHeight="false" outlineLevel="0" collapsed="false">
      <c r="A434" s="799"/>
      <c r="B434" s="65"/>
      <c r="C434" s="65"/>
      <c r="D434" s="65"/>
      <c r="E434" s="800"/>
      <c r="F434" s="710" t="s">
        <v>95</v>
      </c>
      <c r="G434" s="710" t="n">
        <f aca="false">H434+J434+K434+I434</f>
        <v>558.5</v>
      </c>
      <c r="H434" s="710" t="n">
        <v>0</v>
      </c>
      <c r="I434" s="710" t="n">
        <v>0</v>
      </c>
      <c r="J434" s="710" t="n">
        <v>0</v>
      </c>
      <c r="K434" s="710" t="n">
        <v>558.5</v>
      </c>
    </row>
    <row r="435" customFormat="false" ht="14.05" hidden="false" customHeight="false" outlineLevel="0" collapsed="false">
      <c r="A435" s="799"/>
      <c r="B435" s="65"/>
      <c r="C435" s="65"/>
      <c r="D435" s="65"/>
      <c r="E435" s="800"/>
      <c r="F435" s="710" t="s">
        <v>96</v>
      </c>
      <c r="G435" s="710" t="n">
        <f aca="false">H435+J435+K435+I435</f>
        <v>160.6</v>
      </c>
      <c r="H435" s="710" t="n">
        <v>0</v>
      </c>
      <c r="I435" s="710" t="n">
        <v>0</v>
      </c>
      <c r="J435" s="710" t="n">
        <v>0</v>
      </c>
      <c r="K435" s="710" t="n">
        <v>160.6</v>
      </c>
    </row>
    <row r="436" customFormat="false" ht="14.05" hidden="false" customHeight="false" outlineLevel="0" collapsed="false">
      <c r="A436" s="799"/>
      <c r="B436" s="65"/>
      <c r="C436" s="65"/>
      <c r="D436" s="65"/>
      <c r="E436" s="800"/>
      <c r="F436" s="710"/>
      <c r="G436" s="710"/>
      <c r="H436" s="710"/>
      <c r="I436" s="710"/>
      <c r="J436" s="710"/>
      <c r="K436" s="710"/>
    </row>
    <row r="437" customFormat="false" ht="15" hidden="false" customHeight="true" outlineLevel="0" collapsed="false">
      <c r="A437" s="799"/>
      <c r="B437" s="65"/>
      <c r="C437" s="65"/>
      <c r="D437" s="65"/>
      <c r="E437" s="63" t="n">
        <v>2018</v>
      </c>
      <c r="F437" s="732" t="s">
        <v>94</v>
      </c>
      <c r="G437" s="718" t="n">
        <f aca="false">G438+G439+G440</f>
        <v>757.2</v>
      </c>
      <c r="H437" s="714" t="n">
        <f aca="false">H438+H439+H440</f>
        <v>0</v>
      </c>
      <c r="I437" s="714" t="n">
        <f aca="false">I438+I439+I440</f>
        <v>0</v>
      </c>
      <c r="J437" s="714" t="n">
        <f aca="false">J438+J439+J440</f>
        <v>0</v>
      </c>
      <c r="K437" s="718" t="n">
        <f aca="false">K438+K439+K440</f>
        <v>757.2</v>
      </c>
    </row>
    <row r="438" customFormat="false" ht="14.05" hidden="false" customHeight="false" outlineLevel="0" collapsed="false">
      <c r="A438" s="799"/>
      <c r="B438" s="65"/>
      <c r="C438" s="65"/>
      <c r="D438" s="65"/>
      <c r="E438" s="63"/>
      <c r="F438" s="716" t="s">
        <v>95</v>
      </c>
      <c r="G438" s="715" t="n">
        <f aca="false">H438+I438+J438+K438</f>
        <v>588.1</v>
      </c>
      <c r="H438" s="716" t="n">
        <v>0</v>
      </c>
      <c r="I438" s="716" t="n">
        <v>0</v>
      </c>
      <c r="J438" s="716" t="n">
        <v>0</v>
      </c>
      <c r="K438" s="715" t="n">
        <v>588.1</v>
      </c>
    </row>
    <row r="439" customFormat="false" ht="14.05" hidden="false" customHeight="false" outlineLevel="0" collapsed="false">
      <c r="A439" s="799"/>
      <c r="B439" s="65"/>
      <c r="C439" s="65"/>
      <c r="D439" s="65"/>
      <c r="E439" s="63"/>
      <c r="F439" s="716" t="s">
        <v>96</v>
      </c>
      <c r="G439" s="715" t="n">
        <f aca="false">H439+I439+J439+K439</f>
        <v>169.1</v>
      </c>
      <c r="H439" s="716" t="n">
        <v>0</v>
      </c>
      <c r="I439" s="716" t="n">
        <v>0</v>
      </c>
      <c r="J439" s="716" t="n">
        <v>0</v>
      </c>
      <c r="K439" s="715" t="n">
        <v>169.1</v>
      </c>
    </row>
    <row r="440" customFormat="false" ht="14.05" hidden="false" customHeight="false" outlineLevel="0" collapsed="false">
      <c r="A440" s="799"/>
      <c r="B440" s="65"/>
      <c r="C440" s="65"/>
      <c r="D440" s="65"/>
      <c r="E440" s="63"/>
      <c r="F440" s="716"/>
      <c r="G440" s="716"/>
      <c r="H440" s="716"/>
      <c r="I440" s="716"/>
      <c r="J440" s="716"/>
      <c r="K440" s="716"/>
    </row>
    <row r="441" customFormat="false" ht="15" hidden="false" customHeight="true" outlineLevel="0" collapsed="false">
      <c r="A441" s="799"/>
      <c r="B441" s="65"/>
      <c r="C441" s="65"/>
      <c r="D441" s="65"/>
      <c r="E441" s="63" t="n">
        <v>2019</v>
      </c>
      <c r="F441" s="732" t="s">
        <v>94</v>
      </c>
      <c r="G441" s="718" t="n">
        <f aca="false">G442+G443+G444</f>
        <v>796.6</v>
      </c>
      <c r="H441" s="714" t="n">
        <f aca="false">H442+H443+H444</f>
        <v>0</v>
      </c>
      <c r="I441" s="714" t="n">
        <f aca="false">I442+I443+I444</f>
        <v>0</v>
      </c>
      <c r="J441" s="714" t="n">
        <f aca="false">J442+J443+J444</f>
        <v>0</v>
      </c>
      <c r="K441" s="718" t="n">
        <f aca="false">K442+K443+K444</f>
        <v>796.6</v>
      </c>
    </row>
    <row r="442" customFormat="false" ht="14.05" hidden="false" customHeight="false" outlineLevel="0" collapsed="false">
      <c r="A442" s="799"/>
      <c r="B442" s="65"/>
      <c r="C442" s="65"/>
      <c r="D442" s="65"/>
      <c r="E442" s="63"/>
      <c r="F442" s="716" t="s">
        <v>95</v>
      </c>
      <c r="G442" s="715" t="n">
        <f aca="false">H442+I442+J442+K442</f>
        <v>618.7</v>
      </c>
      <c r="H442" s="716" t="n">
        <v>0</v>
      </c>
      <c r="I442" s="716" t="n">
        <v>0</v>
      </c>
      <c r="J442" s="716" t="n">
        <v>0</v>
      </c>
      <c r="K442" s="715" t="n">
        <v>618.7</v>
      </c>
    </row>
    <row r="443" customFormat="false" ht="14.05" hidden="false" customHeight="false" outlineLevel="0" collapsed="false">
      <c r="A443" s="799"/>
      <c r="B443" s="65"/>
      <c r="C443" s="65"/>
      <c r="D443" s="65"/>
      <c r="E443" s="63"/>
      <c r="F443" s="716" t="s">
        <v>96</v>
      </c>
      <c r="G443" s="715" t="n">
        <f aca="false">H443+I443+J443+K443</f>
        <v>177.9</v>
      </c>
      <c r="H443" s="716" t="n">
        <v>0</v>
      </c>
      <c r="I443" s="716" t="n">
        <v>0</v>
      </c>
      <c r="J443" s="716" t="n">
        <v>0</v>
      </c>
      <c r="K443" s="715" t="n">
        <v>177.9</v>
      </c>
    </row>
    <row r="444" customFormat="false" ht="14.05" hidden="false" customHeight="false" outlineLevel="0" collapsed="false">
      <c r="A444" s="799"/>
      <c r="B444" s="65"/>
      <c r="C444" s="65"/>
      <c r="D444" s="65"/>
      <c r="E444" s="63"/>
      <c r="F444" s="716"/>
      <c r="G444" s="715"/>
      <c r="H444" s="716"/>
      <c r="I444" s="716"/>
      <c r="J444" s="716"/>
      <c r="K444" s="716"/>
    </row>
    <row r="445" customFormat="false" ht="14.05" hidden="false" customHeight="false" outlineLevel="0" collapsed="false">
      <c r="A445" s="799"/>
      <c r="B445" s="82" t="s">
        <v>94</v>
      </c>
      <c r="C445" s="65"/>
      <c r="D445" s="65"/>
      <c r="E445" s="63"/>
      <c r="F445" s="716"/>
      <c r="G445" s="718" t="n">
        <f aca="false">G433+G437+G441</f>
        <v>2272.9</v>
      </c>
      <c r="H445" s="716"/>
      <c r="I445" s="716"/>
      <c r="J445" s="716"/>
      <c r="K445" s="732" t="n">
        <f aca="false">K433+K437+K441</f>
        <v>2272.9</v>
      </c>
    </row>
    <row r="446" customFormat="false" ht="16.4" hidden="false" customHeight="true" outlineLevel="0" collapsed="false">
      <c r="A446" s="799" t="s">
        <v>26</v>
      </c>
      <c r="B446" s="801" t="s">
        <v>27</v>
      </c>
      <c r="C446" s="65" t="s">
        <v>104</v>
      </c>
      <c r="D446" s="65" t="s">
        <v>527</v>
      </c>
      <c r="E446" s="802" t="n">
        <v>2017</v>
      </c>
      <c r="F446" s="803" t="s">
        <v>105</v>
      </c>
      <c r="G446" s="804" t="n">
        <v>115</v>
      </c>
      <c r="H446" s="803" t="n">
        <v>0</v>
      </c>
      <c r="I446" s="803" t="n">
        <v>0</v>
      </c>
      <c r="J446" s="804" t="n">
        <v>115</v>
      </c>
      <c r="K446" s="803" t="n">
        <v>0</v>
      </c>
    </row>
    <row r="447" customFormat="false" ht="12.75" hidden="false" customHeight="true" outlineLevel="0" collapsed="false">
      <c r="A447" s="799"/>
      <c r="B447" s="801"/>
      <c r="C447" s="801"/>
      <c r="D447" s="801"/>
      <c r="E447" s="802"/>
      <c r="F447" s="803"/>
      <c r="G447" s="803"/>
      <c r="H447" s="803"/>
      <c r="I447" s="803"/>
      <c r="J447" s="803"/>
      <c r="K447" s="803"/>
    </row>
    <row r="448" customFormat="false" ht="29.85" hidden="false" customHeight="true" outlineLevel="0" collapsed="false">
      <c r="A448" s="799"/>
      <c r="B448" s="801"/>
      <c r="C448" s="801"/>
      <c r="D448" s="801"/>
      <c r="E448" s="805" t="n">
        <v>2018</v>
      </c>
      <c r="F448" s="806" t="s">
        <v>101</v>
      </c>
      <c r="G448" s="806" t="n">
        <f aca="false">H448+I448+J448+K448</f>
        <v>0</v>
      </c>
      <c r="H448" s="806" t="n">
        <v>0</v>
      </c>
      <c r="I448" s="806" t="n">
        <v>0</v>
      </c>
      <c r="J448" s="806" t="n">
        <v>0</v>
      </c>
      <c r="K448" s="806" t="n">
        <v>0</v>
      </c>
    </row>
    <row r="449" customFormat="false" ht="42.9" hidden="false" customHeight="true" outlineLevel="0" collapsed="false">
      <c r="A449" s="799"/>
      <c r="B449" s="801"/>
      <c r="C449" s="801"/>
      <c r="D449" s="801"/>
      <c r="E449" s="805" t="n">
        <v>2019</v>
      </c>
      <c r="F449" s="806" t="s">
        <v>101</v>
      </c>
      <c r="G449" s="806" t="n">
        <f aca="false">H449+I449+J449+K449</f>
        <v>0</v>
      </c>
      <c r="H449" s="806" t="n">
        <v>0</v>
      </c>
      <c r="I449" s="806" t="n">
        <v>0</v>
      </c>
      <c r="J449" s="806" t="n">
        <v>0</v>
      </c>
      <c r="K449" s="806" t="n">
        <v>0</v>
      </c>
    </row>
    <row r="450" customFormat="false" ht="22.35" hidden="false" customHeight="true" outlineLevel="0" collapsed="false">
      <c r="A450" s="716"/>
      <c r="B450" s="732" t="s">
        <v>94</v>
      </c>
      <c r="C450" s="732"/>
      <c r="D450" s="732"/>
      <c r="E450" s="732"/>
      <c r="F450" s="732"/>
      <c r="G450" s="718" t="n">
        <f aca="false">SUM(G446:G449)</f>
        <v>115</v>
      </c>
      <c r="H450" s="714" t="n">
        <f aca="false">H447+H448+H449</f>
        <v>0</v>
      </c>
      <c r="I450" s="714" t="n">
        <f aca="false">I447+I448+I449</f>
        <v>0</v>
      </c>
      <c r="J450" s="718" t="n">
        <f aca="false">SUM(J446:J449)</f>
        <v>115</v>
      </c>
      <c r="K450" s="718" t="n">
        <f aca="false">K447+K448+K449</f>
        <v>0</v>
      </c>
    </row>
    <row r="451" customFormat="false" ht="35.95" hidden="false" customHeight="true" outlineLevel="0" collapsed="false">
      <c r="A451" s="807" t="s">
        <v>29</v>
      </c>
      <c r="B451" s="808" t="s">
        <v>30</v>
      </c>
      <c r="C451" s="809" t="s">
        <v>528</v>
      </c>
      <c r="D451" s="808" t="s">
        <v>529</v>
      </c>
      <c r="E451" s="810" t="n">
        <v>2017</v>
      </c>
      <c r="F451" s="811" t="s">
        <v>97</v>
      </c>
      <c r="G451" s="811" t="n">
        <f aca="false">H451+I451+J451+K451</f>
        <v>181.2</v>
      </c>
      <c r="H451" s="811" t="n">
        <v>12.2</v>
      </c>
      <c r="I451" s="811" t="n">
        <v>108.6</v>
      </c>
      <c r="J451" s="811" t="n">
        <v>0</v>
      </c>
      <c r="K451" s="811" t="n">
        <v>60.4</v>
      </c>
    </row>
    <row r="452" customFormat="false" ht="42.6" hidden="false" customHeight="true" outlineLevel="0" collapsed="false">
      <c r="A452" s="807"/>
      <c r="B452" s="807"/>
      <c r="C452" s="809"/>
      <c r="D452" s="809"/>
      <c r="E452" s="812" t="n">
        <v>2018</v>
      </c>
      <c r="F452" s="809" t="s">
        <v>97</v>
      </c>
      <c r="G452" s="809" t="n">
        <f aca="false">H452+I452+J452+K452</f>
        <v>0</v>
      </c>
      <c r="H452" s="809" t="n">
        <v>0</v>
      </c>
      <c r="I452" s="809" t="n">
        <v>0</v>
      </c>
      <c r="J452" s="809" t="n">
        <v>0</v>
      </c>
      <c r="K452" s="809" t="n">
        <v>0</v>
      </c>
    </row>
    <row r="453" customFormat="false" ht="35.3" hidden="false" customHeight="true" outlineLevel="0" collapsed="false">
      <c r="A453" s="807"/>
      <c r="B453" s="807"/>
      <c r="C453" s="809"/>
      <c r="D453" s="809"/>
      <c r="E453" s="812" t="n">
        <v>2019</v>
      </c>
      <c r="F453" s="809" t="s">
        <v>97</v>
      </c>
      <c r="G453" s="809" t="n">
        <f aca="false">H453+I453+J453+K453</f>
        <v>0</v>
      </c>
      <c r="H453" s="809" t="n">
        <v>0</v>
      </c>
      <c r="I453" s="809" t="n">
        <v>0</v>
      </c>
      <c r="J453" s="809" t="n">
        <v>0</v>
      </c>
      <c r="K453" s="809" t="n">
        <v>0</v>
      </c>
    </row>
    <row r="454" customFormat="false" ht="21.1" hidden="false" customHeight="true" outlineLevel="0" collapsed="false">
      <c r="A454" s="807"/>
      <c r="B454" s="813" t="s">
        <v>94</v>
      </c>
      <c r="C454" s="809"/>
      <c r="D454" s="809"/>
      <c r="E454" s="809"/>
      <c r="F454" s="809"/>
      <c r="G454" s="813" t="n">
        <f aca="false">SUM(G451:G453)</f>
        <v>181.2</v>
      </c>
      <c r="H454" s="813" t="n">
        <f aca="false">SUM(H451:H453)</f>
        <v>12.2</v>
      </c>
      <c r="I454" s="813" t="n">
        <f aca="false">SUM(I451:I453)</f>
        <v>108.6</v>
      </c>
      <c r="J454" s="813" t="n">
        <f aca="false">SUM(J451:J453)</f>
        <v>0</v>
      </c>
      <c r="K454" s="813" t="n">
        <f aca="false">SUM(K451:K453)</f>
        <v>60.4</v>
      </c>
    </row>
    <row r="455" customFormat="false" ht="12.85" hidden="false" customHeight="false" outlineLevel="0" collapsed="false"/>
    <row r="456" customFormat="false" ht="12.85" hidden="false" customHeight="false" outlineLevel="0" collapsed="false"/>
    <row r="457" customFormat="false" ht="12.85" hidden="false" customHeight="false" outlineLevel="0" collapsed="false"/>
    <row r="458" customFormat="false" ht="12.85" hidden="false" customHeight="false" outlineLevel="0" collapsed="false"/>
    <row r="459" customFormat="false" ht="12.85" hidden="false" customHeight="false" outlineLevel="0" collapsed="false"/>
    <row r="460" customFormat="false" ht="12.85" hidden="false" customHeight="false" outlineLevel="0" collapsed="false"/>
    <row r="461" customFormat="false" ht="12.85" hidden="false" customHeight="false" outlineLevel="0" collapsed="false"/>
    <row r="1048572" customFormat="false" ht="12.85" hidden="false" customHeight="false" outlineLevel="0" collapsed="false"/>
    <row r="1048573" customFormat="false" ht="12.85" hidden="false" customHeight="false" outlineLevel="0" collapsed="false"/>
    <row r="1048574" customFormat="false" ht="12.85" hidden="false" customHeight="false" outlineLevel="0" collapsed="false"/>
    <row r="1048575" customFormat="false" ht="12.85" hidden="false" customHeight="false" outlineLevel="0" collapsed="false"/>
    <row r="1048576" customFormat="false" ht="12.85" hidden="false" customHeight="false" outlineLevel="0" collapsed="false"/>
  </sheetData>
  <mergeCells count="541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J29"/>
    <mergeCell ref="C30:C31"/>
    <mergeCell ref="D30:D31"/>
    <mergeCell ref="F30:G31"/>
    <mergeCell ref="H30:H31"/>
    <mergeCell ref="I30:I31"/>
    <mergeCell ref="F32:H32"/>
    <mergeCell ref="A33:A47"/>
    <mergeCell ref="B33:B47"/>
    <mergeCell ref="C33:C37"/>
    <mergeCell ref="D33:D37"/>
    <mergeCell ref="F33:G33"/>
    <mergeCell ref="F34:G34"/>
    <mergeCell ref="F35:G35"/>
    <mergeCell ref="F36:G36"/>
    <mergeCell ref="F37:G37"/>
    <mergeCell ref="C38:C42"/>
    <mergeCell ref="D38:D42"/>
    <mergeCell ref="F39:G39"/>
    <mergeCell ref="F40:G40"/>
    <mergeCell ref="F41:G41"/>
    <mergeCell ref="F42:G42"/>
    <mergeCell ref="C43:C47"/>
    <mergeCell ref="D43:D47"/>
    <mergeCell ref="F43:H43"/>
    <mergeCell ref="F44:G44"/>
    <mergeCell ref="F45:G45"/>
    <mergeCell ref="F46:G46"/>
    <mergeCell ref="F47:G47"/>
    <mergeCell ref="A48:A52"/>
    <mergeCell ref="B48:B52"/>
    <mergeCell ref="C48:C52"/>
    <mergeCell ref="D48:D52"/>
    <mergeCell ref="E48:E52"/>
    <mergeCell ref="F48:H48"/>
    <mergeCell ref="F49:G49"/>
    <mergeCell ref="F50:G50"/>
    <mergeCell ref="F51:G51"/>
    <mergeCell ref="F52:G52"/>
    <mergeCell ref="A53:A67"/>
    <mergeCell ref="B53:B67"/>
    <mergeCell ref="C53:C57"/>
    <mergeCell ref="D53:D57"/>
    <mergeCell ref="F53:G53"/>
    <mergeCell ref="F54:G54"/>
    <mergeCell ref="F55:G55"/>
    <mergeCell ref="F56:G56"/>
    <mergeCell ref="F57:G57"/>
    <mergeCell ref="C58:C62"/>
    <mergeCell ref="D58:D62"/>
    <mergeCell ref="F59:G59"/>
    <mergeCell ref="F60:G60"/>
    <mergeCell ref="F61:G61"/>
    <mergeCell ref="F62:G62"/>
    <mergeCell ref="C63:C67"/>
    <mergeCell ref="D63:D67"/>
    <mergeCell ref="F64:G64"/>
    <mergeCell ref="F65:G65"/>
    <mergeCell ref="F66:G66"/>
    <mergeCell ref="F67:G67"/>
    <mergeCell ref="A68:A72"/>
    <mergeCell ref="B68:B72"/>
    <mergeCell ref="C68:C72"/>
    <mergeCell ref="D68:D72"/>
    <mergeCell ref="E68:E72"/>
    <mergeCell ref="F69:G69"/>
    <mergeCell ref="F70:G70"/>
    <mergeCell ref="F71:G71"/>
    <mergeCell ref="F72:G72"/>
    <mergeCell ref="A73:A84"/>
    <mergeCell ref="B73:B84"/>
    <mergeCell ref="C73:C76"/>
    <mergeCell ref="D73:D76"/>
    <mergeCell ref="F73:G73"/>
    <mergeCell ref="F74:G74"/>
    <mergeCell ref="F75:G75"/>
    <mergeCell ref="F76:G76"/>
    <mergeCell ref="C77:C80"/>
    <mergeCell ref="D77:D80"/>
    <mergeCell ref="F77:G77"/>
    <mergeCell ref="F78:G78"/>
    <mergeCell ref="F79:G79"/>
    <mergeCell ref="F80:G80"/>
    <mergeCell ref="C81:C84"/>
    <mergeCell ref="D81:D84"/>
    <mergeCell ref="F81:G81"/>
    <mergeCell ref="F82:G82"/>
    <mergeCell ref="F83:G83"/>
    <mergeCell ref="F84:G84"/>
    <mergeCell ref="A86:A91"/>
    <mergeCell ref="B86:B91"/>
    <mergeCell ref="C86:C87"/>
    <mergeCell ref="D86:D87"/>
    <mergeCell ref="F86:H87"/>
    <mergeCell ref="I86:I87"/>
    <mergeCell ref="J86:J87"/>
    <mergeCell ref="C88:C89"/>
    <mergeCell ref="D88:D89"/>
    <mergeCell ref="F88:H89"/>
    <mergeCell ref="I88:I89"/>
    <mergeCell ref="J88:J89"/>
    <mergeCell ref="C90:C91"/>
    <mergeCell ref="D90:D91"/>
    <mergeCell ref="F90:H91"/>
    <mergeCell ref="I90:I91"/>
    <mergeCell ref="J90:J91"/>
    <mergeCell ref="F92:H92"/>
    <mergeCell ref="B93:B94"/>
    <mergeCell ref="C93:C94"/>
    <mergeCell ref="D93:D94"/>
    <mergeCell ref="F93:H94"/>
    <mergeCell ref="I93:I94"/>
    <mergeCell ref="J93:J94"/>
    <mergeCell ref="A94:A104"/>
    <mergeCell ref="B95:B104"/>
    <mergeCell ref="C95:C99"/>
    <mergeCell ref="D95:D99"/>
    <mergeCell ref="E95:E98"/>
    <mergeCell ref="F95:G95"/>
    <mergeCell ref="F96:G96"/>
    <mergeCell ref="F97:G97"/>
    <mergeCell ref="F98:G98"/>
    <mergeCell ref="F99:G99"/>
    <mergeCell ref="E100:E103"/>
    <mergeCell ref="F101:G101"/>
    <mergeCell ref="F102:G102"/>
    <mergeCell ref="C103:C104"/>
    <mergeCell ref="D103:D104"/>
    <mergeCell ref="F103:G103"/>
    <mergeCell ref="F104:G104"/>
    <mergeCell ref="F105:H105"/>
    <mergeCell ref="B106:B111"/>
    <mergeCell ref="C106:C107"/>
    <mergeCell ref="D106:D107"/>
    <mergeCell ref="F106:H107"/>
    <mergeCell ref="I106:I107"/>
    <mergeCell ref="J106:J107"/>
    <mergeCell ref="C108:C109"/>
    <mergeCell ref="D108:D109"/>
    <mergeCell ref="F108:H109"/>
    <mergeCell ref="I108:I109"/>
    <mergeCell ref="J108:J109"/>
    <mergeCell ref="C110:C111"/>
    <mergeCell ref="D110:D111"/>
    <mergeCell ref="F110:H111"/>
    <mergeCell ref="I110:I111"/>
    <mergeCell ref="J110:J111"/>
    <mergeCell ref="F112:H112"/>
    <mergeCell ref="B113:B114"/>
    <mergeCell ref="C113:C114"/>
    <mergeCell ref="D113:D114"/>
    <mergeCell ref="F113:H114"/>
    <mergeCell ref="I113:I114"/>
    <mergeCell ref="J113:J114"/>
    <mergeCell ref="B115:B124"/>
    <mergeCell ref="C115:C119"/>
    <mergeCell ref="D115:D119"/>
    <mergeCell ref="F116:G116"/>
    <mergeCell ref="F117:G117"/>
    <mergeCell ref="F118:G118"/>
    <mergeCell ref="F119:G119"/>
    <mergeCell ref="E120:E124"/>
    <mergeCell ref="F120:G120"/>
    <mergeCell ref="F121:G121"/>
    <mergeCell ref="F122:G122"/>
    <mergeCell ref="C123:C124"/>
    <mergeCell ref="D123:D124"/>
    <mergeCell ref="F123:G123"/>
    <mergeCell ref="F124:G124"/>
    <mergeCell ref="F125:H125"/>
    <mergeCell ref="B126:B131"/>
    <mergeCell ref="C126:C127"/>
    <mergeCell ref="D126:D127"/>
    <mergeCell ref="F126:H127"/>
    <mergeCell ref="I126:I127"/>
    <mergeCell ref="J126:J127"/>
    <mergeCell ref="A127:A130"/>
    <mergeCell ref="C128:C129"/>
    <mergeCell ref="D128:D129"/>
    <mergeCell ref="F128:H129"/>
    <mergeCell ref="I128:I129"/>
    <mergeCell ref="J128:J129"/>
    <mergeCell ref="C130:C131"/>
    <mergeCell ref="D130:D131"/>
    <mergeCell ref="F130:H131"/>
    <mergeCell ref="I130:I131"/>
    <mergeCell ref="J130:J131"/>
    <mergeCell ref="F132:H132"/>
    <mergeCell ref="B133:B138"/>
    <mergeCell ref="C133:C134"/>
    <mergeCell ref="D133:D134"/>
    <mergeCell ref="F133:H134"/>
    <mergeCell ref="I133:I134"/>
    <mergeCell ref="J133:J134"/>
    <mergeCell ref="C135:C136"/>
    <mergeCell ref="D135:D136"/>
    <mergeCell ref="F135:H136"/>
    <mergeCell ref="I135:I136"/>
    <mergeCell ref="J135:J136"/>
    <mergeCell ref="C137:C138"/>
    <mergeCell ref="D137:D138"/>
    <mergeCell ref="F137:H138"/>
    <mergeCell ref="I137:I138"/>
    <mergeCell ref="J137:J138"/>
    <mergeCell ref="F139:H139"/>
    <mergeCell ref="A142:G142"/>
    <mergeCell ref="A143:G143"/>
    <mergeCell ref="A144:H144"/>
    <mergeCell ref="C147:G147"/>
    <mergeCell ref="H147:J147"/>
    <mergeCell ref="C148:G148"/>
    <mergeCell ref="H148:J148"/>
    <mergeCell ref="C149:G149"/>
    <mergeCell ref="H149:J149"/>
    <mergeCell ref="C150:G151"/>
    <mergeCell ref="H150:J151"/>
    <mergeCell ref="C152:C153"/>
    <mergeCell ref="D152:E153"/>
    <mergeCell ref="F152:F153"/>
    <mergeCell ref="G152:G153"/>
    <mergeCell ref="H152:I153"/>
    <mergeCell ref="J152:J153"/>
    <mergeCell ref="L152:L153"/>
    <mergeCell ref="M152:M153"/>
    <mergeCell ref="N152:O153"/>
    <mergeCell ref="D154:E154"/>
    <mergeCell ref="H154:I154"/>
    <mergeCell ref="N154:O154"/>
    <mergeCell ref="D155:E155"/>
    <mergeCell ref="H155:I155"/>
    <mergeCell ref="N155:O155"/>
    <mergeCell ref="D156:E156"/>
    <mergeCell ref="H156:I156"/>
    <mergeCell ref="N156:O156"/>
    <mergeCell ref="D157:E157"/>
    <mergeCell ref="H157:I157"/>
    <mergeCell ref="N157:O157"/>
    <mergeCell ref="D158:E158"/>
    <mergeCell ref="H158:I158"/>
    <mergeCell ref="N158:O158"/>
    <mergeCell ref="A159:E159"/>
    <mergeCell ref="F159:N159"/>
    <mergeCell ref="A160:C160"/>
    <mergeCell ref="E160:G160"/>
    <mergeCell ref="I160:J160"/>
    <mergeCell ref="K160:N160"/>
    <mergeCell ref="A161:C161"/>
    <mergeCell ref="E161:G161"/>
    <mergeCell ref="I161:J161"/>
    <mergeCell ref="K161:N161"/>
    <mergeCell ref="A164:G164"/>
    <mergeCell ref="A167:G167"/>
    <mergeCell ref="A168:G168"/>
    <mergeCell ref="A170:G170"/>
    <mergeCell ref="A171:G171"/>
    <mergeCell ref="A172:G172"/>
    <mergeCell ref="A173:A174"/>
    <mergeCell ref="B173:B174"/>
    <mergeCell ref="C173:C174"/>
    <mergeCell ref="D173:D174"/>
    <mergeCell ref="E173:F173"/>
    <mergeCell ref="G173:I173"/>
    <mergeCell ref="A177:A178"/>
    <mergeCell ref="C177:C178"/>
    <mergeCell ref="D177:D178"/>
    <mergeCell ref="A182:G182"/>
    <mergeCell ref="A184:G184"/>
    <mergeCell ref="A185:G185"/>
    <mergeCell ref="A187:G187"/>
    <mergeCell ref="A188:G188"/>
    <mergeCell ref="A189:G189"/>
    <mergeCell ref="A190:A192"/>
    <mergeCell ref="B190:B192"/>
    <mergeCell ref="C190:G190"/>
    <mergeCell ref="C191:G191"/>
    <mergeCell ref="A195:A196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I241:K241"/>
    <mergeCell ref="I242:K242"/>
    <mergeCell ref="J243:K243"/>
    <mergeCell ref="A244:K244"/>
    <mergeCell ref="A245:K245"/>
    <mergeCell ref="A247:A248"/>
    <mergeCell ref="B247:B248"/>
    <mergeCell ref="C247:C248"/>
    <mergeCell ref="D247:D248"/>
    <mergeCell ref="E247:E248"/>
    <mergeCell ref="F247:K247"/>
    <mergeCell ref="F248:G248"/>
    <mergeCell ref="F249:G249"/>
    <mergeCell ref="A250:A262"/>
    <mergeCell ref="B250:B262"/>
    <mergeCell ref="C250:C262"/>
    <mergeCell ref="D250:D262"/>
    <mergeCell ref="E250:E253"/>
    <mergeCell ref="E255:E258"/>
    <mergeCell ref="E259:E262"/>
    <mergeCell ref="A263:A266"/>
    <mergeCell ref="B263:B266"/>
    <mergeCell ref="C263:C266"/>
    <mergeCell ref="D263:D266"/>
    <mergeCell ref="E263:E266"/>
    <mergeCell ref="A267:A278"/>
    <mergeCell ref="B267:B278"/>
    <mergeCell ref="C267:C278"/>
    <mergeCell ref="D267:D278"/>
    <mergeCell ref="E267:E270"/>
    <mergeCell ref="E271:E274"/>
    <mergeCell ref="E275:E278"/>
    <mergeCell ref="A280:A303"/>
    <mergeCell ref="B280:B303"/>
    <mergeCell ref="C280:C303"/>
    <mergeCell ref="D280:D303"/>
    <mergeCell ref="E280:E283"/>
    <mergeCell ref="E284:E287"/>
    <mergeCell ref="E288:E303"/>
    <mergeCell ref="F291:F303"/>
    <mergeCell ref="G291:G303"/>
    <mergeCell ref="H291:H303"/>
    <mergeCell ref="I291:I303"/>
    <mergeCell ref="J291:J303"/>
    <mergeCell ref="K291:K303"/>
    <mergeCell ref="A307:G307"/>
    <mergeCell ref="A309:A310"/>
    <mergeCell ref="B309:B310"/>
    <mergeCell ref="C309:C310"/>
    <mergeCell ref="D309:D310"/>
    <mergeCell ref="E309:E310"/>
    <mergeCell ref="F309:I309"/>
    <mergeCell ref="A312:A323"/>
    <mergeCell ref="C312:C313"/>
    <mergeCell ref="D312:D323"/>
    <mergeCell ref="F312:F313"/>
    <mergeCell ref="G312:G313"/>
    <mergeCell ref="H312:H313"/>
    <mergeCell ref="I312:I313"/>
    <mergeCell ref="B313:B316"/>
    <mergeCell ref="E314:E316"/>
    <mergeCell ref="A325:A330"/>
    <mergeCell ref="C325:C330"/>
    <mergeCell ref="D325:D330"/>
    <mergeCell ref="F325:F326"/>
    <mergeCell ref="G325:G326"/>
    <mergeCell ref="H325:H326"/>
    <mergeCell ref="I325:I326"/>
    <mergeCell ref="F327:F328"/>
    <mergeCell ref="G327:G328"/>
    <mergeCell ref="H327:H328"/>
    <mergeCell ref="I327:I328"/>
    <mergeCell ref="F329:F330"/>
    <mergeCell ref="G329:G330"/>
    <mergeCell ref="H329:H330"/>
    <mergeCell ref="I329:I330"/>
    <mergeCell ref="A333:A343"/>
    <mergeCell ref="B333:B343"/>
    <mergeCell ref="C333:C334"/>
    <mergeCell ref="D333:D334"/>
    <mergeCell ref="F333:F334"/>
    <mergeCell ref="G333:G334"/>
    <mergeCell ref="H333:H334"/>
    <mergeCell ref="I333:I334"/>
    <mergeCell ref="D335:D339"/>
    <mergeCell ref="E335:E338"/>
    <mergeCell ref="A352:G352"/>
    <mergeCell ref="A354:A355"/>
    <mergeCell ref="B354:B355"/>
    <mergeCell ref="C354:C355"/>
    <mergeCell ref="D354:D355"/>
    <mergeCell ref="E354:E355"/>
    <mergeCell ref="F354:I354"/>
    <mergeCell ref="A357:A362"/>
    <mergeCell ref="C357:C362"/>
    <mergeCell ref="D357:D362"/>
    <mergeCell ref="F357:F358"/>
    <mergeCell ref="G357:G358"/>
    <mergeCell ref="H357:H358"/>
    <mergeCell ref="I357:I358"/>
    <mergeCell ref="F359:F360"/>
    <mergeCell ref="G359:G360"/>
    <mergeCell ref="H359:H360"/>
    <mergeCell ref="I359:I360"/>
    <mergeCell ref="F361:F362"/>
    <mergeCell ref="G361:G362"/>
    <mergeCell ref="H361:H362"/>
    <mergeCell ref="I361:I362"/>
    <mergeCell ref="A364:A370"/>
    <mergeCell ref="C364:C370"/>
    <mergeCell ref="D364:D370"/>
    <mergeCell ref="F364:F366"/>
    <mergeCell ref="G364:G366"/>
    <mergeCell ref="H364:H366"/>
    <mergeCell ref="I364:I366"/>
    <mergeCell ref="F367:F368"/>
    <mergeCell ref="G367:G368"/>
    <mergeCell ref="H367:H368"/>
    <mergeCell ref="I367:I368"/>
    <mergeCell ref="F369:F370"/>
    <mergeCell ref="G369:G370"/>
    <mergeCell ref="H369:H370"/>
    <mergeCell ref="I369:I370"/>
    <mergeCell ref="A374:I374"/>
    <mergeCell ref="A375:G375"/>
    <mergeCell ref="A376:I376"/>
    <mergeCell ref="B378:B379"/>
    <mergeCell ref="C378:C379"/>
    <mergeCell ref="D378:D379"/>
    <mergeCell ref="E378:E379"/>
    <mergeCell ref="F378:F379"/>
    <mergeCell ref="G378:G379"/>
    <mergeCell ref="I378:I379"/>
    <mergeCell ref="A382:A383"/>
    <mergeCell ref="B382:B383"/>
    <mergeCell ref="C382:C383"/>
    <mergeCell ref="D382:D383"/>
    <mergeCell ref="E382:E383"/>
    <mergeCell ref="G382:G383"/>
    <mergeCell ref="I382:I383"/>
    <mergeCell ref="A388:A390"/>
    <mergeCell ref="B388:B390"/>
    <mergeCell ref="C388:C390"/>
    <mergeCell ref="D388:D390"/>
    <mergeCell ref="E388:E390"/>
    <mergeCell ref="G388:G390"/>
    <mergeCell ref="I388:I390"/>
    <mergeCell ref="A391:A393"/>
    <mergeCell ref="B391:B393"/>
    <mergeCell ref="C391:C393"/>
    <mergeCell ref="D391:D393"/>
    <mergeCell ref="E391:E393"/>
    <mergeCell ref="G391:G393"/>
    <mergeCell ref="I391:I393"/>
    <mergeCell ref="A397:A398"/>
    <mergeCell ref="B397:B398"/>
    <mergeCell ref="C397:C398"/>
    <mergeCell ref="D397:D398"/>
    <mergeCell ref="E397:E398"/>
    <mergeCell ref="G397:G398"/>
    <mergeCell ref="I397:I398"/>
    <mergeCell ref="A399:A400"/>
    <mergeCell ref="B399:B400"/>
    <mergeCell ref="C399:C400"/>
    <mergeCell ref="D399:D400"/>
    <mergeCell ref="E399:E400"/>
    <mergeCell ref="G399:G400"/>
    <mergeCell ref="H399:I400"/>
    <mergeCell ref="H401:I401"/>
    <mergeCell ref="H402:I402"/>
    <mergeCell ref="A403:A404"/>
    <mergeCell ref="B403:B404"/>
    <mergeCell ref="C403:C404"/>
    <mergeCell ref="D403:D404"/>
    <mergeCell ref="E403:E404"/>
    <mergeCell ref="G403:G404"/>
    <mergeCell ref="H403:I404"/>
    <mergeCell ref="H405:I405"/>
    <mergeCell ref="A419:F419"/>
    <mergeCell ref="A420:G420"/>
    <mergeCell ref="A425:A426"/>
    <mergeCell ref="B425:B426"/>
    <mergeCell ref="C425:C426"/>
    <mergeCell ref="D425:D426"/>
    <mergeCell ref="E425:E426"/>
    <mergeCell ref="F425:H425"/>
    <mergeCell ref="I425:J425"/>
    <mergeCell ref="B428:J428"/>
    <mergeCell ref="B431:J431"/>
    <mergeCell ref="A433:A444"/>
    <mergeCell ref="B433:B444"/>
    <mergeCell ref="C433:C444"/>
    <mergeCell ref="D433:D444"/>
    <mergeCell ref="E433:E436"/>
    <mergeCell ref="E437:E440"/>
    <mergeCell ref="E441:E444"/>
    <mergeCell ref="A446:A449"/>
    <mergeCell ref="B446:B449"/>
    <mergeCell ref="C446:C449"/>
    <mergeCell ref="D446:D449"/>
    <mergeCell ref="E446:E447"/>
    <mergeCell ref="F446:F447"/>
    <mergeCell ref="G446:G447"/>
    <mergeCell ref="H446:H447"/>
    <mergeCell ref="I446:I447"/>
    <mergeCell ref="J446:J447"/>
    <mergeCell ref="K446:K447"/>
    <mergeCell ref="A451:A454"/>
    <mergeCell ref="B451:B453"/>
    <mergeCell ref="C451:C453"/>
    <mergeCell ref="D451:D453"/>
  </mergeCells>
  <printOptions headings="false" gridLines="false" gridLinesSet="true" horizontalCentered="true" verticalCentered="false"/>
  <pageMargins left="0.590277777777778" right="0.39375" top="0.590277777777778" bottom="0.590277777777778" header="0.511805555555555" footer="0.511805555555555"/>
  <pageSetup paperSize="9" scale="100" firstPageNumber="0" fitToWidth="1" fitToHeight="3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5" manualBreakCount="5">
    <brk id="267" man="true" max="16383" min="0"/>
    <brk id="281" man="true" max="16383" min="0"/>
    <brk id="292" man="true" max="16383" min="0"/>
    <brk id="304" man="true" max="16383" min="0"/>
    <brk id="432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U395"/>
  <sheetViews>
    <sheetView windowProtection="false" showFormulas="false" showGridLines="true" showRowColHeaders="true" showZeros="true" rightToLeft="false" tabSelected="false" showOutlineSymbols="true" defaultGridColor="true" view="normal" topLeftCell="A372" colorId="64" zoomScale="100" zoomScaleNormal="100" zoomScalePageLayoutView="160" workbookViewId="0">
      <selection pane="topLeft" activeCell="G383" activeCellId="0" sqref="G383"/>
    </sheetView>
  </sheetViews>
  <sheetFormatPr defaultRowHeight="15"/>
  <cols>
    <col collapsed="false" hidden="false" max="1" min="1" style="0" width="8.70918367346939"/>
    <col collapsed="false" hidden="false" max="2" min="2" style="0" width="19.7091836734694"/>
    <col collapsed="false" hidden="false" max="4" min="3" style="0" width="17"/>
    <col collapsed="false" hidden="false" max="5" min="5" style="0" width="11.9948979591837"/>
    <col collapsed="false" hidden="false" max="6" min="6" style="0" width="24.2908163265306"/>
    <col collapsed="false" hidden="false" max="7" min="7" style="0" width="14.4285714285714"/>
    <col collapsed="false" hidden="false" max="8" min="8" style="0" width="12.5714285714286"/>
    <col collapsed="false" hidden="false" max="9" min="9" style="0" width="10.9948979591837"/>
    <col collapsed="false" hidden="false" max="14" min="10" style="0" width="8.70918367346939"/>
    <col collapsed="false" hidden="false" max="15" min="15" style="0" width="7"/>
    <col collapsed="false" hidden="false" max="16" min="16" style="0" width="9.70918367346939"/>
    <col collapsed="false" hidden="false" max="1025" min="17" style="0" width="8.70918367346939"/>
  </cols>
  <sheetData>
    <row r="1" customFormat="false" ht="15" hidden="true" customHeight="false" outlineLevel="0" collapsed="false">
      <c r="A1" s="381" t="s">
        <v>0</v>
      </c>
    </row>
    <row r="2" customFormat="false" ht="15.75" hidden="true" customHeight="false" outlineLevel="0" collapsed="false">
      <c r="A2" s="382" t="s">
        <v>1</v>
      </c>
    </row>
    <row r="3" customFormat="false" ht="15.75" hidden="true" customHeight="false" outlineLevel="0" collapsed="false">
      <c r="A3" s="24" t="s">
        <v>50</v>
      </c>
      <c r="B3" s="24"/>
      <c r="C3" s="24"/>
      <c r="D3" s="24"/>
      <c r="E3" s="24"/>
      <c r="F3" s="24"/>
      <c r="G3" s="24"/>
    </row>
    <row r="4" customFormat="false" ht="15.75" hidden="true" customHeight="false" outlineLevel="0" collapsed="false">
      <c r="A4" s="383"/>
    </row>
    <row r="5" customFormat="false" ht="164.25" hidden="true" customHeight="true" outlineLevel="0" collapsed="false">
      <c r="A5" s="377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435</v>
      </c>
    </row>
    <row r="6" customFormat="false" ht="45" hidden="true" customHeight="false" outlineLevel="0" collapsed="false">
      <c r="A6" s="35" t="s">
        <v>9</v>
      </c>
      <c r="B6" s="29"/>
      <c r="C6" s="29"/>
      <c r="D6" s="277" t="s">
        <v>54</v>
      </c>
      <c r="E6" s="32" t="s">
        <v>55</v>
      </c>
      <c r="F6" s="29"/>
      <c r="G6" s="29"/>
    </row>
    <row r="7" customFormat="false" ht="34.5" hidden="true" customHeight="true" outlineLevel="0" collapsed="false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84" t="n">
        <v>7</v>
      </c>
    </row>
    <row r="8" customFormat="false" ht="15" hidden="true" customHeight="true" outlineLevel="0" collapsed="false">
      <c r="A8" s="385" t="s">
        <v>12</v>
      </c>
      <c r="B8" s="386" t="s">
        <v>56</v>
      </c>
      <c r="C8" s="38"/>
      <c r="D8" s="39" t="n">
        <v>41640</v>
      </c>
      <c r="E8" s="39" t="n">
        <v>42735</v>
      </c>
      <c r="F8" s="38"/>
      <c r="G8" s="38"/>
    </row>
    <row r="9" customFormat="false" ht="75" hidden="true" customHeight="false" outlineLevel="0" collapsed="false">
      <c r="A9" s="385"/>
      <c r="B9" s="32" t="s">
        <v>57</v>
      </c>
      <c r="C9" s="38"/>
      <c r="D9" s="39"/>
      <c r="E9" s="39"/>
      <c r="F9" s="38"/>
      <c r="G9" s="38"/>
    </row>
    <row r="10" customFormat="false" ht="105" hidden="true" customHeight="false" outlineLevel="0" collapsed="false">
      <c r="A10" s="387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77" t="s">
        <v>436</v>
      </c>
    </row>
    <row r="11" customFormat="false" ht="165" hidden="true" customHeight="false" outlineLevel="0" collapsed="false">
      <c r="A11" s="387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r="12" customFormat="false" ht="14.1" hidden="true" customHeight="true" outlineLevel="0" collapsed="false">
      <c r="A12" s="35"/>
      <c r="B12" s="229"/>
      <c r="C12" s="229"/>
      <c r="D12" s="229"/>
      <c r="E12" s="229"/>
      <c r="F12" s="229"/>
      <c r="G12" s="229"/>
    </row>
    <row r="13" customFormat="false" ht="15" hidden="true" customHeight="true" outlineLevel="0" collapsed="false">
      <c r="A13" s="29" t="s">
        <v>33</v>
      </c>
      <c r="B13" s="386" t="s">
        <v>64</v>
      </c>
      <c r="C13" s="38"/>
      <c r="D13" s="39" t="n">
        <v>41640</v>
      </c>
      <c r="E13" s="39" t="n">
        <v>42735</v>
      </c>
      <c r="F13" s="38"/>
      <c r="G13" s="38"/>
    </row>
    <row r="14" customFormat="false" ht="105" hidden="true" customHeight="false" outlineLevel="0" collapsed="false">
      <c r="A14" s="29"/>
      <c r="B14" s="32" t="s">
        <v>65</v>
      </c>
      <c r="C14" s="38"/>
      <c r="D14" s="39"/>
      <c r="E14" s="39"/>
      <c r="F14" s="38"/>
      <c r="G14" s="38"/>
    </row>
    <row r="15" customFormat="false" ht="135" hidden="true" customHeight="false" outlineLevel="0" collapsed="false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300" t="s">
        <v>437</v>
      </c>
    </row>
    <row r="16" customFormat="false" ht="120" hidden="true" customHeight="false" outlineLevel="0" collapsed="false">
      <c r="A16" s="387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8" t="s">
        <v>41</v>
      </c>
      <c r="G16" s="229" t="s">
        <v>438</v>
      </c>
    </row>
    <row r="17" customFormat="false" ht="15" hidden="true" customHeight="true" outlineLevel="0" collapsed="false">
      <c r="A17" s="29" t="n">
        <v>3</v>
      </c>
      <c r="B17" s="388" t="s">
        <v>69</v>
      </c>
      <c r="C17" s="38" t="s">
        <v>70</v>
      </c>
      <c r="D17" s="39" t="n">
        <v>41640</v>
      </c>
      <c r="E17" s="39" t="n">
        <v>42735</v>
      </c>
      <c r="F17" s="229"/>
      <c r="G17" s="38"/>
    </row>
    <row r="18" customFormat="false" ht="133.5" hidden="true" customHeight="true" outlineLevel="0" collapsed="false">
      <c r="A18" s="29"/>
      <c r="B18" s="218" t="s">
        <v>71</v>
      </c>
      <c r="C18" s="38"/>
      <c r="D18" s="39"/>
      <c r="E18" s="39"/>
      <c r="F18" s="229"/>
      <c r="G18" s="38"/>
    </row>
    <row r="19" customFormat="false" ht="74.25" hidden="true" customHeight="true" outlineLevel="0" collapsed="false">
      <c r="A19" s="389" t="n">
        <v>41642</v>
      </c>
      <c r="B19" s="230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9" t="s">
        <v>439</v>
      </c>
    </row>
    <row r="20" customFormat="false" ht="102" hidden="true" customHeight="true" outlineLevel="0" collapsed="false">
      <c r="A20" s="389"/>
      <c r="B20" s="218" t="s">
        <v>73</v>
      </c>
      <c r="C20" s="38"/>
      <c r="D20" s="39"/>
      <c r="E20" s="39"/>
      <c r="F20" s="38"/>
      <c r="G20" s="229"/>
    </row>
    <row r="21" customFormat="false" ht="15" hidden="true" customHeight="false" outlineLevel="0" collapsed="false">
      <c r="A21" s="390"/>
    </row>
    <row r="22" customFormat="false" ht="15.75" hidden="true" customHeight="false" outlineLevel="0" collapsed="false">
      <c r="A22" s="391" t="s">
        <v>74</v>
      </c>
    </row>
    <row r="23" customFormat="false" ht="15.75" hidden="true" customHeight="false" outlineLevel="0" collapsed="false">
      <c r="A23" s="391" t="s">
        <v>49</v>
      </c>
    </row>
    <row r="24" customFormat="false" ht="15.75" hidden="true" customHeight="false" outlineLevel="0" collapsed="false">
      <c r="A24" s="381"/>
    </row>
    <row r="25" customFormat="false" ht="15.75" hidden="true" customHeight="false" outlineLevel="0" collapsed="false">
      <c r="A25" s="381" t="s">
        <v>75</v>
      </c>
    </row>
    <row r="26" customFormat="false" ht="15.75" hidden="true" customHeight="false" outlineLevel="0" collapsed="false">
      <c r="A26" s="392" t="s">
        <v>78</v>
      </c>
      <c r="B26" s="392"/>
      <c r="C26" s="392"/>
      <c r="D26" s="392"/>
      <c r="E26" s="392"/>
      <c r="F26" s="392"/>
      <c r="G26" s="392"/>
    </row>
    <row r="27" customFormat="false" ht="15.75" hidden="true" customHeight="false" outlineLevel="0" collapsed="false">
      <c r="A27" s="392" t="s">
        <v>440</v>
      </c>
      <c r="B27" s="392"/>
      <c r="C27" s="392"/>
      <c r="D27" s="392"/>
      <c r="E27" s="392"/>
      <c r="F27" s="392"/>
      <c r="G27" s="392"/>
    </row>
    <row r="28" customFormat="false" ht="15.75" hidden="true" customHeight="false" outlineLevel="0" collapsed="false">
      <c r="A28" s="393"/>
    </row>
    <row r="29" customFormat="false" ht="172.5" hidden="true" customHeight="true" outlineLevel="0" collapsed="false">
      <c r="A29" s="40" t="s">
        <v>80</v>
      </c>
      <c r="B29" s="40" t="s">
        <v>81</v>
      </c>
      <c r="C29" s="40" t="s">
        <v>82</v>
      </c>
      <c r="D29" s="40"/>
      <c r="E29" s="40" t="s">
        <v>83</v>
      </c>
      <c r="F29" s="328" t="s">
        <v>84</v>
      </c>
      <c r="G29" s="328"/>
      <c r="H29" s="328"/>
      <c r="I29" s="328"/>
      <c r="J29" s="328"/>
      <c r="K29" s="328"/>
      <c r="L29" s="328"/>
      <c r="M29" s="328"/>
      <c r="N29" s="328"/>
    </row>
    <row r="30" customFormat="false" ht="30.75" hidden="true" customHeight="true" outlineLevel="0" collapsed="false">
      <c r="A30" s="40"/>
      <c r="B30" s="40"/>
      <c r="C30" s="40" t="s">
        <v>85</v>
      </c>
      <c r="D30" s="40" t="s">
        <v>86</v>
      </c>
      <c r="E30" s="40"/>
      <c r="F30" s="30"/>
      <c r="G30" s="30"/>
      <c r="H30" s="30"/>
      <c r="I30" s="649" t="s">
        <v>87</v>
      </c>
      <c r="J30" s="40" t="s">
        <v>88</v>
      </c>
      <c r="K30" s="40" t="s">
        <v>89</v>
      </c>
      <c r="L30" s="40" t="s">
        <v>91</v>
      </c>
      <c r="M30" s="40"/>
      <c r="N30" s="40"/>
    </row>
    <row r="31" customFormat="false" ht="15" hidden="true" customHeight="false" outlineLevel="0" collapsed="false">
      <c r="A31" s="40"/>
      <c r="B31" s="40"/>
      <c r="C31" s="40"/>
      <c r="D31" s="40"/>
      <c r="E31" s="40"/>
      <c r="F31" s="30"/>
      <c r="G31" s="30"/>
      <c r="H31" s="30"/>
      <c r="I31" s="649"/>
      <c r="J31" s="40"/>
      <c r="K31" s="40"/>
      <c r="L31" s="40"/>
      <c r="M31" s="40"/>
      <c r="N31" s="40"/>
    </row>
    <row r="32" customFormat="false" ht="15.75" hidden="true" customHeight="false" outlineLevel="0" collapsed="false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70" t="n">
        <v>6</v>
      </c>
      <c r="G32" s="270"/>
      <c r="H32" s="270"/>
      <c r="I32" s="270"/>
      <c r="J32" s="160" t="n">
        <v>7</v>
      </c>
      <c r="K32" s="44" t="n">
        <v>8</v>
      </c>
      <c r="L32" s="40" t="n">
        <v>10</v>
      </c>
      <c r="M32" s="40"/>
      <c r="N32" s="40"/>
    </row>
    <row r="33" customFormat="false" ht="47.25" hidden="true" customHeight="true" outlineLevel="0" collapsed="false">
      <c r="A33" s="228" t="s">
        <v>192</v>
      </c>
      <c r="B33" s="40" t="s">
        <v>443</v>
      </c>
      <c r="C33" s="394" t="n">
        <v>41640</v>
      </c>
      <c r="D33" s="394" t="n">
        <v>42004</v>
      </c>
      <c r="E33" s="289" t="s">
        <v>237</v>
      </c>
      <c r="F33" s="395"/>
      <c r="G33" s="395"/>
      <c r="H33" s="395"/>
      <c r="I33" s="396" t="e">
        <f aca="false">I34+I36+I37</f>
        <v>#VALUE!</v>
      </c>
      <c r="J33" s="396" t="n">
        <f aca="false">J34+J36+J37</f>
        <v>0</v>
      </c>
      <c r="K33" s="396" t="n">
        <f aca="false">K34+K36+K37</f>
        <v>17193.04</v>
      </c>
      <c r="L33" s="397" t="n">
        <f aca="false">N34+N35+N36+N37</f>
        <v>3029.464</v>
      </c>
      <c r="M33" s="397"/>
      <c r="N33" s="397"/>
    </row>
    <row r="34" customFormat="false" ht="19.5" hidden="true" customHeight="true" outlineLevel="0" collapsed="false">
      <c r="A34" s="228"/>
      <c r="B34" s="40"/>
      <c r="C34" s="394"/>
      <c r="D34" s="394"/>
      <c r="E34" s="289" t="s">
        <v>238</v>
      </c>
      <c r="F34" s="597" t="s">
        <v>95</v>
      </c>
      <c r="G34" s="597"/>
      <c r="H34" s="597"/>
      <c r="I34" s="399" t="e">
        <f aca="false">J34+K34+"#ссыл!+N34"</f>
        <v>#VALUE!</v>
      </c>
      <c r="J34" s="401" t="n">
        <f aca="false">J54</f>
        <v>0</v>
      </c>
      <c r="K34" s="400" t="n">
        <f aca="false">K54</f>
        <v>14079.15</v>
      </c>
      <c r="L34" s="398" t="s">
        <v>95</v>
      </c>
      <c r="M34" s="398"/>
      <c r="N34" s="598" t="n">
        <f aca="false">N54</f>
        <v>1408</v>
      </c>
    </row>
    <row r="35" customFormat="false" ht="19.5" hidden="true" customHeight="true" outlineLevel="0" collapsed="false">
      <c r="A35" s="228"/>
      <c r="B35" s="40"/>
      <c r="C35" s="394"/>
      <c r="D35" s="394"/>
      <c r="E35" s="599"/>
      <c r="F35" s="398" t="s">
        <v>96</v>
      </c>
      <c r="G35" s="398"/>
      <c r="H35" s="398"/>
      <c r="I35" s="399" t="e">
        <f aca="false">J35+K35+"#ссыл!+N35"</f>
        <v>#VALUE!</v>
      </c>
      <c r="J35" s="401" t="n">
        <f aca="false">J55</f>
        <v>0</v>
      </c>
      <c r="K35" s="400" t="n">
        <f aca="false">K55</f>
        <v>0</v>
      </c>
      <c r="L35" s="398" t="s">
        <v>96</v>
      </c>
      <c r="M35" s="398"/>
      <c r="N35" s="600" t="n">
        <f aca="false">N55</f>
        <v>0</v>
      </c>
    </row>
    <row r="36" customFormat="false" ht="19.5" hidden="true" customHeight="true" outlineLevel="0" collapsed="false">
      <c r="A36" s="228"/>
      <c r="B36" s="40"/>
      <c r="C36" s="394"/>
      <c r="D36" s="394"/>
      <c r="E36" s="599"/>
      <c r="F36" s="398" t="s">
        <v>97</v>
      </c>
      <c r="G36" s="398"/>
      <c r="H36" s="398"/>
      <c r="I36" s="399" t="e">
        <f aca="false">J36+K36+"#ссыл!+N36"</f>
        <v>#VALUE!</v>
      </c>
      <c r="J36" s="401" t="n">
        <f aca="false">J56</f>
        <v>0</v>
      </c>
      <c r="K36" s="400" t="n">
        <f aca="false">K56</f>
        <v>3113.89</v>
      </c>
      <c r="L36" s="398" t="s">
        <v>97</v>
      </c>
      <c r="M36" s="398"/>
      <c r="N36" s="600" t="n">
        <f aca="false">N56</f>
        <v>533.889</v>
      </c>
    </row>
    <row r="37" customFormat="false" ht="19.5" hidden="true" customHeight="true" outlineLevel="0" collapsed="false">
      <c r="A37" s="228"/>
      <c r="B37" s="40"/>
      <c r="C37" s="394"/>
      <c r="D37" s="394"/>
      <c r="E37" s="601"/>
      <c r="F37" s="398" t="s">
        <v>62</v>
      </c>
      <c r="G37" s="398"/>
      <c r="H37" s="398"/>
      <c r="I37" s="399" t="e">
        <f aca="false">J37+K37+"#ссыл!+N37"</f>
        <v>#VALUE!</v>
      </c>
      <c r="J37" s="402" t="n">
        <f aca="false">J57+J93+J126</f>
        <v>0</v>
      </c>
      <c r="K37" s="400" t="n">
        <f aca="false">K57+K93+K126</f>
        <v>0</v>
      </c>
      <c r="L37" s="398" t="s">
        <v>62</v>
      </c>
      <c r="M37" s="398"/>
      <c r="N37" s="600" t="n">
        <f aca="false">N57+L93+L126</f>
        <v>1087.575</v>
      </c>
    </row>
    <row r="38" customFormat="false" ht="18.75" hidden="true" customHeight="false" outlineLevel="0" collapsed="false">
      <c r="A38" s="228"/>
      <c r="B38" s="40"/>
      <c r="C38" s="394" t="n">
        <v>42005</v>
      </c>
      <c r="D38" s="394" t="n">
        <v>42369</v>
      </c>
      <c r="E38" s="289" t="s">
        <v>239</v>
      </c>
      <c r="F38" s="403"/>
      <c r="G38" s="404"/>
      <c r="H38" s="404"/>
      <c r="I38" s="396" t="e">
        <f aca="false">I39+I40+I41+I42</f>
        <v>#VALUE!</v>
      </c>
      <c r="J38" s="396" t="n">
        <f aca="false">J39+J40+J41+J42</f>
        <v>0</v>
      </c>
      <c r="K38" s="396" t="n">
        <f aca="false">K39+K40+K41+K42</f>
        <v>4780.39</v>
      </c>
      <c r="L38" s="397" t="n">
        <f aca="false">N39+N40+N41+N42</f>
        <v>56253.53</v>
      </c>
      <c r="M38" s="397"/>
      <c r="N38" s="397"/>
    </row>
    <row r="39" customFormat="false" ht="19.5" hidden="true" customHeight="true" outlineLevel="0" collapsed="false">
      <c r="A39" s="228"/>
      <c r="B39" s="40"/>
      <c r="C39" s="394"/>
      <c r="D39" s="394"/>
      <c r="E39" s="289" t="s">
        <v>238</v>
      </c>
      <c r="F39" s="398" t="s">
        <v>95</v>
      </c>
      <c r="G39" s="398"/>
      <c r="H39" s="398"/>
      <c r="I39" s="399" t="e">
        <f aca="false">J39+K39+"#ссыл!+N39"</f>
        <v>#VALUE!</v>
      </c>
      <c r="J39" s="400" t="n">
        <f aca="false">J59+J96</f>
        <v>0</v>
      </c>
      <c r="K39" s="400" t="n">
        <f aca="false">K59+K96</f>
        <v>0</v>
      </c>
      <c r="L39" s="398" t="s">
        <v>95</v>
      </c>
      <c r="M39" s="398"/>
      <c r="N39" s="598" t="n">
        <f aca="false">N59+N96</f>
        <v>19069.2</v>
      </c>
    </row>
    <row r="40" customFormat="false" ht="19.5" hidden="true" customHeight="true" outlineLevel="0" collapsed="false">
      <c r="A40" s="228"/>
      <c r="B40" s="40"/>
      <c r="C40" s="394"/>
      <c r="D40" s="394"/>
      <c r="E40" s="599"/>
      <c r="F40" s="398" t="s">
        <v>96</v>
      </c>
      <c r="G40" s="398"/>
      <c r="H40" s="398"/>
      <c r="I40" s="399" t="e">
        <f aca="false">J40+K40+"#ссыл!+N40"</f>
        <v>#VALUE!</v>
      </c>
      <c r="J40" s="400" t="n">
        <f aca="false">J60+J97</f>
        <v>0</v>
      </c>
      <c r="K40" s="400" t="n">
        <f aca="false">K60+K97</f>
        <v>1156.4</v>
      </c>
      <c r="L40" s="398" t="s">
        <v>96</v>
      </c>
      <c r="M40" s="398"/>
      <c r="N40" s="600" t="n">
        <f aca="false">N60+N97</f>
        <v>17814.84</v>
      </c>
    </row>
    <row r="41" customFormat="false" ht="19.5" hidden="true" customHeight="true" outlineLevel="0" collapsed="false">
      <c r="A41" s="228"/>
      <c r="B41" s="40"/>
      <c r="C41" s="394"/>
      <c r="D41" s="394"/>
      <c r="E41" s="599"/>
      <c r="F41" s="398" t="s">
        <v>97</v>
      </c>
      <c r="G41" s="398"/>
      <c r="H41" s="398"/>
      <c r="I41" s="399" t="e">
        <f aca="false">J41+K41+"#ссыл!+N41"</f>
        <v>#VALUE!</v>
      </c>
      <c r="J41" s="400" t="n">
        <f aca="false">J61+J98</f>
        <v>0</v>
      </c>
      <c r="K41" s="400" t="n">
        <f aca="false">K61+K98</f>
        <v>3623.99</v>
      </c>
      <c r="L41" s="398" t="s">
        <v>97</v>
      </c>
      <c r="M41" s="398"/>
      <c r="N41" s="600" t="n">
        <f aca="false">N61+N98</f>
        <v>16855.3</v>
      </c>
    </row>
    <row r="42" customFormat="false" ht="19.5" hidden="true" customHeight="true" outlineLevel="0" collapsed="false">
      <c r="A42" s="228"/>
      <c r="B42" s="40"/>
      <c r="C42" s="394"/>
      <c r="D42" s="394"/>
      <c r="E42" s="601"/>
      <c r="F42" s="398" t="s">
        <v>62</v>
      </c>
      <c r="G42" s="398"/>
      <c r="H42" s="398"/>
      <c r="I42" s="399" t="e">
        <f aca="false">J42+K42+"#ссыл!+N42"</f>
        <v>#VALUE!</v>
      </c>
      <c r="J42" s="400" t="n">
        <f aca="false">J62+J99+J128</f>
        <v>0</v>
      </c>
      <c r="K42" s="400" t="n">
        <f aca="false">K62+K99+K128</f>
        <v>0</v>
      </c>
      <c r="L42" s="398" t="s">
        <v>62</v>
      </c>
      <c r="M42" s="398"/>
      <c r="N42" s="600" t="n">
        <f aca="false">N62+N99+L128</f>
        <v>2514.19</v>
      </c>
    </row>
    <row r="43" customFormat="false" ht="18.6" hidden="true" customHeight="true" outlineLevel="0" collapsed="false">
      <c r="A43" s="228"/>
      <c r="B43" s="40"/>
      <c r="C43" s="394" t="n">
        <v>42370</v>
      </c>
      <c r="D43" s="394" t="n">
        <v>42735</v>
      </c>
      <c r="E43" s="289" t="s">
        <v>240</v>
      </c>
      <c r="F43" s="397" t="e">
        <f aca="false">I44+I45+I46+I47</f>
        <v>#VALUE!</v>
      </c>
      <c r="G43" s="397"/>
      <c r="H43" s="397"/>
      <c r="I43" s="397"/>
      <c r="J43" s="405" t="n">
        <f aca="false">J44+J45+J46+J47</f>
        <v>0</v>
      </c>
      <c r="K43" s="405" t="n">
        <f aca="false">K44+K45+K46+K47</f>
        <v>0</v>
      </c>
      <c r="L43" s="397" t="n">
        <f aca="false">N44+N45+N46+N47</f>
        <v>57407.4</v>
      </c>
      <c r="M43" s="397"/>
      <c r="N43" s="397"/>
    </row>
    <row r="44" customFormat="false" ht="19.5" hidden="true" customHeight="true" outlineLevel="0" collapsed="false">
      <c r="A44" s="228"/>
      <c r="B44" s="40"/>
      <c r="C44" s="394"/>
      <c r="D44" s="394"/>
      <c r="E44" s="289" t="s">
        <v>238</v>
      </c>
      <c r="F44" s="398" t="s">
        <v>95</v>
      </c>
      <c r="G44" s="398"/>
      <c r="H44" s="398"/>
      <c r="I44" s="399" t="e">
        <f aca="false">J44+K44+"#ссыл!+N44"</f>
        <v>#VALUE!</v>
      </c>
      <c r="J44" s="401" t="n">
        <f aca="false">J64+J101</f>
        <v>0</v>
      </c>
      <c r="K44" s="401" t="n">
        <f aca="false">K64+K101</f>
        <v>0</v>
      </c>
      <c r="L44" s="398" t="s">
        <v>95</v>
      </c>
      <c r="M44" s="398"/>
      <c r="N44" s="598" t="n">
        <f aca="false">N64+N101</f>
        <v>18714</v>
      </c>
    </row>
    <row r="45" customFormat="false" ht="19.5" hidden="true" customHeight="true" outlineLevel="0" collapsed="false">
      <c r="A45" s="228"/>
      <c r="B45" s="40"/>
      <c r="C45" s="394"/>
      <c r="D45" s="394"/>
      <c r="E45" s="599"/>
      <c r="F45" s="398" t="s">
        <v>96</v>
      </c>
      <c r="G45" s="398"/>
      <c r="H45" s="398"/>
      <c r="I45" s="399" t="e">
        <f aca="false">J45+K45+"#ссыл!+N45"</f>
        <v>#VALUE!</v>
      </c>
      <c r="J45" s="401" t="n">
        <f aca="false">J65+J102</f>
        <v>0</v>
      </c>
      <c r="K45" s="401" t="n">
        <f aca="false">K65+K102</f>
        <v>0</v>
      </c>
      <c r="L45" s="398" t="s">
        <v>96</v>
      </c>
      <c r="M45" s="398"/>
      <c r="N45" s="600" t="n">
        <f aca="false">N65+N102</f>
        <v>18466</v>
      </c>
    </row>
    <row r="46" customFormat="false" ht="19.5" hidden="true" customHeight="true" outlineLevel="0" collapsed="false">
      <c r="A46" s="228"/>
      <c r="B46" s="40"/>
      <c r="C46" s="394"/>
      <c r="D46" s="394"/>
      <c r="E46" s="599"/>
      <c r="F46" s="398" t="s">
        <v>97</v>
      </c>
      <c r="G46" s="398"/>
      <c r="H46" s="398"/>
      <c r="I46" s="399" t="e">
        <f aca="false">J46+K46+"#ссыл!+N46"</f>
        <v>#VALUE!</v>
      </c>
      <c r="J46" s="401" t="n">
        <f aca="false">J66+J103</f>
        <v>0</v>
      </c>
      <c r="K46" s="401" t="n">
        <f aca="false">K66+K103</f>
        <v>0</v>
      </c>
      <c r="L46" s="398" t="s">
        <v>97</v>
      </c>
      <c r="M46" s="398"/>
      <c r="N46" s="600" t="n">
        <f aca="false">N66+N103</f>
        <v>18718.1</v>
      </c>
    </row>
    <row r="47" customFormat="false" ht="19.5" hidden="true" customHeight="true" outlineLevel="0" collapsed="false">
      <c r="A47" s="228"/>
      <c r="B47" s="40"/>
      <c r="C47" s="394"/>
      <c r="D47" s="394"/>
      <c r="E47" s="601"/>
      <c r="F47" s="398" t="s">
        <v>62</v>
      </c>
      <c r="G47" s="398"/>
      <c r="H47" s="398"/>
      <c r="I47" s="399" t="e">
        <f aca="false">J47+K47+"#ссыл!+N47"</f>
        <v>#VALUE!</v>
      </c>
      <c r="J47" s="401" t="n">
        <f aca="false">J67+J104+J130</f>
        <v>0</v>
      </c>
      <c r="K47" s="402" t="n">
        <f aca="false">K67+K104+K130</f>
        <v>0</v>
      </c>
      <c r="L47" s="398" t="s">
        <v>62</v>
      </c>
      <c r="M47" s="398"/>
      <c r="N47" s="600" t="n">
        <f aca="false">N67+N104+L130</f>
        <v>1509.3</v>
      </c>
    </row>
    <row r="48" customFormat="false" ht="19.5" hidden="true" customHeight="true" outlineLevel="0" collapsed="false">
      <c r="A48" s="40" t="s">
        <v>94</v>
      </c>
      <c r="B48" s="40"/>
      <c r="C48" s="394" t="n">
        <v>41640</v>
      </c>
      <c r="D48" s="394" t="n">
        <v>42735</v>
      </c>
      <c r="E48" s="40"/>
      <c r="F48" s="397" t="e">
        <f aca="false">I49+I50+I51+I52</f>
        <v>#VALUE!</v>
      </c>
      <c r="G48" s="397"/>
      <c r="H48" s="397"/>
      <c r="I48" s="397"/>
      <c r="J48" s="407" t="n">
        <f aca="false">J49+J50+J51+J52</f>
        <v>0</v>
      </c>
      <c r="K48" s="407" t="n">
        <f aca="false">K49+K50+K51+K52</f>
        <v>21973.43</v>
      </c>
      <c r="L48" s="397" t="n">
        <f aca="false">N49+N50+N51+N52</f>
        <v>116690.394</v>
      </c>
      <c r="M48" s="397"/>
      <c r="N48" s="397"/>
    </row>
    <row r="49" customFormat="false" ht="19.5" hidden="true" customHeight="true" outlineLevel="0" collapsed="false">
      <c r="A49" s="40"/>
      <c r="B49" s="40"/>
      <c r="C49" s="394"/>
      <c r="D49" s="394"/>
      <c r="E49" s="40"/>
      <c r="F49" s="398" t="s">
        <v>95</v>
      </c>
      <c r="G49" s="398"/>
      <c r="H49" s="398"/>
      <c r="I49" s="408" t="e">
        <f aca="false">J49+K49+N49+"#ссыл!"</f>
        <v>#VALUE!</v>
      </c>
      <c r="J49" s="408" t="n">
        <f aca="false">J34+J39+J44</f>
        <v>0</v>
      </c>
      <c r="K49" s="409" t="n">
        <f aca="false">K34+K39+K44</f>
        <v>14079.15</v>
      </c>
      <c r="L49" s="398" t="s">
        <v>95</v>
      </c>
      <c r="M49" s="398"/>
      <c r="N49" s="602" t="n">
        <f aca="false">N34+N39++N44</f>
        <v>39191.2</v>
      </c>
    </row>
    <row r="50" customFormat="false" ht="19.5" hidden="true" customHeight="true" outlineLevel="0" collapsed="false">
      <c r="A50" s="40"/>
      <c r="B50" s="40"/>
      <c r="C50" s="394"/>
      <c r="D50" s="394"/>
      <c r="E50" s="40"/>
      <c r="F50" s="398" t="s">
        <v>96</v>
      </c>
      <c r="G50" s="398"/>
      <c r="H50" s="398"/>
      <c r="I50" s="408" t="inlineStr">
        <f aca="false">J50+K50+N50+"#ссыл!"</f>
        <is>
          <t/>
        </is>
      </c>
      <c r="J50" s="408" t="n">
        <f aca="false">J35+J40+J45</f>
        <v>0</v>
      </c>
      <c r="K50" s="409" t="n">
        <f aca="false">K35+K40+K45</f>
        <v>1156.4</v>
      </c>
      <c r="L50" s="398" t="s">
        <v>96</v>
      </c>
      <c r="M50" s="398"/>
      <c r="N50" s="603" t="n">
        <f aca="false">N35+N40++N45</f>
        <v>36280.84</v>
      </c>
    </row>
    <row r="51" customFormat="false" ht="19.5" hidden="true" customHeight="true" outlineLevel="0" collapsed="false">
      <c r="A51" s="40"/>
      <c r="B51" s="40"/>
      <c r="C51" s="394"/>
      <c r="D51" s="394"/>
      <c r="E51" s="40"/>
      <c r="F51" s="398" t="s">
        <v>97</v>
      </c>
      <c r="G51" s="398"/>
      <c r="H51" s="398"/>
      <c r="I51" s="408" t="inlineStr">
        <f aca="false">J51+K51+N51+"#ссыл!"</f>
        <is>
          <t/>
        </is>
      </c>
      <c r="J51" s="408" t="n">
        <f aca="false">J36+J41+J46</f>
        <v>0</v>
      </c>
      <c r="K51" s="409" t="n">
        <f aca="false">K46+K41+K36</f>
        <v>6737.88</v>
      </c>
      <c r="L51" s="398" t="s">
        <v>97</v>
      </c>
      <c r="M51" s="398"/>
      <c r="N51" s="603" t="n">
        <f aca="false">N36+N41++N46</f>
        <v>36107.289</v>
      </c>
    </row>
    <row r="52" customFormat="false" ht="19.5" hidden="true" customHeight="true" outlineLevel="0" collapsed="false">
      <c r="A52" s="40"/>
      <c r="B52" s="40"/>
      <c r="C52" s="394"/>
      <c r="D52" s="394"/>
      <c r="E52" s="40"/>
      <c r="F52" s="398" t="s">
        <v>62</v>
      </c>
      <c r="G52" s="398"/>
      <c r="H52" s="398"/>
      <c r="I52" s="408" t="inlineStr">
        <f aca="false">J52+K52+N52+"#ссыл!"</f>
        <is>
          <t/>
        </is>
      </c>
      <c r="J52" s="408" t="n">
        <f aca="false">J37+J42+J47</f>
        <v>0</v>
      </c>
      <c r="K52" s="409" t="n">
        <f aca="false">K47+K42+K37</f>
        <v>0</v>
      </c>
      <c r="L52" s="398" t="s">
        <v>62</v>
      </c>
      <c r="M52" s="398"/>
      <c r="N52" s="603" t="n">
        <f aca="false">N37+N42++N47</f>
        <v>5111.065</v>
      </c>
    </row>
    <row r="53" customFormat="false" ht="36.75" hidden="true" customHeight="true" outlineLevel="0" collapsed="false">
      <c r="A53" s="40" t="s">
        <v>99</v>
      </c>
      <c r="B53" s="40" t="s">
        <v>235</v>
      </c>
      <c r="C53" s="394" t="n">
        <v>41640</v>
      </c>
      <c r="D53" s="394" t="n">
        <v>42004</v>
      </c>
      <c r="E53" s="289" t="s">
        <v>237</v>
      </c>
      <c r="F53" s="410"/>
      <c r="G53" s="410"/>
      <c r="H53" s="410"/>
      <c r="I53" s="411" t="e">
        <f aca="false">I54+I55+I56+I57</f>
        <v>#VALUE!</v>
      </c>
      <c r="J53" s="650" t="n">
        <f aca="false">J54+J55+J56+J57</f>
        <v>0</v>
      </c>
      <c r="K53" s="412" t="n">
        <f aca="false">K54+K55+K56+K57</f>
        <v>17193.04</v>
      </c>
      <c r="L53" s="397" t="n">
        <f aca="false">N54+N55+N56+N57</f>
        <v>2055.289</v>
      </c>
      <c r="M53" s="397"/>
      <c r="N53" s="397"/>
    </row>
    <row r="54" customFormat="false" ht="19.5" hidden="true" customHeight="true" outlineLevel="0" collapsed="false">
      <c r="A54" s="40"/>
      <c r="B54" s="40"/>
      <c r="C54" s="394"/>
      <c r="D54" s="394"/>
      <c r="E54" s="289" t="s">
        <v>238</v>
      </c>
      <c r="F54" s="413" t="s">
        <v>95</v>
      </c>
      <c r="G54" s="413"/>
      <c r="H54" s="413"/>
      <c r="I54" s="414" t="e">
        <f aca="false">K54+N54+"#ссыл!+J54"</f>
        <v>#VALUE!</v>
      </c>
      <c r="J54" s="651" t="n">
        <f aca="false">J74</f>
        <v>0</v>
      </c>
      <c r="K54" s="415" t="n">
        <f aca="false">K74</f>
        <v>14079.15</v>
      </c>
      <c r="L54" s="417" t="s">
        <v>95</v>
      </c>
      <c r="M54" s="417"/>
      <c r="N54" s="604" t="n">
        <f aca="false">M74</f>
        <v>1408</v>
      </c>
    </row>
    <row r="55" customFormat="false" ht="19.5" hidden="true" customHeight="true" outlineLevel="0" collapsed="false">
      <c r="A55" s="40"/>
      <c r="B55" s="40"/>
      <c r="C55" s="394"/>
      <c r="D55" s="394"/>
      <c r="E55" s="599"/>
      <c r="F55" s="413" t="s">
        <v>96</v>
      </c>
      <c r="G55" s="413"/>
      <c r="H55" s="413"/>
      <c r="I55" s="414" t="e">
        <f aca="false">K55+N55+"#ссыл!+J55"</f>
        <v>#VALUE!</v>
      </c>
      <c r="J55" s="651" t="n">
        <f aca="false">J75</f>
        <v>0</v>
      </c>
      <c r="K55" s="415" t="n">
        <f aca="false">K75</f>
        <v>0</v>
      </c>
      <c r="L55" s="417" t="s">
        <v>96</v>
      </c>
      <c r="M55" s="417"/>
      <c r="N55" s="428" t="n">
        <f aca="false">M75</f>
        <v>0</v>
      </c>
    </row>
    <row r="56" customFormat="false" ht="19.5" hidden="true" customHeight="true" outlineLevel="0" collapsed="false">
      <c r="A56" s="40"/>
      <c r="B56" s="40"/>
      <c r="C56" s="394"/>
      <c r="D56" s="394"/>
      <c r="E56" s="599"/>
      <c r="F56" s="413" t="s">
        <v>97</v>
      </c>
      <c r="G56" s="413"/>
      <c r="H56" s="413"/>
      <c r="I56" s="414" t="e">
        <f aca="false">K56+N56+"#ссыл!+J56"</f>
        <v>#VALUE!</v>
      </c>
      <c r="J56" s="651" t="n">
        <f aca="false">J76</f>
        <v>0</v>
      </c>
      <c r="K56" s="415" t="n">
        <f aca="false">K76</f>
        <v>3113.89</v>
      </c>
      <c r="L56" s="417" t="s">
        <v>97</v>
      </c>
      <c r="M56" s="417"/>
      <c r="N56" s="428" t="n">
        <f aca="false">M76</f>
        <v>533.889</v>
      </c>
    </row>
    <row r="57" customFormat="false" ht="19.5" hidden="true" customHeight="true" outlineLevel="0" collapsed="false">
      <c r="A57" s="40"/>
      <c r="B57" s="40"/>
      <c r="C57" s="394"/>
      <c r="D57" s="394"/>
      <c r="E57" s="601"/>
      <c r="F57" s="413" t="s">
        <v>62</v>
      </c>
      <c r="G57" s="413"/>
      <c r="H57" s="413"/>
      <c r="I57" s="414" t="e">
        <f aca="false">K57+N57+"#ссыл!+J57"</f>
        <v>#VALUE!</v>
      </c>
      <c r="J57" s="651" t="n">
        <f aca="false">J86</f>
        <v>0</v>
      </c>
      <c r="K57" s="415" t="n">
        <f aca="false">K86</f>
        <v>0</v>
      </c>
      <c r="L57" s="417" t="s">
        <v>62</v>
      </c>
      <c r="M57" s="417"/>
      <c r="N57" s="428" t="n">
        <f aca="false">L86</f>
        <v>113.4</v>
      </c>
    </row>
    <row r="58" customFormat="false" ht="18.75" hidden="true" customHeight="false" outlineLevel="0" collapsed="false">
      <c r="A58" s="40"/>
      <c r="B58" s="40"/>
      <c r="C58" s="394" t="n">
        <v>42005</v>
      </c>
      <c r="D58" s="394" t="n">
        <v>42369</v>
      </c>
      <c r="E58" s="289" t="s">
        <v>239</v>
      </c>
      <c r="F58" s="418"/>
      <c r="G58" s="419"/>
      <c r="H58" s="419"/>
      <c r="I58" s="420" t="e">
        <f aca="false">I59+I60+I61+I62</f>
        <v>#VALUE!</v>
      </c>
      <c r="J58" s="652" t="n">
        <f aca="false">J59+J60+J61+J62</f>
        <v>0</v>
      </c>
      <c r="K58" s="421" t="n">
        <f aca="false">K59+K60+K61+K62</f>
        <v>4780.39</v>
      </c>
      <c r="L58" s="418"/>
      <c r="M58" s="419"/>
      <c r="N58" s="396" t="n">
        <f aca="false">N59+N60+N61+N62</f>
        <v>53363.03</v>
      </c>
    </row>
    <row r="59" customFormat="false" ht="19.5" hidden="true" customHeight="true" outlineLevel="0" collapsed="false">
      <c r="A59" s="40"/>
      <c r="B59" s="40"/>
      <c r="C59" s="394"/>
      <c r="D59" s="394"/>
      <c r="E59" s="289" t="s">
        <v>238</v>
      </c>
      <c r="F59" s="413" t="s">
        <v>95</v>
      </c>
      <c r="G59" s="413"/>
      <c r="H59" s="413"/>
      <c r="I59" s="414" t="e">
        <f aca="false">J59+K59+"#ссыл!+N59"</f>
        <v>#VALUE!</v>
      </c>
      <c r="J59" s="651" t="n">
        <f aca="false">J78</f>
        <v>0</v>
      </c>
      <c r="K59" s="415" t="n">
        <f aca="false">K78</f>
        <v>0</v>
      </c>
      <c r="L59" s="417" t="s">
        <v>95</v>
      </c>
      <c r="M59" s="417"/>
      <c r="N59" s="604" t="n">
        <f aca="false">M78</f>
        <v>18791</v>
      </c>
    </row>
    <row r="60" customFormat="false" ht="19.5" hidden="true" customHeight="true" outlineLevel="0" collapsed="false">
      <c r="A60" s="40"/>
      <c r="B60" s="40"/>
      <c r="C60" s="394"/>
      <c r="D60" s="394"/>
      <c r="E60" s="599"/>
      <c r="F60" s="413" t="s">
        <v>96</v>
      </c>
      <c r="G60" s="413"/>
      <c r="H60" s="413"/>
      <c r="I60" s="414" t="e">
        <f aca="false">J60+K60+"#ссыл!+N60"</f>
        <v>#VALUE!</v>
      </c>
      <c r="J60" s="651" t="n">
        <f aca="false">J79</f>
        <v>0</v>
      </c>
      <c r="K60" s="415" t="n">
        <f aca="false">K79</f>
        <v>1156.4</v>
      </c>
      <c r="L60" s="417" t="s">
        <v>96</v>
      </c>
      <c r="M60" s="417"/>
      <c r="N60" s="428" t="n">
        <f aca="false">M79</f>
        <v>16821.14</v>
      </c>
    </row>
    <row r="61" customFormat="false" ht="19.5" hidden="true" customHeight="true" outlineLevel="0" collapsed="false">
      <c r="A61" s="40"/>
      <c r="B61" s="40"/>
      <c r="C61" s="394"/>
      <c r="D61" s="394"/>
      <c r="E61" s="599"/>
      <c r="F61" s="413" t="s">
        <v>97</v>
      </c>
      <c r="G61" s="413"/>
      <c r="H61" s="413"/>
      <c r="I61" s="414" t="e">
        <f aca="false">J61+K61+"#ссыл!+N61"</f>
        <v>#VALUE!</v>
      </c>
      <c r="J61" s="651" t="n">
        <f aca="false">J80</f>
        <v>0</v>
      </c>
      <c r="K61" s="415" t="n">
        <f aca="false">K80</f>
        <v>3623.99</v>
      </c>
      <c r="L61" s="417" t="s">
        <v>97</v>
      </c>
      <c r="M61" s="417"/>
      <c r="N61" s="428" t="n">
        <f aca="false">M80</f>
        <v>16654.4</v>
      </c>
    </row>
    <row r="62" customFormat="false" ht="19.5" hidden="true" customHeight="true" outlineLevel="0" collapsed="false">
      <c r="A62" s="40"/>
      <c r="B62" s="40"/>
      <c r="C62" s="394"/>
      <c r="D62" s="394"/>
      <c r="E62" s="601"/>
      <c r="F62" s="413" t="s">
        <v>62</v>
      </c>
      <c r="G62" s="413"/>
      <c r="H62" s="413"/>
      <c r="I62" s="414" t="e">
        <f aca="false">J62+K62+"#ссыл!+N62"</f>
        <v>#VALUE!</v>
      </c>
      <c r="J62" s="651" t="n">
        <f aca="false">J88</f>
        <v>0</v>
      </c>
      <c r="K62" s="415" t="n">
        <f aca="false">K88</f>
        <v>0</v>
      </c>
      <c r="L62" s="417" t="s">
        <v>62</v>
      </c>
      <c r="M62" s="417"/>
      <c r="N62" s="428" t="n">
        <f aca="false">L88</f>
        <v>1096.49</v>
      </c>
    </row>
    <row r="63" customFormat="false" ht="18.75" hidden="true" customHeight="false" outlineLevel="0" collapsed="false">
      <c r="A63" s="40"/>
      <c r="B63" s="40"/>
      <c r="C63" s="394" t="n">
        <v>42370</v>
      </c>
      <c r="D63" s="394" t="n">
        <v>42735</v>
      </c>
      <c r="E63" s="289" t="s">
        <v>240</v>
      </c>
      <c r="F63" s="407"/>
      <c r="G63" s="422"/>
      <c r="H63" s="422"/>
      <c r="I63" s="423" t="e">
        <f aca="false">I64+I65+I66+I67</f>
        <v>#VALUE!</v>
      </c>
      <c r="J63" s="652" t="n">
        <f aca="false">J64+J65+J66+J67</f>
        <v>0</v>
      </c>
      <c r="K63" s="421" t="n">
        <f aca="false">K64+K65+K66+K67</f>
        <v>0</v>
      </c>
      <c r="L63" s="418"/>
      <c r="M63" s="424"/>
      <c r="N63" s="396" t="n">
        <f aca="false">N64+N65+N66+N67</f>
        <v>54855</v>
      </c>
    </row>
    <row r="64" customFormat="false" ht="19.5" hidden="true" customHeight="true" outlineLevel="0" collapsed="false">
      <c r="A64" s="40"/>
      <c r="B64" s="40"/>
      <c r="C64" s="394"/>
      <c r="D64" s="394"/>
      <c r="E64" s="289" t="s">
        <v>238</v>
      </c>
      <c r="F64" s="413" t="s">
        <v>95</v>
      </c>
      <c r="G64" s="413"/>
      <c r="H64" s="413"/>
      <c r="I64" s="414" t="e">
        <f aca="false">J64+K64+"#ссыл!+N64"</f>
        <v>#VALUE!</v>
      </c>
      <c r="J64" s="651" t="n">
        <f aca="false">J82</f>
        <v>0</v>
      </c>
      <c r="K64" s="415" t="n">
        <f aca="false">K82</f>
        <v>0</v>
      </c>
      <c r="L64" s="417" t="s">
        <v>95</v>
      </c>
      <c r="M64" s="417"/>
      <c r="N64" s="604" t="n">
        <f aca="false">M82</f>
        <v>18488</v>
      </c>
    </row>
    <row r="65" customFormat="false" ht="19.5" hidden="true" customHeight="true" outlineLevel="0" collapsed="false">
      <c r="A65" s="40"/>
      <c r="B65" s="40"/>
      <c r="C65" s="394"/>
      <c r="D65" s="394"/>
      <c r="E65" s="599"/>
      <c r="F65" s="413" t="s">
        <v>96</v>
      </c>
      <c r="G65" s="413"/>
      <c r="H65" s="413"/>
      <c r="I65" s="414" t="e">
        <f aca="false">J65+K65+"#ссыл!+N65"</f>
        <v>#VALUE!</v>
      </c>
      <c r="J65" s="651" t="n">
        <f aca="false">J83</f>
        <v>0</v>
      </c>
      <c r="K65" s="415" t="n">
        <f aca="false">K83</f>
        <v>0</v>
      </c>
      <c r="L65" s="417" t="s">
        <v>96</v>
      </c>
      <c r="M65" s="417"/>
      <c r="N65" s="428" t="n">
        <f aca="false">M83</f>
        <v>17648</v>
      </c>
    </row>
    <row r="66" customFormat="false" ht="19.5" hidden="true" customHeight="true" outlineLevel="0" collapsed="false">
      <c r="A66" s="40"/>
      <c r="B66" s="40"/>
      <c r="C66" s="394"/>
      <c r="D66" s="394"/>
      <c r="E66" s="599"/>
      <c r="F66" s="413" t="s">
        <v>97</v>
      </c>
      <c r="G66" s="413"/>
      <c r="H66" s="413"/>
      <c r="I66" s="414" t="e">
        <f aca="false">J66+K66+"#ссыл!+N66"</f>
        <v>#VALUE!</v>
      </c>
      <c r="J66" s="651" t="n">
        <f aca="false">J84</f>
        <v>0</v>
      </c>
      <c r="K66" s="415" t="n">
        <f aca="false">K84</f>
        <v>0</v>
      </c>
      <c r="L66" s="417" t="s">
        <v>97</v>
      </c>
      <c r="M66" s="417"/>
      <c r="N66" s="428" t="n">
        <f aca="false">M84</f>
        <v>18505</v>
      </c>
    </row>
    <row r="67" customFormat="false" ht="19.5" hidden="true" customHeight="true" outlineLevel="0" collapsed="false">
      <c r="A67" s="40"/>
      <c r="B67" s="40"/>
      <c r="C67" s="394"/>
      <c r="D67" s="394"/>
      <c r="E67" s="601"/>
      <c r="F67" s="413" t="s">
        <v>62</v>
      </c>
      <c r="G67" s="413"/>
      <c r="H67" s="413"/>
      <c r="I67" s="414" t="e">
        <f aca="false">J67+K67+"#ссыл!+N67"</f>
        <v>#VALUE!</v>
      </c>
      <c r="J67" s="651" t="n">
        <f aca="false">J90</f>
        <v>0</v>
      </c>
      <c r="K67" s="415" t="n">
        <f aca="false">K90</f>
        <v>0</v>
      </c>
      <c r="L67" s="417" t="s">
        <v>62</v>
      </c>
      <c r="M67" s="417"/>
      <c r="N67" s="428" t="n">
        <f aca="false">L90</f>
        <v>214</v>
      </c>
    </row>
    <row r="68" customFormat="false" ht="19.5" hidden="true" customHeight="true" outlineLevel="0" collapsed="false">
      <c r="A68" s="40" t="s">
        <v>94</v>
      </c>
      <c r="B68" s="40"/>
      <c r="C68" s="394" t="n">
        <v>41640</v>
      </c>
      <c r="D68" s="394" t="n">
        <v>42735</v>
      </c>
      <c r="E68" s="40"/>
      <c r="F68" s="407"/>
      <c r="G68" s="422"/>
      <c r="H68" s="422"/>
      <c r="I68" s="423" t="e">
        <f aca="false">I69+I70+I71+I72</f>
        <v>#VALUE!</v>
      </c>
      <c r="J68" s="653" t="n">
        <f aca="false">J69+J70+J71+J72</f>
        <v>0</v>
      </c>
      <c r="K68" s="425" t="n">
        <f aca="false">K69+K70+K71+K72</f>
        <v>21973.43</v>
      </c>
      <c r="L68" s="418"/>
      <c r="M68" s="419"/>
      <c r="N68" s="396" t="n">
        <f aca="false">N69+N70+N71+N72</f>
        <v>110273.319</v>
      </c>
    </row>
    <row r="69" customFormat="false" ht="19.5" hidden="true" customHeight="true" outlineLevel="0" collapsed="false">
      <c r="A69" s="40"/>
      <c r="B69" s="40"/>
      <c r="C69" s="394"/>
      <c r="D69" s="394"/>
      <c r="E69" s="40"/>
      <c r="F69" s="413" t="s">
        <v>95</v>
      </c>
      <c r="G69" s="413"/>
      <c r="H69" s="413"/>
      <c r="I69" s="426" t="e">
        <f aca="false">J69+K69+"#ссыл!+N69"</f>
        <v>#VALUE!</v>
      </c>
      <c r="J69" s="651" t="n">
        <f aca="false">J54+J59+J64</f>
        <v>0</v>
      </c>
      <c r="K69" s="427" t="n">
        <f aca="false">K54+K59+K64</f>
        <v>14079.15</v>
      </c>
      <c r="L69" s="428" t="s">
        <v>95</v>
      </c>
      <c r="M69" s="428"/>
      <c r="N69" s="605" t="n">
        <f aca="false">N54+N59+N64</f>
        <v>38687</v>
      </c>
    </row>
    <row r="70" customFormat="false" ht="19.5" hidden="true" customHeight="true" outlineLevel="0" collapsed="false">
      <c r="A70" s="40"/>
      <c r="B70" s="40"/>
      <c r="C70" s="394"/>
      <c r="D70" s="394"/>
      <c r="E70" s="40"/>
      <c r="F70" s="413" t="s">
        <v>96</v>
      </c>
      <c r="G70" s="413"/>
      <c r="H70" s="413"/>
      <c r="I70" s="426" t="e">
        <f aca="false">J70+K70+"#ссыл!+N70"</f>
        <v>#VALUE!</v>
      </c>
      <c r="J70" s="651" t="n">
        <f aca="false">J55+J60+J65</f>
        <v>0</v>
      </c>
      <c r="K70" s="427" t="n">
        <f aca="false">K55+K60+K65</f>
        <v>1156.4</v>
      </c>
      <c r="L70" s="428" t="s">
        <v>96</v>
      </c>
      <c r="M70" s="428"/>
      <c r="N70" s="606" t="n">
        <f aca="false">N55+N60+N65</f>
        <v>34469.14</v>
      </c>
    </row>
    <row r="71" customFormat="false" ht="19.5" hidden="true" customHeight="true" outlineLevel="0" collapsed="false">
      <c r="A71" s="40"/>
      <c r="B71" s="40"/>
      <c r="C71" s="394"/>
      <c r="D71" s="394"/>
      <c r="E71" s="40"/>
      <c r="F71" s="413" t="s">
        <v>97</v>
      </c>
      <c r="G71" s="413"/>
      <c r="H71" s="413"/>
      <c r="I71" s="426" t="e">
        <f aca="false">J71+K71+"#ссыл!+N71"</f>
        <v>#VALUE!</v>
      </c>
      <c r="J71" s="651" t="n">
        <f aca="false">J56+J61+J66</f>
        <v>0</v>
      </c>
      <c r="K71" s="427" t="n">
        <f aca="false">K56+K61+K66</f>
        <v>6737.88</v>
      </c>
      <c r="L71" s="428" t="s">
        <v>97</v>
      </c>
      <c r="M71" s="428"/>
      <c r="N71" s="606" t="n">
        <f aca="false">N56+N61+N66</f>
        <v>35693.289</v>
      </c>
    </row>
    <row r="72" customFormat="false" ht="19.5" hidden="true" customHeight="true" outlineLevel="0" collapsed="false">
      <c r="A72" s="40"/>
      <c r="B72" s="40"/>
      <c r="C72" s="394"/>
      <c r="D72" s="394"/>
      <c r="E72" s="40"/>
      <c r="F72" s="413" t="s">
        <v>62</v>
      </c>
      <c r="G72" s="413"/>
      <c r="H72" s="413"/>
      <c r="I72" s="426" t="e">
        <f aca="false">J72+K72+"#ссыл!+N72"</f>
        <v>#VALUE!</v>
      </c>
      <c r="J72" s="651" t="n">
        <f aca="false">J57+J62+J67</f>
        <v>0</v>
      </c>
      <c r="K72" s="427" t="n">
        <f aca="false">K57+K62+K67</f>
        <v>0</v>
      </c>
      <c r="L72" s="428" t="s">
        <v>62</v>
      </c>
      <c r="M72" s="428"/>
      <c r="N72" s="606" t="n">
        <f aca="false">N57+N62+N67</f>
        <v>1423.89</v>
      </c>
    </row>
    <row r="73" customFormat="false" ht="24" hidden="true" customHeight="true" outlineLevel="0" collapsed="false">
      <c r="A73" s="40" t="s">
        <v>58</v>
      </c>
      <c r="B73" s="40" t="s">
        <v>59</v>
      </c>
      <c r="C73" s="394" t="n">
        <v>41640</v>
      </c>
      <c r="D73" s="394" t="n">
        <v>42004</v>
      </c>
      <c r="E73" s="289" t="s">
        <v>237</v>
      </c>
      <c r="F73" s="607" t="s">
        <v>444</v>
      </c>
      <c r="G73" s="607"/>
      <c r="H73" s="607"/>
      <c r="I73" s="429" t="e">
        <f aca="false">I74+I75+I76</f>
        <v>#VALUE!</v>
      </c>
      <c r="J73" s="654" t="n">
        <f aca="false">J74+J75+J76</f>
        <v>0</v>
      </c>
      <c r="K73" s="430" t="n">
        <f aca="false">K74+K75+K76</f>
        <v>17193.04</v>
      </c>
      <c r="L73" s="403"/>
      <c r="M73" s="431" t="n">
        <f aca="false">M74+M75+M76</f>
        <v>1941.889</v>
      </c>
      <c r="N73" s="431"/>
    </row>
    <row r="74" customFormat="false" ht="19.5" hidden="true" customHeight="true" outlineLevel="0" collapsed="false">
      <c r="A74" s="40"/>
      <c r="B74" s="40"/>
      <c r="C74" s="394"/>
      <c r="D74" s="394"/>
      <c r="E74" s="289" t="s">
        <v>238</v>
      </c>
      <c r="F74" s="432" t="s">
        <v>95</v>
      </c>
      <c r="G74" s="432"/>
      <c r="H74" s="432"/>
      <c r="I74" s="433" t="e">
        <f aca="false">J74+K74+"#ссыл!+M74"</f>
        <v>#VALUE!</v>
      </c>
      <c r="J74" s="434" t="n">
        <v>0</v>
      </c>
      <c r="K74" s="434" t="n">
        <v>14079.15</v>
      </c>
      <c r="L74" s="436" t="s">
        <v>95</v>
      </c>
      <c r="M74" s="608" t="n">
        <v>1408</v>
      </c>
      <c r="N74" s="608"/>
    </row>
    <row r="75" customFormat="false" ht="19.5" hidden="true" customHeight="true" outlineLevel="0" collapsed="false">
      <c r="A75" s="40"/>
      <c r="B75" s="40"/>
      <c r="C75" s="394"/>
      <c r="D75" s="394"/>
      <c r="E75" s="599"/>
      <c r="F75" s="432" t="s">
        <v>96</v>
      </c>
      <c r="G75" s="432"/>
      <c r="H75" s="432"/>
      <c r="I75" s="438" t="e">
        <f aca="false">J75+K75+"#ссыл!+M75"</f>
        <v>#VALUE!</v>
      </c>
      <c r="J75" s="434" t="n">
        <v>0</v>
      </c>
      <c r="K75" s="434" t="n">
        <v>0</v>
      </c>
      <c r="L75" s="436" t="s">
        <v>96</v>
      </c>
      <c r="M75" s="437"/>
      <c r="N75" s="437"/>
    </row>
    <row r="76" customFormat="false" ht="19.5" hidden="true" customHeight="true" outlineLevel="0" collapsed="false">
      <c r="A76" s="40"/>
      <c r="B76" s="40"/>
      <c r="C76" s="394"/>
      <c r="D76" s="394"/>
      <c r="E76" s="601"/>
      <c r="F76" s="432" t="s">
        <v>97</v>
      </c>
      <c r="G76" s="432"/>
      <c r="H76" s="432"/>
      <c r="I76" s="438" t="e">
        <f aca="false">J76+K76+"#ссыл!+M76"</f>
        <v>#VALUE!</v>
      </c>
      <c r="J76" s="434" t="n">
        <v>0</v>
      </c>
      <c r="K76" s="434" t="n">
        <v>3113.89</v>
      </c>
      <c r="L76" s="436" t="s">
        <v>97</v>
      </c>
      <c r="M76" s="609" t="n">
        <v>533.889</v>
      </c>
      <c r="N76" s="609"/>
    </row>
    <row r="77" customFormat="false" ht="16.5" hidden="true" customHeight="true" outlineLevel="0" collapsed="false">
      <c r="A77" s="40"/>
      <c r="B77" s="40"/>
      <c r="C77" s="394" t="n">
        <v>42005</v>
      </c>
      <c r="D77" s="394" t="n">
        <v>42369</v>
      </c>
      <c r="E77" s="289" t="s">
        <v>239</v>
      </c>
      <c r="F77" s="395" t="s">
        <v>444</v>
      </c>
      <c r="G77" s="395"/>
      <c r="H77" s="395"/>
      <c r="I77" s="429" t="e">
        <f aca="false">I78+I79+I80</f>
        <v>#VALUE!</v>
      </c>
      <c r="J77" s="429" t="n">
        <f aca="false">J78+J79+J80</f>
        <v>0</v>
      </c>
      <c r="K77" s="429" t="n">
        <f aca="false">K78+K79+K80</f>
        <v>4780.39</v>
      </c>
      <c r="L77" s="403"/>
      <c r="M77" s="431" t="n">
        <f aca="false">M78+M79+M80</f>
        <v>52266.54</v>
      </c>
      <c r="N77" s="431"/>
    </row>
    <row r="78" customFormat="false" ht="19.5" hidden="true" customHeight="true" outlineLevel="0" collapsed="false">
      <c r="A78" s="40"/>
      <c r="B78" s="40"/>
      <c r="C78" s="394"/>
      <c r="D78" s="394"/>
      <c r="E78" s="289" t="s">
        <v>238</v>
      </c>
      <c r="F78" s="432" t="s">
        <v>95</v>
      </c>
      <c r="G78" s="432"/>
      <c r="H78" s="432"/>
      <c r="I78" s="438" t="e">
        <f aca="false">J78+K78+M78+"#ссыл!"</f>
        <v>#VALUE!</v>
      </c>
      <c r="J78" s="655" t="n">
        <v>0</v>
      </c>
      <c r="K78" s="434" t="n">
        <v>0</v>
      </c>
      <c r="L78" s="436" t="s">
        <v>95</v>
      </c>
      <c r="M78" s="608" t="n">
        <v>18791</v>
      </c>
      <c r="N78" s="608"/>
    </row>
    <row r="79" customFormat="false" ht="19.5" hidden="true" customHeight="true" outlineLevel="0" collapsed="false">
      <c r="A79" s="40"/>
      <c r="B79" s="40"/>
      <c r="C79" s="394"/>
      <c r="D79" s="394"/>
      <c r="E79" s="599"/>
      <c r="F79" s="432" t="s">
        <v>96</v>
      </c>
      <c r="G79" s="432"/>
      <c r="H79" s="432"/>
      <c r="I79" s="438" t="inlineStr">
        <f aca="false">J79+K79+M79+"#ссыл!"</f>
        <is>
          <t/>
        </is>
      </c>
      <c r="J79" s="655" t="n">
        <v>0</v>
      </c>
      <c r="K79" s="434" t="n">
        <v>1156.4</v>
      </c>
      <c r="L79" s="436" t="s">
        <v>96</v>
      </c>
      <c r="M79" s="437" t="n">
        <v>16821.14</v>
      </c>
      <c r="N79" s="437"/>
    </row>
    <row r="80" customFormat="false" ht="19.5" hidden="true" customHeight="true" outlineLevel="0" collapsed="false">
      <c r="A80" s="40"/>
      <c r="B80" s="40"/>
      <c r="C80" s="394"/>
      <c r="D80" s="394"/>
      <c r="E80" s="601"/>
      <c r="F80" s="432" t="s">
        <v>97</v>
      </c>
      <c r="G80" s="432"/>
      <c r="H80" s="432"/>
      <c r="I80" s="438" t="inlineStr">
        <f aca="false">J80+K80+M80+"#ссыл!"</f>
        <is>
          <t/>
        </is>
      </c>
      <c r="J80" s="655" t="n">
        <v>0</v>
      </c>
      <c r="K80" s="434" t="n">
        <v>3623.99</v>
      </c>
      <c r="L80" s="436" t="s">
        <v>97</v>
      </c>
      <c r="M80" s="437" t="n">
        <v>16654.4</v>
      </c>
      <c r="N80" s="437"/>
    </row>
    <row r="81" customFormat="false" ht="16.5" hidden="true" customHeight="true" outlineLevel="0" collapsed="false">
      <c r="A81" s="40"/>
      <c r="B81" s="40"/>
      <c r="C81" s="394" t="n">
        <v>42370</v>
      </c>
      <c r="D81" s="394" t="n">
        <v>42735</v>
      </c>
      <c r="E81" s="289" t="s">
        <v>240</v>
      </c>
      <c r="F81" s="395" t="s">
        <v>444</v>
      </c>
      <c r="G81" s="395"/>
      <c r="H81" s="395"/>
      <c r="I81" s="429" t="e">
        <f aca="false">I82+I83+I84</f>
        <v>#VALUE!</v>
      </c>
      <c r="J81" s="654" t="n">
        <f aca="false">J82+J83+J84</f>
        <v>0</v>
      </c>
      <c r="K81" s="439" t="n">
        <f aca="false">K82+K83+K84</f>
        <v>0</v>
      </c>
      <c r="L81" s="403"/>
      <c r="M81" s="440" t="n">
        <f aca="false">M82+M83+M84</f>
        <v>54641</v>
      </c>
      <c r="N81" s="440"/>
    </row>
    <row r="82" customFormat="false" ht="19.5" hidden="true" customHeight="true" outlineLevel="0" collapsed="false">
      <c r="A82" s="40"/>
      <c r="B82" s="40"/>
      <c r="C82" s="394"/>
      <c r="D82" s="394"/>
      <c r="E82" s="289" t="s">
        <v>238</v>
      </c>
      <c r="F82" s="432" t="s">
        <v>95</v>
      </c>
      <c r="G82" s="432"/>
      <c r="H82" s="432"/>
      <c r="I82" s="441" t="e">
        <f aca="false">J82+K82+"#ссыл!+M82"</f>
        <v>#VALUE!</v>
      </c>
      <c r="J82" s="655" t="n">
        <v>0</v>
      </c>
      <c r="K82" s="434" t="n">
        <v>0</v>
      </c>
      <c r="L82" s="436" t="s">
        <v>95</v>
      </c>
      <c r="M82" s="437" t="n">
        <v>18488</v>
      </c>
      <c r="N82" s="437"/>
    </row>
    <row r="83" customFormat="false" ht="19.5" hidden="true" customHeight="true" outlineLevel="0" collapsed="false">
      <c r="A83" s="40"/>
      <c r="B83" s="40"/>
      <c r="C83" s="394"/>
      <c r="D83" s="394"/>
      <c r="E83" s="599"/>
      <c r="F83" s="432" t="s">
        <v>96</v>
      </c>
      <c r="G83" s="432"/>
      <c r="H83" s="432"/>
      <c r="I83" s="441" t="e">
        <f aca="false">J83+K83+"#ссыл!+M83"</f>
        <v>#VALUE!</v>
      </c>
      <c r="J83" s="655" t="n">
        <v>0</v>
      </c>
      <c r="K83" s="434" t="n">
        <v>0</v>
      </c>
      <c r="L83" s="436" t="s">
        <v>96</v>
      </c>
      <c r="M83" s="437" t="n">
        <v>17648</v>
      </c>
      <c r="N83" s="437"/>
    </row>
    <row r="84" customFormat="false" ht="19.5" hidden="true" customHeight="true" outlineLevel="0" collapsed="false">
      <c r="A84" s="40"/>
      <c r="B84" s="40"/>
      <c r="C84" s="394"/>
      <c r="D84" s="394"/>
      <c r="E84" s="601"/>
      <c r="F84" s="432" t="s">
        <v>97</v>
      </c>
      <c r="G84" s="432"/>
      <c r="H84" s="432"/>
      <c r="I84" s="438" t="e">
        <f aca="false">J84+K84+"#ссыл!+M84"</f>
        <v>#VALUE!</v>
      </c>
      <c r="J84" s="655" t="n">
        <v>0</v>
      </c>
      <c r="K84" s="434" t="n">
        <v>0</v>
      </c>
      <c r="L84" s="436" t="s">
        <v>97</v>
      </c>
      <c r="M84" s="609" t="n">
        <v>18505</v>
      </c>
      <c r="N84" s="609"/>
    </row>
    <row r="85" customFormat="false" ht="35.85" hidden="true" customHeight="true" outlineLevel="0" collapsed="false">
      <c r="A85" s="44" t="s">
        <v>94</v>
      </c>
      <c r="B85" s="44"/>
      <c r="C85" s="442" t="n">
        <v>41640</v>
      </c>
      <c r="D85" s="442" t="n">
        <v>42735</v>
      </c>
      <c r="E85" s="44"/>
      <c r="F85" s="443"/>
      <c r="G85" s="424"/>
      <c r="H85" s="424"/>
      <c r="I85" s="396" t="e">
        <f aca="false">I81+I77+I73</f>
        <v>#VALUE!</v>
      </c>
      <c r="J85" s="396" t="n">
        <f aca="false">J81+J77+J73</f>
        <v>0</v>
      </c>
      <c r="K85" s="396" t="n">
        <f aca="false">K81+K77+K73</f>
        <v>21973.43</v>
      </c>
      <c r="L85" s="444"/>
      <c r="M85" s="445" t="n">
        <f aca="false">M81+M77+M73</f>
        <v>108849.429</v>
      </c>
      <c r="N85" s="445"/>
    </row>
    <row r="86" customFormat="false" ht="249.75" hidden="true" customHeight="true" outlineLevel="0" collapsed="false">
      <c r="A86" s="40" t="s">
        <v>61</v>
      </c>
      <c r="B86" s="40" t="s">
        <v>235</v>
      </c>
      <c r="C86" s="394" t="n">
        <v>41640</v>
      </c>
      <c r="D86" s="394" t="n">
        <v>42004</v>
      </c>
      <c r="E86" s="289" t="s">
        <v>237</v>
      </c>
      <c r="F86" s="441" t="e">
        <f aca="false">J86+K86+"#ссыл!+L86"</f>
        <v>#VALUE!</v>
      </c>
      <c r="G86" s="441"/>
      <c r="H86" s="441"/>
      <c r="I86" s="441"/>
      <c r="J86" s="446" t="n">
        <v>0</v>
      </c>
      <c r="K86" s="446" t="n">
        <v>0</v>
      </c>
      <c r="L86" s="446" t="n">
        <v>113.4</v>
      </c>
      <c r="M86" s="446"/>
      <c r="N86" s="446"/>
    </row>
    <row r="87" customFormat="false" ht="31.5" hidden="true" customHeight="false" outlineLevel="0" collapsed="false">
      <c r="A87" s="40"/>
      <c r="B87" s="40"/>
      <c r="C87" s="394"/>
      <c r="D87" s="394"/>
      <c r="E87" s="44" t="s">
        <v>238</v>
      </c>
      <c r="F87" s="441"/>
      <c r="G87" s="441"/>
      <c r="H87" s="441"/>
      <c r="I87" s="441"/>
      <c r="J87" s="446"/>
      <c r="K87" s="446"/>
      <c r="L87" s="446"/>
      <c r="M87" s="446"/>
      <c r="N87" s="446"/>
    </row>
    <row r="88" customFormat="false" ht="15.75" hidden="true" customHeight="false" outlineLevel="0" collapsed="false">
      <c r="A88" s="40"/>
      <c r="B88" s="40"/>
      <c r="C88" s="394" t="n">
        <v>42005</v>
      </c>
      <c r="D88" s="394" t="n">
        <v>42369</v>
      </c>
      <c r="E88" s="289" t="s">
        <v>239</v>
      </c>
      <c r="F88" s="441" t="e">
        <f aca="false">J88+K88+"#ссыл!+L88"</f>
        <v>#VALUE!</v>
      </c>
      <c r="G88" s="441"/>
      <c r="H88" s="441"/>
      <c r="I88" s="441"/>
      <c r="J88" s="446" t="n">
        <v>0</v>
      </c>
      <c r="K88" s="446" t="n">
        <v>0</v>
      </c>
      <c r="L88" s="446" t="n">
        <v>1096.49</v>
      </c>
      <c r="M88" s="446"/>
      <c r="N88" s="446"/>
    </row>
    <row r="89" customFormat="false" ht="31.5" hidden="true" customHeight="false" outlineLevel="0" collapsed="false">
      <c r="A89" s="40"/>
      <c r="B89" s="40"/>
      <c r="C89" s="394"/>
      <c r="D89" s="394"/>
      <c r="E89" s="44" t="s">
        <v>238</v>
      </c>
      <c r="F89" s="441"/>
      <c r="G89" s="441"/>
      <c r="H89" s="441"/>
      <c r="I89" s="441"/>
      <c r="J89" s="446"/>
      <c r="K89" s="446"/>
      <c r="L89" s="446"/>
      <c r="M89" s="446"/>
      <c r="N89" s="446"/>
    </row>
    <row r="90" customFormat="false" ht="15.75" hidden="true" customHeight="false" outlineLevel="0" collapsed="false">
      <c r="A90" s="40"/>
      <c r="B90" s="40"/>
      <c r="C90" s="394" t="n">
        <v>42370</v>
      </c>
      <c r="D90" s="394" t="n">
        <v>42735</v>
      </c>
      <c r="E90" s="289" t="s">
        <v>240</v>
      </c>
      <c r="F90" s="441" t="e">
        <f aca="false">J90+K90+"#ссыл!+L90"</f>
        <v>#VALUE!</v>
      </c>
      <c r="G90" s="441"/>
      <c r="H90" s="441"/>
      <c r="I90" s="441"/>
      <c r="J90" s="446" t="n">
        <v>0</v>
      </c>
      <c r="K90" s="446" t="n">
        <v>0</v>
      </c>
      <c r="L90" s="446" t="n">
        <v>214</v>
      </c>
      <c r="M90" s="446"/>
      <c r="N90" s="446"/>
    </row>
    <row r="91" customFormat="false" ht="31.5" hidden="true" customHeight="false" outlineLevel="0" collapsed="false">
      <c r="A91" s="40"/>
      <c r="B91" s="40"/>
      <c r="C91" s="394"/>
      <c r="D91" s="394"/>
      <c r="E91" s="44" t="s">
        <v>238</v>
      </c>
      <c r="F91" s="441"/>
      <c r="G91" s="441"/>
      <c r="H91" s="441"/>
      <c r="I91" s="441"/>
      <c r="J91" s="446"/>
      <c r="K91" s="446"/>
      <c r="L91" s="446"/>
      <c r="M91" s="446"/>
      <c r="N91" s="446"/>
    </row>
    <row r="92" customFormat="false" ht="18.6" hidden="true" customHeight="true" outlineLevel="0" collapsed="false">
      <c r="A92" s="44" t="s">
        <v>110</v>
      </c>
      <c r="B92" s="44"/>
      <c r="C92" s="442" t="n">
        <v>41640</v>
      </c>
      <c r="D92" s="442" t="n">
        <v>42735</v>
      </c>
      <c r="E92" s="44"/>
      <c r="F92" s="429" t="e">
        <f aca="false">SUM(F86:F91)</f>
        <v>#VALUE!</v>
      </c>
      <c r="G92" s="429"/>
      <c r="H92" s="429"/>
      <c r="I92" s="429"/>
      <c r="J92" s="430" t="n">
        <f aca="false">SUM(J86:J91)</f>
        <v>0</v>
      </c>
      <c r="K92" s="430" t="n">
        <f aca="false">SUM(K86:K91)</f>
        <v>0</v>
      </c>
      <c r="L92" s="429" t="n">
        <f aca="false">SUM(L86:L91)</f>
        <v>1423.89</v>
      </c>
      <c r="M92" s="429"/>
      <c r="N92" s="429"/>
    </row>
    <row r="93" customFormat="false" ht="36" hidden="true" customHeight="true" outlineLevel="0" collapsed="false">
      <c r="A93" s="289" t="s">
        <v>64</v>
      </c>
      <c r="B93" s="40" t="s">
        <v>67</v>
      </c>
      <c r="C93" s="394" t="n">
        <v>41640</v>
      </c>
      <c r="D93" s="394" t="n">
        <v>42004</v>
      </c>
      <c r="E93" s="289" t="s">
        <v>237</v>
      </c>
      <c r="F93" s="429" t="e">
        <f aca="false">J93+K93+"#ссыл!+L93"</f>
        <v>#VALUE!</v>
      </c>
      <c r="G93" s="429"/>
      <c r="H93" s="429"/>
      <c r="I93" s="429"/>
      <c r="J93" s="429" t="n">
        <f aca="false">J106+J113</f>
        <v>0</v>
      </c>
      <c r="K93" s="429" t="n">
        <f aca="false">K106+K113</f>
        <v>0</v>
      </c>
      <c r="L93" s="429" t="n">
        <f aca="false">L106+L113</f>
        <v>141.8</v>
      </c>
      <c r="M93" s="429"/>
      <c r="N93" s="429"/>
    </row>
    <row r="94" customFormat="false" ht="15.75" hidden="true" customHeight="true" outlineLevel="0" collapsed="false">
      <c r="A94" s="384" t="s">
        <v>271</v>
      </c>
      <c r="B94" s="40"/>
      <c r="C94" s="394"/>
      <c r="D94" s="394"/>
      <c r="E94" s="44" t="s">
        <v>238</v>
      </c>
      <c r="F94" s="429"/>
      <c r="G94" s="429"/>
      <c r="H94" s="429"/>
      <c r="I94" s="429"/>
      <c r="J94" s="429"/>
      <c r="K94" s="429"/>
      <c r="L94" s="429"/>
      <c r="M94" s="429"/>
      <c r="N94" s="429"/>
    </row>
    <row r="95" customFormat="false" ht="35.25" hidden="true" customHeight="true" outlineLevel="0" collapsed="false">
      <c r="A95" s="384"/>
      <c r="B95" s="40"/>
      <c r="C95" s="394" t="n">
        <v>41640</v>
      </c>
      <c r="D95" s="394" t="n">
        <v>42004</v>
      </c>
      <c r="E95" s="610" t="s">
        <v>189</v>
      </c>
      <c r="F95" s="447" t="s">
        <v>444</v>
      </c>
      <c r="G95" s="447"/>
      <c r="H95" s="447"/>
      <c r="I95" s="429" t="e">
        <f aca="false">I96+I97+I98+I99</f>
        <v>#VALUE!</v>
      </c>
      <c r="J95" s="611" t="n">
        <f aca="false">J96+J97+J98+J99</f>
        <v>0</v>
      </c>
      <c r="K95" s="448" t="n">
        <f aca="false">K96+K97+K98+K99</f>
        <v>0</v>
      </c>
      <c r="L95" s="449"/>
      <c r="M95" s="450"/>
      <c r="N95" s="611" t="n">
        <f aca="false">N96+N97+N98+N99</f>
        <v>1833.3</v>
      </c>
    </row>
    <row r="96" customFormat="false" ht="26.25" hidden="true" customHeight="true" outlineLevel="0" collapsed="false">
      <c r="A96" s="384"/>
      <c r="B96" s="40"/>
      <c r="C96" s="394"/>
      <c r="D96" s="394"/>
      <c r="E96" s="610"/>
      <c r="F96" s="413" t="s">
        <v>95</v>
      </c>
      <c r="G96" s="413"/>
      <c r="H96" s="413"/>
      <c r="I96" s="414" t="e">
        <f aca="false">J96+K96+"#ссыл!+N96"</f>
        <v>#VALUE!</v>
      </c>
      <c r="J96" s="414" t="n">
        <f aca="false">J116</f>
        <v>0</v>
      </c>
      <c r="K96" s="414" t="n">
        <f aca="false">K116</f>
        <v>0</v>
      </c>
      <c r="L96" s="451"/>
      <c r="M96" s="452"/>
      <c r="N96" s="612" t="n">
        <f aca="false">N116</f>
        <v>278.2</v>
      </c>
    </row>
    <row r="97" customFormat="false" ht="26.25" hidden="true" customHeight="true" outlineLevel="0" collapsed="false">
      <c r="A97" s="384"/>
      <c r="B97" s="40"/>
      <c r="C97" s="394"/>
      <c r="D97" s="394"/>
      <c r="E97" s="610"/>
      <c r="F97" s="413" t="s">
        <v>96</v>
      </c>
      <c r="G97" s="413"/>
      <c r="H97" s="413"/>
      <c r="I97" s="414" t="e">
        <f aca="false">J97+K97+"#ссыл!+N97"</f>
        <v>#VALUE!</v>
      </c>
      <c r="J97" s="414" t="n">
        <f aca="false">J117</f>
        <v>0</v>
      </c>
      <c r="K97" s="414" t="n">
        <f aca="false">K117</f>
        <v>0</v>
      </c>
      <c r="L97" s="453"/>
      <c r="M97" s="454"/>
      <c r="N97" s="612" t="n">
        <f aca="false">N117</f>
        <v>993.7</v>
      </c>
    </row>
    <row r="98" customFormat="false" ht="21.75" hidden="true" customHeight="true" outlineLevel="0" collapsed="false">
      <c r="A98" s="384"/>
      <c r="B98" s="40"/>
      <c r="C98" s="394"/>
      <c r="D98" s="394"/>
      <c r="E98" s="610"/>
      <c r="F98" s="413" t="s">
        <v>97</v>
      </c>
      <c r="G98" s="413"/>
      <c r="H98" s="413"/>
      <c r="I98" s="414" t="e">
        <f aca="false">J98+K98+"#ссыл!+N98"</f>
        <v>#VALUE!</v>
      </c>
      <c r="J98" s="414" t="n">
        <f aca="false">J118</f>
        <v>0</v>
      </c>
      <c r="K98" s="414" t="n">
        <f aca="false">K118</f>
        <v>0</v>
      </c>
      <c r="L98" s="451"/>
      <c r="M98" s="452"/>
      <c r="N98" s="612" t="n">
        <f aca="false">N118</f>
        <v>200.9</v>
      </c>
    </row>
    <row r="99" customFormat="false" ht="33" hidden="true" customHeight="true" outlineLevel="0" collapsed="false">
      <c r="A99" s="384"/>
      <c r="B99" s="40"/>
      <c r="C99" s="394"/>
      <c r="D99" s="394"/>
      <c r="E99" s="44"/>
      <c r="F99" s="455" t="s">
        <v>62</v>
      </c>
      <c r="G99" s="455"/>
      <c r="H99" s="455"/>
      <c r="I99" s="414" t="e">
        <f aca="false">J99+K99+"#ссыл!+N99"</f>
        <v>#VALUE!</v>
      </c>
      <c r="J99" s="414" t="n">
        <f aca="false">J119</f>
        <v>0</v>
      </c>
      <c r="K99" s="414" t="n">
        <f aca="false">K119</f>
        <v>0</v>
      </c>
      <c r="L99" s="456"/>
      <c r="M99" s="457"/>
      <c r="N99" s="612" t="n">
        <f aca="false">N119+L108</f>
        <v>360.5</v>
      </c>
    </row>
    <row r="100" customFormat="false" ht="33" hidden="true" customHeight="true" outlineLevel="0" collapsed="false">
      <c r="A100" s="384"/>
      <c r="B100" s="40"/>
      <c r="C100" s="458"/>
      <c r="D100" s="458"/>
      <c r="E100" s="610" t="s">
        <v>475</v>
      </c>
      <c r="F100" s="449"/>
      <c r="G100" s="450" t="s">
        <v>444</v>
      </c>
      <c r="H100" s="450"/>
      <c r="I100" s="429" t="e">
        <f aca="false">I101+I102+I103+I104</f>
        <v>#VALUE!</v>
      </c>
      <c r="J100" s="611" t="n">
        <f aca="false">J101+J102+J103+J104</f>
        <v>0</v>
      </c>
      <c r="K100" s="448" t="n">
        <f aca="false">K101+K102+K103+K104</f>
        <v>0</v>
      </c>
      <c r="L100" s="449"/>
      <c r="M100" s="450"/>
      <c r="N100" s="611" t="n">
        <f aca="false">N101+N102+N103+N104</f>
        <v>1539.3</v>
      </c>
    </row>
    <row r="101" customFormat="false" ht="33" hidden="true" customHeight="true" outlineLevel="0" collapsed="false">
      <c r="A101" s="384"/>
      <c r="B101" s="40"/>
      <c r="C101" s="458"/>
      <c r="D101" s="458"/>
      <c r="E101" s="610"/>
      <c r="F101" s="413" t="s">
        <v>95</v>
      </c>
      <c r="G101" s="413"/>
      <c r="H101" s="413"/>
      <c r="I101" s="414" t="e">
        <f aca="false">J101+K101+"#ссыл!+N101"</f>
        <v>#VALUE!</v>
      </c>
      <c r="J101" s="414" t="n">
        <f aca="false">J121</f>
        <v>0</v>
      </c>
      <c r="K101" s="414" t="n">
        <f aca="false">K121</f>
        <v>0</v>
      </c>
      <c r="L101" s="451"/>
      <c r="M101" s="452"/>
      <c r="N101" s="612" t="n">
        <f aca="false">N121</f>
        <v>226</v>
      </c>
    </row>
    <row r="102" customFormat="false" ht="33" hidden="true" customHeight="true" outlineLevel="0" collapsed="false">
      <c r="A102" s="384"/>
      <c r="B102" s="40"/>
      <c r="C102" s="458"/>
      <c r="D102" s="458"/>
      <c r="E102" s="610"/>
      <c r="F102" s="413" t="s">
        <v>96</v>
      </c>
      <c r="G102" s="413"/>
      <c r="H102" s="413"/>
      <c r="I102" s="414" t="e">
        <f aca="false">J102+K102+"#ссыл!+N102"</f>
        <v>#VALUE!</v>
      </c>
      <c r="J102" s="414" t="n">
        <f aca="false">J122</f>
        <v>0</v>
      </c>
      <c r="K102" s="414" t="n">
        <f aca="false">K122</f>
        <v>0</v>
      </c>
      <c r="L102" s="453"/>
      <c r="M102" s="454"/>
      <c r="N102" s="612" t="n">
        <f aca="false">N122</f>
        <v>818</v>
      </c>
    </row>
    <row r="103" customFormat="false" ht="19.5" hidden="true" customHeight="true" outlineLevel="0" collapsed="false">
      <c r="A103" s="384"/>
      <c r="B103" s="40"/>
      <c r="C103" s="394" t="n">
        <v>41640</v>
      </c>
      <c r="D103" s="394" t="n">
        <v>42004</v>
      </c>
      <c r="E103" s="610"/>
      <c r="F103" s="413" t="s">
        <v>97</v>
      </c>
      <c r="G103" s="413"/>
      <c r="H103" s="413"/>
      <c r="I103" s="414" t="e">
        <f aca="false">J103+K103+"#ссыл!+N103"</f>
        <v>#VALUE!</v>
      </c>
      <c r="J103" s="414" t="n">
        <f aca="false">J123</f>
        <v>0</v>
      </c>
      <c r="K103" s="414" t="n">
        <f aca="false">K123</f>
        <v>0</v>
      </c>
      <c r="L103" s="451"/>
      <c r="M103" s="452"/>
      <c r="N103" s="612" t="n">
        <f aca="false">N123</f>
        <v>213.1</v>
      </c>
    </row>
    <row r="104" customFormat="false" ht="19.5" hidden="true" customHeight="true" outlineLevel="0" collapsed="false">
      <c r="A104" s="384"/>
      <c r="B104" s="40"/>
      <c r="C104" s="394"/>
      <c r="D104" s="394"/>
      <c r="E104" s="44"/>
      <c r="F104" s="455" t="s">
        <v>62</v>
      </c>
      <c r="G104" s="455"/>
      <c r="H104" s="455"/>
      <c r="I104" s="414" t="e">
        <f aca="false">J104+K104+"#ссыл!+N104"</f>
        <v>#VALUE!</v>
      </c>
      <c r="J104" s="414" t="n">
        <f aca="false">J124</f>
        <v>0</v>
      </c>
      <c r="K104" s="414" t="n">
        <f aca="false">K124</f>
        <v>0</v>
      </c>
      <c r="L104" s="456"/>
      <c r="M104" s="457"/>
      <c r="N104" s="612" t="n">
        <f aca="false">N124+L110</f>
        <v>282.2</v>
      </c>
    </row>
    <row r="105" customFormat="false" ht="18.6" hidden="true" customHeight="true" outlineLevel="0" collapsed="false">
      <c r="A105" s="459" t="s">
        <v>110</v>
      </c>
      <c r="B105" s="459"/>
      <c r="C105" s="460" t="n">
        <v>41640</v>
      </c>
      <c r="D105" s="460" t="n">
        <v>42735</v>
      </c>
      <c r="E105" s="459"/>
      <c r="F105" s="429" t="e">
        <f aca="false">I100+I95++++++F93</f>
        <v>#VALUE!</v>
      </c>
      <c r="G105" s="429"/>
      <c r="H105" s="429"/>
      <c r="I105" s="429"/>
      <c r="J105" s="430" t="n">
        <f aca="false">J100+J95+J93</f>
        <v>0</v>
      </c>
      <c r="K105" s="430" t="n">
        <f aca="false">K100+K95+K93</f>
        <v>0</v>
      </c>
      <c r="L105" s="429" t="n">
        <f aca="false">N100+N95+L93</f>
        <v>3514.4</v>
      </c>
      <c r="M105" s="429"/>
      <c r="N105" s="429"/>
    </row>
    <row r="106" customFormat="false" ht="15.75" hidden="true" customHeight="true" outlineLevel="0" collapsed="false">
      <c r="A106" s="289" t="s">
        <v>269</v>
      </c>
      <c r="B106" s="40" t="s">
        <v>67</v>
      </c>
      <c r="C106" s="394" t="n">
        <v>41640</v>
      </c>
      <c r="D106" s="394" t="n">
        <v>42004</v>
      </c>
      <c r="E106" s="289" t="s">
        <v>237</v>
      </c>
      <c r="F106" s="441" t="e">
        <f aca="false">J106+K106+"#ссыл!+L106"</f>
        <v>#VALUE!</v>
      </c>
      <c r="G106" s="441"/>
      <c r="H106" s="441"/>
      <c r="I106" s="441"/>
      <c r="J106" s="446" t="n">
        <v>0</v>
      </c>
      <c r="K106" s="446" t="n">
        <v>0</v>
      </c>
      <c r="L106" s="446" t="n">
        <v>141.8</v>
      </c>
      <c r="M106" s="446"/>
      <c r="N106" s="446"/>
    </row>
    <row r="107" customFormat="false" ht="330.75" hidden="true" customHeight="false" outlineLevel="0" collapsed="false">
      <c r="A107" s="289" t="s">
        <v>271</v>
      </c>
      <c r="B107" s="40"/>
      <c r="C107" s="394"/>
      <c r="D107" s="394"/>
      <c r="E107" s="44" t="s">
        <v>238</v>
      </c>
      <c r="F107" s="441"/>
      <c r="G107" s="441"/>
      <c r="H107" s="441"/>
      <c r="I107" s="441"/>
      <c r="J107" s="446"/>
      <c r="K107" s="446"/>
      <c r="L107" s="446"/>
      <c r="M107" s="446"/>
      <c r="N107" s="446"/>
    </row>
    <row r="108" customFormat="false" ht="15.75" hidden="true" customHeight="false" outlineLevel="0" collapsed="false">
      <c r="A108" s="461"/>
      <c r="B108" s="40"/>
      <c r="C108" s="394" t="n">
        <v>41640</v>
      </c>
      <c r="D108" s="394" t="n">
        <v>42004</v>
      </c>
      <c r="E108" s="289" t="s">
        <v>239</v>
      </c>
      <c r="F108" s="441" t="e">
        <f aca="false">J108+K108+"#ссыл!+L108"</f>
        <v>#VALUE!</v>
      </c>
      <c r="G108" s="441"/>
      <c r="H108" s="441"/>
      <c r="I108" s="441"/>
      <c r="J108" s="446" t="n">
        <v>0</v>
      </c>
      <c r="K108" s="446" t="n">
        <v>0</v>
      </c>
      <c r="L108" s="446" t="n">
        <v>360.5</v>
      </c>
      <c r="M108" s="446"/>
      <c r="N108" s="446"/>
    </row>
    <row r="109" customFormat="false" ht="31.5" hidden="true" customHeight="false" outlineLevel="0" collapsed="false">
      <c r="A109" s="461"/>
      <c r="B109" s="40"/>
      <c r="C109" s="394"/>
      <c r="D109" s="394"/>
      <c r="E109" s="44" t="s">
        <v>238</v>
      </c>
      <c r="F109" s="441"/>
      <c r="G109" s="441"/>
      <c r="H109" s="441"/>
      <c r="I109" s="441"/>
      <c r="J109" s="446"/>
      <c r="K109" s="446"/>
      <c r="L109" s="446"/>
      <c r="M109" s="446"/>
      <c r="N109" s="446"/>
    </row>
    <row r="110" customFormat="false" ht="15.75" hidden="true" customHeight="false" outlineLevel="0" collapsed="false">
      <c r="A110" s="461"/>
      <c r="B110" s="40"/>
      <c r="C110" s="394" t="n">
        <v>41640</v>
      </c>
      <c r="D110" s="394" t="n">
        <v>42004</v>
      </c>
      <c r="E110" s="289" t="s">
        <v>240</v>
      </c>
      <c r="F110" s="441" t="e">
        <f aca="false">J110+K110+"#ссыл!+L110"</f>
        <v>#VALUE!</v>
      </c>
      <c r="G110" s="441"/>
      <c r="H110" s="441"/>
      <c r="I110" s="441"/>
      <c r="J110" s="446" t="n">
        <v>0</v>
      </c>
      <c r="K110" s="446" t="n">
        <v>0</v>
      </c>
      <c r="L110" s="446" t="n">
        <v>282.2</v>
      </c>
      <c r="M110" s="446"/>
      <c r="N110" s="446"/>
    </row>
    <row r="111" customFormat="false" ht="31.5" hidden="true" customHeight="false" outlineLevel="0" collapsed="false">
      <c r="A111" s="215"/>
      <c r="B111" s="40"/>
      <c r="C111" s="394"/>
      <c r="D111" s="394"/>
      <c r="E111" s="44" t="s">
        <v>238</v>
      </c>
      <c r="F111" s="441"/>
      <c r="G111" s="441"/>
      <c r="H111" s="441"/>
      <c r="I111" s="441"/>
      <c r="J111" s="446"/>
      <c r="K111" s="446"/>
      <c r="L111" s="446"/>
      <c r="M111" s="446"/>
      <c r="N111" s="446"/>
    </row>
    <row r="112" customFormat="false" ht="18.6" hidden="true" customHeight="true" outlineLevel="0" collapsed="false">
      <c r="A112" s="44" t="s">
        <v>110</v>
      </c>
      <c r="B112" s="44"/>
      <c r="C112" s="442" t="n">
        <v>41640</v>
      </c>
      <c r="D112" s="442" t="n">
        <v>42735</v>
      </c>
      <c r="E112" s="44"/>
      <c r="F112" s="429" t="e">
        <f aca="false">SUM(F106:F111)</f>
        <v>#VALUE!</v>
      </c>
      <c r="G112" s="429"/>
      <c r="H112" s="429"/>
      <c r="I112" s="429"/>
      <c r="J112" s="430" t="n">
        <f aca="false">SUM(J106:J111)</f>
        <v>0</v>
      </c>
      <c r="K112" s="430" t="n">
        <f aca="false">SUM(K106:K111)</f>
        <v>0</v>
      </c>
      <c r="L112" s="429" t="n">
        <f aca="false">SUM(L106:L111)</f>
        <v>784.5</v>
      </c>
      <c r="M112" s="429"/>
      <c r="N112" s="429"/>
    </row>
    <row r="113" customFormat="false" ht="47.25" hidden="true" customHeight="false" outlineLevel="0" collapsed="false">
      <c r="A113" s="289" t="s">
        <v>445</v>
      </c>
      <c r="B113" s="40"/>
      <c r="C113" s="394" t="n">
        <v>41640</v>
      </c>
      <c r="D113" s="394" t="n">
        <v>42004</v>
      </c>
      <c r="E113" s="289" t="s">
        <v>237</v>
      </c>
      <c r="F113" s="441" t="e">
        <f aca="false">J113+K113+"#ссыл!+L113"</f>
        <v>#VALUE!</v>
      </c>
      <c r="G113" s="441"/>
      <c r="H113" s="441"/>
      <c r="I113" s="441"/>
      <c r="J113" s="446" t="n">
        <v>0</v>
      </c>
      <c r="K113" s="446" t="n">
        <v>0</v>
      </c>
      <c r="L113" s="469" t="n">
        <v>0</v>
      </c>
      <c r="M113" s="469"/>
      <c r="N113" s="469"/>
    </row>
    <row r="114" customFormat="false" ht="85.5" hidden="true" customHeight="true" outlineLevel="0" collapsed="false">
      <c r="A114" s="289" t="s">
        <v>446</v>
      </c>
      <c r="B114" s="40"/>
      <c r="C114" s="394"/>
      <c r="D114" s="394"/>
      <c r="E114" s="44" t="s">
        <v>238</v>
      </c>
      <c r="F114" s="441"/>
      <c r="G114" s="441"/>
      <c r="H114" s="441"/>
      <c r="I114" s="441"/>
      <c r="J114" s="446"/>
      <c r="K114" s="446"/>
      <c r="L114" s="469"/>
      <c r="M114" s="469"/>
      <c r="N114" s="469"/>
    </row>
    <row r="115" customFormat="false" ht="19.5" hidden="true" customHeight="true" outlineLevel="0" collapsed="false">
      <c r="A115" s="461"/>
      <c r="B115" s="40" t="s">
        <v>114</v>
      </c>
      <c r="C115" s="394" t="n">
        <v>41640</v>
      </c>
      <c r="D115" s="394" t="n">
        <v>42004</v>
      </c>
      <c r="E115" s="289" t="s">
        <v>239</v>
      </c>
      <c r="F115" s="449"/>
      <c r="G115" s="450" t="s">
        <v>444</v>
      </c>
      <c r="H115" s="450"/>
      <c r="I115" s="429" t="e">
        <f aca="false">I116+I117+I118+I119</f>
        <v>#VALUE!</v>
      </c>
      <c r="J115" s="611" t="n">
        <v>0</v>
      </c>
      <c r="K115" s="448" t="n">
        <v>0</v>
      </c>
      <c r="L115" s="462"/>
      <c r="M115" s="463"/>
      <c r="N115" s="613" t="n">
        <f aca="false">N116+N117+N118+N119</f>
        <v>1472.8</v>
      </c>
    </row>
    <row r="116" customFormat="false" ht="19.5" hidden="true" customHeight="true" outlineLevel="0" collapsed="false">
      <c r="A116" s="461"/>
      <c r="B116" s="40"/>
      <c r="C116" s="394"/>
      <c r="D116" s="394"/>
      <c r="E116" s="289"/>
      <c r="F116" s="432" t="s">
        <v>95</v>
      </c>
      <c r="G116" s="432"/>
      <c r="H116" s="432"/>
      <c r="I116" s="464" t="e">
        <f aca="false">J116+K116++"#ссыл!+N116"</f>
        <v>#VALUE!</v>
      </c>
      <c r="J116" s="446" t="n">
        <v>0</v>
      </c>
      <c r="K116" s="446" t="n">
        <v>0</v>
      </c>
      <c r="L116" s="465" t="s">
        <v>95</v>
      </c>
      <c r="M116" s="466"/>
      <c r="N116" s="466" t="n">
        <v>278.2</v>
      </c>
    </row>
    <row r="117" customFormat="false" ht="19.5" hidden="true" customHeight="true" outlineLevel="0" collapsed="false">
      <c r="A117" s="461"/>
      <c r="B117" s="40"/>
      <c r="C117" s="394"/>
      <c r="D117" s="394"/>
      <c r="E117" s="289"/>
      <c r="F117" s="432" t="s">
        <v>96</v>
      </c>
      <c r="G117" s="432"/>
      <c r="H117" s="432"/>
      <c r="I117" s="441" t="e">
        <f aca="false">J117+K117++"#ссыл!+N117"</f>
        <v>#VALUE!</v>
      </c>
      <c r="J117" s="446" t="n">
        <v>0</v>
      </c>
      <c r="K117" s="446" t="n">
        <v>0</v>
      </c>
      <c r="L117" s="467" t="s">
        <v>96</v>
      </c>
      <c r="M117" s="446"/>
      <c r="N117" s="446" t="n">
        <v>993.7</v>
      </c>
    </row>
    <row r="118" customFormat="false" ht="19.5" hidden="true" customHeight="true" outlineLevel="0" collapsed="false">
      <c r="A118" s="461"/>
      <c r="B118" s="40"/>
      <c r="C118" s="394"/>
      <c r="D118" s="394"/>
      <c r="E118" s="289"/>
      <c r="F118" s="432" t="s">
        <v>97</v>
      </c>
      <c r="G118" s="432"/>
      <c r="H118" s="432"/>
      <c r="I118" s="464" t="e">
        <f aca="false">J118+K118++"#ссыл!+N118"</f>
        <v>#VALUE!</v>
      </c>
      <c r="J118" s="446" t="n">
        <v>0</v>
      </c>
      <c r="K118" s="446" t="n">
        <v>0</v>
      </c>
      <c r="L118" s="467" t="s">
        <v>97</v>
      </c>
      <c r="M118" s="446"/>
      <c r="N118" s="446" t="n">
        <v>200.9</v>
      </c>
    </row>
    <row r="119" customFormat="false" ht="19.5" hidden="true" customHeight="true" outlineLevel="0" collapsed="false">
      <c r="A119" s="461"/>
      <c r="B119" s="40"/>
      <c r="C119" s="394"/>
      <c r="D119" s="394"/>
      <c r="E119" s="44" t="s">
        <v>238</v>
      </c>
      <c r="F119" s="468" t="s">
        <v>62</v>
      </c>
      <c r="G119" s="468"/>
      <c r="H119" s="468"/>
      <c r="I119" s="441" t="e">
        <f aca="false">J119+K119++"#ссыл!+N119"</f>
        <v>#VALUE!</v>
      </c>
      <c r="J119" s="469" t="n">
        <v>0</v>
      </c>
      <c r="K119" s="469" t="n">
        <v>0</v>
      </c>
      <c r="L119" s="470" t="s">
        <v>62</v>
      </c>
      <c r="M119" s="469"/>
      <c r="N119" s="469" t="n">
        <v>0</v>
      </c>
    </row>
    <row r="120" customFormat="false" ht="19.5" hidden="true" customHeight="true" outlineLevel="0" collapsed="false">
      <c r="A120" s="461"/>
      <c r="B120" s="40"/>
      <c r="C120" s="458"/>
      <c r="D120" s="458"/>
      <c r="E120" s="196" t="s">
        <v>475</v>
      </c>
      <c r="F120" s="614" t="s">
        <v>444</v>
      </c>
      <c r="G120" s="614"/>
      <c r="H120" s="614"/>
      <c r="I120" s="429" t="e">
        <f aca="false">I121+I122+I123+I124</f>
        <v>#VALUE!</v>
      </c>
      <c r="J120" s="429" t="n">
        <f aca="false">J121+J122+J123</f>
        <v>0</v>
      </c>
      <c r="K120" s="429" t="n">
        <f aca="false">K121+K122+K123</f>
        <v>0</v>
      </c>
      <c r="L120" s="463"/>
      <c r="M120" s="463"/>
      <c r="N120" s="613" t="n">
        <f aca="false">N121+N122+N123+N124</f>
        <v>1257.1</v>
      </c>
    </row>
    <row r="121" customFormat="false" ht="19.5" hidden="true" customHeight="true" outlineLevel="0" collapsed="false">
      <c r="A121" s="461"/>
      <c r="B121" s="40"/>
      <c r="C121" s="458"/>
      <c r="D121" s="458"/>
      <c r="E121" s="196"/>
      <c r="F121" s="432" t="s">
        <v>95</v>
      </c>
      <c r="G121" s="432"/>
      <c r="H121" s="432"/>
      <c r="I121" s="472" t="e">
        <f aca="false">J121+K121+"#ссыл!++N121"</f>
        <v>#VALUE!</v>
      </c>
      <c r="J121" s="469" t="n">
        <v>0</v>
      </c>
      <c r="K121" s="469" t="n">
        <v>0</v>
      </c>
      <c r="L121" s="467" t="s">
        <v>95</v>
      </c>
      <c r="M121" s="446"/>
      <c r="N121" s="446" t="n">
        <v>226</v>
      </c>
    </row>
    <row r="122" customFormat="false" ht="19.5" hidden="true" customHeight="true" outlineLevel="0" collapsed="false">
      <c r="A122" s="461"/>
      <c r="B122" s="40"/>
      <c r="C122" s="458"/>
      <c r="D122" s="458"/>
      <c r="E122" s="196"/>
      <c r="F122" s="432" t="s">
        <v>96</v>
      </c>
      <c r="G122" s="432"/>
      <c r="H122" s="432"/>
      <c r="I122" s="464" t="e">
        <f aca="false">J122+K122+"#ссыл!++N122"</f>
        <v>#VALUE!</v>
      </c>
      <c r="J122" s="446" t="n">
        <v>0</v>
      </c>
      <c r="K122" s="446" t="n">
        <v>0</v>
      </c>
      <c r="L122" s="467" t="s">
        <v>96</v>
      </c>
      <c r="M122" s="446"/>
      <c r="N122" s="446" t="n">
        <v>818</v>
      </c>
    </row>
    <row r="123" customFormat="false" ht="19.5" hidden="true" customHeight="true" outlineLevel="0" collapsed="false">
      <c r="A123" s="461"/>
      <c r="B123" s="40"/>
      <c r="C123" s="394" t="n">
        <v>41640</v>
      </c>
      <c r="D123" s="394" t="n">
        <v>42004</v>
      </c>
      <c r="E123" s="196"/>
      <c r="F123" s="432" t="s">
        <v>97</v>
      </c>
      <c r="G123" s="432"/>
      <c r="H123" s="432"/>
      <c r="I123" s="472" t="e">
        <f aca="false">J123+K123+"#ссыл!++N123"</f>
        <v>#VALUE!</v>
      </c>
      <c r="J123" s="446" t="n">
        <v>0</v>
      </c>
      <c r="K123" s="446" t="n">
        <v>0</v>
      </c>
      <c r="L123" s="467" t="s">
        <v>97</v>
      </c>
      <c r="M123" s="446"/>
      <c r="N123" s="446" t="n">
        <v>213.1</v>
      </c>
    </row>
    <row r="124" customFormat="false" ht="19.5" hidden="true" customHeight="true" outlineLevel="0" collapsed="false">
      <c r="A124" s="461"/>
      <c r="B124" s="40"/>
      <c r="C124" s="394"/>
      <c r="D124" s="394"/>
      <c r="E124" s="196"/>
      <c r="F124" s="468" t="s">
        <v>62</v>
      </c>
      <c r="G124" s="468"/>
      <c r="H124" s="468"/>
      <c r="I124" s="464" t="e">
        <f aca="false">J124+K124+"#ссыл!++N124"</f>
        <v>#VALUE!</v>
      </c>
      <c r="J124" s="466" t="n">
        <v>0</v>
      </c>
      <c r="K124" s="466" t="n">
        <v>0</v>
      </c>
      <c r="L124" s="467" t="s">
        <v>62</v>
      </c>
      <c r="M124" s="446"/>
      <c r="N124" s="465" t="n">
        <v>0</v>
      </c>
    </row>
    <row r="125" customFormat="false" ht="18.6" hidden="true" customHeight="true" outlineLevel="0" collapsed="false">
      <c r="A125" s="45" t="s">
        <v>110</v>
      </c>
      <c r="B125" s="44"/>
      <c r="C125" s="442" t="n">
        <v>41640</v>
      </c>
      <c r="D125" s="442" t="n">
        <v>42735</v>
      </c>
      <c r="E125" s="44"/>
      <c r="F125" s="429" t="e">
        <f aca="false">I120+I115+F113</f>
        <v>#VALUE!</v>
      </c>
      <c r="G125" s="429"/>
      <c r="H125" s="429"/>
      <c r="I125" s="429"/>
      <c r="J125" s="430" t="n">
        <f aca="false">J113+J115+J120</f>
        <v>0</v>
      </c>
      <c r="K125" s="430" t="n">
        <f aca="false">K113+K115+K120</f>
        <v>0</v>
      </c>
      <c r="L125" s="429" t="n">
        <f aca="false">N120+N115+L113</f>
        <v>2729.9</v>
      </c>
      <c r="M125" s="429"/>
      <c r="N125" s="429"/>
    </row>
    <row r="126" customFormat="false" ht="15.75" hidden="true" customHeight="true" outlineLevel="0" collapsed="false">
      <c r="A126" s="289" t="s">
        <v>69</v>
      </c>
      <c r="B126" s="40" t="s">
        <v>447</v>
      </c>
      <c r="C126" s="394" t="n">
        <v>41640</v>
      </c>
      <c r="D126" s="394" t="n">
        <v>42004</v>
      </c>
      <c r="E126" s="289" t="s">
        <v>237</v>
      </c>
      <c r="F126" s="414" t="e">
        <f aca="false">F133</f>
        <v>#VALUE!</v>
      </c>
      <c r="G126" s="414"/>
      <c r="H126" s="414"/>
      <c r="I126" s="414"/>
      <c r="J126" s="414" t="n">
        <f aca="false">J133</f>
        <v>0</v>
      </c>
      <c r="K126" s="414" t="n">
        <f aca="false">K133</f>
        <v>0</v>
      </c>
      <c r="L126" s="615" t="n">
        <f aca="false">L133</f>
        <v>832.375</v>
      </c>
      <c r="M126" s="615"/>
      <c r="N126" s="615"/>
    </row>
    <row r="127" customFormat="false" ht="79.5" hidden="true" customHeight="true" outlineLevel="0" collapsed="false">
      <c r="A127" s="157" t="s">
        <v>71</v>
      </c>
      <c r="B127" s="40"/>
      <c r="C127" s="394"/>
      <c r="D127" s="394"/>
      <c r="E127" s="44" t="s">
        <v>238</v>
      </c>
      <c r="F127" s="414"/>
      <c r="G127" s="414"/>
      <c r="H127" s="414"/>
      <c r="I127" s="414"/>
      <c r="J127" s="414"/>
      <c r="K127" s="414"/>
      <c r="L127" s="615"/>
      <c r="M127" s="615"/>
      <c r="N127" s="615"/>
    </row>
    <row r="128" customFormat="false" ht="15.75" hidden="true" customHeight="false" outlineLevel="0" collapsed="false">
      <c r="A128" s="157"/>
      <c r="B128" s="40"/>
      <c r="C128" s="394" t="n">
        <v>41640</v>
      </c>
      <c r="D128" s="394" t="n">
        <v>42004</v>
      </c>
      <c r="E128" s="289" t="s">
        <v>239</v>
      </c>
      <c r="F128" s="414" t="e">
        <f aca="false">F135</f>
        <v>#VALUE!</v>
      </c>
      <c r="G128" s="414"/>
      <c r="H128" s="414"/>
      <c r="I128" s="414"/>
      <c r="J128" s="414" t="n">
        <f aca="false">J135</f>
        <v>0</v>
      </c>
      <c r="K128" s="414" t="n">
        <f aca="false">K135</f>
        <v>0</v>
      </c>
      <c r="L128" s="414" t="n">
        <f aca="false">L135</f>
        <v>1057.2</v>
      </c>
      <c r="M128" s="414"/>
      <c r="N128" s="414"/>
    </row>
    <row r="129" customFormat="false" ht="31.5" hidden="true" customHeight="false" outlineLevel="0" collapsed="false">
      <c r="A129" s="157"/>
      <c r="B129" s="40"/>
      <c r="C129" s="394"/>
      <c r="D129" s="394"/>
      <c r="E129" s="44" t="s">
        <v>238</v>
      </c>
      <c r="F129" s="414"/>
      <c r="G129" s="414"/>
      <c r="H129" s="414"/>
      <c r="I129" s="414"/>
      <c r="J129" s="414"/>
      <c r="K129" s="414"/>
      <c r="L129" s="414"/>
      <c r="M129" s="414"/>
      <c r="N129" s="414"/>
    </row>
    <row r="130" customFormat="false" ht="15.75" hidden="true" customHeight="false" outlineLevel="0" collapsed="false">
      <c r="A130" s="157"/>
      <c r="B130" s="40"/>
      <c r="C130" s="394" t="n">
        <v>41640</v>
      </c>
      <c r="D130" s="394" t="n">
        <v>42004</v>
      </c>
      <c r="E130" s="289" t="s">
        <v>240</v>
      </c>
      <c r="F130" s="414" t="e">
        <f aca="false">F137</f>
        <v>#VALUE!</v>
      </c>
      <c r="G130" s="414"/>
      <c r="H130" s="414"/>
      <c r="I130" s="414"/>
      <c r="J130" s="414" t="n">
        <f aca="false">J137</f>
        <v>0</v>
      </c>
      <c r="K130" s="414" t="n">
        <f aca="false">K137</f>
        <v>0</v>
      </c>
      <c r="L130" s="414" t="n">
        <f aca="false">L137</f>
        <v>1013.1</v>
      </c>
      <c r="M130" s="414"/>
      <c r="N130" s="414"/>
    </row>
    <row r="131" customFormat="false" ht="31.5" hidden="true" customHeight="false" outlineLevel="0" collapsed="false">
      <c r="A131" s="215"/>
      <c r="B131" s="40"/>
      <c r="C131" s="394"/>
      <c r="D131" s="394"/>
      <c r="E131" s="44" t="s">
        <v>238</v>
      </c>
      <c r="F131" s="414"/>
      <c r="G131" s="414"/>
      <c r="H131" s="414"/>
      <c r="I131" s="414"/>
      <c r="J131" s="414"/>
      <c r="K131" s="414"/>
      <c r="L131" s="414"/>
      <c r="M131" s="414"/>
      <c r="N131" s="414"/>
    </row>
    <row r="132" customFormat="false" ht="18.6" hidden="true" customHeight="true" outlineLevel="0" collapsed="false">
      <c r="A132" s="44" t="s">
        <v>94</v>
      </c>
      <c r="B132" s="44"/>
      <c r="C132" s="442" t="n">
        <v>41640</v>
      </c>
      <c r="D132" s="442" t="n">
        <v>42735</v>
      </c>
      <c r="E132" s="44"/>
      <c r="F132" s="429" t="e">
        <f aca="false">SUM(F126:F131)</f>
        <v>#VALUE!</v>
      </c>
      <c r="G132" s="429"/>
      <c r="H132" s="429"/>
      <c r="I132" s="429"/>
      <c r="J132" s="430" t="n">
        <f aca="false">SUM(J126:J131)</f>
        <v>0</v>
      </c>
      <c r="K132" s="430" t="n">
        <f aca="false">SUM(K126:K131)</f>
        <v>0</v>
      </c>
      <c r="L132" s="429" t="n">
        <f aca="false">SUM(L126:L131)</f>
        <v>2902.675</v>
      </c>
      <c r="M132" s="429"/>
      <c r="N132" s="429"/>
    </row>
    <row r="133" customFormat="false" ht="31.5" hidden="true" customHeight="true" outlineLevel="0" collapsed="false">
      <c r="A133" s="289" t="s">
        <v>72</v>
      </c>
      <c r="B133" s="40" t="s">
        <v>447</v>
      </c>
      <c r="C133" s="394" t="n">
        <v>41640</v>
      </c>
      <c r="D133" s="394" t="n">
        <v>42004</v>
      </c>
      <c r="E133" s="289" t="s">
        <v>237</v>
      </c>
      <c r="F133" s="441" t="e">
        <f aca="false">J133+K133+"#ссыл!+L133"</f>
        <v>#VALUE!</v>
      </c>
      <c r="G133" s="441"/>
      <c r="H133" s="441"/>
      <c r="I133" s="441"/>
      <c r="J133" s="473" t="n">
        <v>0</v>
      </c>
      <c r="K133" s="473" t="n">
        <v>0</v>
      </c>
      <c r="L133" s="446" t="n">
        <v>832.375</v>
      </c>
      <c r="M133" s="446"/>
      <c r="N133" s="446"/>
    </row>
    <row r="134" customFormat="false" ht="189" hidden="true" customHeight="false" outlineLevel="0" collapsed="false">
      <c r="A134" s="289" t="s">
        <v>448</v>
      </c>
      <c r="B134" s="40"/>
      <c r="C134" s="394"/>
      <c r="D134" s="394"/>
      <c r="E134" s="44" t="s">
        <v>238</v>
      </c>
      <c r="F134" s="441"/>
      <c r="G134" s="441"/>
      <c r="H134" s="441"/>
      <c r="I134" s="441"/>
      <c r="J134" s="473"/>
      <c r="K134" s="473"/>
      <c r="L134" s="446"/>
      <c r="M134" s="446"/>
      <c r="N134" s="446"/>
    </row>
    <row r="135" customFormat="false" ht="15.75" hidden="true" customHeight="false" outlineLevel="0" collapsed="false">
      <c r="A135" s="461"/>
      <c r="B135" s="40"/>
      <c r="C135" s="394" t="n">
        <v>41640</v>
      </c>
      <c r="D135" s="394" t="n">
        <v>42004</v>
      </c>
      <c r="E135" s="289" t="s">
        <v>239</v>
      </c>
      <c r="F135" s="441" t="e">
        <f aca="false">J135+K135+"#ссыл!+L135"</f>
        <v>#VALUE!</v>
      </c>
      <c r="G135" s="441"/>
      <c r="H135" s="441"/>
      <c r="I135" s="441"/>
      <c r="J135" s="473" t="n">
        <v>0</v>
      </c>
      <c r="K135" s="473" t="n">
        <v>0</v>
      </c>
      <c r="L135" s="446" t="n">
        <v>1057.2</v>
      </c>
      <c r="M135" s="446"/>
      <c r="N135" s="446"/>
    </row>
    <row r="136" customFormat="false" ht="31.5" hidden="true" customHeight="false" outlineLevel="0" collapsed="false">
      <c r="A136" s="461"/>
      <c r="B136" s="40"/>
      <c r="C136" s="394"/>
      <c r="D136" s="394"/>
      <c r="E136" s="44" t="s">
        <v>238</v>
      </c>
      <c r="F136" s="441"/>
      <c r="G136" s="441"/>
      <c r="H136" s="441"/>
      <c r="I136" s="441"/>
      <c r="J136" s="473"/>
      <c r="K136" s="473"/>
      <c r="L136" s="446"/>
      <c r="M136" s="446"/>
      <c r="N136" s="446"/>
    </row>
    <row r="137" customFormat="false" ht="15.75" hidden="true" customHeight="false" outlineLevel="0" collapsed="false">
      <c r="A137" s="461"/>
      <c r="B137" s="40"/>
      <c r="C137" s="394" t="n">
        <v>41640</v>
      </c>
      <c r="D137" s="394" t="n">
        <v>42004</v>
      </c>
      <c r="E137" s="289" t="s">
        <v>240</v>
      </c>
      <c r="F137" s="441" t="e">
        <f aca="false">J137+K137+"#ссыл!+L137"</f>
        <v>#VALUE!</v>
      </c>
      <c r="G137" s="441"/>
      <c r="H137" s="441"/>
      <c r="I137" s="441"/>
      <c r="J137" s="473" t="n">
        <v>0</v>
      </c>
      <c r="K137" s="473" t="n">
        <v>0</v>
      </c>
      <c r="L137" s="446" t="n">
        <v>1013.1</v>
      </c>
      <c r="M137" s="446"/>
      <c r="N137" s="446"/>
    </row>
    <row r="138" customFormat="false" ht="31.5" hidden="true" customHeight="false" outlineLevel="0" collapsed="false">
      <c r="A138" s="215"/>
      <c r="B138" s="40"/>
      <c r="C138" s="394"/>
      <c r="D138" s="394"/>
      <c r="E138" s="44" t="s">
        <v>238</v>
      </c>
      <c r="F138" s="441"/>
      <c r="G138" s="441"/>
      <c r="H138" s="441"/>
      <c r="I138" s="441"/>
      <c r="J138" s="473"/>
      <c r="K138" s="473"/>
      <c r="L138" s="446"/>
      <c r="M138" s="446"/>
      <c r="N138" s="446"/>
    </row>
    <row r="139" customFormat="false" ht="18.6" hidden="true" customHeight="true" outlineLevel="0" collapsed="false">
      <c r="A139" s="44" t="s">
        <v>94</v>
      </c>
      <c r="B139" s="44"/>
      <c r="C139" s="442" t="n">
        <v>41640</v>
      </c>
      <c r="D139" s="442" t="n">
        <v>42735</v>
      </c>
      <c r="E139" s="44"/>
      <c r="F139" s="429" t="e">
        <f aca="false">SUM(F133:F138)</f>
        <v>#VALUE!</v>
      </c>
      <c r="G139" s="429"/>
      <c r="H139" s="429"/>
      <c r="I139" s="429"/>
      <c r="J139" s="430"/>
      <c r="K139" s="430"/>
      <c r="L139" s="429" t="n">
        <f aca="false">SUM(L133:L138)</f>
        <v>2902.675</v>
      </c>
      <c r="M139" s="429"/>
      <c r="N139" s="429"/>
    </row>
    <row r="140" customFormat="false" ht="15.75" hidden="true" customHeight="false" outlineLevel="0" collapsed="false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customFormat="false" ht="15.75" hidden="true" customHeight="false" outlineLevel="0" collapsed="false">
      <c r="A141" s="383"/>
    </row>
    <row r="142" customFormat="false" ht="15.75" hidden="true" customHeight="false" outlineLevel="0" collapsed="false">
      <c r="A142" s="392" t="s">
        <v>118</v>
      </c>
      <c r="B142" s="392"/>
      <c r="C142" s="392"/>
      <c r="D142" s="392"/>
      <c r="E142" s="392"/>
      <c r="F142" s="392"/>
      <c r="G142" s="392"/>
    </row>
    <row r="143" customFormat="false" ht="15.75" hidden="true" customHeight="false" outlineLevel="0" collapsed="false">
      <c r="A143" s="392" t="s">
        <v>119</v>
      </c>
      <c r="B143" s="392"/>
      <c r="C143" s="392"/>
      <c r="D143" s="392"/>
      <c r="E143" s="392"/>
      <c r="F143" s="392"/>
      <c r="G143" s="392"/>
    </row>
    <row r="144" customFormat="false" ht="15.75" hidden="true" customHeight="false" outlineLevel="0" collapsed="false">
      <c r="A144" s="392" t="s">
        <v>120</v>
      </c>
      <c r="B144" s="392"/>
      <c r="C144" s="392"/>
      <c r="D144" s="392"/>
      <c r="E144" s="392"/>
      <c r="F144" s="392"/>
      <c r="G144" s="392"/>
      <c r="H144" s="392"/>
      <c r="I144" s="392"/>
    </row>
    <row r="145" customFormat="false" ht="15" hidden="true" customHeight="false" outlineLevel="0" collapsed="false">
      <c r="A145" s="616" t="s">
        <v>121</v>
      </c>
    </row>
    <row r="146" customFormat="false" ht="15" hidden="true" customHeight="false" outlineLevel="0" collapsed="false">
      <c r="A146" s="616" t="s">
        <v>122</v>
      </c>
    </row>
    <row r="147" customFormat="false" ht="15" hidden="true" customHeight="true" outlineLevel="0" collapsed="false">
      <c r="A147" s="151" t="s">
        <v>3</v>
      </c>
      <c r="B147" s="151" t="s">
        <v>123</v>
      </c>
      <c r="C147" s="152" t="s">
        <v>124</v>
      </c>
      <c r="D147" s="152"/>
      <c r="E147" s="152"/>
      <c r="F147" s="152"/>
      <c r="G147" s="152"/>
      <c r="H147" s="152"/>
      <c r="I147" s="152" t="s">
        <v>125</v>
      </c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</row>
    <row r="148" customFormat="false" ht="15" hidden="true" customHeight="true" outlineLevel="0" collapsed="false">
      <c r="A148" s="155" t="s">
        <v>9</v>
      </c>
      <c r="B148" s="155" t="s">
        <v>126</v>
      </c>
      <c r="C148" s="156" t="s">
        <v>127</v>
      </c>
      <c r="D148" s="156"/>
      <c r="E148" s="156"/>
      <c r="F148" s="156"/>
      <c r="G148" s="156"/>
      <c r="H148" s="156"/>
      <c r="I148" s="156" t="s">
        <v>128</v>
      </c>
      <c r="J148" s="156"/>
      <c r="K148" s="156"/>
      <c r="L148" s="156"/>
      <c r="M148" s="156"/>
      <c r="N148" s="156"/>
      <c r="O148" s="156" t="s">
        <v>129</v>
      </c>
      <c r="P148" s="156"/>
      <c r="Q148" s="156"/>
      <c r="R148" s="156"/>
      <c r="S148" s="156"/>
      <c r="T148" s="156"/>
      <c r="U148" s="156"/>
    </row>
    <row r="149" customFormat="false" ht="15.75" hidden="true" customHeight="true" outlineLevel="0" collapsed="false">
      <c r="A149" s="461"/>
      <c r="B149" s="155" t="s">
        <v>130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61" t="s">
        <v>131</v>
      </c>
      <c r="P149" s="161"/>
      <c r="Q149" s="161"/>
      <c r="R149" s="161"/>
      <c r="S149" s="161"/>
      <c r="T149" s="161"/>
      <c r="U149" s="161"/>
    </row>
    <row r="150" customFormat="false" ht="15" hidden="true" customHeight="true" outlineLevel="0" collapsed="false">
      <c r="A150" s="461"/>
      <c r="B150" s="461"/>
      <c r="C150" s="28" t="s">
        <v>132</v>
      </c>
      <c r="D150" s="28"/>
      <c r="E150" s="28"/>
      <c r="F150" s="28"/>
      <c r="G150" s="28"/>
      <c r="H150" s="28"/>
      <c r="I150" s="28" t="s">
        <v>132</v>
      </c>
      <c r="J150" s="28"/>
      <c r="K150" s="28"/>
      <c r="L150" s="28"/>
      <c r="M150" s="28"/>
      <c r="N150" s="28"/>
      <c r="O150" s="152"/>
      <c r="P150" s="152"/>
      <c r="Q150" s="152"/>
      <c r="R150" s="152"/>
      <c r="S150" s="152"/>
      <c r="T150" s="152"/>
      <c r="U150" s="152"/>
    </row>
    <row r="151" customFormat="false" ht="15.75" hidden="true" customHeight="true" outlineLevel="0" collapsed="false">
      <c r="A151" s="461"/>
      <c r="B151" s="461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161" t="s">
        <v>132</v>
      </c>
      <c r="P151" s="161"/>
      <c r="Q151" s="161"/>
      <c r="R151" s="161"/>
      <c r="S151" s="161"/>
      <c r="T151" s="161"/>
      <c r="U151" s="161"/>
    </row>
    <row r="152" customFormat="false" ht="15" hidden="true" customHeight="true" outlineLevel="0" collapsed="false">
      <c r="A152" s="461"/>
      <c r="B152" s="461"/>
      <c r="C152" s="28" t="s">
        <v>133</v>
      </c>
      <c r="D152" s="28" t="s">
        <v>134</v>
      </c>
      <c r="E152" s="28"/>
      <c r="F152" s="28" t="s">
        <v>135</v>
      </c>
      <c r="G152" s="28" t="s">
        <v>136</v>
      </c>
      <c r="H152" s="28" t="s">
        <v>137</v>
      </c>
      <c r="I152" s="28" t="s">
        <v>133</v>
      </c>
      <c r="J152" s="28"/>
      <c r="K152" s="28" t="s">
        <v>134</v>
      </c>
      <c r="L152" s="28" t="s">
        <v>136</v>
      </c>
      <c r="M152" s="28" t="s">
        <v>137</v>
      </c>
      <c r="N152" s="28"/>
      <c r="O152" s="155"/>
      <c r="P152" s="28" t="s">
        <v>134</v>
      </c>
      <c r="Q152" s="28"/>
      <c r="R152" s="28" t="s">
        <v>135</v>
      </c>
      <c r="S152" s="28" t="s">
        <v>136</v>
      </c>
      <c r="T152" s="28" t="s">
        <v>137</v>
      </c>
      <c r="U152" s="28"/>
    </row>
    <row r="153" customFormat="false" ht="63.75" hidden="true" customHeight="false" outlineLevel="0" collapsed="false">
      <c r="A153" s="461"/>
      <c r="B153" s="46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33" t="s">
        <v>138</v>
      </c>
      <c r="P153" s="28"/>
      <c r="Q153" s="28"/>
      <c r="R153" s="28"/>
      <c r="S153" s="28"/>
      <c r="T153" s="28"/>
      <c r="U153" s="28"/>
    </row>
    <row r="154" customFormat="false" ht="120" hidden="true" customHeight="false" outlineLevel="0" collapsed="false">
      <c r="A154" s="209" t="n">
        <v>1</v>
      </c>
      <c r="B154" s="496" t="s">
        <v>139</v>
      </c>
      <c r="C154" s="165" t="n">
        <f aca="false">J37</f>
        <v>0</v>
      </c>
      <c r="D154" s="166" t="n">
        <f aca="false">K37</f>
        <v>0</v>
      </c>
      <c r="E154" s="166"/>
      <c r="F154" s="165" t="n">
        <f aca="false">"#ссыл!"</f>
        <v>0</v>
      </c>
      <c r="G154" s="173" t="n">
        <f aca="false">N37</f>
        <v>1087.575</v>
      </c>
      <c r="H154" s="617" t="n">
        <v>0</v>
      </c>
      <c r="I154" s="166" t="n">
        <f aca="false">J42</f>
        <v>0</v>
      </c>
      <c r="J154" s="166"/>
      <c r="K154" s="167" t="n">
        <f aca="false">K42</f>
        <v>0</v>
      </c>
      <c r="L154" s="167" t="n">
        <f aca="false">N42</f>
        <v>2514.19</v>
      </c>
      <c r="M154" s="169" t="n">
        <v>0</v>
      </c>
      <c r="N154" s="169"/>
      <c r="O154" s="170" t="n">
        <f aca="false">J47</f>
        <v>0</v>
      </c>
      <c r="P154" s="171" t="n">
        <f aca="false">K47</f>
        <v>0</v>
      </c>
      <c r="Q154" s="171"/>
      <c r="R154" s="165" t="n">
        <f aca="false">"#ссыл!"</f>
        <v>0</v>
      </c>
      <c r="S154" s="167" t="n">
        <f aca="false">N47</f>
        <v>1509.3</v>
      </c>
      <c r="T154" s="169" t="n">
        <v>0</v>
      </c>
      <c r="U154" s="169"/>
    </row>
    <row r="155" customFormat="false" ht="68.65" hidden="true" customHeight="true" outlineLevel="0" collapsed="false">
      <c r="A155" s="35" t="n">
        <v>2</v>
      </c>
      <c r="B155" s="32" t="s">
        <v>140</v>
      </c>
      <c r="C155" s="170" t="n">
        <f aca="false">J34</f>
        <v>0</v>
      </c>
      <c r="D155" s="172" t="n">
        <f aca="false">K34</f>
        <v>14079.15</v>
      </c>
      <c r="E155" s="172"/>
      <c r="F155" s="170" t="n">
        <f aca="false">"#ссыл!"</f>
        <v>0</v>
      </c>
      <c r="G155" s="173" t="n">
        <f aca="false">N34</f>
        <v>1408</v>
      </c>
      <c r="H155" s="617" t="n">
        <v>0</v>
      </c>
      <c r="I155" s="166" t="n">
        <f aca="false">J39</f>
        <v>0</v>
      </c>
      <c r="J155" s="166"/>
      <c r="K155" s="167" t="n">
        <f aca="false">K39</f>
        <v>0</v>
      </c>
      <c r="L155" s="167" t="n">
        <f aca="false">N39</f>
        <v>19069.2</v>
      </c>
      <c r="M155" s="169" t="n">
        <v>0</v>
      </c>
      <c r="N155" s="169"/>
      <c r="O155" s="170" t="n">
        <f aca="false">J44</f>
        <v>0</v>
      </c>
      <c r="P155" s="174" t="n">
        <f aca="false">K44</f>
        <v>0</v>
      </c>
      <c r="Q155" s="174"/>
      <c r="R155" s="170" t="n">
        <f aca="false">"#ссыл!"</f>
        <v>0</v>
      </c>
      <c r="S155" s="167" t="n">
        <f aca="false">N44</f>
        <v>18714</v>
      </c>
      <c r="T155" s="169" t="n">
        <v>0</v>
      </c>
      <c r="U155" s="169"/>
    </row>
    <row r="156" customFormat="false" ht="75" hidden="true" customHeight="false" outlineLevel="0" collapsed="false">
      <c r="A156" s="35" t="n">
        <v>3</v>
      </c>
      <c r="B156" s="32" t="s">
        <v>141</v>
      </c>
      <c r="C156" s="170" t="n">
        <f aca="false">J35</f>
        <v>0</v>
      </c>
      <c r="D156" s="166" t="n">
        <f aca="false">K35</f>
        <v>0</v>
      </c>
      <c r="E156" s="166"/>
      <c r="F156" s="170" t="n">
        <f aca="false">"#ссыл!"</f>
        <v>0</v>
      </c>
      <c r="G156" s="173" t="n">
        <f aca="false">N35</f>
        <v>0</v>
      </c>
      <c r="H156" s="617" t="n">
        <v>0</v>
      </c>
      <c r="I156" s="166" t="n">
        <f aca="false">J40</f>
        <v>0</v>
      </c>
      <c r="J156" s="166"/>
      <c r="K156" s="167" t="n">
        <f aca="false">K40</f>
        <v>1156.4</v>
      </c>
      <c r="L156" s="167" t="n">
        <f aca="false">N40</f>
        <v>17814.84</v>
      </c>
      <c r="M156" s="169" t="n">
        <v>0</v>
      </c>
      <c r="N156" s="169"/>
      <c r="O156" s="170" t="n">
        <f aca="false">J45</f>
        <v>0</v>
      </c>
      <c r="P156" s="174" t="n">
        <f aca="false">K45</f>
        <v>0</v>
      </c>
      <c r="Q156" s="174"/>
      <c r="R156" s="170" t="n">
        <f aca="false">"#ссыл!"</f>
        <v>0</v>
      </c>
      <c r="S156" s="167" t="n">
        <f aca="false">N45</f>
        <v>18466</v>
      </c>
      <c r="T156" s="169" t="n">
        <v>0</v>
      </c>
      <c r="U156" s="169"/>
    </row>
    <row r="157" customFormat="false" ht="108.95" hidden="true" customHeight="true" outlineLevel="0" collapsed="false">
      <c r="A157" s="35" t="n">
        <v>4</v>
      </c>
      <c r="B157" s="32" t="s">
        <v>142</v>
      </c>
      <c r="C157" s="170" t="n">
        <f aca="false">J36</f>
        <v>0</v>
      </c>
      <c r="D157" s="166" t="n">
        <f aca="false">K36</f>
        <v>3113.89</v>
      </c>
      <c r="E157" s="166"/>
      <c r="F157" s="167" t="n">
        <f aca="false">"#ссыл!"</f>
        <v>0</v>
      </c>
      <c r="G157" s="173" t="n">
        <f aca="false">N36</f>
        <v>533.889</v>
      </c>
      <c r="H157" s="617" t="n">
        <v>0</v>
      </c>
      <c r="I157" s="166" t="n">
        <f aca="false">J41</f>
        <v>0</v>
      </c>
      <c r="J157" s="166"/>
      <c r="K157" s="167" t="n">
        <f aca="false">K41</f>
        <v>3623.99</v>
      </c>
      <c r="L157" s="167" t="n">
        <f aca="false">N41</f>
        <v>16855.3</v>
      </c>
      <c r="M157" s="169" t="n">
        <v>0</v>
      </c>
      <c r="N157" s="169"/>
      <c r="O157" s="170" t="n">
        <f aca="false">J46</f>
        <v>0</v>
      </c>
      <c r="P157" s="174" t="n">
        <f aca="false">K46</f>
        <v>0</v>
      </c>
      <c r="Q157" s="174"/>
      <c r="R157" s="170" t="n">
        <f aca="false">"#ссыл!"</f>
        <v>0</v>
      </c>
      <c r="S157" s="167" t="n">
        <f aca="false">N46</f>
        <v>18718.1</v>
      </c>
      <c r="T157" s="169" t="n">
        <v>0</v>
      </c>
      <c r="U157" s="169"/>
    </row>
    <row r="158" customFormat="false" ht="15.75" hidden="true" customHeight="false" outlineLevel="0" collapsed="false">
      <c r="A158" s="44"/>
      <c r="B158" s="44" t="s">
        <v>94</v>
      </c>
      <c r="C158" s="176" t="n">
        <f aca="false">C157+C156+C155+C154</f>
        <v>0</v>
      </c>
      <c r="D158" s="177" t="n">
        <f aca="false">D157+D156+D155+D154</f>
        <v>17193.04</v>
      </c>
      <c r="E158" s="177"/>
      <c r="F158" s="176" t="n">
        <f aca="false">F157+F156+F155+F154</f>
        <v>0</v>
      </c>
      <c r="G158" s="179" t="n">
        <f aca="false">G157+G156+G155+G154</f>
        <v>3029.464</v>
      </c>
      <c r="H158" s="182" t="n">
        <f aca="false">H157+H156+H155+H154</f>
        <v>0</v>
      </c>
      <c r="I158" s="178" t="n">
        <f aca="false">I157+I156+I155+I154</f>
        <v>0</v>
      </c>
      <c r="J158" s="178"/>
      <c r="K158" s="179" t="n">
        <f aca="false">K157+K156+K155+K154</f>
        <v>4780.39</v>
      </c>
      <c r="L158" s="179" t="n">
        <f aca="false">L157+L156+L155+L154</f>
        <v>56253.53</v>
      </c>
      <c r="M158" s="181" t="n">
        <f aca="false">M157+M156+M155+M154</f>
        <v>0</v>
      </c>
      <c r="N158" s="181"/>
      <c r="O158" s="182" t="n">
        <f aca="false">O157+O156+O155+O154</f>
        <v>0</v>
      </c>
      <c r="P158" s="183" t="n">
        <f aca="false">P157+P156+P155+P154</f>
        <v>0</v>
      </c>
      <c r="Q158" s="183"/>
      <c r="R158" s="184" t="n">
        <f aca="false">R157+R156+R155+R154</f>
        <v>0</v>
      </c>
      <c r="S158" s="179" t="n">
        <f aca="false">S157+S156+S155+S154</f>
        <v>57407.4</v>
      </c>
      <c r="T158" s="181" t="n">
        <f aca="false">T157+T156+T155+T154</f>
        <v>0</v>
      </c>
      <c r="U158" s="181"/>
    </row>
    <row r="159" customFormat="false" ht="15.2" hidden="true" customHeight="true" outlineLevel="0" collapsed="false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46"/>
    </row>
    <row r="160" customFormat="false" ht="16.5" hidden="true" customHeight="true" outlineLevel="0" collapsed="false">
      <c r="A160" s="189" t="s">
        <v>143</v>
      </c>
      <c r="B160" s="189"/>
      <c r="C160" s="189"/>
      <c r="D160" s="146"/>
      <c r="E160" s="190"/>
      <c r="F160" s="190"/>
      <c r="G160" s="190"/>
      <c r="H160" s="189"/>
      <c r="I160" s="189"/>
      <c r="J160" s="190"/>
      <c r="K160" s="190"/>
      <c r="L160" s="189"/>
      <c r="M160" s="189"/>
      <c r="N160" s="190"/>
      <c r="O160" s="190"/>
      <c r="P160" s="190"/>
      <c r="Q160" s="190"/>
      <c r="R160" s="190"/>
      <c r="S160" s="190"/>
      <c r="T160" s="190"/>
      <c r="U160" s="146"/>
    </row>
    <row r="161" customFormat="false" ht="15.75" hidden="true" customHeight="true" outlineLevel="0" collapsed="false">
      <c r="A161" s="189"/>
      <c r="B161" s="189"/>
      <c r="C161" s="189"/>
      <c r="D161" s="146"/>
      <c r="E161" s="192" t="s">
        <v>144</v>
      </c>
      <c r="F161" s="192"/>
      <c r="G161" s="192"/>
      <c r="H161" s="189"/>
      <c r="I161" s="189"/>
      <c r="J161" s="192" t="s">
        <v>145</v>
      </c>
      <c r="K161" s="192"/>
      <c r="L161" s="189"/>
      <c r="M161" s="189"/>
      <c r="N161" s="192"/>
      <c r="O161" s="192"/>
      <c r="P161" s="192"/>
      <c r="Q161" s="192" t="s">
        <v>146</v>
      </c>
      <c r="R161" s="192"/>
      <c r="S161" s="192"/>
      <c r="T161" s="192"/>
      <c r="U161" s="146"/>
    </row>
    <row r="162" customFormat="false" ht="15.75" hidden="true" customHeight="false" outlineLevel="0" collapsed="false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</row>
    <row r="163" customFormat="false" ht="15.75" hidden="true" customHeight="false" outlineLevel="0" collapsed="false">
      <c r="A163" s="490"/>
    </row>
    <row r="164" customFormat="false" ht="15.75" hidden="true" customHeight="false" outlineLevel="0" collapsed="false">
      <c r="A164" s="392" t="s">
        <v>147</v>
      </c>
      <c r="B164" s="392"/>
      <c r="C164" s="392"/>
      <c r="D164" s="392"/>
      <c r="E164" s="392"/>
      <c r="F164" s="392"/>
      <c r="G164" s="392"/>
    </row>
    <row r="165" customFormat="false" ht="15.75" hidden="true" customHeight="false" outlineLevel="0" collapsed="false">
      <c r="A165" s="490"/>
    </row>
    <row r="166" customFormat="false" ht="15.75" hidden="true" customHeight="false" outlineLevel="0" collapsed="false">
      <c r="A166" s="391"/>
    </row>
    <row r="167" customFormat="false" ht="15.75" hidden="true" customHeight="false" outlineLevel="0" collapsed="false">
      <c r="A167" s="392" t="s">
        <v>1</v>
      </c>
      <c r="B167" s="392"/>
      <c r="C167" s="392"/>
      <c r="D167" s="392"/>
      <c r="E167" s="392"/>
      <c r="F167" s="392"/>
      <c r="G167" s="392"/>
    </row>
    <row r="168" customFormat="false" ht="15.75" hidden="true" customHeight="false" outlineLevel="0" collapsed="false">
      <c r="A168" s="392" t="s">
        <v>148</v>
      </c>
      <c r="B168" s="392"/>
      <c r="C168" s="392"/>
      <c r="D168" s="392"/>
      <c r="E168" s="392"/>
      <c r="F168" s="392"/>
      <c r="G168" s="392"/>
    </row>
    <row r="169" customFormat="false" ht="15.75" hidden="true" customHeight="false" outlineLevel="0" collapsed="false">
      <c r="A169" s="391"/>
    </row>
    <row r="170" customFormat="false" ht="31.5" hidden="true" customHeight="true" outlineLevel="0" collapsed="false">
      <c r="A170" s="491" t="s">
        <v>149</v>
      </c>
      <c r="B170" s="491"/>
      <c r="C170" s="491"/>
      <c r="D170" s="491"/>
      <c r="E170" s="491"/>
      <c r="F170" s="491"/>
      <c r="G170" s="491"/>
      <c r="H170" s="491"/>
      <c r="I170" s="146"/>
      <c r="J170" s="146"/>
    </row>
    <row r="171" customFormat="false" ht="15.75" hidden="true" customHeight="false" outlineLevel="0" collapsed="false">
      <c r="A171" s="192"/>
      <c r="B171" s="192"/>
      <c r="C171" s="192"/>
      <c r="D171" s="192"/>
      <c r="E171" s="192"/>
      <c r="F171" s="192"/>
      <c r="G171" s="192"/>
      <c r="H171" s="192"/>
      <c r="I171" s="146"/>
      <c r="J171" s="146"/>
    </row>
    <row r="172" customFormat="false" ht="16.5" hidden="true" customHeight="true" outlineLevel="0" collapsed="false">
      <c r="A172" s="492" t="s">
        <v>150</v>
      </c>
      <c r="B172" s="492"/>
      <c r="C172" s="492"/>
      <c r="D172" s="492"/>
      <c r="E172" s="492"/>
      <c r="F172" s="492"/>
      <c r="G172" s="492"/>
      <c r="H172" s="492"/>
      <c r="I172" s="146"/>
      <c r="J172" s="146"/>
    </row>
    <row r="173" customFormat="false" ht="119.25" hidden="true" customHeight="true" outlineLevel="0" collapsed="false">
      <c r="A173" s="29" t="s">
        <v>151</v>
      </c>
      <c r="B173" s="29" t="s">
        <v>152</v>
      </c>
      <c r="C173" s="29" t="s">
        <v>153</v>
      </c>
      <c r="D173" s="29" t="s">
        <v>154</v>
      </c>
      <c r="E173" s="29" t="s">
        <v>155</v>
      </c>
      <c r="F173" s="29"/>
      <c r="G173" s="29" t="s">
        <v>460</v>
      </c>
      <c r="H173" s="29"/>
      <c r="I173" s="29"/>
      <c r="J173" s="29"/>
    </row>
    <row r="174" customFormat="false" ht="45.75" hidden="true" customHeight="true" outlineLevel="0" collapsed="false">
      <c r="A174" s="29"/>
      <c r="B174" s="29"/>
      <c r="C174" s="29"/>
      <c r="D174" s="29"/>
      <c r="E174" s="35" t="s">
        <v>156</v>
      </c>
      <c r="F174" s="209" t="s">
        <v>157</v>
      </c>
      <c r="G174" s="35" t="s">
        <v>156</v>
      </c>
      <c r="H174" s="29" t="s">
        <v>461</v>
      </c>
      <c r="I174" s="29"/>
      <c r="J174" s="29"/>
    </row>
    <row r="175" customFormat="false" ht="14.85" hidden="true" customHeight="true" outlineLevel="0" collapsed="false">
      <c r="A175" s="199" t="n">
        <v>1</v>
      </c>
      <c r="B175" s="199" t="n">
        <v>2</v>
      </c>
      <c r="C175" s="199" t="n">
        <v>3</v>
      </c>
      <c r="D175" s="199" t="n">
        <v>4</v>
      </c>
      <c r="E175" s="200" t="n">
        <v>5</v>
      </c>
      <c r="F175" s="200" t="n">
        <v>6</v>
      </c>
      <c r="G175" s="200" t="n">
        <v>7</v>
      </c>
      <c r="H175" s="385" t="n">
        <v>8</v>
      </c>
      <c r="I175" s="385"/>
      <c r="J175" s="385"/>
    </row>
    <row r="176" customFormat="false" ht="150" hidden="true" customHeight="false" outlineLevel="0" collapsed="false">
      <c r="A176" s="32" t="s">
        <v>158</v>
      </c>
      <c r="B176" s="32" t="n">
        <v>2014</v>
      </c>
      <c r="C176" s="203" t="s">
        <v>159</v>
      </c>
      <c r="D176" s="32" t="s">
        <v>160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r="177" customFormat="false" ht="224.25" hidden="true" customHeight="true" outlineLevel="0" collapsed="false">
      <c r="A177" s="38" t="s">
        <v>161</v>
      </c>
      <c r="B177" s="32" t="n">
        <v>2014</v>
      </c>
      <c r="C177" s="205" t="s">
        <v>162</v>
      </c>
      <c r="D177" s="38" t="s">
        <v>160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r="178" customFormat="false" ht="15" hidden="true" customHeight="false" outlineLevel="0" collapsed="false">
      <c r="A178" s="38"/>
      <c r="B178" s="32" t="n">
        <v>2015</v>
      </c>
      <c r="C178" s="205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r="179" customFormat="false" ht="210" hidden="true" customHeight="false" outlineLevel="0" collapsed="false">
      <c r="A179" s="32" t="s">
        <v>163</v>
      </c>
      <c r="B179" s="32" t="n">
        <v>2015</v>
      </c>
      <c r="C179" s="32" t="s">
        <v>164</v>
      </c>
      <c r="D179" s="32" t="s">
        <v>160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r="180" customFormat="false" ht="15.75" hidden="true" customHeight="false" outlineLevel="0" collapsed="false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customFormat="false" ht="15.75" hidden="true" customHeight="false" outlineLevel="0" collapsed="false">
      <c r="A181" s="381"/>
    </row>
    <row r="182" customFormat="false" ht="15.75" hidden="true" customHeight="false" outlineLevel="0" collapsed="false">
      <c r="A182" s="392" t="s">
        <v>165</v>
      </c>
      <c r="B182" s="392"/>
      <c r="C182" s="392"/>
      <c r="D182" s="392"/>
      <c r="E182" s="392"/>
      <c r="F182" s="392"/>
      <c r="G182" s="392"/>
    </row>
    <row r="183" customFormat="false" ht="15.75" hidden="true" customHeight="false" outlineLevel="0" collapsed="false">
      <c r="A183" s="490"/>
    </row>
    <row r="184" customFormat="false" ht="15.75" hidden="true" customHeight="false" outlineLevel="0" collapsed="false">
      <c r="A184" s="392" t="s">
        <v>166</v>
      </c>
      <c r="B184" s="392"/>
      <c r="C184" s="392"/>
      <c r="D184" s="392"/>
      <c r="E184" s="392"/>
      <c r="F184" s="392"/>
      <c r="G184" s="392"/>
    </row>
    <row r="185" customFormat="false" ht="15.75" hidden="true" customHeight="false" outlineLevel="0" collapsed="false">
      <c r="A185" s="392" t="s">
        <v>167</v>
      </c>
      <c r="B185" s="392"/>
      <c r="C185" s="392"/>
      <c r="D185" s="392"/>
      <c r="E185" s="392"/>
      <c r="F185" s="392"/>
      <c r="G185" s="392"/>
    </row>
    <row r="186" customFormat="false" ht="15.75" hidden="true" customHeight="false" outlineLevel="0" collapsed="false">
      <c r="A186" s="391"/>
    </row>
    <row r="187" customFormat="false" ht="31.5" hidden="true" customHeight="true" outlineLevel="0" collapsed="false">
      <c r="A187" s="491" t="s">
        <v>149</v>
      </c>
      <c r="B187" s="491"/>
      <c r="C187" s="491"/>
      <c r="D187" s="491"/>
      <c r="E187" s="491"/>
      <c r="F187" s="491"/>
      <c r="G187" s="491"/>
      <c r="H187" s="491"/>
      <c r="I187" s="146"/>
      <c r="J187" s="146"/>
    </row>
    <row r="188" customFormat="false" ht="15.75" hidden="true" customHeight="false" outlineLevel="0" collapsed="false">
      <c r="A188" s="192"/>
      <c r="B188" s="192"/>
      <c r="C188" s="192"/>
      <c r="D188" s="192"/>
      <c r="E188" s="192"/>
      <c r="F188" s="192"/>
      <c r="G188" s="192"/>
      <c r="H188" s="192"/>
      <c r="I188" s="146"/>
      <c r="J188" s="146"/>
    </row>
    <row r="189" customFormat="false" ht="15.75" hidden="true" customHeight="false" outlineLevel="0" collapsed="false">
      <c r="A189" s="190"/>
      <c r="B189" s="190"/>
      <c r="C189" s="190"/>
      <c r="D189" s="190"/>
      <c r="E189" s="190"/>
      <c r="F189" s="190"/>
      <c r="G189" s="190"/>
      <c r="H189" s="190"/>
      <c r="I189" s="146"/>
      <c r="J189" s="146"/>
    </row>
    <row r="190" customFormat="false" ht="88.5" hidden="true" customHeight="true" outlineLevel="0" collapsed="false">
      <c r="A190" s="29" t="s">
        <v>168</v>
      </c>
      <c r="B190" s="29" t="s">
        <v>169</v>
      </c>
      <c r="C190" s="207" t="s">
        <v>170</v>
      </c>
      <c r="D190" s="207"/>
      <c r="E190" s="207"/>
      <c r="F190" s="207"/>
      <c r="G190" s="207"/>
      <c r="H190" s="29" t="s">
        <v>462</v>
      </c>
      <c r="I190" s="29"/>
      <c r="J190" s="29"/>
    </row>
    <row r="191" customFormat="false" ht="30" hidden="true" customHeight="true" outlineLevel="0" collapsed="false">
      <c r="A191" s="29"/>
      <c r="B191" s="29"/>
      <c r="C191" s="208" t="s">
        <v>171</v>
      </c>
      <c r="D191" s="208"/>
      <c r="E191" s="208"/>
      <c r="F191" s="208"/>
      <c r="G191" s="208"/>
      <c r="H191" s="29"/>
      <c r="I191" s="29"/>
      <c r="J191" s="29"/>
    </row>
    <row r="192" customFormat="false" ht="30" hidden="true" customHeight="false" outlineLevel="0" collapsed="false">
      <c r="A192" s="29"/>
      <c r="B192" s="29"/>
      <c r="C192" s="35" t="s">
        <v>172</v>
      </c>
      <c r="D192" s="209" t="s">
        <v>173</v>
      </c>
      <c r="E192" s="209" t="s">
        <v>174</v>
      </c>
      <c r="F192" s="209" t="s">
        <v>175</v>
      </c>
      <c r="G192" s="209" t="s">
        <v>458</v>
      </c>
      <c r="H192" s="29"/>
      <c r="I192" s="29"/>
      <c r="J192" s="29"/>
    </row>
    <row r="193" customFormat="false" ht="15" hidden="true" customHeight="false" outlineLevel="0" collapsed="false">
      <c r="A193" s="209" t="n">
        <v>1</v>
      </c>
      <c r="B193" s="209" t="n">
        <v>2</v>
      </c>
      <c r="C193" s="35" t="n">
        <v>3</v>
      </c>
      <c r="D193" s="35"/>
      <c r="E193" s="35" t="n">
        <v>4</v>
      </c>
      <c r="F193" s="35" t="n">
        <v>5</v>
      </c>
      <c r="G193" s="35" t="n">
        <v>6</v>
      </c>
      <c r="H193" s="29" t="n">
        <v>7</v>
      </c>
      <c r="I193" s="29"/>
      <c r="J193" s="29"/>
    </row>
    <row r="194" customFormat="false" ht="45.75" hidden="true" customHeight="true" outlineLevel="0" collapsed="false">
      <c r="A194" s="32" t="s">
        <v>176</v>
      </c>
      <c r="B194" s="32" t="n">
        <v>2014</v>
      </c>
      <c r="C194" s="32" t="s">
        <v>177</v>
      </c>
      <c r="D194" s="211" t="n">
        <v>14079.15</v>
      </c>
      <c r="E194" s="32" t="s">
        <v>177</v>
      </c>
      <c r="F194" s="211" t="n">
        <v>1408</v>
      </c>
      <c r="G194" s="32" t="s">
        <v>177</v>
      </c>
      <c r="H194" s="38" t="s">
        <v>463</v>
      </c>
      <c r="I194" s="38"/>
      <c r="J194" s="38"/>
    </row>
    <row r="195" customFormat="false" ht="224.25" hidden="true" customHeight="true" outlineLevel="0" collapsed="false">
      <c r="A195" s="38" t="s">
        <v>161</v>
      </c>
      <c r="B195" s="32" t="n">
        <v>2014</v>
      </c>
      <c r="C195" s="32" t="s">
        <v>177</v>
      </c>
      <c r="D195" s="211" t="n">
        <v>3113.89</v>
      </c>
      <c r="E195" s="32" t="s">
        <v>177</v>
      </c>
      <c r="F195" s="211" t="n">
        <v>311.389</v>
      </c>
      <c r="G195" s="32" t="s">
        <v>177</v>
      </c>
      <c r="H195" s="38" t="s">
        <v>463</v>
      </c>
      <c r="I195" s="38"/>
      <c r="J195" s="38"/>
    </row>
    <row r="196" customFormat="false" ht="15" hidden="true" customHeight="false" outlineLevel="0" collapsed="false">
      <c r="A196" s="38"/>
      <c r="B196" s="32" t="n">
        <v>2015</v>
      </c>
      <c r="C196" s="32" t="s">
        <v>177</v>
      </c>
      <c r="D196" s="211" t="n">
        <v>3623.99</v>
      </c>
      <c r="E196" s="32" t="s">
        <v>177</v>
      </c>
      <c r="F196" s="211" t="n">
        <v>362.4</v>
      </c>
      <c r="G196" s="32" t="s">
        <v>177</v>
      </c>
      <c r="H196" s="38"/>
      <c r="I196" s="38"/>
      <c r="J196" s="38"/>
    </row>
    <row r="197" customFormat="false" ht="60.75" hidden="true" customHeight="true" outlineLevel="0" collapsed="false">
      <c r="A197" s="32" t="s">
        <v>163</v>
      </c>
      <c r="B197" s="32" t="n">
        <v>2015</v>
      </c>
      <c r="C197" s="32" t="s">
        <v>177</v>
      </c>
      <c r="D197" s="211" t="n">
        <v>1156.4</v>
      </c>
      <c r="E197" s="32" t="s">
        <v>177</v>
      </c>
      <c r="F197" s="211" t="n">
        <v>115.64</v>
      </c>
      <c r="G197" s="32" t="s">
        <v>177</v>
      </c>
      <c r="H197" s="38" t="s">
        <v>463</v>
      </c>
      <c r="I197" s="38"/>
      <c r="J197" s="38"/>
    </row>
    <row r="198" customFormat="false" ht="15.75" hidden="true" customHeight="false" outlineLevel="0" collapsed="false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customFormat="false" ht="15.75" hidden="true" customHeight="false" outlineLevel="0" collapsed="false">
      <c r="A199" s="490"/>
    </row>
    <row r="200" customFormat="false" ht="15.75" hidden="true" customHeight="false" outlineLevel="0" collapsed="false">
      <c r="A200" s="381"/>
    </row>
    <row r="201" customFormat="false" ht="15.75" hidden="true" customHeight="false" outlineLevel="0" collapsed="false">
      <c r="A201" s="392" t="s">
        <v>178</v>
      </c>
      <c r="B201" s="392"/>
      <c r="C201" s="392"/>
      <c r="D201" s="392"/>
      <c r="E201" s="392"/>
      <c r="F201" s="392"/>
    </row>
    <row r="202" customFormat="false" ht="15.75" hidden="true" customHeight="false" outlineLevel="0" collapsed="false">
      <c r="A202" s="490"/>
    </row>
    <row r="203" customFormat="false" ht="15.75" hidden="true" customHeight="false" outlineLevel="0" collapsed="false">
      <c r="A203" s="392" t="s">
        <v>180</v>
      </c>
      <c r="B203" s="392"/>
      <c r="C203" s="392"/>
      <c r="D203" s="392"/>
      <c r="E203" s="392"/>
      <c r="F203" s="392"/>
    </row>
    <row r="204" customFormat="false" ht="15.75" hidden="true" customHeight="false" outlineLevel="0" collapsed="false">
      <c r="A204" s="392" t="s">
        <v>181</v>
      </c>
      <c r="B204" s="392"/>
      <c r="C204" s="392"/>
      <c r="D204" s="392"/>
      <c r="E204" s="392"/>
      <c r="F204" s="392"/>
    </row>
    <row r="205" customFormat="false" ht="15.75" hidden="true" customHeight="false" outlineLevel="0" collapsed="false">
      <c r="A205" s="392" t="s">
        <v>182</v>
      </c>
      <c r="B205" s="392"/>
      <c r="C205" s="392"/>
      <c r="D205" s="392"/>
      <c r="E205" s="392"/>
      <c r="F205" s="392"/>
    </row>
    <row r="206" customFormat="false" ht="15.75" hidden="true" customHeight="false" outlineLevel="0" collapsed="false">
      <c r="A206" s="383"/>
    </row>
    <row r="207" customFormat="false" ht="18" hidden="true" customHeight="true" outlineLevel="0" collapsed="false">
      <c r="A207" s="377" t="s">
        <v>183</v>
      </c>
      <c r="B207" s="29" t="s">
        <v>184</v>
      </c>
      <c r="C207" s="29" t="s">
        <v>185</v>
      </c>
      <c r="D207" s="29" t="s">
        <v>186</v>
      </c>
      <c r="E207" s="29"/>
      <c r="F207" s="29"/>
      <c r="G207" s="29"/>
    </row>
    <row r="208" customFormat="false" ht="30" hidden="true" customHeight="false" outlineLevel="0" collapsed="false">
      <c r="A208" s="213" t="s">
        <v>9</v>
      </c>
      <c r="B208" s="29"/>
      <c r="C208" s="29"/>
      <c r="D208" s="213" t="s">
        <v>187</v>
      </c>
      <c r="E208" s="213" t="s">
        <v>188</v>
      </c>
      <c r="F208" s="213" t="s">
        <v>189</v>
      </c>
      <c r="G208" s="493"/>
    </row>
    <row r="209" customFormat="false" ht="45" hidden="true" customHeight="false" outlineLevel="0" collapsed="false">
      <c r="A209" s="461"/>
      <c r="B209" s="29"/>
      <c r="C209" s="29"/>
      <c r="D209" s="213" t="s">
        <v>190</v>
      </c>
      <c r="E209" s="213" t="s">
        <v>127</v>
      </c>
      <c r="F209" s="213" t="s">
        <v>191</v>
      </c>
      <c r="G209" s="493" t="s">
        <v>464</v>
      </c>
    </row>
    <row r="210" customFormat="false" ht="15" hidden="true" customHeight="false" outlineLevel="0" collapsed="false">
      <c r="A210" s="215"/>
      <c r="B210" s="29"/>
      <c r="C210" s="29"/>
      <c r="D210" s="215"/>
      <c r="E210" s="215"/>
      <c r="F210" s="215"/>
      <c r="G210" s="208" t="s">
        <v>465</v>
      </c>
    </row>
    <row r="211" customFormat="false" ht="42.75" hidden="true" customHeight="true" outlineLevel="0" collapsed="false">
      <c r="A211" s="494" t="s">
        <v>192</v>
      </c>
      <c r="B211" s="494"/>
      <c r="C211" s="494"/>
      <c r="D211" s="494"/>
      <c r="E211" s="494"/>
      <c r="F211" s="494"/>
      <c r="G211" s="494"/>
    </row>
    <row r="212" customFormat="false" ht="30" hidden="true" customHeight="true" outlineLevel="0" collapsed="false">
      <c r="A212" s="495" t="s">
        <v>193</v>
      </c>
      <c r="B212" s="495"/>
      <c r="C212" s="495"/>
      <c r="D212" s="495"/>
      <c r="E212" s="495"/>
      <c r="F212" s="495"/>
      <c r="G212" s="495"/>
    </row>
    <row r="213" customFormat="false" ht="30" hidden="true" customHeight="true" outlineLevel="0" collapsed="false">
      <c r="A213" s="495" t="s">
        <v>194</v>
      </c>
      <c r="B213" s="495"/>
      <c r="C213" s="495"/>
      <c r="D213" s="495"/>
      <c r="E213" s="495"/>
      <c r="F213" s="495"/>
      <c r="G213" s="495"/>
    </row>
    <row r="214" customFormat="false" ht="105" hidden="true" customHeight="false" outlineLevel="0" collapsed="false">
      <c r="A214" s="35" t="n">
        <v>1</v>
      </c>
      <c r="B214" s="218" t="s">
        <v>195</v>
      </c>
      <c r="C214" s="218" t="s">
        <v>196</v>
      </c>
      <c r="D214" s="218" t="n">
        <v>73.5</v>
      </c>
      <c r="E214" s="218" t="n">
        <v>73.6</v>
      </c>
      <c r="F214" s="218" t="n">
        <v>73.7</v>
      </c>
      <c r="G214" s="300" t="n">
        <v>73.8</v>
      </c>
    </row>
    <row r="215" customFormat="false" ht="150" hidden="true" customHeight="false" outlineLevel="0" collapsed="false">
      <c r="A215" s="35" t="n">
        <v>2</v>
      </c>
      <c r="B215" s="218" t="s">
        <v>197</v>
      </c>
      <c r="C215" s="218" t="s">
        <v>198</v>
      </c>
      <c r="D215" s="218" t="n">
        <v>1.7</v>
      </c>
      <c r="E215" s="218" t="n">
        <v>1.7</v>
      </c>
      <c r="F215" s="218" t="n">
        <v>1.7</v>
      </c>
      <c r="G215" s="300" t="n">
        <v>1.7</v>
      </c>
    </row>
    <row r="216" customFormat="false" ht="195" hidden="true" customHeight="false" outlineLevel="0" collapsed="false">
      <c r="A216" s="35" t="n">
        <v>3</v>
      </c>
      <c r="B216" s="218" t="s">
        <v>199</v>
      </c>
      <c r="C216" s="218" t="s">
        <v>198</v>
      </c>
      <c r="D216" s="218" t="n">
        <v>10</v>
      </c>
      <c r="E216" s="218" t="n">
        <v>10</v>
      </c>
      <c r="F216" s="218" t="n">
        <v>10</v>
      </c>
      <c r="G216" s="300" t="n">
        <v>10</v>
      </c>
    </row>
    <row r="217" customFormat="false" ht="75" hidden="true" customHeight="false" outlineLevel="0" collapsed="false">
      <c r="A217" s="35" t="n">
        <v>4</v>
      </c>
      <c r="B217" s="218" t="s">
        <v>200</v>
      </c>
      <c r="C217" s="218" t="s">
        <v>196</v>
      </c>
      <c r="D217" s="218" t="n">
        <v>91</v>
      </c>
      <c r="E217" s="218" t="n">
        <v>91.1</v>
      </c>
      <c r="F217" s="218" t="n">
        <v>91.2</v>
      </c>
      <c r="G217" s="300" t="n">
        <v>91.3</v>
      </c>
    </row>
    <row r="218" customFormat="false" ht="135" hidden="true" customHeight="false" outlineLevel="0" collapsed="false">
      <c r="A218" s="35" t="n">
        <v>5</v>
      </c>
      <c r="B218" s="218" t="s">
        <v>201</v>
      </c>
      <c r="C218" s="218" t="s">
        <v>202</v>
      </c>
      <c r="D218" s="218" t="n">
        <v>13.4</v>
      </c>
      <c r="E218" s="218" t="n">
        <v>14.7</v>
      </c>
      <c r="F218" s="218" t="n">
        <v>15.7</v>
      </c>
      <c r="G218" s="300" t="n">
        <v>17.1</v>
      </c>
    </row>
    <row r="219" customFormat="false" ht="180" hidden="true" customHeight="false" outlineLevel="0" collapsed="false">
      <c r="A219" s="35" t="n">
        <v>6</v>
      </c>
      <c r="B219" s="218" t="s">
        <v>203</v>
      </c>
      <c r="C219" s="218" t="s">
        <v>198</v>
      </c>
      <c r="D219" s="218" t="n">
        <v>100</v>
      </c>
      <c r="E219" s="218" t="n">
        <v>100</v>
      </c>
      <c r="F219" s="218" t="n">
        <v>100</v>
      </c>
      <c r="G219" s="300" t="n">
        <v>100</v>
      </c>
    </row>
    <row r="220" customFormat="false" ht="180" hidden="true" customHeight="false" outlineLevel="0" collapsed="false">
      <c r="A220" s="35" t="n">
        <v>7</v>
      </c>
      <c r="B220" s="218" t="s">
        <v>204</v>
      </c>
      <c r="C220" s="218" t="s">
        <v>198</v>
      </c>
      <c r="D220" s="218" t="n">
        <v>100</v>
      </c>
      <c r="E220" s="218" t="n">
        <v>100</v>
      </c>
      <c r="F220" s="218" t="n">
        <v>100</v>
      </c>
      <c r="G220" s="300" t="n">
        <v>100</v>
      </c>
    </row>
    <row r="221" customFormat="false" ht="90" hidden="true" customHeight="false" outlineLevel="0" collapsed="false">
      <c r="A221" s="35" t="n">
        <v>8</v>
      </c>
      <c r="B221" s="218" t="s">
        <v>205</v>
      </c>
      <c r="C221" s="218" t="s">
        <v>206</v>
      </c>
      <c r="D221" s="218" t="n">
        <v>17</v>
      </c>
      <c r="E221" s="218" t="n">
        <v>18</v>
      </c>
      <c r="F221" s="218" t="n">
        <v>18</v>
      </c>
      <c r="G221" s="300" t="n">
        <v>19</v>
      </c>
    </row>
    <row r="222" customFormat="false" ht="150" hidden="true" customHeight="false" outlineLevel="0" collapsed="false">
      <c r="A222" s="35" t="n">
        <v>9</v>
      </c>
      <c r="B222" s="218" t="s">
        <v>207</v>
      </c>
      <c r="C222" s="218" t="s">
        <v>206</v>
      </c>
      <c r="D222" s="218" t="n">
        <v>1</v>
      </c>
      <c r="E222" s="218" t="n">
        <v>2</v>
      </c>
      <c r="F222" s="218" t="n">
        <v>3</v>
      </c>
      <c r="G222" s="300" t="n">
        <v>1</v>
      </c>
    </row>
    <row r="223" customFormat="false" ht="180" hidden="true" customHeight="false" outlineLevel="0" collapsed="false">
      <c r="A223" s="35" t="n">
        <v>10</v>
      </c>
      <c r="B223" s="218" t="s">
        <v>208</v>
      </c>
      <c r="C223" s="218" t="s">
        <v>198</v>
      </c>
      <c r="D223" s="218" t="n">
        <v>55.7</v>
      </c>
      <c r="E223" s="218" t="n">
        <v>74</v>
      </c>
      <c r="F223" s="218" t="n">
        <v>84</v>
      </c>
      <c r="G223" s="300" t="n">
        <v>90</v>
      </c>
    </row>
    <row r="224" customFormat="false" ht="60" hidden="true" customHeight="false" outlineLevel="0" collapsed="false">
      <c r="A224" s="35" t="n">
        <v>11</v>
      </c>
      <c r="B224" s="218" t="s">
        <v>209</v>
      </c>
      <c r="C224" s="218" t="s">
        <v>198</v>
      </c>
      <c r="D224" s="218" t="n">
        <v>29.6</v>
      </c>
      <c r="E224" s="218" t="n">
        <v>20</v>
      </c>
      <c r="F224" s="218" t="n">
        <v>25</v>
      </c>
      <c r="G224" s="300" t="n">
        <v>20</v>
      </c>
    </row>
    <row r="225" customFormat="false" ht="30" hidden="true" customHeight="true" outlineLevel="0" collapsed="false">
      <c r="A225" s="495" t="s">
        <v>210</v>
      </c>
      <c r="B225" s="495"/>
      <c r="C225" s="495"/>
      <c r="D225" s="495"/>
      <c r="E225" s="495"/>
      <c r="F225" s="495"/>
      <c r="G225" s="495"/>
    </row>
    <row r="226" customFormat="false" ht="105" hidden="true" customHeight="false" outlineLevel="0" collapsed="false">
      <c r="A226" s="35" t="n">
        <v>12</v>
      </c>
      <c r="B226" s="218" t="s">
        <v>211</v>
      </c>
      <c r="C226" s="218" t="s">
        <v>212</v>
      </c>
      <c r="D226" s="218" t="n">
        <v>165</v>
      </c>
      <c r="E226" s="218" t="n">
        <v>190.64</v>
      </c>
      <c r="F226" s="218" t="n">
        <v>202</v>
      </c>
      <c r="G226" s="300" t="n">
        <v>214</v>
      </c>
    </row>
    <row r="227" customFormat="false" ht="30" hidden="true" customHeight="true" outlineLevel="0" collapsed="false">
      <c r="A227" s="495" t="s">
        <v>213</v>
      </c>
      <c r="B227" s="495"/>
      <c r="C227" s="495"/>
      <c r="D227" s="495"/>
      <c r="E227" s="495"/>
      <c r="F227" s="495"/>
      <c r="G227" s="495"/>
    </row>
    <row r="228" customFormat="false" ht="45" hidden="true" customHeight="true" outlineLevel="0" collapsed="false">
      <c r="A228" s="495" t="s">
        <v>214</v>
      </c>
      <c r="B228" s="495"/>
      <c r="C228" s="495"/>
      <c r="D228" s="495"/>
      <c r="E228" s="495"/>
      <c r="F228" s="495"/>
      <c r="G228" s="495"/>
    </row>
    <row r="229" customFormat="false" ht="195" hidden="true" customHeight="false" outlineLevel="0" collapsed="false">
      <c r="A229" s="35" t="n">
        <v>13</v>
      </c>
      <c r="B229" s="32" t="s">
        <v>215</v>
      </c>
      <c r="C229" s="32" t="s">
        <v>198</v>
      </c>
      <c r="D229" s="32" t="n">
        <v>12.4</v>
      </c>
      <c r="E229" s="32" t="n">
        <v>13</v>
      </c>
      <c r="F229" s="32" t="n">
        <v>13</v>
      </c>
      <c r="G229" s="300" t="n">
        <v>14</v>
      </c>
    </row>
    <row r="230" customFormat="false" ht="90" hidden="true" customHeight="false" outlineLevel="0" collapsed="false">
      <c r="A230" s="35" t="n">
        <v>14</v>
      </c>
      <c r="B230" s="32" t="s">
        <v>216</v>
      </c>
      <c r="C230" s="32" t="s">
        <v>217</v>
      </c>
      <c r="D230" s="32" t="n">
        <v>800</v>
      </c>
      <c r="E230" s="32" t="n">
        <v>950</v>
      </c>
      <c r="F230" s="32" t="n">
        <v>1050</v>
      </c>
      <c r="G230" s="277" t="n">
        <v>1200</v>
      </c>
    </row>
    <row r="231" customFormat="false" ht="45" hidden="true" customHeight="true" outlineLevel="0" collapsed="false">
      <c r="A231" s="495" t="s">
        <v>218</v>
      </c>
      <c r="B231" s="495"/>
      <c r="C231" s="495"/>
      <c r="D231" s="495"/>
      <c r="E231" s="495"/>
      <c r="F231" s="495"/>
      <c r="G231" s="495"/>
    </row>
    <row r="232" customFormat="false" ht="120" hidden="true" customHeight="false" outlineLevel="0" collapsed="false">
      <c r="A232" s="209" t="n">
        <v>15</v>
      </c>
      <c r="B232" s="496" t="s">
        <v>219</v>
      </c>
      <c r="C232" s="38" t="s">
        <v>217</v>
      </c>
      <c r="D232" s="219" t="s">
        <v>220</v>
      </c>
      <c r="E232" s="220" t="s">
        <v>220</v>
      </c>
      <c r="F232" s="220" t="s">
        <v>220</v>
      </c>
      <c r="G232" s="229" t="s">
        <v>220</v>
      </c>
    </row>
    <row r="233" customFormat="false" ht="30" hidden="true" customHeight="true" outlineLevel="0" collapsed="false">
      <c r="A233" s="495" t="s">
        <v>221</v>
      </c>
      <c r="B233" s="495"/>
      <c r="C233" s="495"/>
      <c r="D233" s="495"/>
      <c r="E233" s="495"/>
      <c r="F233" s="495"/>
      <c r="G233" s="495"/>
    </row>
    <row r="234" customFormat="false" ht="30" hidden="true" customHeight="true" outlineLevel="0" collapsed="false">
      <c r="A234" s="495" t="s">
        <v>222</v>
      </c>
      <c r="B234" s="495"/>
      <c r="C234" s="495"/>
      <c r="D234" s="495"/>
      <c r="E234" s="495"/>
      <c r="F234" s="495"/>
      <c r="G234" s="495"/>
    </row>
    <row r="235" customFormat="false" ht="90" hidden="true" customHeight="false" outlineLevel="0" collapsed="false">
      <c r="A235" s="218" t="n">
        <v>16</v>
      </c>
      <c r="B235" s="218" t="s">
        <v>223</v>
      </c>
      <c r="C235" s="218" t="s">
        <v>217</v>
      </c>
      <c r="D235" s="218" t="n">
        <v>3890</v>
      </c>
      <c r="E235" s="218" t="n">
        <v>3940</v>
      </c>
      <c r="F235" s="218" t="n">
        <v>4000</v>
      </c>
      <c r="G235" s="300" t="n">
        <v>4050</v>
      </c>
    </row>
    <row r="236" customFormat="false" ht="120" hidden="true" customHeight="false" outlineLevel="0" collapsed="false">
      <c r="A236" s="218" t="n">
        <v>17</v>
      </c>
      <c r="B236" s="218" t="s">
        <v>224</v>
      </c>
      <c r="C236" s="218" t="s">
        <v>198</v>
      </c>
      <c r="D236" s="218" t="n">
        <v>7.7</v>
      </c>
      <c r="E236" s="218" t="n">
        <v>7.7</v>
      </c>
      <c r="F236" s="218" t="n">
        <v>7.7</v>
      </c>
      <c r="G236" s="300" t="n">
        <v>7.7</v>
      </c>
    </row>
    <row r="237" customFormat="false" ht="15.75" hidden="true" customHeight="false" outlineLevel="0" collapsed="false">
      <c r="A237" s="391"/>
    </row>
    <row r="238" customFormat="false" ht="47.25" hidden="true" customHeight="false" outlineLevel="0" collapsed="false">
      <c r="A238" s="383" t="s">
        <v>74</v>
      </c>
    </row>
    <row r="239" customFormat="false" ht="15.75" hidden="true" customHeight="false" outlineLevel="0" collapsed="false">
      <c r="A239" s="55" t="s">
        <v>225</v>
      </c>
      <c r="B239" s="55"/>
      <c r="C239" s="55"/>
      <c r="D239" s="55"/>
      <c r="E239" s="55"/>
      <c r="F239" s="55"/>
      <c r="G239" s="55"/>
    </row>
    <row r="240" customFormat="false" ht="15.75" hidden="true" customHeight="false" outlineLevel="0" collapsed="false">
      <c r="A240" s="55" t="s">
        <v>226</v>
      </c>
      <c r="B240" s="55"/>
      <c r="C240" s="55"/>
      <c r="D240" s="55"/>
      <c r="E240" s="55"/>
      <c r="F240" s="55"/>
      <c r="G240" s="55"/>
    </row>
    <row r="241" customFormat="false" ht="15.75" hidden="true" customHeight="false" outlineLevel="0" collapsed="false">
      <c r="A241" s="392" t="s">
        <v>227</v>
      </c>
      <c r="B241" s="392"/>
      <c r="C241" s="392"/>
      <c r="D241" s="392"/>
      <c r="E241" s="392"/>
      <c r="F241" s="392"/>
      <c r="G241" s="392"/>
      <c r="H241" s="392"/>
      <c r="I241" s="392"/>
    </row>
    <row r="242" customFormat="false" ht="15.75" hidden="true" customHeight="false" outlineLevel="0" collapsed="false">
      <c r="A242" s="392" t="s">
        <v>78</v>
      </c>
      <c r="B242" s="392"/>
      <c r="C242" s="392"/>
      <c r="D242" s="392"/>
      <c r="E242" s="392"/>
      <c r="F242" s="392"/>
      <c r="G242" s="392"/>
      <c r="H242" s="392"/>
    </row>
    <row r="243" customFormat="false" ht="15.75" hidden="true" customHeight="false" outlineLevel="0" collapsed="false">
      <c r="A243" s="392" t="s">
        <v>228</v>
      </c>
      <c r="B243" s="392"/>
      <c r="C243" s="392"/>
      <c r="D243" s="392"/>
      <c r="E243" s="392"/>
      <c r="F243" s="392"/>
      <c r="G243" s="392"/>
      <c r="H243" s="392"/>
    </row>
    <row r="244" customFormat="false" ht="15.75" hidden="true" customHeight="false" outlineLevel="0" collapsed="false">
      <c r="A244" s="392" t="s">
        <v>99</v>
      </c>
      <c r="B244" s="392"/>
      <c r="C244" s="392"/>
      <c r="D244" s="392"/>
      <c r="E244" s="392"/>
      <c r="F244" s="392"/>
      <c r="G244" s="392"/>
    </row>
    <row r="245" customFormat="false" ht="15.75" hidden="true" customHeight="false" outlineLevel="0" collapsed="false">
      <c r="A245" s="497"/>
    </row>
    <row r="246" customFormat="false" ht="164.25" hidden="true" customHeight="true" outlineLevel="0" collapsed="false">
      <c r="A246" s="29" t="s">
        <v>183</v>
      </c>
      <c r="B246" s="29" t="s">
        <v>229</v>
      </c>
      <c r="C246" s="29" t="s">
        <v>81</v>
      </c>
      <c r="D246" s="29" t="s">
        <v>230</v>
      </c>
      <c r="E246" s="29" t="s">
        <v>83</v>
      </c>
      <c r="F246" s="29" t="s">
        <v>231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</row>
    <row r="247" customFormat="false" ht="45.75" hidden="true" customHeight="true" outlineLevel="0" collapsed="false">
      <c r="A247" s="29"/>
      <c r="B247" s="29"/>
      <c r="C247" s="29"/>
      <c r="D247" s="29"/>
      <c r="E247" s="29"/>
      <c r="F247" s="29" t="s">
        <v>87</v>
      </c>
      <c r="G247" s="29"/>
      <c r="H247" s="29"/>
      <c r="I247" s="498" t="s">
        <v>232</v>
      </c>
      <c r="J247" s="29" t="s">
        <v>89</v>
      </c>
      <c r="K247" s="29"/>
      <c r="L247" s="29"/>
      <c r="M247" s="29"/>
      <c r="N247" s="29"/>
      <c r="O247" s="29"/>
      <c r="P247" s="29"/>
      <c r="Q247" s="225" t="s">
        <v>234</v>
      </c>
    </row>
    <row r="248" customFormat="false" ht="15" hidden="true" customHeight="false" outlineLevel="0" collapsed="false">
      <c r="A248" s="200" t="n">
        <v>1</v>
      </c>
      <c r="B248" s="200" t="n">
        <v>2</v>
      </c>
      <c r="C248" s="200" t="n">
        <v>3</v>
      </c>
      <c r="D248" s="200" t="n">
        <v>4</v>
      </c>
      <c r="E248" s="200" t="n">
        <v>5</v>
      </c>
      <c r="F248" s="385" t="n">
        <v>6</v>
      </c>
      <c r="G248" s="385"/>
      <c r="H248" s="385"/>
      <c r="I248" s="200" t="n">
        <v>7</v>
      </c>
      <c r="J248" s="385" t="n">
        <v>8</v>
      </c>
      <c r="K248" s="385"/>
      <c r="L248" s="385"/>
      <c r="M248" s="385"/>
      <c r="N248" s="385"/>
      <c r="O248" s="385"/>
      <c r="P248" s="385"/>
      <c r="Q248" s="225" t="n">
        <v>10</v>
      </c>
    </row>
    <row r="249" customFormat="false" ht="74.25" hidden="true" customHeight="true" outlineLevel="0" collapsed="false">
      <c r="A249" s="38" t="n">
        <v>1</v>
      </c>
      <c r="B249" s="38" t="s">
        <v>99</v>
      </c>
      <c r="C249" s="229" t="s">
        <v>235</v>
      </c>
      <c r="D249" s="229" t="s">
        <v>236</v>
      </c>
      <c r="E249" s="230" t="s">
        <v>237</v>
      </c>
      <c r="F249" s="496"/>
      <c r="G249" s="334"/>
      <c r="H249" s="499" t="e">
        <f aca="false">H250+++H251+H252+H253</f>
        <v>#VALUE!</v>
      </c>
      <c r="I249" s="234" t="n">
        <f aca="false">I250+I251+I252+I253</f>
        <v>0</v>
      </c>
      <c r="J249" s="169" t="n">
        <v>19418.04</v>
      </c>
      <c r="K249" s="169"/>
      <c r="L249" s="334"/>
      <c r="M249" s="334"/>
      <c r="N249" s="334"/>
      <c r="O249" s="233" t="e">
        <f aca="false">O250+O251+O252+O253</f>
        <v>#VALUE!</v>
      </c>
      <c r="P249" s="233"/>
      <c r="Q249" s="234" t="n">
        <f aca="false">Q250+Q251+Q252+Q253</f>
        <v>0</v>
      </c>
    </row>
    <row r="250" customFormat="false" ht="16.5" hidden="true" customHeight="true" outlineLevel="0" collapsed="false">
      <c r="A250" s="38"/>
      <c r="B250" s="38"/>
      <c r="C250" s="229"/>
      <c r="D250" s="229"/>
      <c r="E250" s="230" t="s">
        <v>238</v>
      </c>
      <c r="F250" s="218" t="s">
        <v>95</v>
      </c>
      <c r="G250" s="496"/>
      <c r="H250" s="499" t="n">
        <f aca="false">I250+J250++O250+Q250</f>
        <v>15487.15</v>
      </c>
      <c r="I250" s="237" t="n">
        <f aca="false">I270</f>
        <v>0</v>
      </c>
      <c r="J250" s="166" t="n">
        <f aca="false">J270</f>
        <v>14079.15</v>
      </c>
      <c r="K250" s="166"/>
      <c r="L250" s="229"/>
      <c r="M250" s="229"/>
      <c r="N250" s="229"/>
      <c r="O250" s="236" t="n">
        <f aca="false">O270</f>
        <v>1408</v>
      </c>
      <c r="P250" s="236"/>
      <c r="Q250" s="237" t="n">
        <f aca="false">Q270</f>
        <v>0</v>
      </c>
    </row>
    <row r="251" customFormat="false" ht="16.5" hidden="true" customHeight="true" outlineLevel="0" collapsed="false">
      <c r="A251" s="38"/>
      <c r="B251" s="38"/>
      <c r="C251" s="229"/>
      <c r="D251" s="229"/>
      <c r="E251" s="599"/>
      <c r="F251" s="218" t="s">
        <v>96</v>
      </c>
      <c r="G251" s="496"/>
      <c r="H251" s="500" t="n">
        <f aca="false">I251+J251++O251+Q251</f>
        <v>0</v>
      </c>
      <c r="I251" s="237" t="n">
        <f aca="false">I271</f>
        <v>0</v>
      </c>
      <c r="J251" s="166" t="n">
        <f aca="false">J271</f>
        <v>0</v>
      </c>
      <c r="K251" s="166"/>
      <c r="L251" s="229"/>
      <c r="M251" s="229"/>
      <c r="N251" s="229"/>
      <c r="O251" s="236" t="n">
        <f aca="false">O271</f>
        <v>0</v>
      </c>
      <c r="P251" s="236"/>
      <c r="Q251" s="237" t="n">
        <f aca="false">Q271</f>
        <v>0</v>
      </c>
    </row>
    <row r="252" customFormat="false" ht="16.5" hidden="true" customHeight="true" outlineLevel="0" collapsed="false">
      <c r="A252" s="38"/>
      <c r="B252" s="38"/>
      <c r="C252" s="229"/>
      <c r="D252" s="229"/>
      <c r="E252" s="599"/>
      <c r="F252" s="218" t="s">
        <v>97</v>
      </c>
      <c r="G252" s="496"/>
      <c r="H252" s="499" t="n">
        <f aca="false">I252+J252++O252+Q252</f>
        <v>3647.779</v>
      </c>
      <c r="I252" s="237" t="n">
        <f aca="false">I272</f>
        <v>0</v>
      </c>
      <c r="J252" s="166" t="n">
        <f aca="false">J272</f>
        <v>3113.89</v>
      </c>
      <c r="K252" s="166"/>
      <c r="L252" s="229"/>
      <c r="M252" s="229"/>
      <c r="N252" s="229"/>
      <c r="O252" s="236" t="n">
        <f aca="false">O272</f>
        <v>533.889</v>
      </c>
      <c r="P252" s="236"/>
      <c r="Q252" s="237" t="n">
        <f aca="false">Q272</f>
        <v>0</v>
      </c>
    </row>
    <row r="253" customFormat="false" ht="16.5" hidden="true" customHeight="true" outlineLevel="0" collapsed="false">
      <c r="A253" s="38"/>
      <c r="B253" s="38"/>
      <c r="C253" s="229"/>
      <c r="D253" s="229"/>
      <c r="E253" s="601"/>
      <c r="F253" s="218" t="s">
        <v>62</v>
      </c>
      <c r="G253" s="496"/>
      <c r="H253" s="500" t="inlineStr">
        <f aca="false">I253+J253++O253+Q253</f>
        <is>
          <t/>
        </is>
      </c>
      <c r="I253" s="242" t="n">
        <f aca="false">I328</f>
        <v>0</v>
      </c>
      <c r="J253" s="169" t="n">
        <f aca="false">J328</f>
        <v>0</v>
      </c>
      <c r="K253" s="169"/>
      <c r="L253" s="229"/>
      <c r="M253" s="229"/>
      <c r="N253" s="229"/>
      <c r="O253" s="241" t="str">
        <f aca="false">"#ссыл!"</f>
        <v>#ссыл!</v>
      </c>
      <c r="P253" s="241"/>
      <c r="Q253" s="242" t="n">
        <f aca="false">Q328</f>
        <v>0</v>
      </c>
    </row>
    <row r="254" customFormat="false" ht="16.5" hidden="true" customHeight="true" outlineLevel="0" collapsed="false">
      <c r="A254" s="38"/>
      <c r="B254" s="38"/>
      <c r="C254" s="229"/>
      <c r="D254" s="229"/>
      <c r="E254" s="230" t="s">
        <v>239</v>
      </c>
      <c r="F254" s="496"/>
      <c r="G254" s="334"/>
      <c r="H254" s="499" t="e">
        <f aca="false">H255+H256+H257+H258</f>
        <v>#VALUE!</v>
      </c>
      <c r="I254" s="234" t="n">
        <f aca="false">I255+I256++I257+I258</f>
        <v>0</v>
      </c>
      <c r="J254" s="166" t="n">
        <f aca="false">J255+J256++J258</f>
        <v>1156.4</v>
      </c>
      <c r="K254" s="166"/>
      <c r="L254" s="209"/>
      <c r="M254" s="209"/>
      <c r="N254" s="209"/>
      <c r="O254" s="243" t="e">
        <f aca="false">O255+O256+O257+O258</f>
        <v>#VALUE!</v>
      </c>
      <c r="P254" s="243"/>
      <c r="Q254" s="234" t="n">
        <f aca="false">Q255+Q256+Q257+Q258</f>
        <v>0</v>
      </c>
    </row>
    <row r="255" customFormat="false" ht="16.5" hidden="true" customHeight="true" outlineLevel="0" collapsed="false">
      <c r="A255" s="38"/>
      <c r="B255" s="38"/>
      <c r="C255" s="229"/>
      <c r="D255" s="229"/>
      <c r="E255" s="230" t="s">
        <v>238</v>
      </c>
      <c r="F255" s="218" t="s">
        <v>95</v>
      </c>
      <c r="G255" s="496"/>
      <c r="H255" s="500" t="n">
        <f aca="false">I255+J255+O255+Q255</f>
        <v>18791</v>
      </c>
      <c r="I255" s="237" t="n">
        <f aca="false">I274</f>
        <v>0</v>
      </c>
      <c r="J255" s="169" t="n">
        <f aca="false">J274</f>
        <v>0</v>
      </c>
      <c r="K255" s="169"/>
      <c r="L255" s="229"/>
      <c r="M255" s="229"/>
      <c r="N255" s="229"/>
      <c r="O255" s="241" t="n">
        <f aca="false">O274</f>
        <v>18791</v>
      </c>
      <c r="P255" s="241"/>
      <c r="Q255" s="237" t="n">
        <f aca="false">Q274</f>
        <v>0</v>
      </c>
    </row>
    <row r="256" customFormat="false" ht="16.5" hidden="true" customHeight="true" outlineLevel="0" collapsed="false">
      <c r="A256" s="38"/>
      <c r="B256" s="38"/>
      <c r="C256" s="229"/>
      <c r="D256" s="229"/>
      <c r="E256" s="599"/>
      <c r="F256" s="218" t="s">
        <v>96</v>
      </c>
      <c r="G256" s="496"/>
      <c r="H256" s="499" t="n">
        <f aca="false">I256+J256+O256+Q256</f>
        <v>17977.54</v>
      </c>
      <c r="I256" s="237" t="n">
        <f aca="false">I275</f>
        <v>0</v>
      </c>
      <c r="J256" s="166" t="n">
        <f aca="false">J275</f>
        <v>1156.4</v>
      </c>
      <c r="K256" s="166"/>
      <c r="L256" s="229"/>
      <c r="M256" s="229"/>
      <c r="N256" s="229"/>
      <c r="O256" s="241" t="n">
        <f aca="false">O275</f>
        <v>16821.14</v>
      </c>
      <c r="P256" s="241"/>
      <c r="Q256" s="237" t="n">
        <f aca="false">Q275</f>
        <v>0</v>
      </c>
    </row>
    <row r="257" customFormat="false" ht="16.5" hidden="true" customHeight="true" outlineLevel="0" collapsed="false">
      <c r="A257" s="38"/>
      <c r="B257" s="38"/>
      <c r="C257" s="229"/>
      <c r="D257" s="229"/>
      <c r="E257" s="599"/>
      <c r="F257" s="218" t="s">
        <v>97</v>
      </c>
      <c r="G257" s="496"/>
      <c r="H257" s="500" t="n">
        <f aca="false">I257+J257+O257+Q257</f>
        <v>20278.39</v>
      </c>
      <c r="I257" s="237" t="n">
        <f aca="false">I276</f>
        <v>0</v>
      </c>
      <c r="J257" s="166" t="n">
        <f aca="false">J276</f>
        <v>3623.99</v>
      </c>
      <c r="K257" s="166"/>
      <c r="L257" s="229"/>
      <c r="M257" s="229"/>
      <c r="N257" s="229"/>
      <c r="O257" s="241" t="n">
        <f aca="false">O276</f>
        <v>16654.4</v>
      </c>
      <c r="P257" s="241"/>
      <c r="Q257" s="237" t="n">
        <f aca="false">Q276</f>
        <v>0</v>
      </c>
    </row>
    <row r="258" customFormat="false" ht="16.5" hidden="true" customHeight="true" outlineLevel="0" collapsed="false">
      <c r="A258" s="38"/>
      <c r="B258" s="38"/>
      <c r="C258" s="229"/>
      <c r="D258" s="229"/>
      <c r="E258" s="601"/>
      <c r="F258" s="218" t="s">
        <v>62</v>
      </c>
      <c r="G258" s="496"/>
      <c r="H258" s="500" t="inlineStr">
        <f aca="false">I258+J258+O258+Q258</f>
        <is>
          <t/>
        </is>
      </c>
      <c r="I258" s="242" t="n">
        <f aca="false">I330</f>
        <v>0</v>
      </c>
      <c r="J258" s="169" t="n">
        <f aca="false">J330</f>
        <v>0</v>
      </c>
      <c r="K258" s="169"/>
      <c r="L258" s="229"/>
      <c r="M258" s="229"/>
      <c r="N258" s="229"/>
      <c r="O258" s="241" t="str">
        <f aca="false">"#ссыл!"</f>
        <v>#ссыл!</v>
      </c>
      <c r="P258" s="241"/>
      <c r="Q258" s="242" t="n">
        <f aca="false">Q330</f>
        <v>0</v>
      </c>
    </row>
    <row r="259" customFormat="false" ht="15.75" hidden="true" customHeight="true" outlineLevel="0" collapsed="false">
      <c r="A259" s="38"/>
      <c r="B259" s="38"/>
      <c r="C259" s="229"/>
      <c r="D259" s="229"/>
      <c r="E259" s="230" t="s">
        <v>240</v>
      </c>
      <c r="F259" s="209"/>
      <c r="G259" s="209"/>
      <c r="H259" s="500" t="e">
        <f aca="false">H260+H261+H262+H263</f>
        <v>#VALUE!</v>
      </c>
      <c r="I259" s="234" t="n">
        <f aca="false">I260+I261+I262+I263</f>
        <v>0</v>
      </c>
      <c r="J259" s="244"/>
      <c r="K259" s="245" t="n">
        <f aca="false">K260+K261+K262+K263</f>
        <v>0</v>
      </c>
      <c r="L259" s="209"/>
      <c r="M259" s="209"/>
      <c r="N259" s="209"/>
      <c r="O259" s="243" t="e">
        <f aca="false">O260+O261+O262+O263</f>
        <v>#VALUE!</v>
      </c>
      <c r="P259" s="243"/>
      <c r="Q259" s="234" t="n">
        <f aca="false">Q260+Q261+Q262+Q263</f>
        <v>0</v>
      </c>
    </row>
    <row r="260" customFormat="false" ht="15.75" hidden="true" customHeight="true" outlineLevel="0" collapsed="false">
      <c r="A260" s="38"/>
      <c r="B260" s="38"/>
      <c r="C260" s="229"/>
      <c r="D260" s="229"/>
      <c r="E260" s="230" t="s">
        <v>238</v>
      </c>
      <c r="F260" s="218" t="s">
        <v>95</v>
      </c>
      <c r="G260" s="496"/>
      <c r="H260" s="500" t="n">
        <f aca="false">I260+K260+O260+++Q260</f>
        <v>18488</v>
      </c>
      <c r="I260" s="237" t="n">
        <f aca="false">I278</f>
        <v>0</v>
      </c>
      <c r="J260" s="246"/>
      <c r="K260" s="247" t="n">
        <f aca="false">K278</f>
        <v>0</v>
      </c>
      <c r="L260" s="229"/>
      <c r="M260" s="229"/>
      <c r="N260" s="229"/>
      <c r="O260" s="241" t="n">
        <f aca="false">O278</f>
        <v>18488</v>
      </c>
      <c r="P260" s="241"/>
      <c r="Q260" s="237" t="n">
        <f aca="false">Q278</f>
        <v>0</v>
      </c>
    </row>
    <row r="261" customFormat="false" ht="15.75" hidden="true" customHeight="true" outlineLevel="0" collapsed="false">
      <c r="A261" s="38"/>
      <c r="B261" s="38"/>
      <c r="C261" s="229"/>
      <c r="D261" s="229"/>
      <c r="E261" s="599"/>
      <c r="F261" s="218" t="s">
        <v>96</v>
      </c>
      <c r="G261" s="496"/>
      <c r="H261" s="500" t="n">
        <f aca="false">I261+K261+O261+++Q261</f>
        <v>17648</v>
      </c>
      <c r="I261" s="237" t="n">
        <f aca="false">I279</f>
        <v>0</v>
      </c>
      <c r="J261" s="246"/>
      <c r="K261" s="247" t="n">
        <f aca="false">K279</f>
        <v>0</v>
      </c>
      <c r="L261" s="229"/>
      <c r="M261" s="229"/>
      <c r="N261" s="229"/>
      <c r="O261" s="241" t="n">
        <f aca="false">O279</f>
        <v>17648</v>
      </c>
      <c r="P261" s="241"/>
      <c r="Q261" s="237" t="n">
        <f aca="false">Q279</f>
        <v>0</v>
      </c>
    </row>
    <row r="262" customFormat="false" ht="15.75" hidden="true" customHeight="true" outlineLevel="0" collapsed="false">
      <c r="A262" s="38"/>
      <c r="B262" s="38"/>
      <c r="C262" s="229"/>
      <c r="D262" s="229"/>
      <c r="E262" s="599"/>
      <c r="F262" s="218" t="s">
        <v>97</v>
      </c>
      <c r="G262" s="496"/>
      <c r="H262" s="500" t="n">
        <f aca="false">I262+K262+O262+++Q262</f>
        <v>18505</v>
      </c>
      <c r="I262" s="237" t="n">
        <f aca="false">I280</f>
        <v>0</v>
      </c>
      <c r="J262" s="246"/>
      <c r="K262" s="247" t="n">
        <f aca="false">K280</f>
        <v>0</v>
      </c>
      <c r="L262" s="229"/>
      <c r="M262" s="229"/>
      <c r="N262" s="229"/>
      <c r="O262" s="241" t="n">
        <f aca="false">O280</f>
        <v>18505</v>
      </c>
      <c r="P262" s="241"/>
      <c r="Q262" s="237" t="n">
        <f aca="false">Q280</f>
        <v>0</v>
      </c>
    </row>
    <row r="263" customFormat="false" ht="30" hidden="true" customHeight="true" outlineLevel="0" collapsed="false">
      <c r="A263" s="38"/>
      <c r="B263" s="38"/>
      <c r="C263" s="229"/>
      <c r="D263" s="229"/>
      <c r="E263" s="601"/>
      <c r="F263" s="218" t="s">
        <v>62</v>
      </c>
      <c r="G263" s="496"/>
      <c r="H263" s="500" t="inlineStr">
        <f aca="false">I263+K263+O263+++Q263</f>
        <is>
          <t/>
        </is>
      </c>
      <c r="I263" s="242" t="n">
        <f aca="false">I332</f>
        <v>0</v>
      </c>
      <c r="J263" s="248"/>
      <c r="K263" s="249" t="n">
        <f aca="false">J332</f>
        <v>0</v>
      </c>
      <c r="L263" s="229"/>
      <c r="M263" s="229"/>
      <c r="N263" s="229"/>
      <c r="O263" s="241" t="str">
        <f aca="false">"#ссыл!"</f>
        <v>#ссыл!</v>
      </c>
      <c r="P263" s="241"/>
      <c r="Q263" s="242" t="n">
        <f aca="false">Q332</f>
        <v>0</v>
      </c>
    </row>
    <row r="264" customFormat="false" ht="16.5" hidden="true" customHeight="true" outlineLevel="0" collapsed="false">
      <c r="A264" s="38"/>
      <c r="B264" s="501" t="s">
        <v>94</v>
      </c>
      <c r="C264" s="241"/>
      <c r="D264" s="241"/>
      <c r="E264" s="666"/>
      <c r="F264" s="502"/>
      <c r="G264" s="503"/>
      <c r="H264" s="504" t="e">
        <f aca="false">H265+H266+H267+H268</f>
        <v>#VALUE!</v>
      </c>
      <c r="I264" s="256" t="n">
        <f aca="false">I265+I266+I267+I268</f>
        <v>0</v>
      </c>
      <c r="J264" s="253" t="n">
        <f aca="false">J265+J266+J267+J268</f>
        <v>21973.43</v>
      </c>
      <c r="K264" s="253"/>
      <c r="L264" s="505"/>
      <c r="M264" s="505"/>
      <c r="N264" s="505"/>
      <c r="O264" s="255" t="e">
        <f aca="false">O265+O266+O267+O268</f>
        <v>#VALUE!</v>
      </c>
      <c r="P264" s="255"/>
      <c r="Q264" s="256" t="n">
        <f aca="false">Q265+Q266+Q267+Q268</f>
        <v>0</v>
      </c>
    </row>
    <row r="265" customFormat="false" ht="16.5" hidden="true" customHeight="true" outlineLevel="0" collapsed="false">
      <c r="A265" s="38"/>
      <c r="B265" s="501"/>
      <c r="C265" s="241"/>
      <c r="D265" s="241"/>
      <c r="E265" s="241"/>
      <c r="F265" s="506" t="s">
        <v>95</v>
      </c>
      <c r="G265" s="502"/>
      <c r="H265" s="504" t="n">
        <f aca="false">I265++++J265+O265+Q265</f>
        <v>52766.15</v>
      </c>
      <c r="I265" s="261" t="n">
        <f aca="false">I250+I255+I260</f>
        <v>0</v>
      </c>
      <c r="J265" s="253" t="n">
        <f aca="false">J250+J255+K260</f>
        <v>14079.15</v>
      </c>
      <c r="K265" s="253"/>
      <c r="L265" s="241"/>
      <c r="M265" s="241"/>
      <c r="N265" s="241"/>
      <c r="O265" s="260" t="n">
        <f aca="false">O250+O255+O260</f>
        <v>38687</v>
      </c>
      <c r="P265" s="260"/>
      <c r="Q265" s="261" t="n">
        <f aca="false">Q250+Q255+Q260</f>
        <v>0</v>
      </c>
    </row>
    <row r="266" customFormat="false" ht="16.5" hidden="true" customHeight="true" outlineLevel="0" collapsed="false">
      <c r="A266" s="38"/>
      <c r="B266" s="501"/>
      <c r="C266" s="241"/>
      <c r="D266" s="241"/>
      <c r="E266" s="241"/>
      <c r="F266" s="506" t="s">
        <v>96</v>
      </c>
      <c r="G266" s="502"/>
      <c r="H266" s="504" t="n">
        <f aca="false">I266++++J266+O266+Q266</f>
        <v>35625.54</v>
      </c>
      <c r="I266" s="261" t="n">
        <f aca="false">I251+I256+I261</f>
        <v>0</v>
      </c>
      <c r="J266" s="253" t="n">
        <f aca="false">J251+J256+K261</f>
        <v>1156.4</v>
      </c>
      <c r="K266" s="253"/>
      <c r="L266" s="241"/>
      <c r="M266" s="241"/>
      <c r="N266" s="241"/>
      <c r="O266" s="260" t="n">
        <f aca="false">O251+O256+O261</f>
        <v>34469.14</v>
      </c>
      <c r="P266" s="260"/>
      <c r="Q266" s="261" t="n">
        <f aca="false">Q251+Q256+Q261</f>
        <v>0</v>
      </c>
    </row>
    <row r="267" customFormat="false" ht="16.5" hidden="true" customHeight="true" outlineLevel="0" collapsed="false">
      <c r="A267" s="38"/>
      <c r="B267" s="501"/>
      <c r="C267" s="241"/>
      <c r="D267" s="241"/>
      <c r="E267" s="241"/>
      <c r="F267" s="506" t="s">
        <v>97</v>
      </c>
      <c r="G267" s="502"/>
      <c r="H267" s="504" t="n">
        <f aca="false">I267++++J267+O267+Q267</f>
        <v>42431.169</v>
      </c>
      <c r="I267" s="261" t="n">
        <f aca="false">I252+I257+I262</f>
        <v>0</v>
      </c>
      <c r="J267" s="253" t="n">
        <f aca="false">J252+J257+K262</f>
        <v>6737.88</v>
      </c>
      <c r="K267" s="253"/>
      <c r="L267" s="241"/>
      <c r="M267" s="241"/>
      <c r="N267" s="241"/>
      <c r="O267" s="260" t="n">
        <f aca="false">O252+O257+O262</f>
        <v>35693.289</v>
      </c>
      <c r="P267" s="260"/>
      <c r="Q267" s="261" t="n">
        <f aca="false">Q252+Q257+Q262</f>
        <v>0</v>
      </c>
    </row>
    <row r="268" customFormat="false" ht="16.5" hidden="true" customHeight="true" outlineLevel="0" collapsed="false">
      <c r="A268" s="38"/>
      <c r="B268" s="501"/>
      <c r="C268" s="241"/>
      <c r="D268" s="241"/>
      <c r="E268" s="666"/>
      <c r="F268" s="506" t="s">
        <v>62</v>
      </c>
      <c r="G268" s="502"/>
      <c r="H268" s="504" t="inlineStr">
        <f aca="false">I268++++J268+O268+Q268</f>
        <is>
          <t/>
        </is>
      </c>
      <c r="I268" s="261" t="n">
        <f aca="false">I253+I258+I263</f>
        <v>0</v>
      </c>
      <c r="J268" s="253" t="n">
        <f aca="false">J253+J258+K263</f>
        <v>0</v>
      </c>
      <c r="K268" s="253"/>
      <c r="L268" s="241"/>
      <c r="M268" s="241"/>
      <c r="N268" s="241"/>
      <c r="O268" s="260" t="inlineStr">
        <f aca="false">O253+O258+O263</f>
        <is>
          <t/>
        </is>
      </c>
      <c r="P268" s="260"/>
      <c r="Q268" s="261" t="n">
        <f aca="false">Q253+Q258+Q263</f>
        <v>0</v>
      </c>
    </row>
    <row r="269" customFormat="false" ht="16.5" hidden="true" customHeight="true" outlineLevel="0" collapsed="false">
      <c r="A269" s="507" t="s">
        <v>15</v>
      </c>
      <c r="B269" s="38" t="s">
        <v>58</v>
      </c>
      <c r="C269" s="229" t="s">
        <v>59</v>
      </c>
      <c r="D269" s="220" t="s">
        <v>241</v>
      </c>
      <c r="E269" s="207" t="s">
        <v>237</v>
      </c>
      <c r="F269" s="508"/>
      <c r="G269" s="509"/>
      <c r="H269" s="510" t="n">
        <f aca="false">H270+H271+H272</f>
        <v>19134.929</v>
      </c>
      <c r="I269" s="268"/>
      <c r="J269" s="265" t="n">
        <f aca="false">J270+J271+J272</f>
        <v>17193.04</v>
      </c>
      <c r="K269" s="265"/>
      <c r="L269" s="511"/>
      <c r="M269" s="511"/>
      <c r="N269" s="511"/>
      <c r="O269" s="267" t="n">
        <f aca="false">O270+O271+O272</f>
        <v>1941.889</v>
      </c>
      <c r="P269" s="267"/>
      <c r="Q269" s="268"/>
    </row>
    <row r="270" customFormat="false" ht="16.5" hidden="true" customHeight="true" outlineLevel="0" collapsed="false">
      <c r="A270" s="507"/>
      <c r="B270" s="38"/>
      <c r="C270" s="229"/>
      <c r="D270" s="220"/>
      <c r="E270" s="207"/>
      <c r="F270" s="512" t="s">
        <v>95</v>
      </c>
      <c r="G270" s="513"/>
      <c r="H270" s="514" t="n">
        <f aca="false">I270+J270++O270+Q270</f>
        <v>15487.15</v>
      </c>
      <c r="I270" s="274"/>
      <c r="J270" s="271" t="n">
        <f aca="false">K306</f>
        <v>14079.15</v>
      </c>
      <c r="K270" s="271"/>
      <c r="L270" s="281"/>
      <c r="M270" s="281"/>
      <c r="N270" s="281"/>
      <c r="O270" s="273" t="n">
        <f aca="false">M306</f>
        <v>1408</v>
      </c>
      <c r="P270" s="273"/>
      <c r="Q270" s="274"/>
    </row>
    <row r="271" customFormat="false" ht="16.5" hidden="true" customHeight="true" outlineLevel="0" collapsed="false">
      <c r="A271" s="507"/>
      <c r="B271" s="38"/>
      <c r="C271" s="229"/>
      <c r="D271" s="220"/>
      <c r="E271" s="207"/>
      <c r="F271" s="512" t="s">
        <v>96</v>
      </c>
      <c r="G271" s="513"/>
      <c r="H271" s="514" t="n">
        <f aca="false">I271+J271++O271+Q271</f>
        <v>0</v>
      </c>
      <c r="I271" s="274"/>
      <c r="J271" s="275" t="n">
        <v>0</v>
      </c>
      <c r="K271" s="275"/>
      <c r="L271" s="281"/>
      <c r="M271" s="281"/>
      <c r="N271" s="281"/>
      <c r="O271" s="276"/>
      <c r="P271" s="276"/>
      <c r="Q271" s="274"/>
    </row>
    <row r="272" customFormat="false" ht="16.5" hidden="true" customHeight="true" outlineLevel="0" collapsed="false">
      <c r="A272" s="507"/>
      <c r="B272" s="38"/>
      <c r="C272" s="229"/>
      <c r="D272" s="220"/>
      <c r="E272" s="207"/>
      <c r="F272" s="512" t="s">
        <v>97</v>
      </c>
      <c r="G272" s="513"/>
      <c r="H272" s="514" t="n">
        <f aca="false">I272+J272++O272+Q272</f>
        <v>3647.779</v>
      </c>
      <c r="I272" s="277"/>
      <c r="J272" s="271" t="n">
        <f aca="false">K307+J293</f>
        <v>3113.89</v>
      </c>
      <c r="K272" s="271"/>
      <c r="L272" s="515"/>
      <c r="M272" s="515"/>
      <c r="N272" s="515"/>
      <c r="O272" s="273" t="n">
        <f aca="false">M294+M307</f>
        <v>533.889</v>
      </c>
      <c r="P272" s="273"/>
      <c r="Q272" s="277"/>
    </row>
    <row r="273" customFormat="false" ht="27.75" hidden="true" customHeight="true" outlineLevel="0" collapsed="false">
      <c r="A273" s="507"/>
      <c r="B273" s="38"/>
      <c r="C273" s="229"/>
      <c r="D273" s="229"/>
      <c r="E273" s="230" t="s">
        <v>239</v>
      </c>
      <c r="F273" s="508"/>
      <c r="G273" s="509"/>
      <c r="H273" s="510" t="n">
        <f aca="false">H274+H275+H276</f>
        <v>57046.93</v>
      </c>
      <c r="I273" s="510" t="n">
        <f aca="false">I274+I275+I276</f>
        <v>0</v>
      </c>
      <c r="J273" s="265" t="n">
        <f aca="false">J274+J275+J276</f>
        <v>4780.39</v>
      </c>
      <c r="K273" s="265"/>
      <c r="L273" s="511"/>
      <c r="M273" s="511"/>
      <c r="N273" s="511"/>
      <c r="O273" s="267" t="n">
        <f aca="false">O274+O275+O276</f>
        <v>52266.54</v>
      </c>
      <c r="P273" s="267"/>
      <c r="Q273" s="268" t="n">
        <f aca="false">Q274+Q275+Q276</f>
        <v>0</v>
      </c>
    </row>
    <row r="274" customFormat="false" ht="16.5" hidden="true" customHeight="true" outlineLevel="0" collapsed="false">
      <c r="A274" s="507"/>
      <c r="B274" s="38"/>
      <c r="C274" s="229"/>
      <c r="D274" s="229"/>
      <c r="E274" s="230" t="s">
        <v>238</v>
      </c>
      <c r="F274" s="516" t="s">
        <v>95</v>
      </c>
      <c r="G274" s="513"/>
      <c r="H274" s="517" t="n">
        <f aca="false">I274+J274+O274+Q274</f>
        <v>18791</v>
      </c>
      <c r="I274" s="282" t="n">
        <f aca="false">I285+I296+I317</f>
        <v>0</v>
      </c>
      <c r="J274" s="275" t="n">
        <f aca="false">J285+K296+K317</f>
        <v>0</v>
      </c>
      <c r="K274" s="275"/>
      <c r="L274" s="281"/>
      <c r="M274" s="281"/>
      <c r="N274" s="281"/>
      <c r="O274" s="281" t="n">
        <f aca="false">M285+M296+P317</f>
        <v>18791</v>
      </c>
      <c r="P274" s="281"/>
      <c r="Q274" s="282" t="n">
        <f aca="false">Q285+Q296+Q317</f>
        <v>0</v>
      </c>
    </row>
    <row r="275" customFormat="false" ht="16.5" hidden="true" customHeight="true" outlineLevel="0" collapsed="false">
      <c r="A275" s="507"/>
      <c r="B275" s="38"/>
      <c r="C275" s="229"/>
      <c r="D275" s="229"/>
      <c r="E275" s="599"/>
      <c r="F275" s="516" t="s">
        <v>96</v>
      </c>
      <c r="G275" s="513"/>
      <c r="H275" s="517" t="n">
        <f aca="false">I275+J275+O275+Q275</f>
        <v>17977.54</v>
      </c>
      <c r="I275" s="282" t="n">
        <f aca="false">I286+I297+I318+I309</f>
        <v>0</v>
      </c>
      <c r="J275" s="271" t="n">
        <f aca="false">J286+K297+K309+K318</f>
        <v>1156.4</v>
      </c>
      <c r="K275" s="271"/>
      <c r="L275" s="281"/>
      <c r="M275" s="281"/>
      <c r="N275" s="281"/>
      <c r="O275" s="283" t="n">
        <f aca="false">M286+M297+L309+P318</f>
        <v>16821.14</v>
      </c>
      <c r="P275" s="283"/>
      <c r="Q275" s="282" t="n">
        <f aca="false">Q286+Q297+Q318+Q309</f>
        <v>0</v>
      </c>
    </row>
    <row r="276" customFormat="false" ht="16.5" hidden="true" customHeight="true" outlineLevel="0" collapsed="false">
      <c r="A276" s="507"/>
      <c r="B276" s="38"/>
      <c r="C276" s="229"/>
      <c r="D276" s="229"/>
      <c r="E276" s="601"/>
      <c r="F276" s="516" t="s">
        <v>97</v>
      </c>
      <c r="G276" s="513"/>
      <c r="H276" s="517" t="n">
        <f aca="false">I276+J276+O276+Q276</f>
        <v>20278.39</v>
      </c>
      <c r="I276" s="282" t="n">
        <f aca="false">I287+I298+I319+I310</f>
        <v>0</v>
      </c>
      <c r="J276" s="271" t="n">
        <f aca="false">J287+K298+K310+K319</f>
        <v>3623.99</v>
      </c>
      <c r="K276" s="271"/>
      <c r="L276" s="281"/>
      <c r="M276" s="281"/>
      <c r="N276" s="281"/>
      <c r="O276" s="284" t="n">
        <f aca="false">M287+M298+L310+P319</f>
        <v>16654.4</v>
      </c>
      <c r="P276" s="284"/>
      <c r="Q276" s="282" t="n">
        <f aca="false">Q287+Q298+Q319+Q310</f>
        <v>0</v>
      </c>
    </row>
    <row r="277" customFormat="false" ht="15.75" hidden="true" customHeight="true" outlineLevel="0" collapsed="false">
      <c r="A277" s="507"/>
      <c r="B277" s="38"/>
      <c r="C277" s="229"/>
      <c r="D277" s="229"/>
      <c r="E277" s="230" t="s">
        <v>240</v>
      </c>
      <c r="F277" s="508"/>
      <c r="G277" s="509"/>
      <c r="H277" s="518" t="n">
        <f aca="false">H278+H279+H280</f>
        <v>54641</v>
      </c>
      <c r="I277" s="519" t="n">
        <f aca="false">I278+I279+I280</f>
        <v>0</v>
      </c>
      <c r="J277" s="286"/>
      <c r="K277" s="287" t="n">
        <f aca="false">K278+K279+K280</f>
        <v>0</v>
      </c>
      <c r="L277" s="511"/>
      <c r="M277" s="511"/>
      <c r="N277" s="511"/>
      <c r="O277" s="288" t="n">
        <f aca="false">O278+O279+O280</f>
        <v>54641</v>
      </c>
      <c r="P277" s="288"/>
      <c r="Q277" s="268" t="n">
        <f aca="false">Q278+Q279+Q280</f>
        <v>0</v>
      </c>
    </row>
    <row r="278" customFormat="false" ht="15.75" hidden="true" customHeight="true" outlineLevel="0" collapsed="false">
      <c r="A278" s="507"/>
      <c r="B278" s="38"/>
      <c r="C278" s="229"/>
      <c r="D278" s="229"/>
      <c r="E278" s="230" t="s">
        <v>238</v>
      </c>
      <c r="F278" s="516" t="s">
        <v>95</v>
      </c>
      <c r="G278" s="513"/>
      <c r="H278" s="517" t="n">
        <f aca="false">I278+K278+O278+Q278</f>
        <v>18488</v>
      </c>
      <c r="I278" s="282" t="n">
        <f aca="false">I289+I300+I321</f>
        <v>0</v>
      </c>
      <c r="J278" s="289"/>
      <c r="K278" s="290" t="n">
        <f aca="false">J289+K300+K321</f>
        <v>0</v>
      </c>
      <c r="L278" s="281"/>
      <c r="M278" s="281"/>
      <c r="N278" s="281"/>
      <c r="O278" s="281" t="n">
        <f aca="false">M289+M300+P321</f>
        <v>18488</v>
      </c>
      <c r="P278" s="281"/>
      <c r="Q278" s="282" t="n">
        <f aca="false">Q289+Q300+Q321</f>
        <v>0</v>
      </c>
    </row>
    <row r="279" customFormat="false" ht="15.75" hidden="true" customHeight="true" outlineLevel="0" collapsed="false">
      <c r="A279" s="507"/>
      <c r="B279" s="38"/>
      <c r="C279" s="229"/>
      <c r="D279" s="229"/>
      <c r="E279" s="599"/>
      <c r="F279" s="516" t="s">
        <v>96</v>
      </c>
      <c r="G279" s="513"/>
      <c r="H279" s="517" t="n">
        <f aca="false">I279+K279+O279+Q279</f>
        <v>17648</v>
      </c>
      <c r="I279" s="282" t="n">
        <f aca="false">I290+I301+I322</f>
        <v>0</v>
      </c>
      <c r="J279" s="289"/>
      <c r="K279" s="290" t="n">
        <f aca="false">J290+K301+K322</f>
        <v>0</v>
      </c>
      <c r="L279" s="281"/>
      <c r="M279" s="281"/>
      <c r="N279" s="281"/>
      <c r="O279" s="281" t="n">
        <f aca="false">M290+M301+P322</f>
        <v>17648</v>
      </c>
      <c r="P279" s="281"/>
      <c r="Q279" s="282" t="n">
        <f aca="false">Q290+Q301+Q322</f>
        <v>0</v>
      </c>
    </row>
    <row r="280" customFormat="false" ht="15.75" hidden="true" customHeight="true" outlineLevel="0" collapsed="false">
      <c r="A280" s="507"/>
      <c r="B280" s="38"/>
      <c r="C280" s="229"/>
      <c r="D280" s="229"/>
      <c r="E280" s="601"/>
      <c r="F280" s="516" t="s">
        <v>97</v>
      </c>
      <c r="G280" s="513"/>
      <c r="H280" s="517" t="n">
        <f aca="false">I280+K280+O280+Q280</f>
        <v>18505</v>
      </c>
      <c r="I280" s="282" t="n">
        <f aca="false">I291+I302+I323</f>
        <v>0</v>
      </c>
      <c r="J280" s="44"/>
      <c r="K280" s="290" t="n">
        <f aca="false">J291+K302+K323</f>
        <v>0</v>
      </c>
      <c r="L280" s="515"/>
      <c r="M280" s="515"/>
      <c r="N280" s="515"/>
      <c r="O280" s="281" t="n">
        <f aca="false">M291+M302+P323</f>
        <v>18505</v>
      </c>
      <c r="P280" s="281"/>
      <c r="Q280" s="282" t="n">
        <f aca="false">Q291+Q302+Q323</f>
        <v>0</v>
      </c>
    </row>
    <row r="281" customFormat="false" ht="15.75" hidden="true" customHeight="false" outlineLevel="0" collapsed="false">
      <c r="A281" s="32"/>
      <c r="B281" s="355" t="s">
        <v>94</v>
      </c>
      <c r="C281" s="292"/>
      <c r="D281" s="292"/>
      <c r="E281" s="292"/>
      <c r="F281" s="520"/>
      <c r="G281" s="347"/>
      <c r="H281" s="521" t="n">
        <f aca="false">H277+H273+H269</f>
        <v>130822.859</v>
      </c>
      <c r="I281" s="522" t="n">
        <f aca="false">I269+I273+I277</f>
        <v>0</v>
      </c>
      <c r="J281" s="523" t="n">
        <f aca="false">K277+J273+J269</f>
        <v>21973.43</v>
      </c>
      <c r="K281" s="523"/>
      <c r="L281" s="524"/>
      <c r="M281" s="524"/>
      <c r="N281" s="524"/>
      <c r="O281" s="525" t="n">
        <f aca="false">O277+O273+O269</f>
        <v>108849.429</v>
      </c>
      <c r="P281" s="525"/>
      <c r="Q281" s="297" t="n">
        <f aca="false">Q277+Q273+Q269</f>
        <v>0</v>
      </c>
    </row>
    <row r="282" customFormat="false" ht="15" hidden="true" customHeight="true" outlineLevel="0" collapsed="false">
      <c r="A282" s="507" t="s">
        <v>242</v>
      </c>
      <c r="B282" s="526" t="s">
        <v>243</v>
      </c>
      <c r="C282" s="229" t="s">
        <v>59</v>
      </c>
      <c r="D282" s="229" t="s">
        <v>241</v>
      </c>
      <c r="E282" s="230" t="s">
        <v>237</v>
      </c>
      <c r="F282" s="527"/>
      <c r="G282" s="527"/>
      <c r="H282" s="527"/>
      <c r="I282" s="229"/>
      <c r="J282" s="229"/>
      <c r="K282" s="229"/>
      <c r="L282" s="312"/>
      <c r="M282" s="312"/>
      <c r="N282" s="312"/>
      <c r="O282" s="312"/>
      <c r="P282" s="312"/>
      <c r="Q282" s="229"/>
    </row>
    <row r="283" customFormat="false" ht="90" hidden="true" customHeight="false" outlineLevel="0" collapsed="false">
      <c r="A283" s="507"/>
      <c r="B283" s="526" t="s">
        <v>244</v>
      </c>
      <c r="C283" s="229"/>
      <c r="D283" s="229"/>
      <c r="E283" s="218" t="s">
        <v>238</v>
      </c>
      <c r="F283" s="527"/>
      <c r="G283" s="527"/>
      <c r="H283" s="527"/>
      <c r="I283" s="229"/>
      <c r="J283" s="229"/>
      <c r="K283" s="229"/>
      <c r="L283" s="312"/>
      <c r="M283" s="312"/>
      <c r="N283" s="312"/>
      <c r="O283" s="312"/>
      <c r="P283" s="312"/>
      <c r="Q283" s="229"/>
    </row>
    <row r="284" customFormat="false" ht="15" hidden="true" customHeight="false" outlineLevel="0" collapsed="false">
      <c r="A284" s="507"/>
      <c r="B284" s="461"/>
      <c r="C284" s="229"/>
      <c r="D284" s="229"/>
      <c r="E284" s="230" t="s">
        <v>239</v>
      </c>
      <c r="F284" s="528"/>
      <c r="G284" s="528"/>
      <c r="H284" s="517" t="n">
        <f aca="false">H285+H286+H287</f>
        <v>13331</v>
      </c>
      <c r="I284" s="516" t="n">
        <f aca="false">I285+I286+I287</f>
        <v>0</v>
      </c>
      <c r="J284" s="529" t="n">
        <f aca="false">J285+J286+J287</f>
        <v>0</v>
      </c>
      <c r="K284" s="529"/>
      <c r="L284" s="528"/>
      <c r="M284" s="530" t="n">
        <f aca="false">M285+M286+M287</f>
        <v>13331</v>
      </c>
      <c r="N284" s="530"/>
      <c r="O284" s="530"/>
      <c r="P284" s="530"/>
      <c r="Q284" s="299" t="n">
        <f aca="false">Q285+Q286+Q287</f>
        <v>0</v>
      </c>
    </row>
    <row r="285" customFormat="false" ht="15.75" hidden="true" customHeight="true" outlineLevel="0" collapsed="false">
      <c r="A285" s="507"/>
      <c r="B285" s="461"/>
      <c r="C285" s="229"/>
      <c r="D285" s="229"/>
      <c r="E285" s="230" t="s">
        <v>238</v>
      </c>
      <c r="F285" s="299" t="s">
        <v>95</v>
      </c>
      <c r="G285" s="299"/>
      <c r="H285" s="516" t="n">
        <f aca="false">I285+J285+M285+Q285</f>
        <v>5005</v>
      </c>
      <c r="I285" s="218"/>
      <c r="J285" s="229"/>
      <c r="K285" s="229"/>
      <c r="L285" s="300"/>
      <c r="M285" s="229" t="n">
        <v>5005</v>
      </c>
      <c r="N285" s="229"/>
      <c r="O285" s="229"/>
      <c r="P285" s="229"/>
      <c r="Q285" s="300"/>
    </row>
    <row r="286" customFormat="false" ht="15.75" hidden="true" customHeight="true" outlineLevel="0" collapsed="false">
      <c r="A286" s="507"/>
      <c r="B286" s="461"/>
      <c r="C286" s="229"/>
      <c r="D286" s="229"/>
      <c r="E286" s="599"/>
      <c r="F286" s="281" t="s">
        <v>96</v>
      </c>
      <c r="G286" s="281"/>
      <c r="H286" s="516" t="n">
        <f aca="false">I286+J286+M286+Q286</f>
        <v>4747</v>
      </c>
      <c r="I286" s="218"/>
      <c r="J286" s="229"/>
      <c r="K286" s="229"/>
      <c r="L286" s="229"/>
      <c r="M286" s="229" t="n">
        <v>4747</v>
      </c>
      <c r="N286" s="229"/>
      <c r="O286" s="229"/>
      <c r="P286" s="229"/>
      <c r="Q286" s="300"/>
    </row>
    <row r="287" customFormat="false" ht="15.75" hidden="true" customHeight="true" outlineLevel="0" collapsed="false">
      <c r="A287" s="507"/>
      <c r="B287" s="461"/>
      <c r="C287" s="229"/>
      <c r="D287" s="229"/>
      <c r="E287" s="601"/>
      <c r="F287" s="281" t="s">
        <v>97</v>
      </c>
      <c r="G287" s="281"/>
      <c r="H287" s="516" t="n">
        <f aca="false">I287+J287+M287+Q287</f>
        <v>3579</v>
      </c>
      <c r="I287" s="218"/>
      <c r="J287" s="229"/>
      <c r="K287" s="229"/>
      <c r="L287" s="229"/>
      <c r="M287" s="229" t="n">
        <v>3579</v>
      </c>
      <c r="N287" s="229"/>
      <c r="O287" s="229"/>
      <c r="P287" s="229"/>
      <c r="Q287" s="300"/>
    </row>
    <row r="288" customFormat="false" ht="15" hidden="true" customHeight="false" outlineLevel="0" collapsed="false">
      <c r="A288" s="507"/>
      <c r="B288" s="461"/>
      <c r="C288" s="229"/>
      <c r="D288" s="229"/>
      <c r="E288" s="230" t="s">
        <v>240</v>
      </c>
      <c r="F288" s="513"/>
      <c r="G288" s="531"/>
      <c r="H288" s="517" t="n">
        <f aca="false">H289+H290+H291</f>
        <v>14134.7</v>
      </c>
      <c r="I288" s="516" t="n">
        <f aca="false">I289+I290+I291</f>
        <v>0</v>
      </c>
      <c r="J288" s="281" t="n">
        <f aca="false">J289+J290+J291</f>
        <v>0</v>
      </c>
      <c r="K288" s="281"/>
      <c r="L288" s="281"/>
      <c r="M288" s="281"/>
      <c r="N288" s="281"/>
      <c r="O288" s="281"/>
      <c r="P288" s="281"/>
      <c r="Q288" s="299" t="n">
        <f aca="false">Q289+Q290+Q291</f>
        <v>0</v>
      </c>
    </row>
    <row r="289" customFormat="false" ht="15.75" hidden="true" customHeight="true" outlineLevel="0" collapsed="false">
      <c r="A289" s="507"/>
      <c r="B289" s="461"/>
      <c r="C289" s="229"/>
      <c r="D289" s="229"/>
      <c r="E289" s="230" t="s">
        <v>238</v>
      </c>
      <c r="F289" s="281" t="s">
        <v>95</v>
      </c>
      <c r="G289" s="281"/>
      <c r="H289" s="516" t="n">
        <f aca="false">I289+J289+M289+Q289</f>
        <v>5305</v>
      </c>
      <c r="I289" s="218"/>
      <c r="J289" s="229"/>
      <c r="K289" s="229"/>
      <c r="L289" s="229"/>
      <c r="M289" s="229" t="n">
        <v>5305</v>
      </c>
      <c r="N289" s="229"/>
      <c r="O289" s="229"/>
      <c r="P289" s="229"/>
      <c r="Q289" s="300"/>
    </row>
    <row r="290" customFormat="false" ht="15.75" hidden="true" customHeight="true" outlineLevel="0" collapsed="false">
      <c r="A290" s="507"/>
      <c r="B290" s="461"/>
      <c r="C290" s="229"/>
      <c r="D290" s="229"/>
      <c r="E290" s="599"/>
      <c r="F290" s="281" t="s">
        <v>96</v>
      </c>
      <c r="G290" s="281"/>
      <c r="H290" s="516" t="n">
        <f aca="false">I290+J290+M290+Q290</f>
        <v>5032</v>
      </c>
      <c r="I290" s="218"/>
      <c r="J290" s="229"/>
      <c r="K290" s="229"/>
      <c r="L290" s="229"/>
      <c r="M290" s="229" t="n">
        <v>5032</v>
      </c>
      <c r="N290" s="229"/>
      <c r="O290" s="229"/>
      <c r="P290" s="229"/>
      <c r="Q290" s="300"/>
    </row>
    <row r="291" customFormat="false" ht="15.75" hidden="true" customHeight="true" outlineLevel="0" collapsed="false">
      <c r="A291" s="507"/>
      <c r="B291" s="215"/>
      <c r="C291" s="229"/>
      <c r="D291" s="229"/>
      <c r="E291" s="601"/>
      <c r="F291" s="281" t="s">
        <v>97</v>
      </c>
      <c r="G291" s="281"/>
      <c r="H291" s="516" t="n">
        <f aca="false">I291+J291+M291+Q291</f>
        <v>3797.7</v>
      </c>
      <c r="I291" s="218"/>
      <c r="J291" s="229"/>
      <c r="K291" s="229"/>
      <c r="L291" s="229"/>
      <c r="M291" s="229" t="n">
        <v>3797.7</v>
      </c>
      <c r="N291" s="229"/>
      <c r="O291" s="229"/>
      <c r="P291" s="229"/>
      <c r="Q291" s="300"/>
    </row>
    <row r="292" customFormat="false" ht="15" hidden="true" customHeight="false" outlineLevel="0" collapsed="false">
      <c r="A292" s="32"/>
      <c r="B292" s="355" t="s">
        <v>94</v>
      </c>
      <c r="C292" s="292"/>
      <c r="D292" s="292"/>
      <c r="E292" s="292"/>
      <c r="F292" s="532" t="e">
        <f aca="false">I292+J292+"#ссыл!+Q292"</f>
        <v>#VALUE!</v>
      </c>
      <c r="G292" s="532"/>
      <c r="H292" s="532"/>
      <c r="I292" s="341" t="n">
        <f aca="false">I284+I288+I282</f>
        <v>0</v>
      </c>
      <c r="J292" s="533" t="n">
        <f aca="false">J288+J284+J282</f>
        <v>0</v>
      </c>
      <c r="K292" s="533"/>
      <c r="L292" s="533"/>
      <c r="M292" s="533"/>
      <c r="N292" s="533"/>
      <c r="O292" s="533"/>
      <c r="P292" s="533"/>
      <c r="Q292" s="304"/>
    </row>
    <row r="293" customFormat="false" ht="15.75" hidden="true" customHeight="true" outlineLevel="0" collapsed="false">
      <c r="A293" s="534" t="s">
        <v>245</v>
      </c>
      <c r="B293" s="230" t="s">
        <v>246</v>
      </c>
      <c r="C293" s="229" t="s">
        <v>59</v>
      </c>
      <c r="D293" s="229" t="s">
        <v>247</v>
      </c>
      <c r="E293" s="230" t="s">
        <v>237</v>
      </c>
      <c r="F293" s="306"/>
      <c r="G293" s="535"/>
      <c r="H293" s="536" t="n">
        <f aca="false">H294</f>
        <v>222.5</v>
      </c>
      <c r="I293" s="516" t="n">
        <f aca="false">I294</f>
        <v>0</v>
      </c>
      <c r="J293" s="281" t="n">
        <f aca="false">J294</f>
        <v>0</v>
      </c>
      <c r="K293" s="281"/>
      <c r="L293" s="529"/>
      <c r="M293" s="529"/>
      <c r="N293" s="529"/>
      <c r="O293" s="529"/>
      <c r="P293" s="529"/>
      <c r="Q293" s="306" t="n">
        <f aca="false">Q288+Q284+Q282</f>
        <v>0</v>
      </c>
    </row>
    <row r="294" customFormat="false" ht="45.75" hidden="true" customHeight="true" outlineLevel="0" collapsed="false">
      <c r="A294" s="534"/>
      <c r="B294" s="230" t="s">
        <v>248</v>
      </c>
      <c r="C294" s="229"/>
      <c r="D294" s="229"/>
      <c r="E294" s="218" t="s">
        <v>238</v>
      </c>
      <c r="F294" s="516" t="s">
        <v>97</v>
      </c>
      <c r="G294" s="306"/>
      <c r="H294" s="517" t="n">
        <f aca="false">I294+J294+M294+Q294</f>
        <v>222.5</v>
      </c>
      <c r="I294" s="44"/>
      <c r="J294" s="40"/>
      <c r="K294" s="40"/>
      <c r="L294" s="229"/>
      <c r="M294" s="229" t="n">
        <v>222.5</v>
      </c>
      <c r="N294" s="229"/>
      <c r="O294" s="229"/>
      <c r="P294" s="229"/>
      <c r="Q294" s="277"/>
    </row>
    <row r="295" customFormat="false" ht="147.75" hidden="true" customHeight="true" outlineLevel="0" collapsed="false">
      <c r="A295" s="534"/>
      <c r="B295" s="461"/>
      <c r="C295" s="229"/>
      <c r="D295" s="229" t="s">
        <v>249</v>
      </c>
      <c r="E295" s="230" t="s">
        <v>239</v>
      </c>
      <c r="F295" s="513"/>
      <c r="G295" s="537"/>
      <c r="H295" s="517" t="n">
        <f aca="false">I295+J295+M295+Q295</f>
        <v>3793</v>
      </c>
      <c r="I295" s="516" t="n">
        <f aca="false">I296+I297+I298</f>
        <v>0</v>
      </c>
      <c r="J295" s="515" t="n">
        <f aca="false">K296+K297+K298</f>
        <v>0</v>
      </c>
      <c r="K295" s="515"/>
      <c r="L295" s="538"/>
      <c r="M295" s="530" t="n">
        <f aca="false">M296+M297+M298</f>
        <v>3793</v>
      </c>
      <c r="N295" s="530"/>
      <c r="O295" s="530"/>
      <c r="P295" s="530"/>
      <c r="Q295" s="299" t="n">
        <f aca="false">Q296+Q297+Q298</f>
        <v>0</v>
      </c>
    </row>
    <row r="296" customFormat="false" ht="15.75" hidden="true" customHeight="true" outlineLevel="0" collapsed="false">
      <c r="A296" s="534"/>
      <c r="B296" s="461"/>
      <c r="C296" s="229"/>
      <c r="D296" s="229"/>
      <c r="E296" s="230" t="s">
        <v>238</v>
      </c>
      <c r="F296" s="516" t="s">
        <v>95</v>
      </c>
      <c r="G296" s="513"/>
      <c r="H296" s="517" t="n">
        <f aca="false">I296+K296+M296+Q296</f>
        <v>2293</v>
      </c>
      <c r="I296" s="218"/>
      <c r="J296" s="38"/>
      <c r="K296" s="539"/>
      <c r="L296" s="229"/>
      <c r="M296" s="229" t="n">
        <v>2293</v>
      </c>
      <c r="N296" s="229"/>
      <c r="O296" s="229"/>
      <c r="P296" s="229"/>
      <c r="Q296" s="300"/>
    </row>
    <row r="297" customFormat="false" ht="15.75" hidden="true" customHeight="true" outlineLevel="0" collapsed="false">
      <c r="A297" s="534"/>
      <c r="B297" s="461"/>
      <c r="C297" s="229"/>
      <c r="D297" s="229"/>
      <c r="E297" s="599"/>
      <c r="F297" s="516" t="s">
        <v>96</v>
      </c>
      <c r="G297" s="513"/>
      <c r="H297" s="517" t="n">
        <f aca="false">I297+K297+M297+Q297</f>
        <v>1000</v>
      </c>
      <c r="I297" s="218"/>
      <c r="J297" s="38"/>
      <c r="K297" s="539"/>
      <c r="L297" s="229"/>
      <c r="M297" s="229" t="n">
        <v>1000</v>
      </c>
      <c r="N297" s="229"/>
      <c r="O297" s="229"/>
      <c r="P297" s="229"/>
      <c r="Q297" s="300"/>
    </row>
    <row r="298" customFormat="false" ht="15.75" hidden="true" customHeight="true" outlineLevel="0" collapsed="false">
      <c r="A298" s="534"/>
      <c r="B298" s="461"/>
      <c r="C298" s="229"/>
      <c r="D298" s="229"/>
      <c r="E298" s="601"/>
      <c r="F298" s="540" t="s">
        <v>97</v>
      </c>
      <c r="G298" s="541"/>
      <c r="H298" s="517" t="n">
        <f aca="false">I298+K298+M298+Q298</f>
        <v>500</v>
      </c>
      <c r="I298" s="218"/>
      <c r="J298" s="38"/>
      <c r="K298" s="330"/>
      <c r="L298" s="527"/>
      <c r="M298" s="527" t="n">
        <v>500</v>
      </c>
      <c r="N298" s="527"/>
      <c r="O298" s="527"/>
      <c r="P298" s="527"/>
      <c r="Q298" s="312"/>
    </row>
    <row r="299" customFormat="false" ht="192.75" hidden="true" customHeight="true" outlineLevel="0" collapsed="false">
      <c r="A299" s="534"/>
      <c r="B299" s="461"/>
      <c r="C299" s="229"/>
      <c r="D299" s="229" t="s">
        <v>250</v>
      </c>
      <c r="E299" s="230" t="s">
        <v>240</v>
      </c>
      <c r="F299" s="528"/>
      <c r="G299" s="528"/>
      <c r="H299" s="517" t="n">
        <f aca="false">I299+K299+M299+Q299</f>
        <v>3761.5</v>
      </c>
      <c r="I299" s="519" t="n">
        <f aca="false">I300+I301+I302</f>
        <v>0</v>
      </c>
      <c r="J299" s="667"/>
      <c r="K299" s="306" t="n">
        <f aca="false">K300+K301+K302</f>
        <v>0</v>
      </c>
      <c r="L299" s="538"/>
      <c r="M299" s="528" t="n">
        <f aca="false">M300+M301+M302</f>
        <v>3761.5</v>
      </c>
      <c r="N299" s="528"/>
      <c r="O299" s="528"/>
      <c r="P299" s="528"/>
      <c r="Q299" s="306" t="n">
        <f aca="false">Q300+Q301+Q302</f>
        <v>0</v>
      </c>
    </row>
    <row r="300" customFormat="false" ht="15.75" hidden="true" customHeight="true" outlineLevel="0" collapsed="false">
      <c r="A300" s="534"/>
      <c r="B300" s="461"/>
      <c r="C300" s="229"/>
      <c r="D300" s="229"/>
      <c r="E300" s="230" t="s">
        <v>238</v>
      </c>
      <c r="F300" s="516" t="s">
        <v>95</v>
      </c>
      <c r="G300" s="542"/>
      <c r="H300" s="531" t="n">
        <f aca="false">I300+K300+M300++++Q300</f>
        <v>1000</v>
      </c>
      <c r="I300" s="38"/>
      <c r="J300" s="218" t="s">
        <v>95</v>
      </c>
      <c r="K300" s="38"/>
      <c r="L300" s="543"/>
      <c r="M300" s="300" t="n">
        <v>1000</v>
      </c>
      <c r="N300" s="300"/>
      <c r="O300" s="300"/>
      <c r="P300" s="300"/>
      <c r="Q300" s="274"/>
    </row>
    <row r="301" customFormat="false" ht="15.75" hidden="true" customHeight="true" outlineLevel="0" collapsed="false">
      <c r="A301" s="534"/>
      <c r="B301" s="461"/>
      <c r="C301" s="229"/>
      <c r="D301" s="229"/>
      <c r="E301" s="599"/>
      <c r="F301" s="516" t="s">
        <v>96</v>
      </c>
      <c r="G301" s="306"/>
      <c r="H301" s="531" t="n">
        <f aca="false">I301+K301+M301++++Q301</f>
        <v>1000</v>
      </c>
      <c r="I301" s="274"/>
      <c r="J301" s="218" t="s">
        <v>96</v>
      </c>
      <c r="K301" s="38"/>
      <c r="L301" s="544"/>
      <c r="M301" s="220" t="n">
        <v>1000</v>
      </c>
      <c r="N301" s="220"/>
      <c r="O301" s="220"/>
      <c r="P301" s="220"/>
      <c r="Q301" s="38"/>
    </row>
    <row r="302" customFormat="false" ht="15.75" hidden="true" customHeight="true" outlineLevel="0" collapsed="false">
      <c r="A302" s="534"/>
      <c r="B302" s="215"/>
      <c r="C302" s="229"/>
      <c r="D302" s="229"/>
      <c r="E302" s="601"/>
      <c r="F302" s="516" t="s">
        <v>97</v>
      </c>
      <c r="G302" s="306"/>
      <c r="H302" s="531" t="n">
        <f aca="false">I302+K302+M302++++Q302</f>
        <v>1761.5</v>
      </c>
      <c r="I302" s="38"/>
      <c r="J302" s="218" t="s">
        <v>97</v>
      </c>
      <c r="K302" s="38"/>
      <c r="L302" s="544"/>
      <c r="M302" s="229" t="n">
        <v>1761.5</v>
      </c>
      <c r="N302" s="229"/>
      <c r="O302" s="229"/>
      <c r="P302" s="229"/>
      <c r="Q302" s="277"/>
    </row>
    <row r="303" customFormat="false" ht="15" hidden="true" customHeight="true" outlineLevel="0" collapsed="false">
      <c r="A303" s="38"/>
      <c r="B303" s="545" t="s">
        <v>94</v>
      </c>
      <c r="C303" s="315"/>
      <c r="D303" s="315"/>
      <c r="E303" s="315"/>
      <c r="F303" s="546" t="e">
        <f aca="false">J303+"#ссыл!+Q303+I303"</f>
        <v>#VALUE!</v>
      </c>
      <c r="G303" s="546"/>
      <c r="H303" s="546"/>
      <c r="I303" s="297" t="n">
        <f aca="false">I299+I295+I293</f>
        <v>0</v>
      </c>
      <c r="J303" s="533" t="n">
        <f aca="false">J293+J295+K299</f>
        <v>0</v>
      </c>
      <c r="K303" s="533"/>
      <c r="L303" s="533"/>
      <c r="M303" s="533"/>
      <c r="N303" s="533"/>
      <c r="O303" s="533"/>
      <c r="P303" s="533"/>
      <c r="Q303" s="315" t="n">
        <f aca="false">Q299+Q295+Q293</f>
        <v>0</v>
      </c>
    </row>
    <row r="304" customFormat="false" ht="15" hidden="true" customHeight="false" outlineLevel="0" collapsed="false">
      <c r="A304" s="38"/>
      <c r="B304" s="545"/>
      <c r="C304" s="315"/>
      <c r="D304" s="315"/>
      <c r="E304" s="315"/>
      <c r="F304" s="546"/>
      <c r="G304" s="546"/>
      <c r="H304" s="546"/>
      <c r="I304" s="297"/>
      <c r="J304" s="533"/>
      <c r="K304" s="533"/>
      <c r="L304" s="533"/>
      <c r="M304" s="533"/>
      <c r="N304" s="533"/>
      <c r="O304" s="533"/>
      <c r="P304" s="533"/>
      <c r="Q304" s="315"/>
    </row>
    <row r="305" customFormat="false" ht="58.5" hidden="true" customHeight="true" outlineLevel="0" collapsed="false">
      <c r="A305" s="507" t="s">
        <v>251</v>
      </c>
      <c r="B305" s="526" t="s">
        <v>252</v>
      </c>
      <c r="C305" s="229" t="s">
        <v>59</v>
      </c>
      <c r="D305" s="229" t="s">
        <v>253</v>
      </c>
      <c r="E305" s="230" t="s">
        <v>237</v>
      </c>
      <c r="F305" s="528"/>
      <c r="G305" s="528"/>
      <c r="H305" s="547" t="e">
        <f aca="false">J305+"#ссыл!"</f>
        <v>#VALUE!</v>
      </c>
      <c r="I305" s="516" t="n">
        <f aca="false">I306+I307</f>
        <v>0</v>
      </c>
      <c r="J305" s="283" t="n">
        <f aca="false">K306+K307</f>
        <v>17193.04</v>
      </c>
      <c r="K305" s="283"/>
      <c r="L305" s="283"/>
      <c r="M305" s="283"/>
      <c r="N305" s="283"/>
      <c r="O305" s="283"/>
      <c r="P305" s="283"/>
      <c r="Q305" s="299" t="n">
        <f aca="false">Q306+Q307</f>
        <v>0</v>
      </c>
    </row>
    <row r="306" customFormat="false" ht="45.75" hidden="true" customHeight="true" outlineLevel="0" collapsed="false">
      <c r="A306" s="507"/>
      <c r="B306" s="526" t="s">
        <v>254</v>
      </c>
      <c r="C306" s="229"/>
      <c r="D306" s="229"/>
      <c r="E306" s="230" t="s">
        <v>238</v>
      </c>
      <c r="F306" s="528" t="s">
        <v>95</v>
      </c>
      <c r="G306" s="528"/>
      <c r="H306" s="548" t="n">
        <f aca="false">K306+M306+I306+Q306</f>
        <v>15487.15</v>
      </c>
      <c r="I306" s="549"/>
      <c r="J306" s="668" t="s">
        <v>95</v>
      </c>
      <c r="K306" s="550" t="n">
        <v>14079.15</v>
      </c>
      <c r="L306" s="229"/>
      <c r="M306" s="551" t="n">
        <v>1408</v>
      </c>
      <c r="N306" s="551"/>
      <c r="O306" s="551"/>
      <c r="P306" s="551"/>
      <c r="Q306" s="300"/>
    </row>
    <row r="307" customFormat="false" ht="15.75" hidden="true" customHeight="true" outlineLevel="0" collapsed="false">
      <c r="A307" s="507"/>
      <c r="B307" s="461"/>
      <c r="C307" s="229"/>
      <c r="D307" s="229"/>
      <c r="E307" s="601"/>
      <c r="F307" s="528" t="s">
        <v>97</v>
      </c>
      <c r="G307" s="528"/>
      <c r="H307" s="548" t="n">
        <f aca="false">I307+K307+M307+++Q307</f>
        <v>3425.279</v>
      </c>
      <c r="I307" s="549"/>
      <c r="J307" s="668" t="s">
        <v>97</v>
      </c>
      <c r="K307" s="550" t="n">
        <v>3113.89</v>
      </c>
      <c r="L307" s="229"/>
      <c r="M307" s="551" t="n">
        <v>311.389</v>
      </c>
      <c r="N307" s="551"/>
      <c r="O307" s="551"/>
      <c r="P307" s="551"/>
      <c r="Q307" s="300"/>
    </row>
    <row r="308" customFormat="false" ht="87.75" hidden="true" customHeight="true" outlineLevel="0" collapsed="false">
      <c r="A308" s="507"/>
      <c r="B308" s="461"/>
      <c r="C308" s="229"/>
      <c r="D308" s="229" t="s">
        <v>255</v>
      </c>
      <c r="E308" s="230" t="s">
        <v>239</v>
      </c>
      <c r="F308" s="538"/>
      <c r="G308" s="538"/>
      <c r="H308" s="552" t="n">
        <f aca="false">K308+L308</f>
        <v>5258.43</v>
      </c>
      <c r="I308" s="516" t="n">
        <f aca="false">I309+I310</f>
        <v>0</v>
      </c>
      <c r="J308" s="496"/>
      <c r="K308" s="514" t="n">
        <f aca="false">K309+K310</f>
        <v>4780.39</v>
      </c>
      <c r="L308" s="553" t="n">
        <f aca="false">L309+L310</f>
        <v>478.04</v>
      </c>
      <c r="M308" s="553"/>
      <c r="N308" s="553"/>
      <c r="O308" s="553"/>
      <c r="P308" s="553"/>
      <c r="Q308" s="299" t="n">
        <f aca="false">Q309+Q310</f>
        <v>0</v>
      </c>
    </row>
    <row r="309" customFormat="false" ht="16.5" hidden="true" customHeight="true" outlineLevel="0" collapsed="false">
      <c r="A309" s="507"/>
      <c r="B309" s="461"/>
      <c r="C309" s="229"/>
      <c r="D309" s="229"/>
      <c r="E309" s="230" t="s">
        <v>238</v>
      </c>
      <c r="F309" s="538" t="s">
        <v>96</v>
      </c>
      <c r="G309" s="538"/>
      <c r="H309" s="514" t="n">
        <f aca="false">K309+L309</f>
        <v>1272.04</v>
      </c>
      <c r="I309" s="218"/>
      <c r="J309" s="51" t="s">
        <v>96</v>
      </c>
      <c r="K309" s="554" t="n">
        <v>1156.4</v>
      </c>
      <c r="L309" s="551" t="n">
        <v>115.64</v>
      </c>
      <c r="M309" s="551"/>
      <c r="N309" s="551"/>
      <c r="O309" s="551"/>
      <c r="P309" s="551"/>
      <c r="Q309" s="160"/>
    </row>
    <row r="310" customFormat="false" ht="16.5" hidden="true" customHeight="true" outlineLevel="0" collapsed="false">
      <c r="A310" s="507"/>
      <c r="B310" s="461"/>
      <c r="C310" s="229"/>
      <c r="D310" s="229"/>
      <c r="E310" s="601"/>
      <c r="F310" s="538" t="s">
        <v>97</v>
      </c>
      <c r="G310" s="538"/>
      <c r="H310" s="514" t="n">
        <f aca="false">K310+L310</f>
        <v>3986.39</v>
      </c>
      <c r="I310" s="218"/>
      <c r="J310" s="51" t="s">
        <v>97</v>
      </c>
      <c r="K310" s="554" t="n">
        <v>3623.99</v>
      </c>
      <c r="L310" s="551" t="n">
        <v>362.4</v>
      </c>
      <c r="M310" s="551"/>
      <c r="N310" s="551"/>
      <c r="O310" s="551"/>
      <c r="P310" s="551"/>
      <c r="Q310" s="160"/>
    </row>
    <row r="311" customFormat="false" ht="15" hidden="true" customHeight="true" outlineLevel="0" collapsed="false">
      <c r="A311" s="507"/>
      <c r="B311" s="461"/>
      <c r="C311" s="229"/>
      <c r="D311" s="229"/>
      <c r="E311" s="230" t="s">
        <v>240</v>
      </c>
      <c r="F311" s="229" t="s">
        <v>177</v>
      </c>
      <c r="G311" s="229"/>
      <c r="H311" s="229"/>
      <c r="I311" s="229" t="n">
        <v>0</v>
      </c>
      <c r="J311" s="229"/>
      <c r="K311" s="229"/>
      <c r="L311" s="229"/>
      <c r="M311" s="229"/>
      <c r="N311" s="229"/>
      <c r="O311" s="229"/>
      <c r="P311" s="229"/>
      <c r="Q311" s="229" t="n">
        <v>0</v>
      </c>
    </row>
    <row r="312" customFormat="false" ht="15" hidden="true" customHeight="false" outlineLevel="0" collapsed="false">
      <c r="A312" s="507"/>
      <c r="B312" s="215"/>
      <c r="C312" s="229"/>
      <c r="D312" s="229"/>
      <c r="E312" s="218" t="s">
        <v>238</v>
      </c>
      <c r="F312" s="229"/>
      <c r="G312" s="229"/>
      <c r="H312" s="229"/>
      <c r="I312" s="229"/>
      <c r="J312" s="229"/>
      <c r="K312" s="229"/>
      <c r="L312" s="229"/>
      <c r="M312" s="229"/>
      <c r="N312" s="229"/>
      <c r="O312" s="229"/>
      <c r="P312" s="229"/>
      <c r="Q312" s="229"/>
    </row>
    <row r="313" customFormat="false" ht="14.85" hidden="true" customHeight="true" outlineLevel="0" collapsed="false">
      <c r="A313" s="555"/>
      <c r="B313" s="355" t="s">
        <v>94</v>
      </c>
      <c r="C313" s="292"/>
      <c r="D313" s="292"/>
      <c r="E313" s="292"/>
      <c r="F313" s="556" t="e">
        <f aca="false">H305+H308</f>
        <v>#VALUE!</v>
      </c>
      <c r="G313" s="556"/>
      <c r="H313" s="556"/>
      <c r="I313" s="341" t="n">
        <f aca="false">I311+I308+I305</f>
        <v>0</v>
      </c>
      <c r="J313" s="556" t="n">
        <f aca="false">K308+J305</f>
        <v>21973.43</v>
      </c>
      <c r="K313" s="556"/>
      <c r="L313" s="556"/>
      <c r="M313" s="556"/>
      <c r="N313" s="556"/>
      <c r="O313" s="556"/>
      <c r="P313" s="556"/>
      <c r="Q313" s="297" t="n">
        <f aca="false">Q308+Q305</f>
        <v>0</v>
      </c>
    </row>
    <row r="314" customFormat="false" ht="15" hidden="true" customHeight="true" outlineLevel="0" collapsed="false">
      <c r="A314" s="557" t="s">
        <v>256</v>
      </c>
      <c r="B314" s="526" t="s">
        <v>257</v>
      </c>
      <c r="C314" s="229" t="s">
        <v>59</v>
      </c>
      <c r="D314" s="229"/>
      <c r="E314" s="230" t="s">
        <v>237</v>
      </c>
      <c r="F314" s="527"/>
      <c r="G314" s="527"/>
      <c r="H314" s="527"/>
      <c r="I314" s="229"/>
      <c r="J314" s="229"/>
      <c r="K314" s="229"/>
      <c r="L314" s="229"/>
      <c r="M314" s="229"/>
      <c r="N314" s="229"/>
      <c r="O314" s="229"/>
      <c r="P314" s="229"/>
      <c r="Q314" s="229"/>
    </row>
    <row r="315" customFormat="false" ht="120" hidden="true" customHeight="false" outlineLevel="0" collapsed="false">
      <c r="A315" s="557"/>
      <c r="B315" s="526" t="s">
        <v>258</v>
      </c>
      <c r="C315" s="229"/>
      <c r="D315" s="229"/>
      <c r="E315" s="218" t="s">
        <v>238</v>
      </c>
      <c r="F315" s="527"/>
      <c r="G315" s="527"/>
      <c r="H315" s="527"/>
      <c r="I315" s="229"/>
      <c r="J315" s="229"/>
      <c r="K315" s="229"/>
      <c r="L315" s="229"/>
      <c r="M315" s="229"/>
      <c r="N315" s="229"/>
      <c r="O315" s="229"/>
      <c r="P315" s="229"/>
      <c r="Q315" s="229"/>
    </row>
    <row r="316" customFormat="false" ht="42.75" hidden="true" customHeight="true" outlineLevel="0" collapsed="false">
      <c r="A316" s="557"/>
      <c r="B316" s="461"/>
      <c r="C316" s="229"/>
      <c r="D316" s="229" t="s">
        <v>259</v>
      </c>
      <c r="E316" s="230" t="s">
        <v>239</v>
      </c>
      <c r="F316" s="558"/>
      <c r="G316" s="558"/>
      <c r="H316" s="559" t="n">
        <f aca="false">H317+H318+H319</f>
        <v>34664.5</v>
      </c>
      <c r="I316" s="332" t="n">
        <f aca="false">I317+I318+I319</f>
        <v>0</v>
      </c>
      <c r="J316" s="669"/>
      <c r="K316" s="38" t="n">
        <f aca="false">K317+K318+K319</f>
        <v>0</v>
      </c>
      <c r="L316" s="560"/>
      <c r="M316" s="560"/>
      <c r="N316" s="560"/>
      <c r="O316" s="560"/>
      <c r="P316" s="38" t="n">
        <f aca="false">P317+P318+P319</f>
        <v>34664.5</v>
      </c>
      <c r="Q316" s="330" t="n">
        <f aca="false">Q317+Q318+Q319</f>
        <v>0</v>
      </c>
    </row>
    <row r="317" customFormat="false" ht="15.75" hidden="true" customHeight="true" outlineLevel="0" collapsed="false">
      <c r="A317" s="557"/>
      <c r="B317" s="461"/>
      <c r="C317" s="229"/>
      <c r="D317" s="229"/>
      <c r="E317" s="230" t="s">
        <v>238</v>
      </c>
      <c r="F317" s="558" t="s">
        <v>95</v>
      </c>
      <c r="G317" s="558"/>
      <c r="H317" s="561" t="n">
        <f aca="false">I317+K317+P317+Q317</f>
        <v>11493</v>
      </c>
      <c r="I317" s="38"/>
      <c r="J317" s="670" t="s">
        <v>260</v>
      </c>
      <c r="K317" s="332"/>
      <c r="L317" s="29"/>
      <c r="M317" s="29"/>
      <c r="N317" s="29"/>
      <c r="O317" s="29"/>
      <c r="P317" s="188" t="n">
        <v>11493</v>
      </c>
      <c r="Q317" s="332"/>
    </row>
    <row r="318" customFormat="false" ht="15.75" hidden="true" customHeight="true" outlineLevel="0" collapsed="false">
      <c r="A318" s="557"/>
      <c r="B318" s="461"/>
      <c r="C318" s="229"/>
      <c r="D318" s="229"/>
      <c r="E318" s="599"/>
      <c r="F318" s="558" t="s">
        <v>96</v>
      </c>
      <c r="G318" s="558"/>
      <c r="H318" s="561" t="n">
        <f aca="false">I318+K318+P318+Q318</f>
        <v>10958.5</v>
      </c>
      <c r="I318" s="38"/>
      <c r="J318" s="671" t="s">
        <v>96</v>
      </c>
      <c r="K318" s="38"/>
      <c r="L318" s="29"/>
      <c r="M318" s="29"/>
      <c r="N318" s="29"/>
      <c r="O318" s="29"/>
      <c r="P318" s="334" t="n">
        <v>10958.5</v>
      </c>
      <c r="Q318" s="38"/>
    </row>
    <row r="319" customFormat="false" ht="15.75" hidden="true" customHeight="true" outlineLevel="0" collapsed="false">
      <c r="A319" s="557"/>
      <c r="B319" s="461"/>
      <c r="C319" s="229"/>
      <c r="D319" s="229"/>
      <c r="E319" s="601"/>
      <c r="F319" s="558" t="s">
        <v>97</v>
      </c>
      <c r="G319" s="558"/>
      <c r="H319" s="559" t="n">
        <f aca="false">I319+K319+P319+Q319</f>
        <v>12213</v>
      </c>
      <c r="I319" s="277"/>
      <c r="J319" s="672" t="s">
        <v>97</v>
      </c>
      <c r="K319" s="277"/>
      <c r="L319" s="29"/>
      <c r="M319" s="29"/>
      <c r="N319" s="29"/>
      <c r="O319" s="29"/>
      <c r="P319" s="334" t="n">
        <v>12213</v>
      </c>
      <c r="Q319" s="277"/>
    </row>
    <row r="320" customFormat="false" ht="42.75" hidden="true" customHeight="true" outlineLevel="0" collapsed="false">
      <c r="A320" s="557"/>
      <c r="B320" s="461"/>
      <c r="C320" s="229"/>
      <c r="D320" s="229" t="s">
        <v>259</v>
      </c>
      <c r="E320" s="230" t="s">
        <v>240</v>
      </c>
      <c r="F320" s="562"/>
      <c r="G320" s="563"/>
      <c r="H320" s="559" t="n">
        <f aca="false">I320+K320+++Q320+P320</f>
        <v>36744.8</v>
      </c>
      <c r="I320" s="332" t="n">
        <f aca="false">I321+I322+I323</f>
        <v>0</v>
      </c>
      <c r="J320" s="669"/>
      <c r="K320" s="564" t="n">
        <f aca="false">K321+K322+K323</f>
        <v>0</v>
      </c>
      <c r="L320" s="29"/>
      <c r="M320" s="29"/>
      <c r="N320" s="29"/>
      <c r="O320" s="29"/>
      <c r="P320" s="334" t="n">
        <f aca="false">P321+P322+P323</f>
        <v>36744.8</v>
      </c>
      <c r="Q320" s="332" t="n">
        <f aca="false">Q321+Q322+Q323</f>
        <v>0</v>
      </c>
    </row>
    <row r="321" customFormat="false" ht="15.75" hidden="true" customHeight="true" outlineLevel="0" collapsed="false">
      <c r="A321" s="557"/>
      <c r="B321" s="461"/>
      <c r="C321" s="229"/>
      <c r="D321" s="229"/>
      <c r="E321" s="230" t="s">
        <v>238</v>
      </c>
      <c r="F321" s="558" t="s">
        <v>95</v>
      </c>
      <c r="G321" s="558"/>
      <c r="H321" s="561" t="n">
        <f aca="false">I321+K321++Q321+P321</f>
        <v>12183</v>
      </c>
      <c r="I321" s="38" t="n">
        <v>0</v>
      </c>
      <c r="J321" s="670" t="s">
        <v>260</v>
      </c>
      <c r="K321" s="332" t="n">
        <v>0</v>
      </c>
      <c r="L321" s="565"/>
      <c r="M321" s="565"/>
      <c r="N321" s="565"/>
      <c r="O321" s="565"/>
      <c r="P321" s="334" t="n">
        <v>12183</v>
      </c>
      <c r="Q321" s="38" t="n">
        <v>0</v>
      </c>
    </row>
    <row r="322" customFormat="false" ht="15.75" hidden="true" customHeight="true" outlineLevel="0" collapsed="false">
      <c r="A322" s="557"/>
      <c r="B322" s="461"/>
      <c r="C322" s="229"/>
      <c r="D322" s="229"/>
      <c r="E322" s="599"/>
      <c r="F322" s="558" t="s">
        <v>96</v>
      </c>
      <c r="G322" s="558"/>
      <c r="H322" s="561" t="n">
        <f aca="false">I322+K322++Q322+P322</f>
        <v>11616</v>
      </c>
      <c r="I322" s="38" t="n">
        <v>0</v>
      </c>
      <c r="J322" s="671" t="s">
        <v>96</v>
      </c>
      <c r="K322" s="38" t="n">
        <v>0</v>
      </c>
      <c r="L322" s="565"/>
      <c r="M322" s="565"/>
      <c r="N322" s="565"/>
      <c r="O322" s="565"/>
      <c r="P322" s="334" t="n">
        <v>11616</v>
      </c>
      <c r="Q322" s="38" t="n">
        <v>0</v>
      </c>
    </row>
    <row r="323" customFormat="false" ht="15.75" hidden="true" customHeight="true" outlineLevel="0" collapsed="false">
      <c r="A323" s="557"/>
      <c r="B323" s="215"/>
      <c r="C323" s="229"/>
      <c r="D323" s="229"/>
      <c r="E323" s="601"/>
      <c r="F323" s="558" t="s">
        <v>97</v>
      </c>
      <c r="G323" s="558"/>
      <c r="H323" s="559" t="n">
        <f aca="false">I323+K323++Q323+P323</f>
        <v>12945.8</v>
      </c>
      <c r="I323" s="277" t="n">
        <v>0</v>
      </c>
      <c r="J323" s="672" t="s">
        <v>97</v>
      </c>
      <c r="K323" s="277" t="n">
        <v>0</v>
      </c>
      <c r="L323" s="565"/>
      <c r="M323" s="565"/>
      <c r="N323" s="565"/>
      <c r="O323" s="565"/>
      <c r="P323" s="334" t="n">
        <v>12945.8</v>
      </c>
      <c r="Q323" s="38" t="n">
        <v>0</v>
      </c>
    </row>
    <row r="324" customFormat="false" ht="24" hidden="true" customHeight="true" outlineLevel="0" collapsed="false">
      <c r="A324" s="38"/>
      <c r="B324" s="545" t="s">
        <v>94</v>
      </c>
      <c r="C324" s="315"/>
      <c r="D324" s="315"/>
      <c r="E324" s="315"/>
      <c r="F324" s="566"/>
      <c r="G324" s="567"/>
      <c r="H324" s="347" t="n">
        <f aca="false">P324+I324+K324+Q324</f>
        <v>71409.3</v>
      </c>
      <c r="I324" s="568" t="n">
        <f aca="false">I325+I326+I327</f>
        <v>0</v>
      </c>
      <c r="J324" s="520"/>
      <c r="K324" s="568" t="n">
        <f aca="false">K325+K326+K327</f>
        <v>0</v>
      </c>
      <c r="L324" s="569"/>
      <c r="M324" s="569"/>
      <c r="N324" s="569"/>
      <c r="O324" s="569"/>
      <c r="P324" s="338" t="n">
        <f aca="false">P325+P326+P327</f>
        <v>71409.3</v>
      </c>
      <c r="Q324" s="339" t="n">
        <f aca="false">Q325+Q326+Q327</f>
        <v>0</v>
      </c>
    </row>
    <row r="325" customFormat="false" ht="15.75" hidden="true" customHeight="true" outlineLevel="0" collapsed="false">
      <c r="A325" s="38"/>
      <c r="B325" s="545"/>
      <c r="C325" s="315"/>
      <c r="D325" s="315"/>
      <c r="E325" s="315"/>
      <c r="F325" s="570" t="s">
        <v>95</v>
      </c>
      <c r="G325" s="570"/>
      <c r="H325" s="347" t="n">
        <f aca="false">P325+I325+K325+Q325</f>
        <v>23676</v>
      </c>
      <c r="I325" s="568" t="n">
        <f aca="false">I317+I321</f>
        <v>0</v>
      </c>
      <c r="J325" s="520" t="s">
        <v>260</v>
      </c>
      <c r="K325" s="568" t="n">
        <f aca="false">K321+K317</f>
        <v>0</v>
      </c>
      <c r="L325" s="571"/>
      <c r="M325" s="571"/>
      <c r="N325" s="571"/>
      <c r="O325" s="571"/>
      <c r="P325" s="341" t="n">
        <f aca="false">P317+P321</f>
        <v>23676</v>
      </c>
      <c r="Q325" s="339" t="n">
        <f aca="false">Q317+Q321</f>
        <v>0</v>
      </c>
    </row>
    <row r="326" customFormat="false" ht="15.75" hidden="true" customHeight="true" outlineLevel="0" collapsed="false">
      <c r="A326" s="38"/>
      <c r="B326" s="545"/>
      <c r="C326" s="315"/>
      <c r="D326" s="315"/>
      <c r="E326" s="315"/>
      <c r="F326" s="570" t="s">
        <v>96</v>
      </c>
      <c r="G326" s="570"/>
      <c r="H326" s="347" t="n">
        <f aca="false">P326+I326+K326+Q326</f>
        <v>22574.5</v>
      </c>
      <c r="I326" s="568" t="n">
        <f aca="false">I318+I322</f>
        <v>0</v>
      </c>
      <c r="J326" s="341" t="s">
        <v>96</v>
      </c>
      <c r="K326" s="568" t="n">
        <f aca="false">K322+K318</f>
        <v>0</v>
      </c>
      <c r="L326" s="572"/>
      <c r="M326" s="572"/>
      <c r="N326" s="572"/>
      <c r="O326" s="572"/>
      <c r="P326" s="341" t="n">
        <f aca="false">P318+P322</f>
        <v>22574.5</v>
      </c>
      <c r="Q326" s="339" t="n">
        <f aca="false">Q318+Q322</f>
        <v>0</v>
      </c>
    </row>
    <row r="327" customFormat="false" ht="15.75" hidden="true" customHeight="true" outlineLevel="0" collapsed="false">
      <c r="A327" s="38"/>
      <c r="B327" s="545"/>
      <c r="C327" s="315"/>
      <c r="D327" s="315"/>
      <c r="E327" s="315"/>
      <c r="F327" s="570" t="s">
        <v>97</v>
      </c>
      <c r="G327" s="570"/>
      <c r="H327" s="347" t="n">
        <f aca="false">P327+I327+K327+Q327</f>
        <v>25158.8</v>
      </c>
      <c r="I327" s="568" t="n">
        <f aca="false">I319+I323</f>
        <v>0</v>
      </c>
      <c r="J327" s="341" t="s">
        <v>97</v>
      </c>
      <c r="K327" s="568" t="n">
        <f aca="false">K323+K319</f>
        <v>0</v>
      </c>
      <c r="L327" s="572"/>
      <c r="M327" s="572"/>
      <c r="N327" s="572"/>
      <c r="O327" s="572"/>
      <c r="P327" s="341" t="n">
        <f aca="false">P323+P319</f>
        <v>25158.8</v>
      </c>
      <c r="Q327" s="339" t="n">
        <f aca="false">Q319+Q323</f>
        <v>0</v>
      </c>
    </row>
    <row r="328" customFormat="false" ht="42" hidden="true" customHeight="true" outlineLevel="0" collapsed="false">
      <c r="A328" s="507" t="s">
        <v>20</v>
      </c>
      <c r="B328" s="38" t="s">
        <v>61</v>
      </c>
      <c r="C328" s="229" t="s">
        <v>235</v>
      </c>
      <c r="D328" s="229" t="s">
        <v>261</v>
      </c>
      <c r="E328" s="230" t="s">
        <v>237</v>
      </c>
      <c r="F328" s="562"/>
      <c r="G328" s="563"/>
      <c r="H328" s="573" t="e">
        <f aca="false">I328+J328+"#ссыл!+Q328"</f>
        <v>#VALUE!</v>
      </c>
      <c r="I328" s="300"/>
      <c r="J328" s="300"/>
      <c r="K328" s="300"/>
      <c r="L328" s="29"/>
      <c r="M328" s="29"/>
      <c r="N328" s="29"/>
      <c r="O328" s="29"/>
      <c r="P328" s="29"/>
      <c r="Q328" s="300"/>
    </row>
    <row r="329" customFormat="false" ht="15" hidden="true" customHeight="false" outlineLevel="0" collapsed="false">
      <c r="A329" s="507"/>
      <c r="B329" s="38"/>
      <c r="C329" s="229"/>
      <c r="D329" s="229"/>
      <c r="E329" s="218" t="s">
        <v>238</v>
      </c>
      <c r="F329" s="574"/>
      <c r="G329" s="575"/>
      <c r="H329" s="576"/>
      <c r="I329" s="300"/>
      <c r="J329" s="300"/>
      <c r="K329" s="300"/>
      <c r="L329" s="29"/>
      <c r="M329" s="29"/>
      <c r="N329" s="29"/>
      <c r="O329" s="29"/>
      <c r="P329" s="29"/>
      <c r="Q329" s="300"/>
    </row>
    <row r="330" customFormat="false" ht="29.25" hidden="true" customHeight="true" outlineLevel="0" collapsed="false">
      <c r="A330" s="507"/>
      <c r="B330" s="38"/>
      <c r="C330" s="229"/>
      <c r="D330" s="229" t="s">
        <v>261</v>
      </c>
      <c r="E330" s="230" t="s">
        <v>239</v>
      </c>
      <c r="F330" s="577"/>
      <c r="G330" s="578"/>
      <c r="H330" s="573" t="e">
        <f aca="false">I330+J330+"#ссыл!+Q330"</f>
        <v>#VALUE!</v>
      </c>
      <c r="I330" s="229"/>
      <c r="J330" s="229"/>
      <c r="K330" s="229"/>
      <c r="L330" s="29"/>
      <c r="M330" s="29"/>
      <c r="N330" s="29"/>
      <c r="O330" s="29"/>
      <c r="P330" s="29"/>
      <c r="Q330" s="229"/>
    </row>
    <row r="331" customFormat="false" ht="15" hidden="true" customHeight="false" outlineLevel="0" collapsed="false">
      <c r="A331" s="507"/>
      <c r="B331" s="38"/>
      <c r="C331" s="229"/>
      <c r="D331" s="229"/>
      <c r="E331" s="218" t="s">
        <v>238</v>
      </c>
      <c r="F331" s="574"/>
      <c r="G331" s="575"/>
      <c r="H331" s="576"/>
      <c r="I331" s="229"/>
      <c r="J331" s="229"/>
      <c r="K331" s="229"/>
      <c r="L331" s="29"/>
      <c r="M331" s="29"/>
      <c r="N331" s="29"/>
      <c r="O331" s="29"/>
      <c r="P331" s="29"/>
      <c r="Q331" s="229"/>
    </row>
    <row r="332" customFormat="false" ht="15" hidden="true" customHeight="true" outlineLevel="0" collapsed="false">
      <c r="A332" s="507"/>
      <c r="B332" s="38"/>
      <c r="C332" s="229"/>
      <c r="D332" s="229" t="s">
        <v>261</v>
      </c>
      <c r="E332" s="230" t="s">
        <v>240</v>
      </c>
      <c r="F332" s="577"/>
      <c r="G332" s="578"/>
      <c r="H332" s="573" t="e">
        <f aca="false">I332+J332+"#ссыл!+Q332"</f>
        <v>#VALUE!</v>
      </c>
      <c r="I332" s="229"/>
      <c r="J332" s="229"/>
      <c r="K332" s="229"/>
      <c r="L332" s="29"/>
      <c r="M332" s="29"/>
      <c r="N332" s="29"/>
      <c r="O332" s="29"/>
      <c r="P332" s="29"/>
      <c r="Q332" s="229"/>
    </row>
    <row r="333" customFormat="false" ht="15" hidden="true" customHeight="false" outlineLevel="0" collapsed="false">
      <c r="A333" s="507"/>
      <c r="B333" s="38"/>
      <c r="C333" s="229"/>
      <c r="D333" s="229"/>
      <c r="E333" s="230" t="s">
        <v>238</v>
      </c>
      <c r="F333" s="562"/>
      <c r="G333" s="563"/>
      <c r="H333" s="579"/>
      <c r="I333" s="229"/>
      <c r="J333" s="229"/>
      <c r="K333" s="229"/>
      <c r="L333" s="29"/>
      <c r="M333" s="29"/>
      <c r="N333" s="29"/>
      <c r="O333" s="29"/>
      <c r="P333" s="29"/>
      <c r="Q333" s="229"/>
    </row>
    <row r="334" customFormat="false" ht="15" hidden="true" customHeight="false" outlineLevel="0" collapsed="false">
      <c r="A334" s="507"/>
      <c r="B334" s="38"/>
      <c r="C334" s="229"/>
      <c r="D334" s="229"/>
      <c r="E334" s="230"/>
      <c r="F334" s="562"/>
      <c r="G334" s="563"/>
      <c r="H334" s="579"/>
      <c r="I334" s="229"/>
      <c r="J334" s="229"/>
      <c r="K334" s="229"/>
      <c r="L334" s="29"/>
      <c r="M334" s="29"/>
      <c r="N334" s="29"/>
      <c r="O334" s="29"/>
      <c r="P334" s="29"/>
      <c r="Q334" s="229"/>
    </row>
    <row r="335" customFormat="false" ht="15" hidden="true" customHeight="false" outlineLevel="0" collapsed="false">
      <c r="A335" s="507"/>
      <c r="B335" s="38"/>
      <c r="C335" s="229"/>
      <c r="D335" s="229"/>
      <c r="E335" s="230"/>
      <c r="F335" s="562"/>
      <c r="G335" s="563"/>
      <c r="H335" s="579"/>
      <c r="I335" s="229"/>
      <c r="J335" s="229"/>
      <c r="K335" s="229"/>
      <c r="L335" s="29"/>
      <c r="M335" s="29"/>
      <c r="N335" s="29"/>
      <c r="O335" s="29"/>
      <c r="P335" s="29"/>
      <c r="Q335" s="229"/>
    </row>
    <row r="336" customFormat="false" ht="15" hidden="true" customHeight="false" outlineLevel="0" collapsed="false">
      <c r="A336" s="507"/>
      <c r="B336" s="38"/>
      <c r="C336" s="229"/>
      <c r="D336" s="229"/>
      <c r="E336" s="230"/>
      <c r="F336" s="562"/>
      <c r="G336" s="563"/>
      <c r="H336" s="579"/>
      <c r="I336" s="229"/>
      <c r="J336" s="229"/>
      <c r="K336" s="229"/>
      <c r="L336" s="29"/>
      <c r="M336" s="29"/>
      <c r="N336" s="29"/>
      <c r="O336" s="29"/>
      <c r="P336" s="29"/>
      <c r="Q336" s="229"/>
    </row>
    <row r="337" customFormat="false" ht="15" hidden="true" customHeight="false" outlineLevel="0" collapsed="false">
      <c r="A337" s="507"/>
      <c r="B337" s="38"/>
      <c r="C337" s="229"/>
      <c r="D337" s="229"/>
      <c r="E337" s="230"/>
      <c r="F337" s="562"/>
      <c r="G337" s="563"/>
      <c r="H337" s="579"/>
      <c r="I337" s="229"/>
      <c r="J337" s="229"/>
      <c r="K337" s="229"/>
      <c r="L337" s="29"/>
      <c r="M337" s="29"/>
      <c r="N337" s="29"/>
      <c r="O337" s="29"/>
      <c r="P337" s="29"/>
      <c r="Q337" s="229"/>
    </row>
    <row r="338" customFormat="false" ht="15" hidden="true" customHeight="false" outlineLevel="0" collapsed="false">
      <c r="A338" s="507"/>
      <c r="B338" s="38"/>
      <c r="C338" s="229"/>
      <c r="D338" s="229"/>
      <c r="E338" s="230"/>
      <c r="F338" s="562"/>
      <c r="G338" s="563"/>
      <c r="H338" s="579"/>
      <c r="I338" s="229"/>
      <c r="J338" s="229"/>
      <c r="K338" s="229"/>
      <c r="L338" s="29"/>
      <c r="M338" s="29"/>
      <c r="N338" s="29"/>
      <c r="O338" s="29"/>
      <c r="P338" s="29"/>
      <c r="Q338" s="229"/>
    </row>
    <row r="339" customFormat="false" ht="15" hidden="true" customHeight="false" outlineLevel="0" collapsed="false">
      <c r="A339" s="507"/>
      <c r="B339" s="38"/>
      <c r="C339" s="229"/>
      <c r="D339" s="229"/>
      <c r="E339" s="230"/>
      <c r="F339" s="562"/>
      <c r="G339" s="563"/>
      <c r="H339" s="579"/>
      <c r="I339" s="229"/>
      <c r="J339" s="229"/>
      <c r="K339" s="229"/>
      <c r="L339" s="29"/>
      <c r="M339" s="29"/>
      <c r="N339" s="29"/>
      <c r="O339" s="29"/>
      <c r="P339" s="29"/>
      <c r="Q339" s="229"/>
    </row>
    <row r="340" customFormat="false" ht="15" hidden="true" customHeight="false" outlineLevel="0" collapsed="false">
      <c r="A340" s="507"/>
      <c r="B340" s="38"/>
      <c r="C340" s="229"/>
      <c r="D340" s="229"/>
      <c r="E340" s="230"/>
      <c r="F340" s="562"/>
      <c r="G340" s="563"/>
      <c r="H340" s="579"/>
      <c r="I340" s="229"/>
      <c r="J340" s="229"/>
      <c r="K340" s="229"/>
      <c r="L340" s="29"/>
      <c r="M340" s="29"/>
      <c r="N340" s="29"/>
      <c r="O340" s="29"/>
      <c r="P340" s="29"/>
      <c r="Q340" s="229"/>
    </row>
    <row r="341" customFormat="false" ht="8.25" hidden="true" customHeight="true" outlineLevel="0" collapsed="false">
      <c r="A341" s="507"/>
      <c r="B341" s="38"/>
      <c r="C341" s="229"/>
      <c r="D341" s="229"/>
      <c r="E341" s="218"/>
      <c r="F341" s="32"/>
      <c r="G341" s="188"/>
      <c r="H341" s="364"/>
      <c r="I341" s="229"/>
      <c r="J341" s="229"/>
      <c r="K341" s="229"/>
      <c r="L341" s="29"/>
      <c r="M341" s="29"/>
      <c r="N341" s="29"/>
      <c r="O341" s="29"/>
      <c r="P341" s="29"/>
      <c r="Q341" s="229"/>
    </row>
    <row r="342" s="349" customFormat="true" ht="14.85" hidden="true" customHeight="true" outlineLevel="0" collapsed="false">
      <c r="A342" s="355"/>
      <c r="B342" s="355" t="s">
        <v>94</v>
      </c>
      <c r="C342" s="292"/>
      <c r="D342" s="292"/>
      <c r="E342" s="292"/>
      <c r="F342" s="520"/>
      <c r="G342" s="347"/>
      <c r="H342" s="348" t="e">
        <f aca="false">H332+H330+H328</f>
        <v>#VALUE!</v>
      </c>
      <c r="I342" s="341"/>
      <c r="J342" s="533"/>
      <c r="K342" s="533"/>
      <c r="L342" s="347"/>
      <c r="M342" s="347"/>
      <c r="N342" s="347"/>
      <c r="O342" s="347"/>
      <c r="P342" s="348" t="str">
        <f aca="false">"#ссыл!+#ссыл!+#ссыл!"</f>
        <v>#ссыл!+#ссыл!+#ссыл!</v>
      </c>
      <c r="Q342" s="297" t="s">
        <v>177</v>
      </c>
    </row>
    <row r="343" customFormat="false" ht="15.75" hidden="true" customHeight="false" outlineLevel="0" collapsed="false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</row>
    <row r="344" customFormat="false" ht="15.75" hidden="true" customHeight="false" outlineLevel="0" collapsed="false">
      <c r="A344" s="391"/>
    </row>
    <row r="345" customFormat="false" ht="12.85" hidden="false" customHeight="false" outlineLevel="0" collapsed="false">
      <c r="A345" s="814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="817" customFormat="true" ht="14.05" hidden="false" customHeight="false" outlineLevel="0" collapsed="false">
      <c r="A346" s="815" t="s">
        <v>75</v>
      </c>
      <c r="B346" s="815"/>
      <c r="C346" s="815"/>
      <c r="D346" s="815"/>
      <c r="E346" s="815"/>
      <c r="F346" s="815"/>
      <c r="G346" s="815"/>
      <c r="H346" s="815"/>
      <c r="I346" s="815"/>
      <c r="J346" s="815"/>
      <c r="K346" s="816"/>
    </row>
    <row r="347" customFormat="false" ht="12.85" hidden="false" customHeight="false" outlineLevel="0" collapsed="false">
      <c r="A347" s="818" t="s">
        <v>530</v>
      </c>
      <c r="B347" s="818"/>
      <c r="C347" s="818"/>
      <c r="D347" s="818"/>
      <c r="E347" s="818"/>
      <c r="F347" s="818"/>
      <c r="G347" s="818"/>
      <c r="H347" s="818"/>
      <c r="I347" s="818"/>
      <c r="J347" s="818"/>
      <c r="K347" s="6"/>
    </row>
    <row r="348" customFormat="false" ht="59.15" hidden="false" customHeight="true" outlineLevel="0" collapsed="false">
      <c r="A348" s="116" t="s">
        <v>183</v>
      </c>
      <c r="B348" s="116" t="s">
        <v>229</v>
      </c>
      <c r="C348" s="116" t="s">
        <v>81</v>
      </c>
      <c r="D348" s="116" t="s">
        <v>230</v>
      </c>
      <c r="E348" s="116" t="s">
        <v>83</v>
      </c>
      <c r="F348" s="116" t="s">
        <v>231</v>
      </c>
      <c r="G348" s="116"/>
      <c r="H348" s="116"/>
      <c r="I348" s="116"/>
      <c r="J348" s="116"/>
      <c r="K348" s="116"/>
    </row>
    <row r="349" customFormat="false" ht="46.5" hidden="false" customHeight="true" outlineLevel="0" collapsed="false">
      <c r="A349" s="116"/>
      <c r="B349" s="116"/>
      <c r="C349" s="116"/>
      <c r="D349" s="116"/>
      <c r="E349" s="116"/>
      <c r="F349" s="116" t="s">
        <v>87</v>
      </c>
      <c r="G349" s="116"/>
      <c r="H349" s="116" t="s">
        <v>88</v>
      </c>
      <c r="I349" s="116" t="s">
        <v>89</v>
      </c>
      <c r="J349" s="116" t="s">
        <v>90</v>
      </c>
      <c r="K349" s="116" t="s">
        <v>91</v>
      </c>
    </row>
    <row r="350" customFormat="false" ht="21.85" hidden="false" customHeight="true" outlineLevel="0" collapsed="false">
      <c r="A350" s="819" t="n">
        <v>1</v>
      </c>
      <c r="B350" s="819" t="n">
        <v>2</v>
      </c>
      <c r="C350" s="819" t="n">
        <v>3</v>
      </c>
      <c r="D350" s="819" t="n">
        <v>4</v>
      </c>
      <c r="E350" s="819" t="n">
        <v>5</v>
      </c>
      <c r="F350" s="819" t="n">
        <v>6</v>
      </c>
      <c r="G350" s="819"/>
      <c r="H350" s="819" t="n">
        <v>7</v>
      </c>
      <c r="I350" s="819" t="n">
        <v>8</v>
      </c>
      <c r="J350" s="819" t="n">
        <v>8</v>
      </c>
      <c r="K350" s="819" t="n">
        <v>10</v>
      </c>
    </row>
    <row r="351" customFormat="false" ht="24.35" hidden="false" customHeight="true" outlineLevel="0" collapsed="false">
      <c r="A351" s="801" t="n">
        <v>2</v>
      </c>
      <c r="B351" s="116" t="s">
        <v>531</v>
      </c>
      <c r="C351" s="820" t="s">
        <v>17</v>
      </c>
      <c r="D351" s="801" t="s">
        <v>266</v>
      </c>
      <c r="E351" s="116" t="n">
        <v>2017</v>
      </c>
      <c r="F351" s="821" t="s">
        <v>94</v>
      </c>
      <c r="G351" s="822" t="n">
        <f aca="false">SUM(G352:G354)</f>
        <v>932.7</v>
      </c>
      <c r="H351" s="823" t="n">
        <f aca="false">SUM(H352:H354)</f>
        <v>0</v>
      </c>
      <c r="I351" s="823" t="n">
        <f aca="false">SUM(I352:I354)</f>
        <v>0</v>
      </c>
      <c r="J351" s="823" t="n">
        <f aca="false">SUM(J352:J354)</f>
        <v>0</v>
      </c>
      <c r="K351" s="822" t="n">
        <f aca="false">SUM(K352:K354)</f>
        <v>932.7</v>
      </c>
    </row>
    <row r="352" customFormat="false" ht="23.65" hidden="false" customHeight="true" outlineLevel="0" collapsed="false">
      <c r="A352" s="801"/>
      <c r="B352" s="116"/>
      <c r="C352" s="820"/>
      <c r="D352" s="801"/>
      <c r="E352" s="116"/>
      <c r="F352" s="116" t="s">
        <v>95</v>
      </c>
      <c r="G352" s="116" t="n">
        <f aca="false">SUM(H352:K352)</f>
        <v>208.9</v>
      </c>
      <c r="H352" s="116" t="n">
        <v>0</v>
      </c>
      <c r="I352" s="116" t="n">
        <v>0</v>
      </c>
      <c r="J352" s="116" t="n">
        <v>0</v>
      </c>
      <c r="K352" s="116" t="n">
        <f aca="false">K370+K383</f>
        <v>208.9</v>
      </c>
    </row>
    <row r="353" customFormat="false" ht="21.95" hidden="false" customHeight="true" outlineLevel="0" collapsed="false">
      <c r="A353" s="801"/>
      <c r="B353" s="116"/>
      <c r="C353" s="820"/>
      <c r="D353" s="801"/>
      <c r="E353" s="116"/>
      <c r="F353" s="116" t="s">
        <v>105</v>
      </c>
      <c r="G353" s="824" t="n">
        <f aca="false">SUM(H353:K353)</f>
        <v>574.2</v>
      </c>
      <c r="H353" s="116" t="n">
        <v>0</v>
      </c>
      <c r="I353" s="116" t="n">
        <v>0</v>
      </c>
      <c r="J353" s="116" t="n">
        <v>0</v>
      </c>
      <c r="K353" s="824" t="n">
        <f aca="false">K371+K384</f>
        <v>574.2</v>
      </c>
    </row>
    <row r="354" customFormat="false" ht="16.7" hidden="false" customHeight="true" outlineLevel="0" collapsed="false">
      <c r="A354" s="801"/>
      <c r="B354" s="116"/>
      <c r="C354" s="820"/>
      <c r="D354" s="801"/>
      <c r="E354" s="116"/>
      <c r="F354" s="116" t="s">
        <v>97</v>
      </c>
      <c r="G354" s="116" t="n">
        <f aca="false">SUM(H354:K354)</f>
        <v>149.6</v>
      </c>
      <c r="H354" s="116" t="n">
        <v>0</v>
      </c>
      <c r="I354" s="116" t="n">
        <v>0</v>
      </c>
      <c r="J354" s="116" t="n">
        <v>0</v>
      </c>
      <c r="K354" s="116" t="n">
        <f aca="false">K372+K385</f>
        <v>149.6</v>
      </c>
    </row>
    <row r="355" customFormat="false" ht="22.85" hidden="false" customHeight="true" outlineLevel="0" collapsed="false">
      <c r="A355" s="801"/>
      <c r="B355" s="116"/>
      <c r="C355" s="820"/>
      <c r="D355" s="801"/>
      <c r="E355" s="116" t="n">
        <v>2018</v>
      </c>
      <c r="F355" s="825" t="s">
        <v>94</v>
      </c>
      <c r="G355" s="822" t="n">
        <f aca="false">G356+G357+G358</f>
        <v>982.2</v>
      </c>
      <c r="H355" s="823" t="n">
        <f aca="false">H356+H357+H358</f>
        <v>0</v>
      </c>
      <c r="I355" s="823" t="n">
        <f aca="false">I356+I357+I358</f>
        <v>0</v>
      </c>
      <c r="J355" s="823" t="n">
        <f aca="false">J356+J357+J358</f>
        <v>0</v>
      </c>
      <c r="K355" s="822" t="n">
        <f aca="false">K356+K357+K358</f>
        <v>982.2</v>
      </c>
    </row>
    <row r="356" customFormat="false" ht="21" hidden="false" customHeight="true" outlineLevel="0" collapsed="false">
      <c r="A356" s="801"/>
      <c r="B356" s="116"/>
      <c r="C356" s="820"/>
      <c r="D356" s="801"/>
      <c r="E356" s="116"/>
      <c r="F356" s="116" t="s">
        <v>95</v>
      </c>
      <c r="G356" s="824" t="n">
        <f aca="false">H356+I356+J356+K356</f>
        <v>220</v>
      </c>
      <c r="H356" s="116" t="n">
        <v>0</v>
      </c>
      <c r="I356" s="116" t="n">
        <v>0</v>
      </c>
      <c r="J356" s="116" t="n">
        <v>0</v>
      </c>
      <c r="K356" s="824" t="n">
        <f aca="false">K374+K387</f>
        <v>220</v>
      </c>
    </row>
    <row r="357" customFormat="false" ht="20.1" hidden="false" customHeight="true" outlineLevel="0" collapsed="false">
      <c r="A357" s="801"/>
      <c r="B357" s="116"/>
      <c r="C357" s="820"/>
      <c r="D357" s="801"/>
      <c r="E357" s="116"/>
      <c r="F357" s="116" t="s">
        <v>105</v>
      </c>
      <c r="G357" s="824" t="n">
        <f aca="false">H357+I357+J357+K357</f>
        <v>604.7</v>
      </c>
      <c r="H357" s="116" t="n">
        <v>0</v>
      </c>
      <c r="I357" s="116" t="n">
        <v>0</v>
      </c>
      <c r="J357" s="116" t="n">
        <v>0</v>
      </c>
      <c r="K357" s="824" t="n">
        <f aca="false">K375+K388</f>
        <v>604.7</v>
      </c>
    </row>
    <row r="358" customFormat="false" ht="11.45" hidden="false" customHeight="true" outlineLevel="0" collapsed="false">
      <c r="A358" s="801"/>
      <c r="B358" s="116"/>
      <c r="C358" s="820"/>
      <c r="D358" s="801"/>
      <c r="E358" s="116"/>
      <c r="F358" s="116" t="s">
        <v>97</v>
      </c>
      <c r="G358" s="824" t="n">
        <f aca="false">H358+I358+J358+K358</f>
        <v>157.5</v>
      </c>
      <c r="H358" s="116" t="n">
        <v>0</v>
      </c>
      <c r="I358" s="116" t="n">
        <v>0</v>
      </c>
      <c r="J358" s="116" t="n">
        <v>0</v>
      </c>
      <c r="K358" s="824" t="n">
        <f aca="false">K376+K389</f>
        <v>157.5</v>
      </c>
    </row>
    <row r="359" customFormat="false" ht="13.9" hidden="false" customHeight="true" outlineLevel="0" collapsed="false">
      <c r="A359" s="801"/>
      <c r="B359" s="116"/>
      <c r="C359" s="820"/>
      <c r="D359" s="820"/>
      <c r="E359" s="116"/>
      <c r="F359" s="116"/>
      <c r="G359" s="824"/>
      <c r="H359" s="824"/>
      <c r="I359" s="824"/>
      <c r="J359" s="824"/>
      <c r="K359" s="824"/>
    </row>
    <row r="360" customFormat="false" ht="21.95" hidden="false" customHeight="true" outlineLevel="0" collapsed="false">
      <c r="A360" s="801"/>
      <c r="B360" s="116"/>
      <c r="C360" s="820"/>
      <c r="D360" s="801"/>
      <c r="E360" s="116" t="n">
        <v>2019</v>
      </c>
      <c r="F360" s="825" t="s">
        <v>94</v>
      </c>
      <c r="G360" s="822" t="n">
        <f aca="false">G361+G362+G363</f>
        <v>1033.2</v>
      </c>
      <c r="H360" s="823" t="n">
        <f aca="false">H361+H362+H363</f>
        <v>0</v>
      </c>
      <c r="I360" s="823" t="n">
        <f aca="false">I361+I362+I363</f>
        <v>0</v>
      </c>
      <c r="J360" s="823" t="n">
        <f aca="false">J361+J362+J363</f>
        <v>0</v>
      </c>
      <c r="K360" s="822" t="n">
        <f aca="false">K361+K362+K363</f>
        <v>1033.2</v>
      </c>
    </row>
    <row r="361" customFormat="false" ht="26.85" hidden="false" customHeight="true" outlineLevel="0" collapsed="false">
      <c r="A361" s="801"/>
      <c r="B361" s="116"/>
      <c r="C361" s="820"/>
      <c r="D361" s="801"/>
      <c r="E361" s="116"/>
      <c r="F361" s="116" t="s">
        <v>95</v>
      </c>
      <c r="G361" s="824" t="n">
        <f aca="false">H361+I361+J361+K361</f>
        <v>231.4</v>
      </c>
      <c r="H361" s="116" t="n">
        <v>0</v>
      </c>
      <c r="I361" s="116" t="n">
        <v>0</v>
      </c>
      <c r="J361" s="116" t="n">
        <v>0</v>
      </c>
      <c r="K361" s="824" t="n">
        <f aca="false">K378+K391</f>
        <v>231.4</v>
      </c>
    </row>
    <row r="362" customFormat="false" ht="17.65" hidden="false" customHeight="true" outlineLevel="0" collapsed="false">
      <c r="A362" s="801"/>
      <c r="B362" s="116"/>
      <c r="C362" s="820"/>
      <c r="D362" s="801"/>
      <c r="E362" s="116"/>
      <c r="F362" s="116" t="s">
        <v>105</v>
      </c>
      <c r="G362" s="824" t="n">
        <f aca="false">H362+I362+J362+K362</f>
        <v>636.1</v>
      </c>
      <c r="H362" s="116" t="n">
        <v>0</v>
      </c>
      <c r="I362" s="116" t="n">
        <v>0</v>
      </c>
      <c r="J362" s="116" t="n">
        <v>0</v>
      </c>
      <c r="K362" s="824" t="n">
        <f aca="false">K379+K392</f>
        <v>636.1</v>
      </c>
    </row>
    <row r="363" customFormat="false" ht="22.9" hidden="false" customHeight="true" outlineLevel="0" collapsed="false">
      <c r="A363" s="801"/>
      <c r="B363" s="116"/>
      <c r="C363" s="820"/>
      <c r="D363" s="801"/>
      <c r="E363" s="116"/>
      <c r="F363" s="116" t="s">
        <v>97</v>
      </c>
      <c r="G363" s="824" t="n">
        <f aca="false">H363+I363+J363+K363</f>
        <v>165.7</v>
      </c>
      <c r="H363" s="116" t="n">
        <v>0</v>
      </c>
      <c r="I363" s="116" t="n">
        <v>0</v>
      </c>
      <c r="J363" s="116" t="n">
        <v>0</v>
      </c>
      <c r="K363" s="824" t="n">
        <f aca="false">K380+K393</f>
        <v>165.7</v>
      </c>
    </row>
    <row r="364" customFormat="false" ht="8.85" hidden="false" customHeight="true" outlineLevel="0" collapsed="false">
      <c r="A364" s="801"/>
      <c r="B364" s="116"/>
      <c r="C364" s="820"/>
      <c r="D364" s="820"/>
      <c r="E364" s="116"/>
      <c r="F364" s="116"/>
      <c r="G364" s="824"/>
      <c r="H364" s="824"/>
      <c r="I364" s="824"/>
      <c r="J364" s="824"/>
      <c r="K364" s="824"/>
    </row>
    <row r="365" customFormat="false" ht="20.1" hidden="false" customHeight="true" outlineLevel="0" collapsed="false">
      <c r="A365" s="801"/>
      <c r="B365" s="823"/>
      <c r="C365" s="801"/>
      <c r="D365" s="801"/>
      <c r="E365" s="823" t="s">
        <v>94</v>
      </c>
      <c r="F365" s="825" t="s">
        <v>94</v>
      </c>
      <c r="G365" s="822" t="n">
        <f aca="false">G366+G367+G368</f>
        <v>2948.1</v>
      </c>
      <c r="H365" s="823" t="n">
        <f aca="false">H366+H367+H368</f>
        <v>0</v>
      </c>
      <c r="I365" s="823" t="n">
        <f aca="false">I366+I367+I368</f>
        <v>0</v>
      </c>
      <c r="J365" s="823" t="n">
        <f aca="false">J366+J367+J368</f>
        <v>0</v>
      </c>
      <c r="K365" s="822" t="n">
        <f aca="false">K366+K367+K368</f>
        <v>2948.1</v>
      </c>
    </row>
    <row r="366" customFormat="false" ht="19.35" hidden="false" customHeight="true" outlineLevel="0" collapsed="false">
      <c r="A366" s="801"/>
      <c r="B366" s="823"/>
      <c r="C366" s="801"/>
      <c r="D366" s="801"/>
      <c r="E366" s="823"/>
      <c r="F366" s="116" t="s">
        <v>95</v>
      </c>
      <c r="G366" s="822" t="n">
        <f aca="false">G352+G356+G361</f>
        <v>660.3</v>
      </c>
      <c r="H366" s="826" t="n">
        <f aca="false">H352+H356+H361</f>
        <v>0</v>
      </c>
      <c r="I366" s="826" t="n">
        <f aca="false">I352+I356+I361</f>
        <v>0</v>
      </c>
      <c r="J366" s="826" t="n">
        <f aca="false">J352+J356+J361</f>
        <v>0</v>
      </c>
      <c r="K366" s="822" t="n">
        <f aca="false">K352+K356+K361</f>
        <v>660.3</v>
      </c>
    </row>
    <row r="367" customFormat="false" ht="26.25" hidden="false" customHeight="true" outlineLevel="0" collapsed="false">
      <c r="A367" s="801"/>
      <c r="B367" s="823"/>
      <c r="C367" s="801"/>
      <c r="D367" s="801"/>
      <c r="E367" s="823"/>
      <c r="F367" s="116" t="s">
        <v>105</v>
      </c>
      <c r="G367" s="822" t="n">
        <f aca="false">G353+G357+G362</f>
        <v>1815</v>
      </c>
      <c r="H367" s="826" t="n">
        <f aca="false">H353+H357+H362</f>
        <v>0</v>
      </c>
      <c r="I367" s="826" t="n">
        <f aca="false">I353+I357+I362</f>
        <v>0</v>
      </c>
      <c r="J367" s="826" t="n">
        <f aca="false">J353+J357+J362</f>
        <v>0</v>
      </c>
      <c r="K367" s="822" t="n">
        <f aca="false">K353+K357+K362</f>
        <v>1815</v>
      </c>
    </row>
    <row r="368" customFormat="false" ht="21" hidden="false" customHeight="true" outlineLevel="0" collapsed="false">
      <c r="A368" s="801"/>
      <c r="B368" s="823"/>
      <c r="C368" s="823"/>
      <c r="D368" s="823"/>
      <c r="E368" s="823"/>
      <c r="F368" s="116" t="s">
        <v>97</v>
      </c>
      <c r="G368" s="822" t="n">
        <f aca="false">G354+G358+G363</f>
        <v>472.8</v>
      </c>
      <c r="H368" s="826" t="n">
        <f aca="false">H354+H358+H363</f>
        <v>0</v>
      </c>
      <c r="I368" s="826" t="n">
        <f aca="false">I354+I358+I363</f>
        <v>0</v>
      </c>
      <c r="J368" s="826" t="n">
        <f aca="false">J354+J358+J363</f>
        <v>0</v>
      </c>
      <c r="K368" s="822" t="n">
        <f aca="false">K354+K358+K363</f>
        <v>472.8</v>
      </c>
    </row>
    <row r="369" customFormat="false" ht="25.35" hidden="false" customHeight="true" outlineLevel="0" collapsed="false">
      <c r="A369" s="827" t="s">
        <v>268</v>
      </c>
      <c r="B369" s="116" t="s">
        <v>111</v>
      </c>
      <c r="C369" s="681" t="s">
        <v>112</v>
      </c>
      <c r="D369" s="801" t="s">
        <v>270</v>
      </c>
      <c r="E369" s="116" t="n">
        <v>2017</v>
      </c>
      <c r="F369" s="825" t="s">
        <v>94</v>
      </c>
      <c r="G369" s="823" t="n">
        <f aca="false">SUM(G370:G372)</f>
        <v>146.5</v>
      </c>
      <c r="H369" s="823" t="n">
        <f aca="false">SUM(H370:H372)</f>
        <v>0</v>
      </c>
      <c r="I369" s="823" t="n">
        <f aca="false">SUM(I370:I372)</f>
        <v>0</v>
      </c>
      <c r="J369" s="823" t="n">
        <f aca="false">SUM(J370:J372)</f>
        <v>0</v>
      </c>
      <c r="K369" s="823" t="n">
        <f aca="false">SUM(K370:K372)</f>
        <v>146.5</v>
      </c>
    </row>
    <row r="370" customFormat="false" ht="24.35" hidden="false" customHeight="true" outlineLevel="0" collapsed="false">
      <c r="A370" s="827"/>
      <c r="B370" s="116"/>
      <c r="C370" s="681"/>
      <c r="D370" s="801"/>
      <c r="E370" s="116"/>
      <c r="F370" s="116" t="s">
        <v>95</v>
      </c>
      <c r="G370" s="116" t="n">
        <f aca="false">SUM(H370:K370)</f>
        <v>0</v>
      </c>
      <c r="H370" s="116" t="n">
        <v>0</v>
      </c>
      <c r="I370" s="116" t="n">
        <v>0</v>
      </c>
      <c r="J370" s="116" t="n">
        <v>0</v>
      </c>
      <c r="K370" s="116" t="n">
        <v>0</v>
      </c>
    </row>
    <row r="371" customFormat="false" ht="21" hidden="false" customHeight="true" outlineLevel="0" collapsed="false">
      <c r="A371" s="827"/>
      <c r="B371" s="116"/>
      <c r="C371" s="681"/>
      <c r="D371" s="801"/>
      <c r="E371" s="116"/>
      <c r="F371" s="828" t="s">
        <v>105</v>
      </c>
      <c r="G371" s="116" t="n">
        <f aca="false">SUM(H371:K371)</f>
        <v>146.5</v>
      </c>
      <c r="H371" s="116" t="n">
        <v>0</v>
      </c>
      <c r="I371" s="116" t="n">
        <v>0</v>
      </c>
      <c r="J371" s="116" t="n">
        <v>0</v>
      </c>
      <c r="K371" s="116" t="n">
        <v>146.5</v>
      </c>
    </row>
    <row r="372" customFormat="false" ht="22.9" hidden="false" customHeight="true" outlineLevel="0" collapsed="false">
      <c r="A372" s="827"/>
      <c r="B372" s="116"/>
      <c r="C372" s="681"/>
      <c r="D372" s="801"/>
      <c r="E372" s="116"/>
      <c r="F372" s="116" t="s">
        <v>97</v>
      </c>
      <c r="G372" s="116" t="n">
        <f aca="false">SUM(H372:K372)</f>
        <v>0</v>
      </c>
      <c r="H372" s="116" t="n">
        <v>0</v>
      </c>
      <c r="I372" s="116" t="n">
        <v>0</v>
      </c>
      <c r="J372" s="116" t="n">
        <v>0</v>
      </c>
      <c r="K372" s="116" t="n">
        <v>0</v>
      </c>
    </row>
    <row r="373" customFormat="false" ht="22.35" hidden="false" customHeight="true" outlineLevel="0" collapsed="false">
      <c r="A373" s="827"/>
      <c r="B373" s="116"/>
      <c r="C373" s="681"/>
      <c r="D373" s="801"/>
      <c r="E373" s="116" t="n">
        <v>2018</v>
      </c>
      <c r="F373" s="821" t="s">
        <v>94</v>
      </c>
      <c r="G373" s="822" t="n">
        <f aca="false">SUM(G374:G376)</f>
        <v>154.3</v>
      </c>
      <c r="H373" s="823" t="n">
        <f aca="false">SUM(H374:H376)</f>
        <v>0</v>
      </c>
      <c r="I373" s="823" t="n">
        <f aca="false">SUM(I374:I376)</f>
        <v>0</v>
      </c>
      <c r="J373" s="823" t="n">
        <f aca="false">SUM(J374:J376)</f>
        <v>0</v>
      </c>
      <c r="K373" s="822" t="n">
        <f aca="false">SUM(K374:K376)</f>
        <v>154.3</v>
      </c>
    </row>
    <row r="374" customFormat="false" ht="17.65" hidden="false" customHeight="true" outlineLevel="0" collapsed="false">
      <c r="A374" s="827"/>
      <c r="B374" s="116"/>
      <c r="C374" s="681"/>
      <c r="D374" s="801"/>
      <c r="E374" s="116"/>
      <c r="F374" s="116" t="s">
        <v>95</v>
      </c>
      <c r="G374" s="824" t="n">
        <f aca="false">SUM(H374:K374)</f>
        <v>0</v>
      </c>
      <c r="H374" s="116" t="n">
        <v>0</v>
      </c>
      <c r="I374" s="116" t="n">
        <v>0</v>
      </c>
      <c r="J374" s="116" t="n">
        <v>0</v>
      </c>
      <c r="K374" s="824" t="n">
        <f aca="false">K370*1.053</f>
        <v>0</v>
      </c>
    </row>
    <row r="375" customFormat="false" ht="19.4" hidden="false" customHeight="true" outlineLevel="0" collapsed="false">
      <c r="A375" s="827"/>
      <c r="B375" s="116"/>
      <c r="C375" s="681"/>
      <c r="D375" s="801"/>
      <c r="E375" s="116"/>
      <c r="F375" s="116" t="s">
        <v>105</v>
      </c>
      <c r="G375" s="824" t="n">
        <f aca="false">SUM(H375:K375)</f>
        <v>154.3</v>
      </c>
      <c r="H375" s="116" t="n">
        <v>0</v>
      </c>
      <c r="I375" s="116" t="n">
        <v>0</v>
      </c>
      <c r="J375" s="116" t="n">
        <v>0</v>
      </c>
      <c r="K375" s="824" t="n">
        <v>154.3</v>
      </c>
    </row>
    <row r="376" customFormat="false" ht="17.9" hidden="false" customHeight="true" outlineLevel="0" collapsed="false">
      <c r="A376" s="827"/>
      <c r="B376" s="116"/>
      <c r="C376" s="681"/>
      <c r="D376" s="801"/>
      <c r="E376" s="116"/>
      <c r="F376" s="116" t="s">
        <v>97</v>
      </c>
      <c r="G376" s="829" t="n">
        <f aca="false">SUM(H376:K376)</f>
        <v>0</v>
      </c>
      <c r="H376" s="116" t="n">
        <v>0</v>
      </c>
      <c r="I376" s="116" t="n">
        <v>0</v>
      </c>
      <c r="J376" s="116" t="n">
        <v>0</v>
      </c>
      <c r="K376" s="829" t="n">
        <f aca="false">K372*1.053</f>
        <v>0</v>
      </c>
    </row>
    <row r="377" customFormat="false" ht="14.85" hidden="false" customHeight="true" outlineLevel="0" collapsed="false">
      <c r="A377" s="827"/>
      <c r="B377" s="116"/>
      <c r="C377" s="681"/>
      <c r="D377" s="801"/>
      <c r="E377" s="116" t="n">
        <v>2019</v>
      </c>
      <c r="F377" s="821" t="s">
        <v>94</v>
      </c>
      <c r="G377" s="822" t="n">
        <f aca="false">SUM(G378:G380)</f>
        <v>162.3</v>
      </c>
      <c r="H377" s="823" t="n">
        <f aca="false">SUM(H378:H380)</f>
        <v>0</v>
      </c>
      <c r="I377" s="823" t="n">
        <f aca="false">SUM(I378:I380)</f>
        <v>0</v>
      </c>
      <c r="J377" s="823" t="n">
        <f aca="false">SUM(J378:J380)</f>
        <v>0</v>
      </c>
      <c r="K377" s="822" t="n">
        <f aca="false">SUM(K378:K380)</f>
        <v>162.3</v>
      </c>
    </row>
    <row r="378" customFormat="false" ht="12.9" hidden="false" customHeight="false" outlineLevel="0" collapsed="false">
      <c r="A378" s="827"/>
      <c r="B378" s="116"/>
      <c r="C378" s="681"/>
      <c r="D378" s="801"/>
      <c r="E378" s="116"/>
      <c r="F378" s="116" t="s">
        <v>95</v>
      </c>
      <c r="G378" s="824" t="n">
        <f aca="false">SUM(H378:K378)</f>
        <v>0</v>
      </c>
      <c r="H378" s="116" t="n">
        <v>0</v>
      </c>
      <c r="I378" s="116" t="n">
        <v>0</v>
      </c>
      <c r="J378" s="116" t="n">
        <v>0</v>
      </c>
      <c r="K378" s="824" t="n">
        <f aca="false">K374*1.052</f>
        <v>0</v>
      </c>
    </row>
    <row r="379" customFormat="false" ht="12.9" hidden="false" customHeight="false" outlineLevel="0" collapsed="false">
      <c r="A379" s="827"/>
      <c r="B379" s="116"/>
      <c r="C379" s="681"/>
      <c r="D379" s="801"/>
      <c r="E379" s="116"/>
      <c r="F379" s="116" t="s">
        <v>105</v>
      </c>
      <c r="G379" s="824" t="n">
        <f aca="false">SUM(H379:K379)</f>
        <v>162.3</v>
      </c>
      <c r="H379" s="116" t="n">
        <v>0</v>
      </c>
      <c r="I379" s="116" t="n">
        <v>0</v>
      </c>
      <c r="J379" s="116" t="n">
        <v>0</v>
      </c>
      <c r="K379" s="824" t="n">
        <v>162.3</v>
      </c>
    </row>
    <row r="380" customFormat="false" ht="12.9" hidden="false" customHeight="false" outlineLevel="0" collapsed="false">
      <c r="A380" s="827"/>
      <c r="B380" s="116"/>
      <c r="C380" s="681"/>
      <c r="D380" s="801"/>
      <c r="E380" s="116"/>
      <c r="F380" s="116" t="s">
        <v>97</v>
      </c>
      <c r="G380" s="116" t="n">
        <f aca="false">SUM(H380:K380)</f>
        <v>0</v>
      </c>
      <c r="H380" s="116" t="n">
        <v>0</v>
      </c>
      <c r="I380" s="116" t="n">
        <v>0</v>
      </c>
      <c r="J380" s="116" t="n">
        <v>0</v>
      </c>
      <c r="K380" s="116" t="n">
        <f aca="false">K376*1.052</f>
        <v>0</v>
      </c>
    </row>
    <row r="381" customFormat="false" ht="13.4" hidden="false" customHeight="false" outlineLevel="0" collapsed="false">
      <c r="A381" s="801"/>
      <c r="B381" s="830"/>
      <c r="C381" s="801"/>
      <c r="D381" s="116"/>
      <c r="E381" s="823" t="s">
        <v>94</v>
      </c>
      <c r="F381" s="116"/>
      <c r="G381" s="822" t="n">
        <f aca="false">G377+G373+G369</f>
        <v>463.1</v>
      </c>
      <c r="H381" s="826" t="n">
        <f aca="false">H377+H373+H369</f>
        <v>0</v>
      </c>
      <c r="I381" s="826" t="n">
        <f aca="false">I377+I373+I369</f>
        <v>0</v>
      </c>
      <c r="J381" s="826" t="n">
        <f aca="false">J377+J373+J369</f>
        <v>0</v>
      </c>
      <c r="K381" s="822" t="n">
        <f aca="false">K377+K373+K369</f>
        <v>463.1</v>
      </c>
    </row>
    <row r="382" customFormat="false" ht="17.4" hidden="false" customHeight="true" outlineLevel="0" collapsed="false">
      <c r="A382" s="827" t="s">
        <v>39</v>
      </c>
      <c r="B382" s="116" t="s">
        <v>113</v>
      </c>
      <c r="C382" s="801" t="s">
        <v>114</v>
      </c>
      <c r="D382" s="820" t="s">
        <v>273</v>
      </c>
      <c r="E382" s="116" t="n">
        <v>2017</v>
      </c>
      <c r="F382" s="825" t="s">
        <v>94</v>
      </c>
      <c r="G382" s="823" t="n">
        <f aca="false">G383+G384+G385</f>
        <v>786.2</v>
      </c>
      <c r="H382" s="823" t="n">
        <f aca="false">H383+H384+H385</f>
        <v>0</v>
      </c>
      <c r="I382" s="823" t="n">
        <f aca="false">I383+I384+I385</f>
        <v>0</v>
      </c>
      <c r="J382" s="823" t="n">
        <f aca="false">J383+J384+J385</f>
        <v>0</v>
      </c>
      <c r="K382" s="823" t="n">
        <f aca="false">K383+K384+K385</f>
        <v>786.2</v>
      </c>
    </row>
    <row r="383" customFormat="false" ht="15.6" hidden="false" customHeight="true" outlineLevel="0" collapsed="false">
      <c r="A383" s="827"/>
      <c r="B383" s="116"/>
      <c r="C383" s="801"/>
      <c r="D383" s="820"/>
      <c r="E383" s="116"/>
      <c r="F383" s="116" t="s">
        <v>95</v>
      </c>
      <c r="G383" s="824" t="n">
        <f aca="false">H383+I383+J383+K383</f>
        <v>208.9</v>
      </c>
      <c r="H383" s="116" t="n">
        <v>0</v>
      </c>
      <c r="I383" s="116" t="n">
        <v>0</v>
      </c>
      <c r="J383" s="116" t="n">
        <v>0</v>
      </c>
      <c r="K383" s="824" t="n">
        <v>208.9</v>
      </c>
    </row>
    <row r="384" customFormat="false" ht="12.9" hidden="false" customHeight="false" outlineLevel="0" collapsed="false">
      <c r="A384" s="827"/>
      <c r="B384" s="116"/>
      <c r="C384" s="801"/>
      <c r="D384" s="820"/>
      <c r="E384" s="116"/>
      <c r="F384" s="116" t="s">
        <v>105</v>
      </c>
      <c r="G384" s="116" t="n">
        <f aca="false">H384+I384+J384+K384</f>
        <v>427.7</v>
      </c>
      <c r="H384" s="116" t="n">
        <v>0</v>
      </c>
      <c r="I384" s="116" t="n">
        <v>0</v>
      </c>
      <c r="J384" s="116" t="n">
        <v>0</v>
      </c>
      <c r="K384" s="116" t="n">
        <v>427.7</v>
      </c>
    </row>
    <row r="385" customFormat="false" ht="12.85" hidden="false" customHeight="false" outlineLevel="0" collapsed="false">
      <c r="A385" s="827"/>
      <c r="B385" s="116"/>
      <c r="C385" s="801"/>
      <c r="D385" s="820"/>
      <c r="E385" s="820"/>
      <c r="F385" s="116" t="s">
        <v>97</v>
      </c>
      <c r="G385" s="116" t="n">
        <f aca="false">H385+I385+J385+K385</f>
        <v>149.6</v>
      </c>
      <c r="H385" s="116" t="n">
        <v>0</v>
      </c>
      <c r="I385" s="116" t="n">
        <v>0</v>
      </c>
      <c r="J385" s="116" t="n">
        <v>0</v>
      </c>
      <c r="K385" s="116" t="n">
        <v>149.6</v>
      </c>
    </row>
    <row r="386" customFormat="false" ht="14.85" hidden="false" customHeight="true" outlineLevel="0" collapsed="false">
      <c r="A386" s="827"/>
      <c r="B386" s="116"/>
      <c r="C386" s="801"/>
      <c r="D386" s="820"/>
      <c r="E386" s="116" t="n">
        <v>2018</v>
      </c>
      <c r="F386" s="825" t="s">
        <v>94</v>
      </c>
      <c r="G386" s="822" t="n">
        <f aca="false">G387+G388+G389</f>
        <v>827.9</v>
      </c>
      <c r="H386" s="823" t="n">
        <f aca="false">H387+H388+H389</f>
        <v>0</v>
      </c>
      <c r="I386" s="823" t="n">
        <f aca="false">I387+I388+I389</f>
        <v>0</v>
      </c>
      <c r="J386" s="823" t="n">
        <f aca="false">J387+J388+J389</f>
        <v>0</v>
      </c>
      <c r="K386" s="822" t="n">
        <f aca="false">K387+K388+K389</f>
        <v>827.9</v>
      </c>
    </row>
    <row r="387" customFormat="false" ht="12.9" hidden="false" customHeight="false" outlineLevel="0" collapsed="false">
      <c r="A387" s="827"/>
      <c r="B387" s="116"/>
      <c r="C387" s="801"/>
      <c r="D387" s="820"/>
      <c r="E387" s="116"/>
      <c r="F387" s="116" t="s">
        <v>95</v>
      </c>
      <c r="G387" s="824" t="n">
        <f aca="false">H387+I387+J387+K387</f>
        <v>220</v>
      </c>
      <c r="H387" s="116" t="n">
        <v>0</v>
      </c>
      <c r="I387" s="116" t="n">
        <v>0</v>
      </c>
      <c r="J387" s="116" t="n">
        <v>0</v>
      </c>
      <c r="K387" s="824" t="n">
        <v>220</v>
      </c>
    </row>
    <row r="388" customFormat="false" ht="12.8" hidden="false" customHeight="false" outlineLevel="0" collapsed="false">
      <c r="A388" s="827"/>
      <c r="B388" s="116"/>
      <c r="C388" s="801"/>
      <c r="D388" s="820"/>
      <c r="E388" s="116"/>
      <c r="F388" s="116" t="s">
        <v>105</v>
      </c>
      <c r="G388" s="824" t="n">
        <f aca="false">H388+I388+J388+K388</f>
        <v>450.4</v>
      </c>
      <c r="H388" s="116" t="n">
        <v>0</v>
      </c>
      <c r="I388" s="116" t="n">
        <v>0</v>
      </c>
      <c r="J388" s="116" t="n">
        <v>0</v>
      </c>
      <c r="K388" s="824" t="n">
        <v>450.4</v>
      </c>
    </row>
    <row r="389" customFormat="false" ht="12.9" hidden="false" customHeight="false" outlineLevel="0" collapsed="false">
      <c r="A389" s="827"/>
      <c r="B389" s="116"/>
      <c r="C389" s="801"/>
      <c r="D389" s="820"/>
      <c r="E389" s="116"/>
      <c r="F389" s="116" t="s">
        <v>97</v>
      </c>
      <c r="G389" s="824" t="n">
        <f aca="false">H389+I389+J389+K389</f>
        <v>157.5</v>
      </c>
      <c r="H389" s="116" t="n">
        <v>0</v>
      </c>
      <c r="I389" s="116" t="n">
        <v>0</v>
      </c>
      <c r="J389" s="116" t="n">
        <v>0</v>
      </c>
      <c r="K389" s="824" t="n">
        <v>157.5</v>
      </c>
    </row>
    <row r="390" customFormat="false" ht="14.85" hidden="false" customHeight="true" outlineLevel="0" collapsed="false">
      <c r="A390" s="827"/>
      <c r="B390" s="116"/>
      <c r="C390" s="801"/>
      <c r="D390" s="820"/>
      <c r="E390" s="116" t="n">
        <v>2019</v>
      </c>
      <c r="F390" s="821" t="s">
        <v>94</v>
      </c>
      <c r="G390" s="822" t="n">
        <f aca="false">G391+G392+G393</f>
        <v>870.9</v>
      </c>
      <c r="H390" s="823" t="n">
        <f aca="false">H391+H392+H393</f>
        <v>0</v>
      </c>
      <c r="I390" s="823" t="n">
        <f aca="false">I391+I392+I393</f>
        <v>0</v>
      </c>
      <c r="J390" s="823" t="n">
        <f aca="false">J391+J392+J393</f>
        <v>0</v>
      </c>
      <c r="K390" s="822" t="n">
        <f aca="false">K391+K392+K393</f>
        <v>870.9</v>
      </c>
    </row>
    <row r="391" customFormat="false" ht="12.9" hidden="false" customHeight="false" outlineLevel="0" collapsed="false">
      <c r="A391" s="827"/>
      <c r="B391" s="116"/>
      <c r="C391" s="801"/>
      <c r="D391" s="820"/>
      <c r="E391" s="820"/>
      <c r="F391" s="116" t="s">
        <v>95</v>
      </c>
      <c r="G391" s="824" t="n">
        <f aca="false">H391+I391+J391+K391</f>
        <v>231.4</v>
      </c>
      <c r="H391" s="116" t="n">
        <v>0</v>
      </c>
      <c r="I391" s="116" t="n">
        <v>0</v>
      </c>
      <c r="J391" s="116" t="n">
        <v>0</v>
      </c>
      <c r="K391" s="824" t="n">
        <v>231.4</v>
      </c>
    </row>
    <row r="392" customFormat="false" ht="12.9" hidden="false" customHeight="false" outlineLevel="0" collapsed="false">
      <c r="A392" s="827"/>
      <c r="B392" s="116"/>
      <c r="C392" s="801"/>
      <c r="D392" s="820"/>
      <c r="E392" s="820"/>
      <c r="F392" s="116" t="s">
        <v>105</v>
      </c>
      <c r="G392" s="824" t="n">
        <f aca="false">H392+I392+J392+K392</f>
        <v>473.8</v>
      </c>
      <c r="H392" s="116" t="n">
        <v>0</v>
      </c>
      <c r="I392" s="116" t="n">
        <v>0</v>
      </c>
      <c r="J392" s="116" t="n">
        <v>0</v>
      </c>
      <c r="K392" s="824" t="n">
        <v>473.8</v>
      </c>
    </row>
    <row r="393" customFormat="false" ht="14.1" hidden="false" customHeight="true" outlineLevel="0" collapsed="false">
      <c r="A393" s="827"/>
      <c r="B393" s="116"/>
      <c r="C393" s="801"/>
      <c r="D393" s="820"/>
      <c r="E393" s="820"/>
      <c r="F393" s="116" t="s">
        <v>97</v>
      </c>
      <c r="G393" s="824" t="n">
        <f aca="false">H393+I393+J393+K393</f>
        <v>165.7</v>
      </c>
      <c r="H393" s="116" t="n">
        <v>0</v>
      </c>
      <c r="I393" s="116" t="n">
        <v>0</v>
      </c>
      <c r="J393" s="116" t="n">
        <v>0</v>
      </c>
      <c r="K393" s="824" t="n">
        <v>165.7</v>
      </c>
    </row>
    <row r="394" customFormat="false" ht="4.95" hidden="false" customHeight="true" outlineLevel="0" collapsed="false">
      <c r="A394" s="827"/>
      <c r="B394" s="116"/>
      <c r="C394" s="801"/>
      <c r="D394" s="820"/>
      <c r="E394" s="820"/>
      <c r="F394" s="116"/>
      <c r="G394" s="824"/>
      <c r="H394" s="116"/>
      <c r="I394" s="116"/>
      <c r="J394" s="116"/>
      <c r="K394" s="824"/>
    </row>
    <row r="395" customFormat="false" ht="12.85" hidden="false" customHeight="false" outlineLevel="0" collapsed="false">
      <c r="A395" s="116"/>
      <c r="B395" s="116"/>
      <c r="C395" s="116"/>
      <c r="D395" s="116"/>
      <c r="E395" s="823" t="s">
        <v>94</v>
      </c>
      <c r="F395" s="116"/>
      <c r="G395" s="822" t="n">
        <f aca="false">G382+G386+G390</f>
        <v>2485</v>
      </c>
      <c r="H395" s="826" t="n">
        <f aca="false">H382+H386+H390</f>
        <v>0</v>
      </c>
      <c r="I395" s="826" t="n">
        <f aca="false">I382+I386+I390</f>
        <v>0</v>
      </c>
      <c r="J395" s="826" t="n">
        <f aca="false">J382+J386+J390</f>
        <v>0</v>
      </c>
      <c r="K395" s="822" t="n">
        <f aca="false">K382+K386+K390</f>
        <v>2485</v>
      </c>
    </row>
  </sheetData>
  <mergeCells count="700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N29"/>
    <mergeCell ref="C30:C31"/>
    <mergeCell ref="D30:D31"/>
    <mergeCell ref="F30:H31"/>
    <mergeCell ref="I30:I31"/>
    <mergeCell ref="J30:J31"/>
    <mergeCell ref="K30:K31"/>
    <mergeCell ref="L30:N31"/>
    <mergeCell ref="F32:I32"/>
    <mergeCell ref="L32:N32"/>
    <mergeCell ref="A33:A47"/>
    <mergeCell ref="B33:B47"/>
    <mergeCell ref="C33:C37"/>
    <mergeCell ref="D33:D37"/>
    <mergeCell ref="F33:H33"/>
    <mergeCell ref="L33:N33"/>
    <mergeCell ref="F34:H34"/>
    <mergeCell ref="L34:M34"/>
    <mergeCell ref="F35:H35"/>
    <mergeCell ref="L35:M35"/>
    <mergeCell ref="F36:H36"/>
    <mergeCell ref="L36:M36"/>
    <mergeCell ref="F37:H37"/>
    <mergeCell ref="L37:M37"/>
    <mergeCell ref="C38:C42"/>
    <mergeCell ref="D38:D42"/>
    <mergeCell ref="L38:N38"/>
    <mergeCell ref="F39:H39"/>
    <mergeCell ref="L39:M39"/>
    <mergeCell ref="F40:H40"/>
    <mergeCell ref="L40:M40"/>
    <mergeCell ref="F41:H41"/>
    <mergeCell ref="L41:M41"/>
    <mergeCell ref="F42:H42"/>
    <mergeCell ref="L42:M42"/>
    <mergeCell ref="C43:C47"/>
    <mergeCell ref="D43:D47"/>
    <mergeCell ref="F43:I43"/>
    <mergeCell ref="L43:N43"/>
    <mergeCell ref="F44:H44"/>
    <mergeCell ref="L44:M44"/>
    <mergeCell ref="F45:H45"/>
    <mergeCell ref="L45:M45"/>
    <mergeCell ref="F46:H46"/>
    <mergeCell ref="L46:M46"/>
    <mergeCell ref="F47:H47"/>
    <mergeCell ref="L47:M47"/>
    <mergeCell ref="A48:A52"/>
    <mergeCell ref="B48:B52"/>
    <mergeCell ref="C48:C52"/>
    <mergeCell ref="D48:D52"/>
    <mergeCell ref="E48:E52"/>
    <mergeCell ref="F48:I48"/>
    <mergeCell ref="L48:N48"/>
    <mergeCell ref="F49:H49"/>
    <mergeCell ref="L49:M49"/>
    <mergeCell ref="F50:H50"/>
    <mergeCell ref="L50:M50"/>
    <mergeCell ref="F51:H51"/>
    <mergeCell ref="L51:M51"/>
    <mergeCell ref="F52:H52"/>
    <mergeCell ref="L52:M52"/>
    <mergeCell ref="A53:A67"/>
    <mergeCell ref="B53:B67"/>
    <mergeCell ref="C53:C57"/>
    <mergeCell ref="D53:D57"/>
    <mergeCell ref="F53:H53"/>
    <mergeCell ref="L53:N53"/>
    <mergeCell ref="F54:H54"/>
    <mergeCell ref="L54:M54"/>
    <mergeCell ref="F55:H55"/>
    <mergeCell ref="L55:M55"/>
    <mergeCell ref="F56:H56"/>
    <mergeCell ref="L56:M56"/>
    <mergeCell ref="F57:H57"/>
    <mergeCell ref="L57:M57"/>
    <mergeCell ref="C58:C62"/>
    <mergeCell ref="D58:D62"/>
    <mergeCell ref="F59:H59"/>
    <mergeCell ref="L59:M59"/>
    <mergeCell ref="F60:H60"/>
    <mergeCell ref="L60:M60"/>
    <mergeCell ref="F61:H61"/>
    <mergeCell ref="L61:M61"/>
    <mergeCell ref="F62:H62"/>
    <mergeCell ref="L62:M62"/>
    <mergeCell ref="C63:C67"/>
    <mergeCell ref="D63:D67"/>
    <mergeCell ref="F64:H64"/>
    <mergeCell ref="L64:M64"/>
    <mergeCell ref="F65:H65"/>
    <mergeCell ref="L65:M65"/>
    <mergeCell ref="F66:H66"/>
    <mergeCell ref="L66:M66"/>
    <mergeCell ref="F67:H67"/>
    <mergeCell ref="L67:M67"/>
    <mergeCell ref="A68:A72"/>
    <mergeCell ref="B68:B72"/>
    <mergeCell ref="C68:C72"/>
    <mergeCell ref="D68:D72"/>
    <mergeCell ref="E68:E72"/>
    <mergeCell ref="F69:H69"/>
    <mergeCell ref="L69:M69"/>
    <mergeCell ref="F70:H70"/>
    <mergeCell ref="L70:M70"/>
    <mergeCell ref="F71:H71"/>
    <mergeCell ref="L71:M71"/>
    <mergeCell ref="F72:H72"/>
    <mergeCell ref="L72:M72"/>
    <mergeCell ref="A73:A84"/>
    <mergeCell ref="B73:B84"/>
    <mergeCell ref="C73:C76"/>
    <mergeCell ref="D73:D76"/>
    <mergeCell ref="F73:H73"/>
    <mergeCell ref="M73:N73"/>
    <mergeCell ref="F74:H74"/>
    <mergeCell ref="M74:N74"/>
    <mergeCell ref="F75:H75"/>
    <mergeCell ref="M75:N75"/>
    <mergeCell ref="F76:H76"/>
    <mergeCell ref="M76:N76"/>
    <mergeCell ref="C77:C80"/>
    <mergeCell ref="D77:D80"/>
    <mergeCell ref="F77:H77"/>
    <mergeCell ref="M77:N77"/>
    <mergeCell ref="F78:H78"/>
    <mergeCell ref="M78:N78"/>
    <mergeCell ref="F79:H79"/>
    <mergeCell ref="M79:N79"/>
    <mergeCell ref="F80:H80"/>
    <mergeCell ref="M80:N80"/>
    <mergeCell ref="C81:C84"/>
    <mergeCell ref="D81:D84"/>
    <mergeCell ref="F81:H81"/>
    <mergeCell ref="M81:N81"/>
    <mergeCell ref="F82:H82"/>
    <mergeCell ref="M82:N82"/>
    <mergeCell ref="F83:H83"/>
    <mergeCell ref="M83:N83"/>
    <mergeCell ref="F84:H84"/>
    <mergeCell ref="M84:N84"/>
    <mergeCell ref="M85:N85"/>
    <mergeCell ref="A86:A91"/>
    <mergeCell ref="B86:B91"/>
    <mergeCell ref="C86:C87"/>
    <mergeCell ref="D86:D87"/>
    <mergeCell ref="F86:I87"/>
    <mergeCell ref="J86:J87"/>
    <mergeCell ref="K86:K87"/>
    <mergeCell ref="L86:N87"/>
    <mergeCell ref="C88:C89"/>
    <mergeCell ref="D88:D89"/>
    <mergeCell ref="F88:I89"/>
    <mergeCell ref="J88:J89"/>
    <mergeCell ref="K88:K89"/>
    <mergeCell ref="L88:N89"/>
    <mergeCell ref="C90:C91"/>
    <mergeCell ref="D90:D91"/>
    <mergeCell ref="F90:I91"/>
    <mergeCell ref="J90:J91"/>
    <mergeCell ref="K90:K91"/>
    <mergeCell ref="L90:N91"/>
    <mergeCell ref="F92:I92"/>
    <mergeCell ref="L92:N92"/>
    <mergeCell ref="B93:B94"/>
    <mergeCell ref="C93:C94"/>
    <mergeCell ref="D93:D94"/>
    <mergeCell ref="F93:I94"/>
    <mergeCell ref="J93:J94"/>
    <mergeCell ref="K93:K94"/>
    <mergeCell ref="L93:N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L105:N105"/>
    <mergeCell ref="B106:B111"/>
    <mergeCell ref="C106:C107"/>
    <mergeCell ref="D106:D107"/>
    <mergeCell ref="F106:I107"/>
    <mergeCell ref="J106:J107"/>
    <mergeCell ref="K106:K107"/>
    <mergeCell ref="L106:N107"/>
    <mergeCell ref="C108:C109"/>
    <mergeCell ref="D108:D109"/>
    <mergeCell ref="F108:I109"/>
    <mergeCell ref="J108:J109"/>
    <mergeCell ref="K108:K109"/>
    <mergeCell ref="L108:N109"/>
    <mergeCell ref="C110:C111"/>
    <mergeCell ref="D110:D111"/>
    <mergeCell ref="F110:I111"/>
    <mergeCell ref="J110:J111"/>
    <mergeCell ref="K110:K111"/>
    <mergeCell ref="L110:N111"/>
    <mergeCell ref="F112:I112"/>
    <mergeCell ref="L112:N112"/>
    <mergeCell ref="B113:B114"/>
    <mergeCell ref="C113:C114"/>
    <mergeCell ref="D113:D114"/>
    <mergeCell ref="F113:I114"/>
    <mergeCell ref="J113:J114"/>
    <mergeCell ref="K113:K114"/>
    <mergeCell ref="L113:N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L125:N125"/>
    <mergeCell ref="B126:B131"/>
    <mergeCell ref="C126:C127"/>
    <mergeCell ref="D126:D127"/>
    <mergeCell ref="F126:I127"/>
    <mergeCell ref="J126:J127"/>
    <mergeCell ref="K126:K127"/>
    <mergeCell ref="L126:N127"/>
    <mergeCell ref="A127:A130"/>
    <mergeCell ref="C128:C129"/>
    <mergeCell ref="D128:D129"/>
    <mergeCell ref="F128:I129"/>
    <mergeCell ref="J128:J129"/>
    <mergeCell ref="K128:K129"/>
    <mergeCell ref="L128:N129"/>
    <mergeCell ref="C130:C131"/>
    <mergeCell ref="D130:D131"/>
    <mergeCell ref="F130:I131"/>
    <mergeCell ref="J130:J131"/>
    <mergeCell ref="K130:K131"/>
    <mergeCell ref="L130:N131"/>
    <mergeCell ref="F132:I132"/>
    <mergeCell ref="L132:N132"/>
    <mergeCell ref="B133:B138"/>
    <mergeCell ref="C133:C134"/>
    <mergeCell ref="D133:D134"/>
    <mergeCell ref="F133:I134"/>
    <mergeCell ref="J133:J134"/>
    <mergeCell ref="K133:K134"/>
    <mergeCell ref="L133:N134"/>
    <mergeCell ref="C135:C136"/>
    <mergeCell ref="D135:D136"/>
    <mergeCell ref="F135:I136"/>
    <mergeCell ref="J135:J136"/>
    <mergeCell ref="K135:K136"/>
    <mergeCell ref="L135:N136"/>
    <mergeCell ref="C137:C138"/>
    <mergeCell ref="D137:D138"/>
    <mergeCell ref="F137:I138"/>
    <mergeCell ref="J137:J138"/>
    <mergeCell ref="K137:K138"/>
    <mergeCell ref="L137:N138"/>
    <mergeCell ref="F139:I139"/>
    <mergeCell ref="L139:N139"/>
    <mergeCell ref="A142:G142"/>
    <mergeCell ref="A143:G143"/>
    <mergeCell ref="A144:I144"/>
    <mergeCell ref="C147:H147"/>
    <mergeCell ref="I147:N147"/>
    <mergeCell ref="O147:U147"/>
    <mergeCell ref="C148:H148"/>
    <mergeCell ref="I148:N148"/>
    <mergeCell ref="O148:U148"/>
    <mergeCell ref="C149:H149"/>
    <mergeCell ref="I149:N149"/>
    <mergeCell ref="O149:U149"/>
    <mergeCell ref="C150:H151"/>
    <mergeCell ref="I150:N151"/>
    <mergeCell ref="O150:U150"/>
    <mergeCell ref="O151:U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N153"/>
    <mergeCell ref="P152:Q153"/>
    <mergeCell ref="R152:R153"/>
    <mergeCell ref="S152:S153"/>
    <mergeCell ref="T152:U153"/>
    <mergeCell ref="D154:E154"/>
    <mergeCell ref="I154:J154"/>
    <mergeCell ref="M154:N154"/>
    <mergeCell ref="P154:Q154"/>
    <mergeCell ref="T154:U154"/>
    <mergeCell ref="D155:E155"/>
    <mergeCell ref="I155:J155"/>
    <mergeCell ref="M155:N155"/>
    <mergeCell ref="P155:Q155"/>
    <mergeCell ref="T155:U155"/>
    <mergeCell ref="D156:E156"/>
    <mergeCell ref="I156:J156"/>
    <mergeCell ref="M156:N156"/>
    <mergeCell ref="P156:Q156"/>
    <mergeCell ref="T156:U156"/>
    <mergeCell ref="D157:E157"/>
    <mergeCell ref="I157:J157"/>
    <mergeCell ref="M157:N157"/>
    <mergeCell ref="P157:Q157"/>
    <mergeCell ref="T157:U157"/>
    <mergeCell ref="D158:E158"/>
    <mergeCell ref="I158:J158"/>
    <mergeCell ref="M158:N158"/>
    <mergeCell ref="P158:Q158"/>
    <mergeCell ref="T158:U158"/>
    <mergeCell ref="A159:E159"/>
    <mergeCell ref="F159:T159"/>
    <mergeCell ref="A160:C160"/>
    <mergeCell ref="E160:G160"/>
    <mergeCell ref="H160:I160"/>
    <mergeCell ref="J160:K160"/>
    <mergeCell ref="L160:M160"/>
    <mergeCell ref="N160:P160"/>
    <mergeCell ref="Q160:T160"/>
    <mergeCell ref="A161:C161"/>
    <mergeCell ref="E161:G161"/>
    <mergeCell ref="H161:I161"/>
    <mergeCell ref="J161:K161"/>
    <mergeCell ref="L161:M161"/>
    <mergeCell ref="N161:P161"/>
    <mergeCell ref="Q161:T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Q246"/>
    <mergeCell ref="F247:H247"/>
    <mergeCell ref="J247:K247"/>
    <mergeCell ref="F248:H248"/>
    <mergeCell ref="J248:K248"/>
    <mergeCell ref="A249:A263"/>
    <mergeCell ref="B249:B263"/>
    <mergeCell ref="C249:C263"/>
    <mergeCell ref="D249:D263"/>
    <mergeCell ref="J249:K249"/>
    <mergeCell ref="O249:P249"/>
    <mergeCell ref="J250:K250"/>
    <mergeCell ref="O250:P250"/>
    <mergeCell ref="J251:K251"/>
    <mergeCell ref="O251:P251"/>
    <mergeCell ref="J252:K252"/>
    <mergeCell ref="O252:P252"/>
    <mergeCell ref="J253:K253"/>
    <mergeCell ref="O253:P253"/>
    <mergeCell ref="J254:K254"/>
    <mergeCell ref="O254:P254"/>
    <mergeCell ref="J255:K255"/>
    <mergeCell ref="O255:P255"/>
    <mergeCell ref="J256:K256"/>
    <mergeCell ref="O256:P256"/>
    <mergeCell ref="J257:K257"/>
    <mergeCell ref="O257:P257"/>
    <mergeCell ref="J258:K258"/>
    <mergeCell ref="O258:P258"/>
    <mergeCell ref="F259:G259"/>
    <mergeCell ref="O259:P259"/>
    <mergeCell ref="O260:P260"/>
    <mergeCell ref="O261:P261"/>
    <mergeCell ref="O262:P262"/>
    <mergeCell ref="O263:P263"/>
    <mergeCell ref="A264:A268"/>
    <mergeCell ref="B264:B268"/>
    <mergeCell ref="C264:C268"/>
    <mergeCell ref="D264:D268"/>
    <mergeCell ref="E264:E268"/>
    <mergeCell ref="J264:K264"/>
    <mergeCell ref="O264:P264"/>
    <mergeCell ref="J265:K265"/>
    <mergeCell ref="O265:P265"/>
    <mergeCell ref="J266:K266"/>
    <mergeCell ref="O266:P266"/>
    <mergeCell ref="J267:K267"/>
    <mergeCell ref="O267:P267"/>
    <mergeCell ref="J268:K268"/>
    <mergeCell ref="O268:P268"/>
    <mergeCell ref="A269:A280"/>
    <mergeCell ref="B269:B280"/>
    <mergeCell ref="C269:C280"/>
    <mergeCell ref="D269:D280"/>
    <mergeCell ref="E269:E272"/>
    <mergeCell ref="J269:K269"/>
    <mergeCell ref="O269:P269"/>
    <mergeCell ref="J270:K270"/>
    <mergeCell ref="O270:P270"/>
    <mergeCell ref="J271:K271"/>
    <mergeCell ref="O271:P271"/>
    <mergeCell ref="J272:K272"/>
    <mergeCell ref="O272:P272"/>
    <mergeCell ref="J273:K273"/>
    <mergeCell ref="O273:P273"/>
    <mergeCell ref="J274:K274"/>
    <mergeCell ref="O274:P274"/>
    <mergeCell ref="J275:K275"/>
    <mergeCell ref="O275:P275"/>
    <mergeCell ref="J276:K276"/>
    <mergeCell ref="O276:P276"/>
    <mergeCell ref="O277:P277"/>
    <mergeCell ref="O278:P278"/>
    <mergeCell ref="O279:P279"/>
    <mergeCell ref="O280:P280"/>
    <mergeCell ref="J281:K281"/>
    <mergeCell ref="O281:P281"/>
    <mergeCell ref="A282:A291"/>
    <mergeCell ref="C282:C291"/>
    <mergeCell ref="D282:D291"/>
    <mergeCell ref="F282:H283"/>
    <mergeCell ref="I282:I283"/>
    <mergeCell ref="J282:K283"/>
    <mergeCell ref="Q282:Q283"/>
    <mergeCell ref="F284:G284"/>
    <mergeCell ref="J284:K284"/>
    <mergeCell ref="M284:P284"/>
    <mergeCell ref="F285:G285"/>
    <mergeCell ref="J285:K285"/>
    <mergeCell ref="M285:P285"/>
    <mergeCell ref="F286:G286"/>
    <mergeCell ref="J286:K286"/>
    <mergeCell ref="M286:P286"/>
    <mergeCell ref="F287:G287"/>
    <mergeCell ref="J287:K287"/>
    <mergeCell ref="M287:P287"/>
    <mergeCell ref="J288:K288"/>
    <mergeCell ref="F289:G289"/>
    <mergeCell ref="J289:K289"/>
    <mergeCell ref="M289:P289"/>
    <mergeCell ref="F290:G290"/>
    <mergeCell ref="J290:K290"/>
    <mergeCell ref="M290:P290"/>
    <mergeCell ref="F291:G291"/>
    <mergeCell ref="J291:K291"/>
    <mergeCell ref="M291:P291"/>
    <mergeCell ref="F292:H292"/>
    <mergeCell ref="J292:K292"/>
    <mergeCell ref="A293:A302"/>
    <mergeCell ref="C293:C302"/>
    <mergeCell ref="D293:D294"/>
    <mergeCell ref="J293:K293"/>
    <mergeCell ref="J294:K294"/>
    <mergeCell ref="M294:P294"/>
    <mergeCell ref="D295:D298"/>
    <mergeCell ref="J295:K295"/>
    <mergeCell ref="M295:P295"/>
    <mergeCell ref="M296:P296"/>
    <mergeCell ref="M297:P297"/>
    <mergeCell ref="M298:P298"/>
    <mergeCell ref="D299:D302"/>
    <mergeCell ref="F299:G299"/>
    <mergeCell ref="M299:P299"/>
    <mergeCell ref="M300:P300"/>
    <mergeCell ref="M301:P301"/>
    <mergeCell ref="M302:P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Q303:Q304"/>
    <mergeCell ref="A305:A312"/>
    <mergeCell ref="C305:C312"/>
    <mergeCell ref="D305:D307"/>
    <mergeCell ref="F305:G305"/>
    <mergeCell ref="J305:K305"/>
    <mergeCell ref="F306:G306"/>
    <mergeCell ref="M306:P306"/>
    <mergeCell ref="F307:G307"/>
    <mergeCell ref="M307:P307"/>
    <mergeCell ref="D308:D310"/>
    <mergeCell ref="F308:G308"/>
    <mergeCell ref="L308:P308"/>
    <mergeCell ref="F309:G309"/>
    <mergeCell ref="L309:P309"/>
    <mergeCell ref="F310:G310"/>
    <mergeCell ref="L310:P310"/>
    <mergeCell ref="D311:D312"/>
    <mergeCell ref="F311:H312"/>
    <mergeCell ref="I311:I312"/>
    <mergeCell ref="J311:K312"/>
    <mergeCell ref="Q311:Q312"/>
    <mergeCell ref="F313:H313"/>
    <mergeCell ref="J313:K313"/>
    <mergeCell ref="A314:A323"/>
    <mergeCell ref="C314:C323"/>
    <mergeCell ref="D314:D315"/>
    <mergeCell ref="F314:H315"/>
    <mergeCell ref="I314:I315"/>
    <mergeCell ref="J314:K315"/>
    <mergeCell ref="Q314:Q315"/>
    <mergeCell ref="D316:D319"/>
    <mergeCell ref="F316:G316"/>
    <mergeCell ref="F317:G317"/>
    <mergeCell ref="F318:G318"/>
    <mergeCell ref="F319:G319"/>
    <mergeCell ref="D320:D323"/>
    <mergeCell ref="F321:G321"/>
    <mergeCell ref="F322:G322"/>
    <mergeCell ref="F323:G323"/>
    <mergeCell ref="A324:A327"/>
    <mergeCell ref="B324:B327"/>
    <mergeCell ref="C324:C327"/>
    <mergeCell ref="D324:D327"/>
    <mergeCell ref="E324:E327"/>
    <mergeCell ref="F325:G325"/>
    <mergeCell ref="F326:G326"/>
    <mergeCell ref="F327:G327"/>
    <mergeCell ref="A328:A341"/>
    <mergeCell ref="B328:B341"/>
    <mergeCell ref="C328:C341"/>
    <mergeCell ref="D328:D329"/>
    <mergeCell ref="I328:I329"/>
    <mergeCell ref="J328:K329"/>
    <mergeCell ref="Q328:Q329"/>
    <mergeCell ref="D330:D331"/>
    <mergeCell ref="I330:I331"/>
    <mergeCell ref="J330:K331"/>
    <mergeCell ref="Q330:Q331"/>
    <mergeCell ref="D332:D341"/>
    <mergeCell ref="I332:I341"/>
    <mergeCell ref="J332:K341"/>
    <mergeCell ref="Q332:Q341"/>
    <mergeCell ref="J342:K342"/>
    <mergeCell ref="A346:J346"/>
    <mergeCell ref="A347:J347"/>
    <mergeCell ref="A348:A349"/>
    <mergeCell ref="B348:B349"/>
    <mergeCell ref="C348:C349"/>
    <mergeCell ref="D348:D349"/>
    <mergeCell ref="E348:E349"/>
    <mergeCell ref="F348:K348"/>
    <mergeCell ref="F349:G349"/>
    <mergeCell ref="F350:G350"/>
    <mergeCell ref="A351:A364"/>
    <mergeCell ref="B351:B364"/>
    <mergeCell ref="C351:C364"/>
    <mergeCell ref="D351:D364"/>
    <mergeCell ref="E351:E354"/>
    <mergeCell ref="E355:E359"/>
    <mergeCell ref="F358:F359"/>
    <mergeCell ref="G358:G359"/>
    <mergeCell ref="H358:H359"/>
    <mergeCell ref="I358:I359"/>
    <mergeCell ref="J358:J359"/>
    <mergeCell ref="K358:K359"/>
    <mergeCell ref="E360:E364"/>
    <mergeCell ref="F363:F364"/>
    <mergeCell ref="G363:G364"/>
    <mergeCell ref="H363:H364"/>
    <mergeCell ref="I363:I364"/>
    <mergeCell ref="J363:J364"/>
    <mergeCell ref="K363:K364"/>
    <mergeCell ref="A365:A368"/>
    <mergeCell ref="B365:B368"/>
    <mergeCell ref="C365:C368"/>
    <mergeCell ref="D365:D368"/>
    <mergeCell ref="E365:E368"/>
    <mergeCell ref="A369:A380"/>
    <mergeCell ref="B369:B380"/>
    <mergeCell ref="C369:C380"/>
    <mergeCell ref="D369:D380"/>
    <mergeCell ref="E369:E372"/>
    <mergeCell ref="E373:E376"/>
    <mergeCell ref="E377:E380"/>
    <mergeCell ref="A382:A394"/>
    <mergeCell ref="B382:B394"/>
    <mergeCell ref="C382:C394"/>
    <mergeCell ref="D382:D394"/>
    <mergeCell ref="E382:E385"/>
    <mergeCell ref="E386:E389"/>
    <mergeCell ref="E390:E394"/>
    <mergeCell ref="F393:F394"/>
    <mergeCell ref="G393:G394"/>
    <mergeCell ref="H393:H394"/>
    <mergeCell ref="I393:I394"/>
    <mergeCell ref="J393:J394"/>
    <mergeCell ref="K393:K394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68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V555"/>
  <sheetViews>
    <sheetView windowProtection="false" showFormulas="false" showGridLines="true" showRowColHeaders="true" showZeros="true" rightToLeft="false" tabSelected="false" showOutlineSymbols="true" defaultGridColor="true" view="normal" topLeftCell="A392" colorId="64" zoomScale="100" zoomScaleNormal="100" zoomScalePageLayoutView="160" workbookViewId="0">
      <selection pane="topLeft" activeCell="C405" activeCellId="0" sqref="C405"/>
    </sheetView>
  </sheetViews>
  <sheetFormatPr defaultRowHeight="15"/>
  <cols>
    <col collapsed="false" hidden="false" max="1" min="1" style="0" width="8.70918367346939"/>
    <col collapsed="false" hidden="false" max="2" min="2" style="0" width="18.5765306122449"/>
    <col collapsed="false" hidden="false" max="3" min="3" style="0" width="17.7091836734694"/>
    <col collapsed="false" hidden="false" max="4" min="4" style="0" width="17.1428571428571"/>
    <col collapsed="false" hidden="false" max="5" min="5" style="0" width="14.1479591836735"/>
    <col collapsed="false" hidden="false" max="6" min="6" style="0" width="18"/>
    <col collapsed="false" hidden="false" max="7" min="7" style="0" width="15.7142857142857"/>
    <col collapsed="false" hidden="false" max="8" min="8" style="0" width="12.5714285714286"/>
    <col collapsed="false" hidden="false" max="9" min="9" style="0" width="10.9948979591837"/>
    <col collapsed="false" hidden="false" max="10" min="10" style="0" width="8.70918367346939"/>
    <col collapsed="false" hidden="false" max="11" min="11" style="0" width="10.4744897959184"/>
    <col collapsed="false" hidden="false" max="15" min="12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r="1" customFormat="false" ht="15" hidden="true" customHeight="false" outlineLevel="0" collapsed="false">
      <c r="A1" s="381" t="s">
        <v>0</v>
      </c>
    </row>
    <row r="2" customFormat="false" ht="15.75" hidden="true" customHeight="false" outlineLevel="0" collapsed="false">
      <c r="A2" s="382" t="s">
        <v>1</v>
      </c>
    </row>
    <row r="3" customFormat="false" ht="15.75" hidden="true" customHeight="false" outlineLevel="0" collapsed="false">
      <c r="A3" s="24" t="s">
        <v>50</v>
      </c>
      <c r="B3" s="24"/>
      <c r="C3" s="24"/>
      <c r="D3" s="24"/>
      <c r="E3" s="24"/>
      <c r="F3" s="24"/>
      <c r="G3" s="24"/>
    </row>
    <row r="4" customFormat="false" ht="15.75" hidden="true" customHeight="false" outlineLevel="0" collapsed="false">
      <c r="A4" s="383"/>
    </row>
    <row r="5" customFormat="false" ht="164.25" hidden="true" customHeight="true" outlineLevel="0" collapsed="false">
      <c r="A5" s="377" t="s">
        <v>3</v>
      </c>
      <c r="B5" s="29" t="s">
        <v>51</v>
      </c>
      <c r="C5" s="29" t="s">
        <v>52</v>
      </c>
      <c r="D5" s="29" t="s">
        <v>6</v>
      </c>
      <c r="E5" s="29"/>
      <c r="F5" s="29" t="s">
        <v>53</v>
      </c>
      <c r="G5" s="29" t="s">
        <v>435</v>
      </c>
    </row>
    <row r="6" customFormat="false" ht="30" hidden="true" customHeight="false" outlineLevel="0" collapsed="false">
      <c r="A6" s="35" t="s">
        <v>9</v>
      </c>
      <c r="B6" s="29"/>
      <c r="C6" s="29"/>
      <c r="D6" s="277" t="s">
        <v>54</v>
      </c>
      <c r="E6" s="32" t="s">
        <v>55</v>
      </c>
      <c r="F6" s="29"/>
      <c r="G6" s="29"/>
    </row>
    <row r="7" customFormat="false" ht="34.5" hidden="true" customHeight="true" outlineLevel="0" collapsed="false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84" t="n">
        <v>7</v>
      </c>
    </row>
    <row r="8" customFormat="false" ht="15" hidden="true" customHeight="true" outlineLevel="0" collapsed="false">
      <c r="A8" s="385" t="s">
        <v>12</v>
      </c>
      <c r="B8" s="386" t="s">
        <v>56</v>
      </c>
      <c r="C8" s="38"/>
      <c r="D8" s="39" t="n">
        <v>41640</v>
      </c>
      <c r="E8" s="39" t="n">
        <v>42735</v>
      </c>
      <c r="F8" s="38"/>
      <c r="G8" s="38"/>
    </row>
    <row r="9" customFormat="false" ht="75" hidden="true" customHeight="false" outlineLevel="0" collapsed="false">
      <c r="A9" s="385"/>
      <c r="B9" s="32" t="s">
        <v>57</v>
      </c>
      <c r="C9" s="38"/>
      <c r="D9" s="39"/>
      <c r="E9" s="39"/>
      <c r="F9" s="38"/>
      <c r="G9" s="38"/>
    </row>
    <row r="10" customFormat="false" ht="105" hidden="true" customHeight="false" outlineLevel="0" collapsed="false">
      <c r="A10" s="387" t="s">
        <v>15</v>
      </c>
      <c r="B10" s="32" t="s">
        <v>58</v>
      </c>
      <c r="C10" s="32" t="s">
        <v>59</v>
      </c>
      <c r="D10" s="43" t="n">
        <v>41640</v>
      </c>
      <c r="E10" s="43" t="n">
        <v>42735</v>
      </c>
      <c r="F10" s="32" t="s">
        <v>60</v>
      </c>
      <c r="G10" s="277" t="s">
        <v>436</v>
      </c>
    </row>
    <row r="11" customFormat="false" ht="225" hidden="true" customHeight="false" outlineLevel="0" collapsed="false">
      <c r="A11" s="387" t="s">
        <v>20</v>
      </c>
      <c r="B11" s="32" t="s">
        <v>61</v>
      </c>
      <c r="C11" s="32" t="s">
        <v>62</v>
      </c>
      <c r="D11" s="43" t="n">
        <v>41640</v>
      </c>
      <c r="E11" s="43" t="n">
        <v>42735</v>
      </c>
      <c r="F11" s="32" t="s">
        <v>63</v>
      </c>
      <c r="G11" s="38" t="s">
        <v>42</v>
      </c>
    </row>
    <row r="12" customFormat="false" ht="14.45" hidden="true" customHeight="true" outlineLevel="0" collapsed="false">
      <c r="A12" s="35"/>
      <c r="B12" s="229"/>
      <c r="C12" s="229"/>
      <c r="D12" s="229"/>
      <c r="E12" s="229"/>
      <c r="F12" s="229"/>
      <c r="G12" s="229"/>
    </row>
    <row r="13" customFormat="false" ht="15" hidden="true" customHeight="true" outlineLevel="0" collapsed="false">
      <c r="A13" s="29" t="s">
        <v>33</v>
      </c>
      <c r="B13" s="386" t="s">
        <v>64</v>
      </c>
      <c r="C13" s="38"/>
      <c r="D13" s="39" t="n">
        <v>41640</v>
      </c>
      <c r="E13" s="39" t="n">
        <v>42735</v>
      </c>
      <c r="F13" s="38"/>
      <c r="G13" s="38"/>
    </row>
    <row r="14" customFormat="false" ht="105" hidden="true" customHeight="false" outlineLevel="0" collapsed="false">
      <c r="A14" s="29"/>
      <c r="B14" s="32" t="s">
        <v>65</v>
      </c>
      <c r="C14" s="38"/>
      <c r="D14" s="39"/>
      <c r="E14" s="39"/>
      <c r="F14" s="38"/>
      <c r="G14" s="38"/>
    </row>
    <row r="15" customFormat="false" ht="135" hidden="true" customHeight="false" outlineLevel="0" collapsed="false">
      <c r="A15" s="35" t="s">
        <v>35</v>
      </c>
      <c r="B15" s="32" t="s">
        <v>66</v>
      </c>
      <c r="C15" s="32" t="s">
        <v>67</v>
      </c>
      <c r="D15" s="43" t="n">
        <v>41640</v>
      </c>
      <c r="E15" s="43" t="n">
        <v>42735</v>
      </c>
      <c r="F15" s="32" t="s">
        <v>37</v>
      </c>
      <c r="G15" s="300" t="s">
        <v>437</v>
      </c>
    </row>
    <row r="16" customFormat="false" ht="120" hidden="true" customHeight="false" outlineLevel="0" collapsed="false">
      <c r="A16" s="387" t="s">
        <v>39</v>
      </c>
      <c r="B16" s="32" t="s">
        <v>68</v>
      </c>
      <c r="C16" s="32" t="s">
        <v>67</v>
      </c>
      <c r="D16" s="43" t="n">
        <v>41640</v>
      </c>
      <c r="E16" s="43" t="n">
        <v>42735</v>
      </c>
      <c r="F16" s="218" t="s">
        <v>41</v>
      </c>
      <c r="G16" s="229" t="s">
        <v>438</v>
      </c>
    </row>
    <row r="17" customFormat="false" ht="15" hidden="true" customHeight="true" outlineLevel="0" collapsed="false">
      <c r="A17" s="29" t="n">
        <v>3</v>
      </c>
      <c r="B17" s="388" t="s">
        <v>69</v>
      </c>
      <c r="C17" s="38" t="s">
        <v>70</v>
      </c>
      <c r="D17" s="39" t="n">
        <v>41640</v>
      </c>
      <c r="E17" s="39" t="n">
        <v>42735</v>
      </c>
      <c r="F17" s="229"/>
      <c r="G17" s="38"/>
    </row>
    <row r="18" customFormat="false" ht="133.5" hidden="true" customHeight="true" outlineLevel="0" collapsed="false">
      <c r="A18" s="29"/>
      <c r="B18" s="218" t="s">
        <v>71</v>
      </c>
      <c r="C18" s="38"/>
      <c r="D18" s="39"/>
      <c r="E18" s="39"/>
      <c r="F18" s="229"/>
      <c r="G18" s="38"/>
    </row>
    <row r="19" customFormat="false" ht="74.25" hidden="true" customHeight="true" outlineLevel="0" collapsed="false">
      <c r="A19" s="389" t="n">
        <v>41642</v>
      </c>
      <c r="B19" s="230" t="s">
        <v>72</v>
      </c>
      <c r="C19" s="38" t="s">
        <v>70</v>
      </c>
      <c r="D19" s="39" t="n">
        <v>41640</v>
      </c>
      <c r="E19" s="39" t="n">
        <v>42735</v>
      </c>
      <c r="F19" s="38" t="s">
        <v>47</v>
      </c>
      <c r="G19" s="229" t="s">
        <v>439</v>
      </c>
    </row>
    <row r="20" customFormat="false" ht="102" hidden="true" customHeight="true" outlineLevel="0" collapsed="false">
      <c r="A20" s="389"/>
      <c r="B20" s="218" t="s">
        <v>73</v>
      </c>
      <c r="C20" s="38"/>
      <c r="D20" s="39"/>
      <c r="E20" s="39"/>
      <c r="F20" s="38"/>
      <c r="G20" s="229"/>
    </row>
    <row r="21" customFormat="false" ht="15" hidden="true" customHeight="false" outlineLevel="0" collapsed="false">
      <c r="A21" s="390"/>
    </row>
    <row r="22" customFormat="false" ht="15.75" hidden="true" customHeight="false" outlineLevel="0" collapsed="false">
      <c r="A22" s="391" t="s">
        <v>74</v>
      </c>
    </row>
    <row r="23" customFormat="false" ht="15.75" hidden="true" customHeight="false" outlineLevel="0" collapsed="false">
      <c r="A23" s="391" t="s">
        <v>49</v>
      </c>
    </row>
    <row r="24" customFormat="false" ht="15.75" hidden="true" customHeight="false" outlineLevel="0" collapsed="false">
      <c r="A24" s="381"/>
    </row>
    <row r="25" customFormat="false" ht="15.75" hidden="true" customHeight="false" outlineLevel="0" collapsed="false">
      <c r="A25" s="381" t="s">
        <v>75</v>
      </c>
    </row>
    <row r="26" customFormat="false" ht="15.75" hidden="true" customHeight="false" outlineLevel="0" collapsed="false">
      <c r="A26" s="392" t="s">
        <v>78</v>
      </c>
      <c r="B26" s="392"/>
      <c r="C26" s="392"/>
      <c r="D26" s="392"/>
      <c r="E26" s="392"/>
      <c r="F26" s="392"/>
      <c r="G26" s="392"/>
    </row>
    <row r="27" customFormat="false" ht="15.75" hidden="true" customHeight="false" outlineLevel="0" collapsed="false">
      <c r="A27" s="392" t="s">
        <v>440</v>
      </c>
      <c r="B27" s="392"/>
      <c r="C27" s="392"/>
      <c r="D27" s="392"/>
      <c r="E27" s="392"/>
      <c r="F27" s="392"/>
      <c r="G27" s="392"/>
    </row>
    <row r="28" customFormat="false" ht="15.75" hidden="true" customHeight="false" outlineLevel="0" collapsed="false">
      <c r="A28" s="393"/>
    </row>
    <row r="29" customFormat="false" ht="172.5" hidden="true" customHeight="true" outlineLevel="0" collapsed="false">
      <c r="A29" s="40" t="s">
        <v>80</v>
      </c>
      <c r="B29" s="40" t="s">
        <v>81</v>
      </c>
      <c r="C29" s="40" t="s">
        <v>82</v>
      </c>
      <c r="D29" s="40"/>
      <c r="E29" s="40" t="s">
        <v>83</v>
      </c>
      <c r="F29" s="328" t="s">
        <v>84</v>
      </c>
      <c r="G29" s="328"/>
      <c r="H29" s="328"/>
      <c r="I29" s="328"/>
      <c r="J29" s="328"/>
      <c r="K29" s="328"/>
      <c r="L29" s="328"/>
      <c r="M29" s="328"/>
      <c r="N29" s="328"/>
      <c r="O29" s="328"/>
    </row>
    <row r="30" customFormat="false" ht="30.75" hidden="true" customHeight="true" outlineLevel="0" collapsed="false">
      <c r="A30" s="40"/>
      <c r="B30" s="40"/>
      <c r="C30" s="40" t="s">
        <v>85</v>
      </c>
      <c r="D30" s="40" t="s">
        <v>86</v>
      </c>
      <c r="E30" s="40"/>
      <c r="F30" s="30"/>
      <c r="G30" s="30"/>
      <c r="H30" s="30"/>
      <c r="I30" s="649" t="s">
        <v>87</v>
      </c>
      <c r="J30" s="40" t="s">
        <v>88</v>
      </c>
      <c r="K30" s="40" t="s">
        <v>89</v>
      </c>
      <c r="L30" s="289" t="s">
        <v>441</v>
      </c>
      <c r="M30" s="40" t="s">
        <v>91</v>
      </c>
      <c r="N30" s="40"/>
      <c r="O30" s="40"/>
    </row>
    <row r="31" customFormat="false" ht="15.75" hidden="true" customHeight="false" outlineLevel="0" collapsed="false">
      <c r="A31" s="40"/>
      <c r="B31" s="40"/>
      <c r="C31" s="40"/>
      <c r="D31" s="40"/>
      <c r="E31" s="40"/>
      <c r="F31" s="30"/>
      <c r="G31" s="30"/>
      <c r="H31" s="30"/>
      <c r="I31" s="649"/>
      <c r="J31" s="40"/>
      <c r="K31" s="40"/>
      <c r="L31" s="44" t="s">
        <v>442</v>
      </c>
      <c r="M31" s="40"/>
      <c r="N31" s="40"/>
      <c r="O31" s="40"/>
    </row>
    <row r="32" customFormat="false" ht="15.75" hidden="true" customHeight="false" outlineLevel="0" collapsed="false">
      <c r="A32" s="44" t="n">
        <v>1</v>
      </c>
      <c r="B32" s="44" t="n">
        <v>2</v>
      </c>
      <c r="C32" s="44" t="n">
        <v>3</v>
      </c>
      <c r="D32" s="44" t="n">
        <v>4</v>
      </c>
      <c r="E32" s="44" t="n">
        <v>5</v>
      </c>
      <c r="F32" s="270" t="n">
        <v>6</v>
      </c>
      <c r="G32" s="270"/>
      <c r="H32" s="270"/>
      <c r="I32" s="270"/>
      <c r="J32" s="44" t="n">
        <v>7</v>
      </c>
      <c r="K32" s="44" t="n">
        <v>8</v>
      </c>
      <c r="L32" s="44" t="n">
        <v>9</v>
      </c>
      <c r="M32" s="40" t="n">
        <v>10</v>
      </c>
      <c r="N32" s="40"/>
      <c r="O32" s="40"/>
    </row>
    <row r="33" customFormat="false" ht="47.25" hidden="true" customHeight="true" outlineLevel="0" collapsed="false">
      <c r="A33" s="228" t="s">
        <v>192</v>
      </c>
      <c r="B33" s="40" t="s">
        <v>443</v>
      </c>
      <c r="C33" s="394" t="n">
        <v>41640</v>
      </c>
      <c r="D33" s="394" t="n">
        <v>42004</v>
      </c>
      <c r="E33" s="289" t="s">
        <v>237</v>
      </c>
      <c r="F33" s="395"/>
      <c r="G33" s="395"/>
      <c r="H33" s="395"/>
      <c r="I33" s="396" t="n">
        <f aca="false">I34+I36+I37</f>
        <v>20222.504</v>
      </c>
      <c r="J33" s="396" t="n">
        <f aca="false">J34+J36+J37</f>
        <v>0</v>
      </c>
      <c r="K33" s="396" t="n">
        <f aca="false">K34+K36+K37</f>
        <v>17193.04</v>
      </c>
      <c r="L33" s="396" t="n">
        <f aca="false">L34+L36+L37</f>
        <v>0</v>
      </c>
      <c r="M33" s="397" t="n">
        <f aca="false">O34+O35+O36+O37</f>
        <v>3029.464</v>
      </c>
      <c r="N33" s="397"/>
      <c r="O33" s="397"/>
    </row>
    <row r="34" customFormat="false" ht="19.5" hidden="true" customHeight="true" outlineLevel="0" collapsed="false">
      <c r="A34" s="228"/>
      <c r="B34" s="40"/>
      <c r="C34" s="394"/>
      <c r="D34" s="394"/>
      <c r="E34" s="289" t="s">
        <v>238</v>
      </c>
      <c r="F34" s="597" t="s">
        <v>95</v>
      </c>
      <c r="G34" s="597"/>
      <c r="H34" s="597"/>
      <c r="I34" s="399" t="n">
        <f aca="false">J34+K34+L34+O34</f>
        <v>15487.15</v>
      </c>
      <c r="J34" s="401" t="n">
        <f aca="false">J54</f>
        <v>0</v>
      </c>
      <c r="K34" s="400" t="n">
        <f aca="false">K54</f>
        <v>14079.15</v>
      </c>
      <c r="L34" s="401" t="n">
        <f aca="false">L54</f>
        <v>0</v>
      </c>
      <c r="M34" s="398" t="s">
        <v>95</v>
      </c>
      <c r="N34" s="398"/>
      <c r="O34" s="598" t="n">
        <f aca="false">O54</f>
        <v>1408</v>
      </c>
    </row>
    <row r="35" customFormat="false" ht="19.5" hidden="true" customHeight="true" outlineLevel="0" collapsed="false">
      <c r="A35" s="228"/>
      <c r="B35" s="40"/>
      <c r="C35" s="394"/>
      <c r="D35" s="394"/>
      <c r="E35" s="599"/>
      <c r="F35" s="398" t="s">
        <v>96</v>
      </c>
      <c r="G35" s="398"/>
      <c r="H35" s="398"/>
      <c r="I35" s="399" t="n">
        <f aca="false">J35+K35+L35+O35</f>
        <v>0</v>
      </c>
      <c r="J35" s="401" t="n">
        <f aca="false">J55</f>
        <v>0</v>
      </c>
      <c r="K35" s="400" t="n">
        <f aca="false">K55</f>
        <v>0</v>
      </c>
      <c r="L35" s="401" t="n">
        <f aca="false">L55</f>
        <v>0</v>
      </c>
      <c r="M35" s="398" t="s">
        <v>96</v>
      </c>
      <c r="N35" s="398"/>
      <c r="O35" s="600" t="n">
        <f aca="false">O55</f>
        <v>0</v>
      </c>
    </row>
    <row r="36" customFormat="false" ht="19.5" hidden="true" customHeight="true" outlineLevel="0" collapsed="false">
      <c r="A36" s="228"/>
      <c r="B36" s="40"/>
      <c r="C36" s="394"/>
      <c r="D36" s="394"/>
      <c r="E36" s="599"/>
      <c r="F36" s="398" t="s">
        <v>97</v>
      </c>
      <c r="G36" s="398"/>
      <c r="H36" s="398"/>
      <c r="I36" s="399" t="n">
        <f aca="false">J36+K36+L36+O36</f>
        <v>3647.779</v>
      </c>
      <c r="J36" s="401" t="n">
        <f aca="false">J56</f>
        <v>0</v>
      </c>
      <c r="K36" s="400" t="n">
        <f aca="false">K56</f>
        <v>3113.89</v>
      </c>
      <c r="L36" s="401" t="n">
        <f aca="false">L56</f>
        <v>0</v>
      </c>
      <c r="M36" s="398" t="s">
        <v>97</v>
      </c>
      <c r="N36" s="398"/>
      <c r="O36" s="600" t="n">
        <f aca="false">O56</f>
        <v>533.889</v>
      </c>
    </row>
    <row r="37" customFormat="false" ht="19.5" hidden="true" customHeight="true" outlineLevel="0" collapsed="false">
      <c r="A37" s="228"/>
      <c r="B37" s="40"/>
      <c r="C37" s="394"/>
      <c r="D37" s="394"/>
      <c r="E37" s="601"/>
      <c r="F37" s="398" t="s">
        <v>62</v>
      </c>
      <c r="G37" s="398"/>
      <c r="H37" s="398"/>
      <c r="I37" s="399" t="n">
        <f aca="false">J37+K37+L37+O37</f>
        <v>1087.575</v>
      </c>
      <c r="J37" s="402" t="n">
        <f aca="false">J57+J93+J126</f>
        <v>0</v>
      </c>
      <c r="K37" s="400" t="n">
        <f aca="false">K57+K93+K126</f>
        <v>0</v>
      </c>
      <c r="L37" s="402" t="n">
        <f aca="false">L57+L93+L126</f>
        <v>0</v>
      </c>
      <c r="M37" s="398" t="s">
        <v>62</v>
      </c>
      <c r="N37" s="398"/>
      <c r="O37" s="600" t="n">
        <f aca="false">O57+M93+M126</f>
        <v>1087.575</v>
      </c>
    </row>
    <row r="38" customFormat="false" ht="18.75" hidden="true" customHeight="false" outlineLevel="0" collapsed="false">
      <c r="A38" s="228"/>
      <c r="B38" s="40"/>
      <c r="C38" s="394" t="n">
        <v>42005</v>
      </c>
      <c r="D38" s="394" t="n">
        <v>42369</v>
      </c>
      <c r="E38" s="289" t="s">
        <v>239</v>
      </c>
      <c r="F38" s="403"/>
      <c r="G38" s="404"/>
      <c r="H38" s="404"/>
      <c r="I38" s="396" t="n">
        <f aca="false">I39+I40+I41+I42</f>
        <v>61033.92</v>
      </c>
      <c r="J38" s="396" t="n">
        <f aca="false">J39+J40+J41+J42</f>
        <v>0</v>
      </c>
      <c r="K38" s="396" t="n">
        <f aca="false">K39+K40+K41+K42</f>
        <v>4780.39</v>
      </c>
      <c r="L38" s="396" t="n">
        <f aca="false">L39+L40+L41+L42</f>
        <v>0</v>
      </c>
      <c r="M38" s="397" t="n">
        <f aca="false">O39+O40+O41+O42</f>
        <v>56253.53</v>
      </c>
      <c r="N38" s="397"/>
      <c r="O38" s="397"/>
    </row>
    <row r="39" customFormat="false" ht="19.5" hidden="true" customHeight="true" outlineLevel="0" collapsed="false">
      <c r="A39" s="228"/>
      <c r="B39" s="40"/>
      <c r="C39" s="394"/>
      <c r="D39" s="394"/>
      <c r="E39" s="289" t="s">
        <v>238</v>
      </c>
      <c r="F39" s="398" t="s">
        <v>95</v>
      </c>
      <c r="G39" s="398"/>
      <c r="H39" s="398"/>
      <c r="I39" s="399" t="n">
        <f aca="false">J39+K39+L39+O39</f>
        <v>19069.2</v>
      </c>
      <c r="J39" s="400" t="n">
        <f aca="false">J59+J96</f>
        <v>0</v>
      </c>
      <c r="K39" s="400" t="n">
        <f aca="false">K59+K96</f>
        <v>0</v>
      </c>
      <c r="L39" s="400" t="n">
        <f aca="false">L59+L96</f>
        <v>0</v>
      </c>
      <c r="M39" s="398" t="s">
        <v>95</v>
      </c>
      <c r="N39" s="398"/>
      <c r="O39" s="598" t="n">
        <f aca="false">O59+O96</f>
        <v>19069.2</v>
      </c>
    </row>
    <row r="40" customFormat="false" ht="19.5" hidden="true" customHeight="true" outlineLevel="0" collapsed="false">
      <c r="A40" s="228"/>
      <c r="B40" s="40"/>
      <c r="C40" s="394"/>
      <c r="D40" s="394"/>
      <c r="E40" s="599"/>
      <c r="F40" s="398" t="s">
        <v>96</v>
      </c>
      <c r="G40" s="398"/>
      <c r="H40" s="398"/>
      <c r="I40" s="399" t="n">
        <f aca="false">J40+K40+L40+O40</f>
        <v>18971.24</v>
      </c>
      <c r="J40" s="400" t="n">
        <f aca="false">J60+J97</f>
        <v>0</v>
      </c>
      <c r="K40" s="400" t="n">
        <f aca="false">K60+K97</f>
        <v>1156.4</v>
      </c>
      <c r="L40" s="400" t="n">
        <f aca="false">L60+L97</f>
        <v>0</v>
      </c>
      <c r="M40" s="398" t="s">
        <v>96</v>
      </c>
      <c r="N40" s="398"/>
      <c r="O40" s="600" t="n">
        <f aca="false">O60+O97</f>
        <v>17814.84</v>
      </c>
    </row>
    <row r="41" customFormat="false" ht="19.5" hidden="true" customHeight="true" outlineLevel="0" collapsed="false">
      <c r="A41" s="228"/>
      <c r="B41" s="40"/>
      <c r="C41" s="394"/>
      <c r="D41" s="394"/>
      <c r="E41" s="599"/>
      <c r="F41" s="398" t="s">
        <v>97</v>
      </c>
      <c r="G41" s="398"/>
      <c r="H41" s="398"/>
      <c r="I41" s="399" t="n">
        <f aca="false">J41+K41+L41+O41</f>
        <v>20479.29</v>
      </c>
      <c r="J41" s="400" t="n">
        <f aca="false">J61+J98</f>
        <v>0</v>
      </c>
      <c r="K41" s="400" t="n">
        <f aca="false">K61+K98</f>
        <v>3623.99</v>
      </c>
      <c r="L41" s="400" t="n">
        <f aca="false">L61+L98</f>
        <v>0</v>
      </c>
      <c r="M41" s="398" t="s">
        <v>97</v>
      </c>
      <c r="N41" s="398"/>
      <c r="O41" s="600" t="n">
        <f aca="false">O61+O98</f>
        <v>16855.3</v>
      </c>
    </row>
    <row r="42" customFormat="false" ht="19.5" hidden="true" customHeight="true" outlineLevel="0" collapsed="false">
      <c r="A42" s="228"/>
      <c r="B42" s="40"/>
      <c r="C42" s="394"/>
      <c r="D42" s="394"/>
      <c r="E42" s="601"/>
      <c r="F42" s="398" t="s">
        <v>62</v>
      </c>
      <c r="G42" s="398"/>
      <c r="H42" s="398"/>
      <c r="I42" s="399" t="n">
        <f aca="false">J42+K42+L42+O42</f>
        <v>2514.19</v>
      </c>
      <c r="J42" s="400" t="n">
        <f aca="false">J62+J99+J128</f>
        <v>0</v>
      </c>
      <c r="K42" s="400" t="n">
        <f aca="false">K62+K99+K128</f>
        <v>0</v>
      </c>
      <c r="L42" s="400" t="n">
        <f aca="false">L62+L99+L128</f>
        <v>0</v>
      </c>
      <c r="M42" s="398" t="s">
        <v>62</v>
      </c>
      <c r="N42" s="398"/>
      <c r="O42" s="600" t="n">
        <f aca="false">O62+O99+M128</f>
        <v>2514.19</v>
      </c>
    </row>
    <row r="43" customFormat="false" ht="18.75" hidden="true" customHeight="false" outlineLevel="0" collapsed="false">
      <c r="A43" s="228"/>
      <c r="B43" s="40"/>
      <c r="C43" s="394" t="n">
        <v>42370</v>
      </c>
      <c r="D43" s="394" t="n">
        <v>42735</v>
      </c>
      <c r="E43" s="289" t="s">
        <v>240</v>
      </c>
      <c r="F43" s="397" t="n">
        <f aca="false">I44+I45+I46+I47</f>
        <v>57407.4</v>
      </c>
      <c r="G43" s="397"/>
      <c r="H43" s="397"/>
      <c r="I43" s="397"/>
      <c r="J43" s="405" t="n">
        <f aca="false">J44+J45+J46+J47</f>
        <v>0</v>
      </c>
      <c r="K43" s="405" t="n">
        <f aca="false">K44+K45+K46+K47</f>
        <v>0</v>
      </c>
      <c r="L43" s="406" t="n">
        <f aca="false">L44+L45+L46+L47</f>
        <v>0</v>
      </c>
      <c r="M43" s="397" t="n">
        <f aca="false">O44+O45+O46+O47</f>
        <v>57407.4</v>
      </c>
      <c r="N43" s="397"/>
      <c r="O43" s="397"/>
    </row>
    <row r="44" customFormat="false" ht="19.5" hidden="true" customHeight="true" outlineLevel="0" collapsed="false">
      <c r="A44" s="228"/>
      <c r="B44" s="40"/>
      <c r="C44" s="394"/>
      <c r="D44" s="394"/>
      <c r="E44" s="289" t="s">
        <v>238</v>
      </c>
      <c r="F44" s="398" t="s">
        <v>95</v>
      </c>
      <c r="G44" s="398"/>
      <c r="H44" s="398"/>
      <c r="I44" s="399" t="n">
        <f aca="false">J44+K44+L44+O44</f>
        <v>18714</v>
      </c>
      <c r="J44" s="401" t="n">
        <f aca="false">J64+J101</f>
        <v>0</v>
      </c>
      <c r="K44" s="401" t="n">
        <f aca="false">K64+K101</f>
        <v>0</v>
      </c>
      <c r="L44" s="401" t="n">
        <f aca="false">L64+L101</f>
        <v>0</v>
      </c>
      <c r="M44" s="398" t="s">
        <v>95</v>
      </c>
      <c r="N44" s="398"/>
      <c r="O44" s="598" t="n">
        <f aca="false">O64+O101</f>
        <v>18714</v>
      </c>
    </row>
    <row r="45" customFormat="false" ht="19.5" hidden="true" customHeight="true" outlineLevel="0" collapsed="false">
      <c r="A45" s="228"/>
      <c r="B45" s="40"/>
      <c r="C45" s="394"/>
      <c r="D45" s="394"/>
      <c r="E45" s="599"/>
      <c r="F45" s="398" t="s">
        <v>96</v>
      </c>
      <c r="G45" s="398"/>
      <c r="H45" s="398"/>
      <c r="I45" s="399" t="n">
        <f aca="false">J45+K45+L45+O45</f>
        <v>18466</v>
      </c>
      <c r="J45" s="401" t="n">
        <f aca="false">J65+J102</f>
        <v>0</v>
      </c>
      <c r="K45" s="401" t="n">
        <f aca="false">K65+K102</f>
        <v>0</v>
      </c>
      <c r="L45" s="401" t="n">
        <f aca="false">L65+L102</f>
        <v>0</v>
      </c>
      <c r="M45" s="398" t="s">
        <v>96</v>
      </c>
      <c r="N45" s="398"/>
      <c r="O45" s="600" t="n">
        <f aca="false">O65+O102</f>
        <v>18466</v>
      </c>
    </row>
    <row r="46" customFormat="false" ht="19.5" hidden="true" customHeight="true" outlineLevel="0" collapsed="false">
      <c r="A46" s="228"/>
      <c r="B46" s="40"/>
      <c r="C46" s="394"/>
      <c r="D46" s="394"/>
      <c r="E46" s="599"/>
      <c r="F46" s="398" t="s">
        <v>97</v>
      </c>
      <c r="G46" s="398"/>
      <c r="H46" s="398"/>
      <c r="I46" s="399" t="n">
        <f aca="false">J46+K46+L46+O46</f>
        <v>18718.1</v>
      </c>
      <c r="J46" s="401" t="n">
        <f aca="false">J66+J103</f>
        <v>0</v>
      </c>
      <c r="K46" s="401" t="n">
        <f aca="false">K66+K103</f>
        <v>0</v>
      </c>
      <c r="L46" s="401" t="n">
        <f aca="false">L66+L103</f>
        <v>0</v>
      </c>
      <c r="M46" s="398" t="s">
        <v>97</v>
      </c>
      <c r="N46" s="398"/>
      <c r="O46" s="600" t="n">
        <f aca="false">O66+O103</f>
        <v>18718.1</v>
      </c>
    </row>
    <row r="47" customFormat="false" ht="19.5" hidden="true" customHeight="true" outlineLevel="0" collapsed="false">
      <c r="A47" s="228"/>
      <c r="B47" s="40"/>
      <c r="C47" s="394"/>
      <c r="D47" s="394"/>
      <c r="E47" s="601"/>
      <c r="F47" s="398" t="s">
        <v>62</v>
      </c>
      <c r="G47" s="398"/>
      <c r="H47" s="398"/>
      <c r="I47" s="399" t="n">
        <f aca="false">J47+K47+L47+O47</f>
        <v>1509.3</v>
      </c>
      <c r="J47" s="401" t="n">
        <f aca="false">J67+J104+J130</f>
        <v>0</v>
      </c>
      <c r="K47" s="402" t="n">
        <f aca="false">K67+K104+K130</f>
        <v>0</v>
      </c>
      <c r="L47" s="402" t="n">
        <f aca="false">L67+L104+L130</f>
        <v>0</v>
      </c>
      <c r="M47" s="398" t="s">
        <v>62</v>
      </c>
      <c r="N47" s="398"/>
      <c r="O47" s="600" t="n">
        <f aca="false">O67+O104+M130</f>
        <v>1509.3</v>
      </c>
    </row>
    <row r="48" customFormat="false" ht="19.5" hidden="true" customHeight="true" outlineLevel="0" collapsed="false">
      <c r="A48" s="40" t="s">
        <v>94</v>
      </c>
      <c r="B48" s="40"/>
      <c r="C48" s="394" t="n">
        <v>41640</v>
      </c>
      <c r="D48" s="394" t="n">
        <v>42735</v>
      </c>
      <c r="E48" s="40"/>
      <c r="F48" s="397" t="n">
        <f aca="false">I49+I50+I51+I52</f>
        <v>138663.824</v>
      </c>
      <c r="G48" s="397"/>
      <c r="H48" s="397"/>
      <c r="I48" s="397"/>
      <c r="J48" s="407" t="n">
        <f aca="false">J49+J50+J51+J52</f>
        <v>0</v>
      </c>
      <c r="K48" s="407" t="n">
        <f aca="false">K49+K50+K51+K52</f>
        <v>21973.43</v>
      </c>
      <c r="L48" s="407" t="n">
        <f aca="false">L49+L50+L51+L52</f>
        <v>0</v>
      </c>
      <c r="M48" s="397" t="n">
        <f aca="false">O49+O50+O51+O52</f>
        <v>116690.394</v>
      </c>
      <c r="N48" s="397"/>
      <c r="O48" s="397"/>
    </row>
    <row r="49" customFormat="false" ht="19.5" hidden="true" customHeight="true" outlineLevel="0" collapsed="false">
      <c r="A49" s="40"/>
      <c r="B49" s="40"/>
      <c r="C49" s="394"/>
      <c r="D49" s="394"/>
      <c r="E49" s="40"/>
      <c r="F49" s="398" t="s">
        <v>95</v>
      </c>
      <c r="G49" s="398"/>
      <c r="H49" s="398"/>
      <c r="I49" s="408" t="n">
        <f aca="false">J49+K49+O49+L49</f>
        <v>53270.35</v>
      </c>
      <c r="J49" s="408" t="n">
        <f aca="false">J34+J39+J44</f>
        <v>0</v>
      </c>
      <c r="K49" s="409" t="n">
        <f aca="false">K34+K39+K44</f>
        <v>14079.15</v>
      </c>
      <c r="L49" s="409" t="n">
        <f aca="false">L34+L39+L44</f>
        <v>0</v>
      </c>
      <c r="M49" s="398" t="s">
        <v>95</v>
      </c>
      <c r="N49" s="398"/>
      <c r="O49" s="602" t="n">
        <f aca="false">O34+O39++O44</f>
        <v>39191.2</v>
      </c>
    </row>
    <row r="50" customFormat="false" ht="19.5" hidden="true" customHeight="true" outlineLevel="0" collapsed="false">
      <c r="A50" s="40"/>
      <c r="B50" s="40"/>
      <c r="C50" s="394"/>
      <c r="D50" s="394"/>
      <c r="E50" s="40"/>
      <c r="F50" s="398" t="s">
        <v>96</v>
      </c>
      <c r="G50" s="398"/>
      <c r="H50" s="398"/>
      <c r="I50" s="408" t="n">
        <f aca="false">J50+K50+O50+L50</f>
        <v>37437.24</v>
      </c>
      <c r="J50" s="408" t="n">
        <f aca="false">J35+J40+J45</f>
        <v>0</v>
      </c>
      <c r="K50" s="409" t="n">
        <f aca="false">K35+K40+K45</f>
        <v>1156.4</v>
      </c>
      <c r="L50" s="409" t="n">
        <f aca="false">L35+L40+L45</f>
        <v>0</v>
      </c>
      <c r="M50" s="398" t="s">
        <v>96</v>
      </c>
      <c r="N50" s="398"/>
      <c r="O50" s="603" t="n">
        <f aca="false">O35+O40++O45</f>
        <v>36280.84</v>
      </c>
    </row>
    <row r="51" customFormat="false" ht="19.5" hidden="true" customHeight="true" outlineLevel="0" collapsed="false">
      <c r="A51" s="40"/>
      <c r="B51" s="40"/>
      <c r="C51" s="394"/>
      <c r="D51" s="394"/>
      <c r="E51" s="40"/>
      <c r="F51" s="398" t="s">
        <v>97</v>
      </c>
      <c r="G51" s="398"/>
      <c r="H51" s="398"/>
      <c r="I51" s="408" t="n">
        <f aca="false">J51+K51+O51+L51</f>
        <v>42845.169</v>
      </c>
      <c r="J51" s="408" t="n">
        <f aca="false">J36+J41+J46</f>
        <v>0</v>
      </c>
      <c r="K51" s="409" t="n">
        <f aca="false">K46+K41+K36</f>
        <v>6737.88</v>
      </c>
      <c r="L51" s="409" t="n">
        <f aca="false">L36+L41+L46</f>
        <v>0</v>
      </c>
      <c r="M51" s="398" t="s">
        <v>97</v>
      </c>
      <c r="N51" s="398"/>
      <c r="O51" s="603" t="n">
        <f aca="false">O36+O41++O46</f>
        <v>36107.289</v>
      </c>
    </row>
    <row r="52" customFormat="false" ht="19.5" hidden="true" customHeight="true" outlineLevel="0" collapsed="false">
      <c r="A52" s="40"/>
      <c r="B52" s="40"/>
      <c r="C52" s="394"/>
      <c r="D52" s="394"/>
      <c r="E52" s="40"/>
      <c r="F52" s="398" t="s">
        <v>62</v>
      </c>
      <c r="G52" s="398"/>
      <c r="H52" s="398"/>
      <c r="I52" s="408" t="n">
        <f aca="false">J52+K52+O52+L52</f>
        <v>5111.065</v>
      </c>
      <c r="J52" s="408" t="n">
        <f aca="false">J37+J42+J47</f>
        <v>0</v>
      </c>
      <c r="K52" s="409" t="n">
        <f aca="false">K47+K42+K37</f>
        <v>0</v>
      </c>
      <c r="L52" s="409" t="n">
        <f aca="false">L37+L42+L47</f>
        <v>0</v>
      </c>
      <c r="M52" s="398" t="s">
        <v>62</v>
      </c>
      <c r="N52" s="398"/>
      <c r="O52" s="603" t="n">
        <f aca="false">O37+O42++O47</f>
        <v>5111.065</v>
      </c>
    </row>
    <row r="53" customFormat="false" ht="36.75" hidden="true" customHeight="true" outlineLevel="0" collapsed="false">
      <c r="A53" s="40" t="s">
        <v>99</v>
      </c>
      <c r="B53" s="40" t="s">
        <v>235</v>
      </c>
      <c r="C53" s="394" t="n">
        <v>41640</v>
      </c>
      <c r="D53" s="394" t="n">
        <v>42004</v>
      </c>
      <c r="E53" s="289" t="s">
        <v>237</v>
      </c>
      <c r="F53" s="410"/>
      <c r="G53" s="410"/>
      <c r="H53" s="410"/>
      <c r="I53" s="411" t="n">
        <f aca="false">I54+I55+I56+I57</f>
        <v>19248.329</v>
      </c>
      <c r="J53" s="650" t="n">
        <f aca="false">J54+J55+J56+J57</f>
        <v>0</v>
      </c>
      <c r="K53" s="412" t="n">
        <f aca="false">K54+K55+K56+K57</f>
        <v>17193.04</v>
      </c>
      <c r="L53" s="412" t="n">
        <f aca="false">L54+L55+L56+L57</f>
        <v>0</v>
      </c>
      <c r="M53" s="397" t="n">
        <f aca="false">O54+O55+O56+O57</f>
        <v>2055.289</v>
      </c>
      <c r="N53" s="397"/>
      <c r="O53" s="397"/>
    </row>
    <row r="54" customFormat="false" ht="19.5" hidden="true" customHeight="true" outlineLevel="0" collapsed="false">
      <c r="A54" s="40"/>
      <c r="B54" s="40"/>
      <c r="C54" s="394"/>
      <c r="D54" s="394"/>
      <c r="E54" s="289" t="s">
        <v>238</v>
      </c>
      <c r="F54" s="413" t="s">
        <v>95</v>
      </c>
      <c r="G54" s="413"/>
      <c r="H54" s="413"/>
      <c r="I54" s="414" t="n">
        <f aca="false">K54+O54+L54+J54</f>
        <v>15487.15</v>
      </c>
      <c r="J54" s="651" t="n">
        <f aca="false">J74</f>
        <v>0</v>
      </c>
      <c r="K54" s="415" t="n">
        <f aca="false">K74</f>
        <v>14079.15</v>
      </c>
      <c r="L54" s="416" t="n">
        <f aca="false">L74</f>
        <v>0</v>
      </c>
      <c r="M54" s="417" t="s">
        <v>95</v>
      </c>
      <c r="N54" s="417"/>
      <c r="O54" s="604" t="n">
        <f aca="false">N74</f>
        <v>1408</v>
      </c>
    </row>
    <row r="55" customFormat="false" ht="19.5" hidden="true" customHeight="true" outlineLevel="0" collapsed="false">
      <c r="A55" s="40"/>
      <c r="B55" s="40"/>
      <c r="C55" s="394"/>
      <c r="D55" s="394"/>
      <c r="E55" s="599"/>
      <c r="F55" s="413" t="s">
        <v>96</v>
      </c>
      <c r="G55" s="413"/>
      <c r="H55" s="413"/>
      <c r="I55" s="414" t="n">
        <f aca="false">K55+O55+L55+J55</f>
        <v>0</v>
      </c>
      <c r="J55" s="651" t="n">
        <f aca="false">J75</f>
        <v>0</v>
      </c>
      <c r="K55" s="415" t="n">
        <f aca="false">K75</f>
        <v>0</v>
      </c>
      <c r="L55" s="416" t="n">
        <f aca="false">L75</f>
        <v>0</v>
      </c>
      <c r="M55" s="417" t="s">
        <v>96</v>
      </c>
      <c r="N55" s="417"/>
      <c r="O55" s="428" t="n">
        <f aca="false">N75</f>
        <v>0</v>
      </c>
    </row>
    <row r="56" customFormat="false" ht="19.5" hidden="true" customHeight="true" outlineLevel="0" collapsed="false">
      <c r="A56" s="40"/>
      <c r="B56" s="40"/>
      <c r="C56" s="394"/>
      <c r="D56" s="394"/>
      <c r="E56" s="599"/>
      <c r="F56" s="413" t="s">
        <v>97</v>
      </c>
      <c r="G56" s="413"/>
      <c r="H56" s="413"/>
      <c r="I56" s="414" t="n">
        <f aca="false">K56+O56+L56+J56</f>
        <v>3647.779</v>
      </c>
      <c r="J56" s="651" t="n">
        <f aca="false">J76</f>
        <v>0</v>
      </c>
      <c r="K56" s="415" t="n">
        <f aca="false">K76</f>
        <v>3113.89</v>
      </c>
      <c r="L56" s="416" t="n">
        <f aca="false">L76</f>
        <v>0</v>
      </c>
      <c r="M56" s="417" t="s">
        <v>97</v>
      </c>
      <c r="N56" s="417"/>
      <c r="O56" s="428" t="n">
        <f aca="false">N76</f>
        <v>533.889</v>
      </c>
    </row>
    <row r="57" customFormat="false" ht="19.5" hidden="true" customHeight="true" outlineLevel="0" collapsed="false">
      <c r="A57" s="40"/>
      <c r="B57" s="40"/>
      <c r="C57" s="394"/>
      <c r="D57" s="394"/>
      <c r="E57" s="601"/>
      <c r="F57" s="413" t="s">
        <v>62</v>
      </c>
      <c r="G57" s="413"/>
      <c r="H57" s="413"/>
      <c r="I57" s="414" t="n">
        <f aca="false">K57+O57+L57+J57</f>
        <v>113.4</v>
      </c>
      <c r="J57" s="651" t="n">
        <f aca="false">J86</f>
        <v>0</v>
      </c>
      <c r="K57" s="415" t="n">
        <f aca="false">K86</f>
        <v>0</v>
      </c>
      <c r="L57" s="416" t="n">
        <f aca="false">L86</f>
        <v>0</v>
      </c>
      <c r="M57" s="417" t="s">
        <v>62</v>
      </c>
      <c r="N57" s="417"/>
      <c r="O57" s="428" t="n">
        <f aca="false">M86</f>
        <v>113.4</v>
      </c>
    </row>
    <row r="58" customFormat="false" ht="18.75" hidden="true" customHeight="false" outlineLevel="0" collapsed="false">
      <c r="A58" s="40"/>
      <c r="B58" s="40"/>
      <c r="C58" s="394" t="n">
        <v>42005</v>
      </c>
      <c r="D58" s="394" t="n">
        <v>42369</v>
      </c>
      <c r="E58" s="289" t="s">
        <v>239</v>
      </c>
      <c r="F58" s="418"/>
      <c r="G58" s="419"/>
      <c r="H58" s="419"/>
      <c r="I58" s="420" t="n">
        <f aca="false">I59+I60+I61+I62</f>
        <v>58143.42</v>
      </c>
      <c r="J58" s="652" t="n">
        <f aca="false">J59+J60+J61+J62</f>
        <v>0</v>
      </c>
      <c r="K58" s="421" t="n">
        <f aca="false">K59+K60+K61+K62</f>
        <v>4780.39</v>
      </c>
      <c r="L58" s="421" t="n">
        <f aca="false">L59+L60+L61+L62</f>
        <v>0</v>
      </c>
      <c r="M58" s="418"/>
      <c r="N58" s="419"/>
      <c r="O58" s="396" t="n">
        <f aca="false">O59+O60+O61+O62</f>
        <v>53363.03</v>
      </c>
    </row>
    <row r="59" customFormat="false" ht="19.5" hidden="true" customHeight="true" outlineLevel="0" collapsed="false">
      <c r="A59" s="40"/>
      <c r="B59" s="40"/>
      <c r="C59" s="394"/>
      <c r="D59" s="394"/>
      <c r="E59" s="289" t="s">
        <v>238</v>
      </c>
      <c r="F59" s="413" t="s">
        <v>95</v>
      </c>
      <c r="G59" s="413"/>
      <c r="H59" s="413"/>
      <c r="I59" s="414" t="n">
        <f aca="false">J59+K59+L59+O59</f>
        <v>18791</v>
      </c>
      <c r="J59" s="651" t="n">
        <f aca="false">J78</f>
        <v>0</v>
      </c>
      <c r="K59" s="415" t="n">
        <f aca="false">K78</f>
        <v>0</v>
      </c>
      <c r="L59" s="416" t="n">
        <f aca="false">L78</f>
        <v>0</v>
      </c>
      <c r="M59" s="417" t="s">
        <v>95</v>
      </c>
      <c r="N59" s="417"/>
      <c r="O59" s="604" t="n">
        <f aca="false">N78</f>
        <v>18791</v>
      </c>
    </row>
    <row r="60" customFormat="false" ht="19.5" hidden="true" customHeight="true" outlineLevel="0" collapsed="false">
      <c r="A60" s="40"/>
      <c r="B60" s="40"/>
      <c r="C60" s="394"/>
      <c r="D60" s="394"/>
      <c r="E60" s="599"/>
      <c r="F60" s="413" t="s">
        <v>96</v>
      </c>
      <c r="G60" s="413"/>
      <c r="H60" s="413"/>
      <c r="I60" s="414" t="n">
        <f aca="false">J60+K60+L60+O60</f>
        <v>17977.54</v>
      </c>
      <c r="J60" s="651" t="n">
        <f aca="false">J79</f>
        <v>0</v>
      </c>
      <c r="K60" s="415" t="n">
        <f aca="false">K79</f>
        <v>1156.4</v>
      </c>
      <c r="L60" s="416" t="n">
        <f aca="false">L79</f>
        <v>0</v>
      </c>
      <c r="M60" s="417" t="s">
        <v>96</v>
      </c>
      <c r="N60" s="417"/>
      <c r="O60" s="428" t="n">
        <f aca="false">N79</f>
        <v>16821.14</v>
      </c>
    </row>
    <row r="61" customFormat="false" ht="19.5" hidden="true" customHeight="true" outlineLevel="0" collapsed="false">
      <c r="A61" s="40"/>
      <c r="B61" s="40"/>
      <c r="C61" s="394"/>
      <c r="D61" s="394"/>
      <c r="E61" s="599"/>
      <c r="F61" s="413" t="s">
        <v>97</v>
      </c>
      <c r="G61" s="413"/>
      <c r="H61" s="413"/>
      <c r="I61" s="414" t="n">
        <f aca="false">J61+K61+L61+O61</f>
        <v>20278.39</v>
      </c>
      <c r="J61" s="651" t="n">
        <f aca="false">J80</f>
        <v>0</v>
      </c>
      <c r="K61" s="415" t="n">
        <f aca="false">K80</f>
        <v>3623.99</v>
      </c>
      <c r="L61" s="416" t="n">
        <f aca="false">L80</f>
        <v>0</v>
      </c>
      <c r="M61" s="417" t="s">
        <v>97</v>
      </c>
      <c r="N61" s="417"/>
      <c r="O61" s="428" t="n">
        <f aca="false">N80</f>
        <v>16654.4</v>
      </c>
    </row>
    <row r="62" customFormat="false" ht="19.5" hidden="true" customHeight="true" outlineLevel="0" collapsed="false">
      <c r="A62" s="40"/>
      <c r="B62" s="40"/>
      <c r="C62" s="394"/>
      <c r="D62" s="394"/>
      <c r="E62" s="601"/>
      <c r="F62" s="413" t="s">
        <v>62</v>
      </c>
      <c r="G62" s="413"/>
      <c r="H62" s="413"/>
      <c r="I62" s="414" t="n">
        <f aca="false">J62+K62+L62+O62</f>
        <v>1096.49</v>
      </c>
      <c r="J62" s="651" t="n">
        <f aca="false">J88</f>
        <v>0</v>
      </c>
      <c r="K62" s="415" t="n">
        <f aca="false">K88</f>
        <v>0</v>
      </c>
      <c r="L62" s="416" t="n">
        <f aca="false">L88</f>
        <v>0</v>
      </c>
      <c r="M62" s="417" t="s">
        <v>62</v>
      </c>
      <c r="N62" s="417"/>
      <c r="O62" s="428" t="n">
        <f aca="false">M88</f>
        <v>1096.49</v>
      </c>
    </row>
    <row r="63" customFormat="false" ht="18.75" hidden="true" customHeight="false" outlineLevel="0" collapsed="false">
      <c r="A63" s="40"/>
      <c r="B63" s="40"/>
      <c r="C63" s="394" t="n">
        <v>42370</v>
      </c>
      <c r="D63" s="394" t="n">
        <v>42735</v>
      </c>
      <c r="E63" s="289" t="s">
        <v>240</v>
      </c>
      <c r="F63" s="407"/>
      <c r="G63" s="422"/>
      <c r="H63" s="422"/>
      <c r="I63" s="423" t="n">
        <f aca="false">I64+I65+I66+I67</f>
        <v>54855</v>
      </c>
      <c r="J63" s="652" t="n">
        <f aca="false">J64+J65+J66+J67</f>
        <v>0</v>
      </c>
      <c r="K63" s="421" t="n">
        <f aca="false">K64+K65+K66+K67</f>
        <v>0</v>
      </c>
      <c r="L63" s="421" t="n">
        <f aca="false">L64+L65+L66+L67</f>
        <v>0</v>
      </c>
      <c r="M63" s="418"/>
      <c r="N63" s="424"/>
      <c r="O63" s="396" t="n">
        <f aca="false">O64+O65+O66+O67</f>
        <v>54855</v>
      </c>
    </row>
    <row r="64" customFormat="false" ht="19.5" hidden="true" customHeight="true" outlineLevel="0" collapsed="false">
      <c r="A64" s="40"/>
      <c r="B64" s="40"/>
      <c r="C64" s="394"/>
      <c r="D64" s="394"/>
      <c r="E64" s="289" t="s">
        <v>238</v>
      </c>
      <c r="F64" s="413" t="s">
        <v>95</v>
      </c>
      <c r="G64" s="413"/>
      <c r="H64" s="413"/>
      <c r="I64" s="414" t="n">
        <f aca="false">J64+K64+L64+O64</f>
        <v>18488</v>
      </c>
      <c r="J64" s="651" t="n">
        <f aca="false">J82</f>
        <v>0</v>
      </c>
      <c r="K64" s="415" t="n">
        <f aca="false">K82</f>
        <v>0</v>
      </c>
      <c r="L64" s="416" t="n">
        <f aca="false">L82</f>
        <v>0</v>
      </c>
      <c r="M64" s="417" t="s">
        <v>95</v>
      </c>
      <c r="N64" s="417"/>
      <c r="O64" s="604" t="n">
        <f aca="false">N82</f>
        <v>18488</v>
      </c>
    </row>
    <row r="65" customFormat="false" ht="19.5" hidden="true" customHeight="true" outlineLevel="0" collapsed="false">
      <c r="A65" s="40"/>
      <c r="B65" s="40"/>
      <c r="C65" s="394"/>
      <c r="D65" s="394"/>
      <c r="E65" s="599"/>
      <c r="F65" s="413" t="s">
        <v>96</v>
      </c>
      <c r="G65" s="413"/>
      <c r="H65" s="413"/>
      <c r="I65" s="414" t="n">
        <f aca="false">J65+K65+L65+O65</f>
        <v>17648</v>
      </c>
      <c r="J65" s="651" t="n">
        <f aca="false">J83</f>
        <v>0</v>
      </c>
      <c r="K65" s="415" t="n">
        <f aca="false">K83</f>
        <v>0</v>
      </c>
      <c r="L65" s="416" t="n">
        <f aca="false">L83</f>
        <v>0</v>
      </c>
      <c r="M65" s="417" t="s">
        <v>96</v>
      </c>
      <c r="N65" s="417"/>
      <c r="O65" s="428" t="n">
        <f aca="false">N83</f>
        <v>17648</v>
      </c>
    </row>
    <row r="66" customFormat="false" ht="19.5" hidden="true" customHeight="true" outlineLevel="0" collapsed="false">
      <c r="A66" s="40"/>
      <c r="B66" s="40"/>
      <c r="C66" s="394"/>
      <c r="D66" s="394"/>
      <c r="E66" s="599"/>
      <c r="F66" s="413" t="s">
        <v>97</v>
      </c>
      <c r="G66" s="413"/>
      <c r="H66" s="413"/>
      <c r="I66" s="414" t="n">
        <f aca="false">J66+K66+L66+O66</f>
        <v>18505</v>
      </c>
      <c r="J66" s="651" t="n">
        <f aca="false">J84</f>
        <v>0</v>
      </c>
      <c r="K66" s="415" t="n">
        <f aca="false">K84</f>
        <v>0</v>
      </c>
      <c r="L66" s="416" t="n">
        <f aca="false">L84</f>
        <v>0</v>
      </c>
      <c r="M66" s="417" t="s">
        <v>97</v>
      </c>
      <c r="N66" s="417"/>
      <c r="O66" s="428" t="n">
        <f aca="false">N84</f>
        <v>18505</v>
      </c>
    </row>
    <row r="67" customFormat="false" ht="19.5" hidden="true" customHeight="true" outlineLevel="0" collapsed="false">
      <c r="A67" s="40"/>
      <c r="B67" s="40"/>
      <c r="C67" s="394"/>
      <c r="D67" s="394"/>
      <c r="E67" s="601"/>
      <c r="F67" s="413" t="s">
        <v>62</v>
      </c>
      <c r="G67" s="413"/>
      <c r="H67" s="413"/>
      <c r="I67" s="414" t="n">
        <f aca="false">J67+K67+L67+O67</f>
        <v>214</v>
      </c>
      <c r="J67" s="651" t="n">
        <f aca="false">J90</f>
        <v>0</v>
      </c>
      <c r="K67" s="415" t="n">
        <f aca="false">K90</f>
        <v>0</v>
      </c>
      <c r="L67" s="416" t="n">
        <f aca="false">L90</f>
        <v>0</v>
      </c>
      <c r="M67" s="417" t="s">
        <v>62</v>
      </c>
      <c r="N67" s="417"/>
      <c r="O67" s="428" t="n">
        <f aca="false">M90</f>
        <v>214</v>
      </c>
    </row>
    <row r="68" customFormat="false" ht="19.5" hidden="true" customHeight="true" outlineLevel="0" collapsed="false">
      <c r="A68" s="40" t="s">
        <v>94</v>
      </c>
      <c r="B68" s="40"/>
      <c r="C68" s="394" t="n">
        <v>41640</v>
      </c>
      <c r="D68" s="394" t="n">
        <v>42735</v>
      </c>
      <c r="E68" s="40"/>
      <c r="F68" s="407"/>
      <c r="G68" s="422"/>
      <c r="H68" s="422"/>
      <c r="I68" s="423" t="n">
        <f aca="false">I69+I70+I71+I72</f>
        <v>132246.749</v>
      </c>
      <c r="J68" s="653" t="n">
        <f aca="false">J69+J70+J71+J72</f>
        <v>0</v>
      </c>
      <c r="K68" s="425" t="n">
        <f aca="false">K69+K70+K71+K72</f>
        <v>21973.43</v>
      </c>
      <c r="L68" s="425" t="n">
        <f aca="false">L69+L70+L71+L72</f>
        <v>0</v>
      </c>
      <c r="M68" s="418"/>
      <c r="N68" s="419"/>
      <c r="O68" s="396" t="n">
        <f aca="false">O69+O70+O71+O72</f>
        <v>110273.319</v>
      </c>
    </row>
    <row r="69" customFormat="false" ht="19.5" hidden="true" customHeight="true" outlineLevel="0" collapsed="false">
      <c r="A69" s="40"/>
      <c r="B69" s="40"/>
      <c r="C69" s="394"/>
      <c r="D69" s="394"/>
      <c r="E69" s="40"/>
      <c r="F69" s="413" t="s">
        <v>95</v>
      </c>
      <c r="G69" s="413"/>
      <c r="H69" s="413"/>
      <c r="I69" s="426" t="n">
        <f aca="false">J69+K69+L69+O69</f>
        <v>52766.15</v>
      </c>
      <c r="J69" s="651" t="n">
        <f aca="false">J54+J59+J64</f>
        <v>0</v>
      </c>
      <c r="K69" s="427" t="n">
        <f aca="false">K54+K59+K64</f>
        <v>14079.15</v>
      </c>
      <c r="L69" s="416" t="n">
        <f aca="false">L54+L59+L64</f>
        <v>0</v>
      </c>
      <c r="M69" s="428" t="s">
        <v>95</v>
      </c>
      <c r="N69" s="428"/>
      <c r="O69" s="605" t="n">
        <f aca="false">O54+O59+O64</f>
        <v>38687</v>
      </c>
    </row>
    <row r="70" customFormat="false" ht="19.5" hidden="true" customHeight="true" outlineLevel="0" collapsed="false">
      <c r="A70" s="40"/>
      <c r="B70" s="40"/>
      <c r="C70" s="394"/>
      <c r="D70" s="394"/>
      <c r="E70" s="40"/>
      <c r="F70" s="413" t="s">
        <v>96</v>
      </c>
      <c r="G70" s="413"/>
      <c r="H70" s="413"/>
      <c r="I70" s="426" t="n">
        <f aca="false">J70+K70+L70+O70</f>
        <v>35625.54</v>
      </c>
      <c r="J70" s="651" t="n">
        <f aca="false">J55+J60+J65</f>
        <v>0</v>
      </c>
      <c r="K70" s="427" t="n">
        <f aca="false">K55+K60+K65</f>
        <v>1156.4</v>
      </c>
      <c r="L70" s="416" t="n">
        <f aca="false">L55+L60+L65</f>
        <v>0</v>
      </c>
      <c r="M70" s="428" t="s">
        <v>96</v>
      </c>
      <c r="N70" s="428"/>
      <c r="O70" s="606" t="n">
        <f aca="false">O55+O60+O65</f>
        <v>34469.14</v>
      </c>
    </row>
    <row r="71" customFormat="false" ht="19.5" hidden="true" customHeight="true" outlineLevel="0" collapsed="false">
      <c r="A71" s="40"/>
      <c r="B71" s="40"/>
      <c r="C71" s="394"/>
      <c r="D71" s="394"/>
      <c r="E71" s="40"/>
      <c r="F71" s="413" t="s">
        <v>97</v>
      </c>
      <c r="G71" s="413"/>
      <c r="H71" s="413"/>
      <c r="I71" s="426" t="n">
        <f aca="false">J71+K71+L71+O71</f>
        <v>42431.169</v>
      </c>
      <c r="J71" s="651" t="n">
        <f aca="false">J56+J61+J66</f>
        <v>0</v>
      </c>
      <c r="K71" s="427" t="n">
        <f aca="false">K56+K61+K66</f>
        <v>6737.88</v>
      </c>
      <c r="L71" s="416" t="n">
        <f aca="false">L56+L61+L66</f>
        <v>0</v>
      </c>
      <c r="M71" s="428" t="s">
        <v>97</v>
      </c>
      <c r="N71" s="428"/>
      <c r="O71" s="606" t="n">
        <f aca="false">O56+O61+O66</f>
        <v>35693.289</v>
      </c>
    </row>
    <row r="72" customFormat="false" ht="19.5" hidden="true" customHeight="true" outlineLevel="0" collapsed="false">
      <c r="A72" s="40"/>
      <c r="B72" s="40"/>
      <c r="C72" s="394"/>
      <c r="D72" s="394"/>
      <c r="E72" s="40"/>
      <c r="F72" s="413" t="s">
        <v>62</v>
      </c>
      <c r="G72" s="413"/>
      <c r="H72" s="413"/>
      <c r="I72" s="426" t="n">
        <f aca="false">J72+K72+L72+O72</f>
        <v>1423.89</v>
      </c>
      <c r="J72" s="651" t="n">
        <f aca="false">J57+J62+J67</f>
        <v>0</v>
      </c>
      <c r="K72" s="427" t="n">
        <f aca="false">K57+K62+K67</f>
        <v>0</v>
      </c>
      <c r="L72" s="416" t="n">
        <f aca="false">L57+L62+L67</f>
        <v>0</v>
      </c>
      <c r="M72" s="428" t="s">
        <v>62</v>
      </c>
      <c r="N72" s="428"/>
      <c r="O72" s="606" t="n">
        <f aca="false">O57+O62+O67</f>
        <v>1423.89</v>
      </c>
    </row>
    <row r="73" customFormat="false" ht="24" hidden="true" customHeight="true" outlineLevel="0" collapsed="false">
      <c r="A73" s="40" t="s">
        <v>58</v>
      </c>
      <c r="B73" s="40" t="s">
        <v>59</v>
      </c>
      <c r="C73" s="394" t="n">
        <v>41640</v>
      </c>
      <c r="D73" s="394" t="n">
        <v>42004</v>
      </c>
      <c r="E73" s="289" t="s">
        <v>237</v>
      </c>
      <c r="F73" s="607" t="s">
        <v>444</v>
      </c>
      <c r="G73" s="607"/>
      <c r="H73" s="607"/>
      <c r="I73" s="429" t="n">
        <f aca="false">I74+I75+I76</f>
        <v>19134.929</v>
      </c>
      <c r="J73" s="654" t="n">
        <f aca="false">J74+J75+J76</f>
        <v>0</v>
      </c>
      <c r="K73" s="430" t="n">
        <f aca="false">K74+K75+K76</f>
        <v>17193.04</v>
      </c>
      <c r="L73" s="430" t="n">
        <f aca="false">L74+L75+L76</f>
        <v>0</v>
      </c>
      <c r="M73" s="403"/>
      <c r="N73" s="431" t="n">
        <f aca="false">N74+N75+N76</f>
        <v>1941.889</v>
      </c>
      <c r="O73" s="431"/>
    </row>
    <row r="74" customFormat="false" ht="19.5" hidden="true" customHeight="true" outlineLevel="0" collapsed="false">
      <c r="A74" s="40"/>
      <c r="B74" s="40"/>
      <c r="C74" s="394"/>
      <c r="D74" s="394"/>
      <c r="E74" s="289" t="s">
        <v>238</v>
      </c>
      <c r="F74" s="432" t="s">
        <v>95</v>
      </c>
      <c r="G74" s="432"/>
      <c r="H74" s="432"/>
      <c r="I74" s="433" t="n">
        <f aca="false">J74+K74+L74+N74</f>
        <v>15487.15</v>
      </c>
      <c r="J74" s="434" t="n">
        <v>0</v>
      </c>
      <c r="K74" s="434" t="n">
        <v>14079.15</v>
      </c>
      <c r="L74" s="435" t="n">
        <v>0</v>
      </c>
      <c r="M74" s="436" t="s">
        <v>95</v>
      </c>
      <c r="N74" s="608" t="n">
        <v>1408</v>
      </c>
      <c r="O74" s="608"/>
    </row>
    <row r="75" customFormat="false" ht="19.5" hidden="true" customHeight="true" outlineLevel="0" collapsed="false">
      <c r="A75" s="40"/>
      <c r="B75" s="40"/>
      <c r="C75" s="394"/>
      <c r="D75" s="394"/>
      <c r="E75" s="599"/>
      <c r="F75" s="432" t="s">
        <v>96</v>
      </c>
      <c r="G75" s="432"/>
      <c r="H75" s="432"/>
      <c r="I75" s="438" t="n">
        <f aca="false">J75+K75+L75+N75</f>
        <v>0</v>
      </c>
      <c r="J75" s="434" t="n">
        <v>0</v>
      </c>
      <c r="K75" s="434" t="n">
        <v>0</v>
      </c>
      <c r="L75" s="435" t="n">
        <v>0</v>
      </c>
      <c r="M75" s="436" t="s">
        <v>96</v>
      </c>
      <c r="N75" s="437"/>
      <c r="O75" s="437"/>
    </row>
    <row r="76" customFormat="false" ht="19.5" hidden="true" customHeight="true" outlineLevel="0" collapsed="false">
      <c r="A76" s="40"/>
      <c r="B76" s="40"/>
      <c r="C76" s="394"/>
      <c r="D76" s="394"/>
      <c r="E76" s="601"/>
      <c r="F76" s="432" t="s">
        <v>97</v>
      </c>
      <c r="G76" s="432"/>
      <c r="H76" s="432"/>
      <c r="I76" s="438" t="n">
        <f aca="false">J76+K76+L76+N76</f>
        <v>3647.779</v>
      </c>
      <c r="J76" s="434" t="n">
        <v>0</v>
      </c>
      <c r="K76" s="434" t="n">
        <v>3113.89</v>
      </c>
      <c r="L76" s="435" t="n">
        <v>0</v>
      </c>
      <c r="M76" s="436" t="s">
        <v>97</v>
      </c>
      <c r="N76" s="609" t="n">
        <v>533.889</v>
      </c>
      <c r="O76" s="609"/>
    </row>
    <row r="77" customFormat="false" ht="16.5" hidden="true" customHeight="true" outlineLevel="0" collapsed="false">
      <c r="A77" s="40"/>
      <c r="B77" s="40"/>
      <c r="C77" s="394" t="n">
        <v>42005</v>
      </c>
      <c r="D77" s="394" t="n">
        <v>42369</v>
      </c>
      <c r="E77" s="289" t="s">
        <v>239</v>
      </c>
      <c r="F77" s="395" t="s">
        <v>444</v>
      </c>
      <c r="G77" s="395"/>
      <c r="H77" s="395"/>
      <c r="I77" s="429" t="n">
        <f aca="false">I78+I79+I80</f>
        <v>57046.93</v>
      </c>
      <c r="J77" s="429" t="n">
        <f aca="false">J78+J79+J80</f>
        <v>0</v>
      </c>
      <c r="K77" s="429" t="n">
        <f aca="false">K78+K79+K80</f>
        <v>4780.39</v>
      </c>
      <c r="L77" s="429" t="n">
        <f aca="false">L78+L79+L80</f>
        <v>0</v>
      </c>
      <c r="M77" s="403"/>
      <c r="N77" s="431" t="n">
        <f aca="false">N78+N79+N80</f>
        <v>52266.54</v>
      </c>
      <c r="O77" s="431"/>
    </row>
    <row r="78" customFormat="false" ht="19.5" hidden="true" customHeight="true" outlineLevel="0" collapsed="false">
      <c r="A78" s="40"/>
      <c r="B78" s="40"/>
      <c r="C78" s="394"/>
      <c r="D78" s="394"/>
      <c r="E78" s="289" t="s">
        <v>238</v>
      </c>
      <c r="F78" s="432" t="s">
        <v>95</v>
      </c>
      <c r="G78" s="432"/>
      <c r="H78" s="432"/>
      <c r="I78" s="438" t="n">
        <f aca="false">J78+K78+N78+L78</f>
        <v>18791</v>
      </c>
      <c r="J78" s="655" t="n">
        <v>0</v>
      </c>
      <c r="K78" s="434" t="n">
        <v>0</v>
      </c>
      <c r="L78" s="435" t="n">
        <v>0</v>
      </c>
      <c r="M78" s="436" t="s">
        <v>95</v>
      </c>
      <c r="N78" s="608" t="n">
        <v>18791</v>
      </c>
      <c r="O78" s="608"/>
    </row>
    <row r="79" customFormat="false" ht="19.5" hidden="true" customHeight="true" outlineLevel="0" collapsed="false">
      <c r="A79" s="40"/>
      <c r="B79" s="40"/>
      <c r="C79" s="394"/>
      <c r="D79" s="394"/>
      <c r="E79" s="599"/>
      <c r="F79" s="432" t="s">
        <v>96</v>
      </c>
      <c r="G79" s="432"/>
      <c r="H79" s="432"/>
      <c r="I79" s="438" t="n">
        <f aca="false">J79+K79+N79+L79</f>
        <v>17977.54</v>
      </c>
      <c r="J79" s="655" t="n">
        <v>0</v>
      </c>
      <c r="K79" s="434" t="n">
        <v>1156.4</v>
      </c>
      <c r="L79" s="435" t="n">
        <v>0</v>
      </c>
      <c r="M79" s="436" t="s">
        <v>96</v>
      </c>
      <c r="N79" s="437" t="n">
        <v>16821.14</v>
      </c>
      <c r="O79" s="437"/>
    </row>
    <row r="80" customFormat="false" ht="19.5" hidden="true" customHeight="true" outlineLevel="0" collapsed="false">
      <c r="A80" s="40"/>
      <c r="B80" s="40"/>
      <c r="C80" s="394"/>
      <c r="D80" s="394"/>
      <c r="E80" s="601"/>
      <c r="F80" s="432" t="s">
        <v>97</v>
      </c>
      <c r="G80" s="432"/>
      <c r="H80" s="432"/>
      <c r="I80" s="438" t="n">
        <f aca="false">J80+K80+N80+L80</f>
        <v>20278.39</v>
      </c>
      <c r="J80" s="655" t="n">
        <v>0</v>
      </c>
      <c r="K80" s="434" t="n">
        <v>3623.99</v>
      </c>
      <c r="L80" s="435" t="n">
        <v>0</v>
      </c>
      <c r="M80" s="436" t="s">
        <v>97</v>
      </c>
      <c r="N80" s="437" t="n">
        <v>16654.4</v>
      </c>
      <c r="O80" s="437"/>
    </row>
    <row r="81" customFormat="false" ht="16.5" hidden="true" customHeight="true" outlineLevel="0" collapsed="false">
      <c r="A81" s="40"/>
      <c r="B81" s="40"/>
      <c r="C81" s="394" t="n">
        <v>42370</v>
      </c>
      <c r="D81" s="394" t="n">
        <v>42735</v>
      </c>
      <c r="E81" s="289" t="s">
        <v>240</v>
      </c>
      <c r="F81" s="395" t="s">
        <v>444</v>
      </c>
      <c r="G81" s="395"/>
      <c r="H81" s="395"/>
      <c r="I81" s="429" t="n">
        <f aca="false">I82+I83+I84</f>
        <v>54641</v>
      </c>
      <c r="J81" s="654" t="n">
        <f aca="false">J82+J83+J84</f>
        <v>0</v>
      </c>
      <c r="K81" s="439" t="n">
        <f aca="false">K82+K83+K84</f>
        <v>0</v>
      </c>
      <c r="L81" s="439" t="n">
        <f aca="false">L82+L83+L84</f>
        <v>0</v>
      </c>
      <c r="M81" s="403"/>
      <c r="N81" s="440" t="n">
        <f aca="false">N82+N83+N84</f>
        <v>54641</v>
      </c>
      <c r="O81" s="440"/>
    </row>
    <row r="82" customFormat="false" ht="19.5" hidden="true" customHeight="true" outlineLevel="0" collapsed="false">
      <c r="A82" s="40"/>
      <c r="B82" s="40"/>
      <c r="C82" s="394"/>
      <c r="D82" s="394"/>
      <c r="E82" s="289" t="s">
        <v>238</v>
      </c>
      <c r="F82" s="432" t="s">
        <v>95</v>
      </c>
      <c r="G82" s="432"/>
      <c r="H82" s="432"/>
      <c r="I82" s="441" t="n">
        <f aca="false">J82+K82+L82+N82</f>
        <v>18488</v>
      </c>
      <c r="J82" s="655" t="n">
        <v>0</v>
      </c>
      <c r="K82" s="434" t="n">
        <v>0</v>
      </c>
      <c r="L82" s="435" t="n">
        <v>0</v>
      </c>
      <c r="M82" s="436" t="s">
        <v>95</v>
      </c>
      <c r="N82" s="437" t="n">
        <v>18488</v>
      </c>
      <c r="O82" s="437"/>
    </row>
    <row r="83" customFormat="false" ht="19.5" hidden="true" customHeight="true" outlineLevel="0" collapsed="false">
      <c r="A83" s="40"/>
      <c r="B83" s="40"/>
      <c r="C83" s="394"/>
      <c r="D83" s="394"/>
      <c r="E83" s="599"/>
      <c r="F83" s="432" t="s">
        <v>96</v>
      </c>
      <c r="G83" s="432"/>
      <c r="H83" s="432"/>
      <c r="I83" s="441" t="n">
        <f aca="false">J83+K83+L83+N83</f>
        <v>17648</v>
      </c>
      <c r="J83" s="655" t="n">
        <v>0</v>
      </c>
      <c r="K83" s="434" t="n">
        <v>0</v>
      </c>
      <c r="L83" s="435" t="n">
        <v>0</v>
      </c>
      <c r="M83" s="436" t="s">
        <v>96</v>
      </c>
      <c r="N83" s="437" t="n">
        <v>17648</v>
      </c>
      <c r="O83" s="437"/>
    </row>
    <row r="84" customFormat="false" ht="19.5" hidden="true" customHeight="true" outlineLevel="0" collapsed="false">
      <c r="A84" s="40"/>
      <c r="B84" s="40"/>
      <c r="C84" s="394"/>
      <c r="D84" s="394"/>
      <c r="E84" s="601"/>
      <c r="F84" s="432" t="s">
        <v>97</v>
      </c>
      <c r="G84" s="432"/>
      <c r="H84" s="432"/>
      <c r="I84" s="438" t="n">
        <f aca="false">J84+K84+L84+N84</f>
        <v>18505</v>
      </c>
      <c r="J84" s="655" t="n">
        <v>0</v>
      </c>
      <c r="K84" s="434" t="n">
        <v>0</v>
      </c>
      <c r="L84" s="435" t="n">
        <v>0</v>
      </c>
      <c r="M84" s="436" t="s">
        <v>97</v>
      </c>
      <c r="N84" s="609" t="n">
        <v>18505</v>
      </c>
      <c r="O84" s="609"/>
    </row>
    <row r="85" customFormat="false" ht="17.45" hidden="true" customHeight="true" outlineLevel="0" collapsed="false">
      <c r="A85" s="44" t="s">
        <v>94</v>
      </c>
      <c r="B85" s="44"/>
      <c r="C85" s="442" t="n">
        <v>41640</v>
      </c>
      <c r="D85" s="442" t="n">
        <v>42735</v>
      </c>
      <c r="E85" s="44"/>
      <c r="F85" s="443"/>
      <c r="G85" s="424"/>
      <c r="H85" s="424"/>
      <c r="I85" s="396" t="n">
        <f aca="false">I81+I77+I73</f>
        <v>130822.859</v>
      </c>
      <c r="J85" s="396" t="n">
        <f aca="false">J81+J77+J73</f>
        <v>0</v>
      </c>
      <c r="K85" s="396" t="n">
        <f aca="false">K81+K77+K73</f>
        <v>21973.43</v>
      </c>
      <c r="L85" s="396" t="n">
        <f aca="false">L81+L77+L73</f>
        <v>0</v>
      </c>
      <c r="M85" s="444"/>
      <c r="N85" s="445" t="n">
        <f aca="false">N81+N77+N73</f>
        <v>108849.429</v>
      </c>
      <c r="O85" s="445"/>
    </row>
    <row r="86" customFormat="false" ht="249.75" hidden="true" customHeight="true" outlineLevel="0" collapsed="false">
      <c r="A86" s="40" t="s">
        <v>61</v>
      </c>
      <c r="B86" s="40" t="s">
        <v>235</v>
      </c>
      <c r="C86" s="394" t="n">
        <v>41640</v>
      </c>
      <c r="D86" s="394" t="n">
        <v>42004</v>
      </c>
      <c r="E86" s="289" t="s">
        <v>237</v>
      </c>
      <c r="F86" s="441" t="n">
        <f aca="false">J86+K86+L86+M86</f>
        <v>113.4</v>
      </c>
      <c r="G86" s="441"/>
      <c r="H86" s="441"/>
      <c r="I86" s="441"/>
      <c r="J86" s="446" t="n">
        <v>0</v>
      </c>
      <c r="K86" s="446" t="n">
        <v>0</v>
      </c>
      <c r="L86" s="446" t="n">
        <v>0</v>
      </c>
      <c r="M86" s="446" t="n">
        <v>113.4</v>
      </c>
      <c r="N86" s="446"/>
      <c r="O86" s="446"/>
    </row>
    <row r="87" customFormat="false" ht="15.75" hidden="true" customHeight="false" outlineLevel="0" collapsed="false">
      <c r="A87" s="40"/>
      <c r="B87" s="40"/>
      <c r="C87" s="394"/>
      <c r="D87" s="394"/>
      <c r="E87" s="44" t="s">
        <v>238</v>
      </c>
      <c r="F87" s="441"/>
      <c r="G87" s="441"/>
      <c r="H87" s="441"/>
      <c r="I87" s="441"/>
      <c r="J87" s="446"/>
      <c r="K87" s="446"/>
      <c r="L87" s="446"/>
      <c r="M87" s="446"/>
      <c r="N87" s="446"/>
      <c r="O87" s="446"/>
    </row>
    <row r="88" customFormat="false" ht="15.75" hidden="true" customHeight="false" outlineLevel="0" collapsed="false">
      <c r="A88" s="40"/>
      <c r="B88" s="40"/>
      <c r="C88" s="394" t="n">
        <v>42005</v>
      </c>
      <c r="D88" s="394" t="n">
        <v>42369</v>
      </c>
      <c r="E88" s="289" t="s">
        <v>239</v>
      </c>
      <c r="F88" s="441" t="n">
        <f aca="false">J88+K88+L88+M88</f>
        <v>1096.49</v>
      </c>
      <c r="G88" s="441"/>
      <c r="H88" s="441"/>
      <c r="I88" s="441"/>
      <c r="J88" s="446" t="n">
        <v>0</v>
      </c>
      <c r="K88" s="446" t="n">
        <v>0</v>
      </c>
      <c r="L88" s="446" t="n">
        <v>0</v>
      </c>
      <c r="M88" s="446" t="n">
        <v>1096.49</v>
      </c>
      <c r="N88" s="446"/>
      <c r="O88" s="446"/>
    </row>
    <row r="89" customFormat="false" ht="15.75" hidden="true" customHeight="false" outlineLevel="0" collapsed="false">
      <c r="A89" s="40"/>
      <c r="B89" s="40"/>
      <c r="C89" s="394"/>
      <c r="D89" s="394"/>
      <c r="E89" s="44" t="s">
        <v>238</v>
      </c>
      <c r="F89" s="441"/>
      <c r="G89" s="441"/>
      <c r="H89" s="441"/>
      <c r="I89" s="441"/>
      <c r="J89" s="446"/>
      <c r="K89" s="446"/>
      <c r="L89" s="446"/>
      <c r="M89" s="446"/>
      <c r="N89" s="446"/>
      <c r="O89" s="446"/>
    </row>
    <row r="90" customFormat="false" ht="15.75" hidden="true" customHeight="false" outlineLevel="0" collapsed="false">
      <c r="A90" s="40"/>
      <c r="B90" s="40"/>
      <c r="C90" s="394" t="n">
        <v>42370</v>
      </c>
      <c r="D90" s="394" t="n">
        <v>42735</v>
      </c>
      <c r="E90" s="289" t="s">
        <v>240</v>
      </c>
      <c r="F90" s="441" t="n">
        <f aca="false">J90+K90+L90+M90</f>
        <v>214</v>
      </c>
      <c r="G90" s="441"/>
      <c r="H90" s="441"/>
      <c r="I90" s="441"/>
      <c r="J90" s="446" t="n">
        <v>0</v>
      </c>
      <c r="K90" s="446" t="n">
        <v>0</v>
      </c>
      <c r="L90" s="446" t="n">
        <v>0</v>
      </c>
      <c r="M90" s="446" t="n">
        <v>214</v>
      </c>
      <c r="N90" s="446"/>
      <c r="O90" s="446"/>
    </row>
    <row r="91" customFormat="false" ht="15.75" hidden="true" customHeight="false" outlineLevel="0" collapsed="false">
      <c r="A91" s="40"/>
      <c r="B91" s="40"/>
      <c r="C91" s="394"/>
      <c r="D91" s="394"/>
      <c r="E91" s="44" t="s">
        <v>238</v>
      </c>
      <c r="F91" s="441"/>
      <c r="G91" s="441"/>
      <c r="H91" s="441"/>
      <c r="I91" s="441"/>
      <c r="J91" s="446"/>
      <c r="K91" s="446"/>
      <c r="L91" s="446"/>
      <c r="M91" s="446"/>
      <c r="N91" s="446"/>
      <c r="O91" s="446"/>
    </row>
    <row r="92" customFormat="false" ht="18" hidden="true" customHeight="true" outlineLevel="0" collapsed="false">
      <c r="A92" s="44" t="s">
        <v>110</v>
      </c>
      <c r="B92" s="44"/>
      <c r="C92" s="442" t="n">
        <v>41640</v>
      </c>
      <c r="D92" s="442" t="n">
        <v>42735</v>
      </c>
      <c r="E92" s="44"/>
      <c r="F92" s="429" t="n">
        <f aca="false">SUM(F86:F91)</f>
        <v>1423.89</v>
      </c>
      <c r="G92" s="429"/>
      <c r="H92" s="429"/>
      <c r="I92" s="429"/>
      <c r="J92" s="430" t="n">
        <f aca="false">SUM(J86:J91)</f>
        <v>0</v>
      </c>
      <c r="K92" s="430" t="n">
        <f aca="false">SUM(K86:K91)</f>
        <v>0</v>
      </c>
      <c r="L92" s="430" t="n">
        <f aca="false">SUM(L86:L91)</f>
        <v>0</v>
      </c>
      <c r="M92" s="429" t="n">
        <f aca="false">SUM(M86:M91)</f>
        <v>1423.89</v>
      </c>
      <c r="N92" s="429"/>
      <c r="O92" s="429"/>
    </row>
    <row r="93" customFormat="false" ht="36" hidden="true" customHeight="true" outlineLevel="0" collapsed="false">
      <c r="A93" s="289" t="s">
        <v>64</v>
      </c>
      <c r="B93" s="40" t="s">
        <v>67</v>
      </c>
      <c r="C93" s="394" t="n">
        <v>41640</v>
      </c>
      <c r="D93" s="394" t="n">
        <v>42004</v>
      </c>
      <c r="E93" s="289" t="s">
        <v>237</v>
      </c>
      <c r="F93" s="429" t="n">
        <f aca="false">J93+K93+L93+M93</f>
        <v>141.8</v>
      </c>
      <c r="G93" s="429"/>
      <c r="H93" s="429"/>
      <c r="I93" s="429"/>
      <c r="J93" s="429" t="n">
        <f aca="false">J106+J113</f>
        <v>0</v>
      </c>
      <c r="K93" s="429" t="n">
        <f aca="false">K106+K113</f>
        <v>0</v>
      </c>
      <c r="L93" s="429" t="n">
        <f aca="false">L106+L113</f>
        <v>0</v>
      </c>
      <c r="M93" s="429" t="n">
        <f aca="false">M106+M113</f>
        <v>141.8</v>
      </c>
      <c r="N93" s="429"/>
      <c r="O93" s="429"/>
    </row>
    <row r="94" customFormat="false" ht="15.75" hidden="true" customHeight="true" outlineLevel="0" collapsed="false">
      <c r="A94" s="384" t="s">
        <v>271</v>
      </c>
      <c r="B94" s="40"/>
      <c r="C94" s="394"/>
      <c r="D94" s="394"/>
      <c r="E94" s="44" t="s">
        <v>238</v>
      </c>
      <c r="F94" s="429"/>
      <c r="G94" s="429"/>
      <c r="H94" s="429"/>
      <c r="I94" s="429"/>
      <c r="J94" s="429"/>
      <c r="K94" s="429"/>
      <c r="L94" s="429"/>
      <c r="M94" s="429"/>
      <c r="N94" s="429"/>
      <c r="O94" s="429"/>
    </row>
    <row r="95" customFormat="false" ht="35.25" hidden="true" customHeight="true" outlineLevel="0" collapsed="false">
      <c r="A95" s="384"/>
      <c r="B95" s="40"/>
      <c r="C95" s="394" t="n">
        <v>41640</v>
      </c>
      <c r="D95" s="394" t="n">
        <v>42004</v>
      </c>
      <c r="E95" s="610" t="s">
        <v>189</v>
      </c>
      <c r="F95" s="447" t="s">
        <v>444</v>
      </c>
      <c r="G95" s="447"/>
      <c r="H95" s="447"/>
      <c r="I95" s="429" t="n">
        <f aca="false">I96+I97+I98+I99</f>
        <v>1833.3</v>
      </c>
      <c r="J95" s="611" t="n">
        <f aca="false">J96+J97+J98+J99</f>
        <v>0</v>
      </c>
      <c r="K95" s="448" t="n">
        <f aca="false">K96+K97+K98+K99</f>
        <v>0</v>
      </c>
      <c r="L95" s="448" t="n">
        <f aca="false">L96+L97+L98+L99</f>
        <v>0</v>
      </c>
      <c r="M95" s="449"/>
      <c r="N95" s="450"/>
      <c r="O95" s="611" t="n">
        <f aca="false">O96+O97+O98+O99</f>
        <v>1833.3</v>
      </c>
    </row>
    <row r="96" customFormat="false" ht="26.25" hidden="true" customHeight="true" outlineLevel="0" collapsed="false">
      <c r="A96" s="384"/>
      <c r="B96" s="40"/>
      <c r="C96" s="394"/>
      <c r="D96" s="394"/>
      <c r="E96" s="610"/>
      <c r="F96" s="413" t="s">
        <v>95</v>
      </c>
      <c r="G96" s="413"/>
      <c r="H96" s="413"/>
      <c r="I96" s="414" t="n">
        <f aca="false">J96+K96+L96+O96</f>
        <v>278.2</v>
      </c>
      <c r="J96" s="414" t="n">
        <f aca="false">J116</f>
        <v>0</v>
      </c>
      <c r="K96" s="414" t="n">
        <f aca="false">K116</f>
        <v>0</v>
      </c>
      <c r="L96" s="414" t="n">
        <f aca="false">L116</f>
        <v>0</v>
      </c>
      <c r="M96" s="451"/>
      <c r="N96" s="452"/>
      <c r="O96" s="612" t="n">
        <f aca="false">O116</f>
        <v>278.2</v>
      </c>
    </row>
    <row r="97" customFormat="false" ht="26.25" hidden="true" customHeight="true" outlineLevel="0" collapsed="false">
      <c r="A97" s="384"/>
      <c r="B97" s="40"/>
      <c r="C97" s="394"/>
      <c r="D97" s="394"/>
      <c r="E97" s="610"/>
      <c r="F97" s="413" t="s">
        <v>96</v>
      </c>
      <c r="G97" s="413"/>
      <c r="H97" s="413"/>
      <c r="I97" s="414" t="n">
        <f aca="false">J97+K97+L97+O97</f>
        <v>993.7</v>
      </c>
      <c r="J97" s="414" t="n">
        <f aca="false">J117</f>
        <v>0</v>
      </c>
      <c r="K97" s="414" t="n">
        <f aca="false">K117</f>
        <v>0</v>
      </c>
      <c r="L97" s="414" t="n">
        <f aca="false">L117</f>
        <v>0</v>
      </c>
      <c r="M97" s="453"/>
      <c r="N97" s="454"/>
      <c r="O97" s="612" t="n">
        <f aca="false">O117</f>
        <v>993.7</v>
      </c>
    </row>
    <row r="98" customFormat="false" ht="21.75" hidden="true" customHeight="true" outlineLevel="0" collapsed="false">
      <c r="A98" s="384"/>
      <c r="B98" s="40"/>
      <c r="C98" s="394"/>
      <c r="D98" s="394"/>
      <c r="E98" s="610"/>
      <c r="F98" s="413" t="s">
        <v>97</v>
      </c>
      <c r="G98" s="413"/>
      <c r="H98" s="413"/>
      <c r="I98" s="414" t="n">
        <f aca="false">J98+K98+L98+O98</f>
        <v>200.9</v>
      </c>
      <c r="J98" s="414" t="n">
        <f aca="false">J118</f>
        <v>0</v>
      </c>
      <c r="K98" s="414" t="n">
        <f aca="false">K118</f>
        <v>0</v>
      </c>
      <c r="L98" s="414" t="n">
        <f aca="false">L118</f>
        <v>0</v>
      </c>
      <c r="M98" s="451"/>
      <c r="N98" s="452"/>
      <c r="O98" s="612" t="n">
        <f aca="false">O118</f>
        <v>200.9</v>
      </c>
    </row>
    <row r="99" customFormat="false" ht="33" hidden="true" customHeight="true" outlineLevel="0" collapsed="false">
      <c r="A99" s="384"/>
      <c r="B99" s="40"/>
      <c r="C99" s="394"/>
      <c r="D99" s="394"/>
      <c r="E99" s="44"/>
      <c r="F99" s="455" t="s">
        <v>62</v>
      </c>
      <c r="G99" s="455"/>
      <c r="H99" s="455"/>
      <c r="I99" s="414" t="n">
        <f aca="false">J99+K99+L99+O99</f>
        <v>360.5</v>
      </c>
      <c r="J99" s="414" t="n">
        <f aca="false">J119</f>
        <v>0</v>
      </c>
      <c r="K99" s="414" t="n">
        <f aca="false">K119</f>
        <v>0</v>
      </c>
      <c r="L99" s="414" t="n">
        <f aca="false">L119</f>
        <v>0</v>
      </c>
      <c r="M99" s="456"/>
      <c r="N99" s="457"/>
      <c r="O99" s="612" t="n">
        <f aca="false">O119+M108</f>
        <v>360.5</v>
      </c>
    </row>
    <row r="100" customFormat="false" ht="33" hidden="true" customHeight="true" outlineLevel="0" collapsed="false">
      <c r="A100" s="384"/>
      <c r="B100" s="40"/>
      <c r="C100" s="458"/>
      <c r="D100" s="458"/>
      <c r="E100" s="610" t="s">
        <v>475</v>
      </c>
      <c r="F100" s="449"/>
      <c r="G100" s="450" t="s">
        <v>444</v>
      </c>
      <c r="H100" s="450"/>
      <c r="I100" s="429" t="n">
        <f aca="false">I101+I102+I103+I104</f>
        <v>1539.3</v>
      </c>
      <c r="J100" s="611" t="n">
        <f aca="false">J101+J102+J103+J104</f>
        <v>0</v>
      </c>
      <c r="K100" s="448" t="n">
        <f aca="false">K101+K102+K103+K104</f>
        <v>0</v>
      </c>
      <c r="L100" s="448" t="n">
        <f aca="false">L101+L102+L103+L104</f>
        <v>0</v>
      </c>
      <c r="M100" s="449"/>
      <c r="N100" s="450"/>
      <c r="O100" s="611" t="n">
        <f aca="false">O101+O102+O103+O104</f>
        <v>1539.3</v>
      </c>
    </row>
    <row r="101" customFormat="false" ht="33" hidden="true" customHeight="true" outlineLevel="0" collapsed="false">
      <c r="A101" s="384"/>
      <c r="B101" s="40"/>
      <c r="C101" s="458"/>
      <c r="D101" s="458"/>
      <c r="E101" s="610"/>
      <c r="F101" s="413" t="s">
        <v>95</v>
      </c>
      <c r="G101" s="413"/>
      <c r="H101" s="413"/>
      <c r="I101" s="414" t="n">
        <f aca="false">J101+K101+L101+O101</f>
        <v>226</v>
      </c>
      <c r="J101" s="414" t="n">
        <f aca="false">J121</f>
        <v>0</v>
      </c>
      <c r="K101" s="414" t="n">
        <f aca="false">K121</f>
        <v>0</v>
      </c>
      <c r="L101" s="414" t="n">
        <f aca="false">L121</f>
        <v>0</v>
      </c>
      <c r="M101" s="451"/>
      <c r="N101" s="452"/>
      <c r="O101" s="612" t="n">
        <f aca="false">O121</f>
        <v>226</v>
      </c>
    </row>
    <row r="102" customFormat="false" ht="33" hidden="true" customHeight="true" outlineLevel="0" collapsed="false">
      <c r="A102" s="384"/>
      <c r="B102" s="40"/>
      <c r="C102" s="458"/>
      <c r="D102" s="458"/>
      <c r="E102" s="610"/>
      <c r="F102" s="413" t="s">
        <v>96</v>
      </c>
      <c r="G102" s="413"/>
      <c r="H102" s="413"/>
      <c r="I102" s="414" t="n">
        <f aca="false">J102+K102+L102+O102</f>
        <v>818</v>
      </c>
      <c r="J102" s="414" t="n">
        <f aca="false">J122</f>
        <v>0</v>
      </c>
      <c r="K102" s="414" t="n">
        <f aca="false">K122</f>
        <v>0</v>
      </c>
      <c r="L102" s="414" t="n">
        <f aca="false">L122</f>
        <v>0</v>
      </c>
      <c r="M102" s="453"/>
      <c r="N102" s="454"/>
      <c r="O102" s="612" t="n">
        <f aca="false">O122</f>
        <v>818</v>
      </c>
    </row>
    <row r="103" customFormat="false" ht="19.5" hidden="true" customHeight="true" outlineLevel="0" collapsed="false">
      <c r="A103" s="384"/>
      <c r="B103" s="40"/>
      <c r="C103" s="394" t="n">
        <v>41640</v>
      </c>
      <c r="D103" s="394" t="n">
        <v>42004</v>
      </c>
      <c r="E103" s="610"/>
      <c r="F103" s="413" t="s">
        <v>97</v>
      </c>
      <c r="G103" s="413"/>
      <c r="H103" s="413"/>
      <c r="I103" s="414" t="n">
        <f aca="false">J103+K103+L103+O103</f>
        <v>213.1</v>
      </c>
      <c r="J103" s="414" t="n">
        <f aca="false">J123</f>
        <v>0</v>
      </c>
      <c r="K103" s="414" t="n">
        <f aca="false">K123</f>
        <v>0</v>
      </c>
      <c r="L103" s="414" t="n">
        <f aca="false">L123</f>
        <v>0</v>
      </c>
      <c r="M103" s="451"/>
      <c r="N103" s="452"/>
      <c r="O103" s="612" t="n">
        <f aca="false">O123</f>
        <v>213.1</v>
      </c>
    </row>
    <row r="104" customFormat="false" ht="19.5" hidden="true" customHeight="true" outlineLevel="0" collapsed="false">
      <c r="A104" s="384"/>
      <c r="B104" s="40"/>
      <c r="C104" s="394"/>
      <c r="D104" s="394"/>
      <c r="E104" s="44"/>
      <c r="F104" s="455" t="s">
        <v>62</v>
      </c>
      <c r="G104" s="455"/>
      <c r="H104" s="455"/>
      <c r="I104" s="414" t="n">
        <f aca="false">J104+K104+L104+O104</f>
        <v>282.2</v>
      </c>
      <c r="J104" s="414" t="n">
        <f aca="false">J124</f>
        <v>0</v>
      </c>
      <c r="K104" s="414" t="n">
        <f aca="false">K124</f>
        <v>0</v>
      </c>
      <c r="L104" s="414" t="n">
        <f aca="false">L124</f>
        <v>0</v>
      </c>
      <c r="M104" s="456"/>
      <c r="N104" s="457"/>
      <c r="O104" s="612" t="n">
        <f aca="false">O124+M110</f>
        <v>282.2</v>
      </c>
    </row>
    <row r="105" customFormat="false" ht="18" hidden="true" customHeight="true" outlineLevel="0" collapsed="false">
      <c r="A105" s="459" t="s">
        <v>110</v>
      </c>
      <c r="B105" s="459"/>
      <c r="C105" s="460" t="n">
        <v>41640</v>
      </c>
      <c r="D105" s="460" t="n">
        <v>42735</v>
      </c>
      <c r="E105" s="459"/>
      <c r="F105" s="429" t="n">
        <f aca="false">I100+I95++++++F93</f>
        <v>3514.4</v>
      </c>
      <c r="G105" s="429"/>
      <c r="H105" s="429"/>
      <c r="I105" s="429"/>
      <c r="J105" s="430" t="n">
        <f aca="false">J100+J95+J93</f>
        <v>0</v>
      </c>
      <c r="K105" s="430" t="n">
        <f aca="false">K100+K95+K93</f>
        <v>0</v>
      </c>
      <c r="L105" s="430" t="n">
        <f aca="false">L100+L95+L93</f>
        <v>0</v>
      </c>
      <c r="M105" s="429" t="n">
        <f aca="false">O100+O95+M93</f>
        <v>3514.4</v>
      </c>
      <c r="N105" s="429"/>
      <c r="O105" s="429"/>
    </row>
    <row r="106" customFormat="false" ht="15.75" hidden="true" customHeight="true" outlineLevel="0" collapsed="false">
      <c r="A106" s="289" t="s">
        <v>269</v>
      </c>
      <c r="B106" s="40" t="s">
        <v>67</v>
      </c>
      <c r="C106" s="394" t="n">
        <v>41640</v>
      </c>
      <c r="D106" s="394" t="n">
        <v>42004</v>
      </c>
      <c r="E106" s="289" t="s">
        <v>237</v>
      </c>
      <c r="F106" s="441" t="n">
        <f aca="false">J106+K106+L106+M106</f>
        <v>141.8</v>
      </c>
      <c r="G106" s="441"/>
      <c r="H106" s="441"/>
      <c r="I106" s="441"/>
      <c r="J106" s="446" t="n">
        <v>0</v>
      </c>
      <c r="K106" s="446" t="n">
        <v>0</v>
      </c>
      <c r="L106" s="446" t="n">
        <v>0</v>
      </c>
      <c r="M106" s="446" t="n">
        <v>141.8</v>
      </c>
      <c r="N106" s="446"/>
      <c r="O106" s="446"/>
    </row>
    <row r="107" customFormat="false" ht="330.75" hidden="true" customHeight="false" outlineLevel="0" collapsed="false">
      <c r="A107" s="289" t="s">
        <v>271</v>
      </c>
      <c r="B107" s="40"/>
      <c r="C107" s="394"/>
      <c r="D107" s="394"/>
      <c r="E107" s="44" t="s">
        <v>238</v>
      </c>
      <c r="F107" s="441"/>
      <c r="G107" s="441"/>
      <c r="H107" s="441"/>
      <c r="I107" s="441"/>
      <c r="J107" s="446"/>
      <c r="K107" s="446"/>
      <c r="L107" s="446"/>
      <c r="M107" s="446"/>
      <c r="N107" s="446"/>
      <c r="O107" s="446"/>
    </row>
    <row r="108" customFormat="false" ht="15.75" hidden="true" customHeight="false" outlineLevel="0" collapsed="false">
      <c r="A108" s="461"/>
      <c r="B108" s="40"/>
      <c r="C108" s="394" t="n">
        <v>41640</v>
      </c>
      <c r="D108" s="394" t="n">
        <v>42004</v>
      </c>
      <c r="E108" s="289" t="s">
        <v>239</v>
      </c>
      <c r="F108" s="441" t="n">
        <f aca="false">J108+K108+L108+M108</f>
        <v>360.5</v>
      </c>
      <c r="G108" s="441"/>
      <c r="H108" s="441"/>
      <c r="I108" s="441"/>
      <c r="J108" s="446" t="n">
        <v>0</v>
      </c>
      <c r="K108" s="446" t="n">
        <v>0</v>
      </c>
      <c r="L108" s="446" t="n">
        <v>0</v>
      </c>
      <c r="M108" s="446" t="n">
        <v>360.5</v>
      </c>
      <c r="N108" s="446"/>
      <c r="O108" s="446"/>
    </row>
    <row r="109" customFormat="false" ht="15.75" hidden="true" customHeight="false" outlineLevel="0" collapsed="false">
      <c r="A109" s="461"/>
      <c r="B109" s="40"/>
      <c r="C109" s="394"/>
      <c r="D109" s="394"/>
      <c r="E109" s="44" t="s">
        <v>238</v>
      </c>
      <c r="F109" s="441"/>
      <c r="G109" s="441"/>
      <c r="H109" s="441"/>
      <c r="I109" s="441"/>
      <c r="J109" s="446"/>
      <c r="K109" s="446"/>
      <c r="L109" s="446"/>
      <c r="M109" s="446"/>
      <c r="N109" s="446"/>
      <c r="O109" s="446"/>
    </row>
    <row r="110" customFormat="false" ht="15.75" hidden="true" customHeight="false" outlineLevel="0" collapsed="false">
      <c r="A110" s="461"/>
      <c r="B110" s="40"/>
      <c r="C110" s="394" t="n">
        <v>41640</v>
      </c>
      <c r="D110" s="394" t="n">
        <v>42004</v>
      </c>
      <c r="E110" s="289" t="s">
        <v>240</v>
      </c>
      <c r="F110" s="441" t="n">
        <f aca="false">J110+K110+L110+M110</f>
        <v>282.2</v>
      </c>
      <c r="G110" s="441"/>
      <c r="H110" s="441"/>
      <c r="I110" s="441"/>
      <c r="J110" s="446" t="n">
        <v>0</v>
      </c>
      <c r="K110" s="446" t="n">
        <v>0</v>
      </c>
      <c r="L110" s="446" t="n">
        <v>0</v>
      </c>
      <c r="M110" s="446" t="n">
        <v>282.2</v>
      </c>
      <c r="N110" s="446"/>
      <c r="O110" s="446"/>
    </row>
    <row r="111" customFormat="false" ht="15.75" hidden="true" customHeight="false" outlineLevel="0" collapsed="false">
      <c r="A111" s="215"/>
      <c r="B111" s="40"/>
      <c r="C111" s="394"/>
      <c r="D111" s="394"/>
      <c r="E111" s="44" t="s">
        <v>238</v>
      </c>
      <c r="F111" s="441"/>
      <c r="G111" s="441"/>
      <c r="H111" s="441"/>
      <c r="I111" s="441"/>
      <c r="J111" s="446"/>
      <c r="K111" s="446"/>
      <c r="L111" s="446"/>
      <c r="M111" s="446"/>
      <c r="N111" s="446"/>
      <c r="O111" s="446"/>
    </row>
    <row r="112" customFormat="false" ht="18" hidden="true" customHeight="true" outlineLevel="0" collapsed="false">
      <c r="A112" s="44" t="s">
        <v>110</v>
      </c>
      <c r="B112" s="44"/>
      <c r="C112" s="442" t="n">
        <v>41640</v>
      </c>
      <c r="D112" s="442" t="n">
        <v>42735</v>
      </c>
      <c r="E112" s="44"/>
      <c r="F112" s="429" t="n">
        <f aca="false">SUM(F106:F111)</f>
        <v>784.5</v>
      </c>
      <c r="G112" s="429"/>
      <c r="H112" s="429"/>
      <c r="I112" s="429"/>
      <c r="J112" s="430" t="n">
        <f aca="false">SUM(J106:J111)</f>
        <v>0</v>
      </c>
      <c r="K112" s="430" t="n">
        <f aca="false">SUM(K106:K111)</f>
        <v>0</v>
      </c>
      <c r="L112" s="430" t="n">
        <f aca="false">SUM(L106:L111)</f>
        <v>0</v>
      </c>
      <c r="M112" s="429" t="n">
        <f aca="false">SUM(M106:M111)</f>
        <v>784.5</v>
      </c>
      <c r="N112" s="429"/>
      <c r="O112" s="429"/>
    </row>
    <row r="113" customFormat="false" ht="47.25" hidden="true" customHeight="false" outlineLevel="0" collapsed="false">
      <c r="A113" s="289" t="s">
        <v>445</v>
      </c>
      <c r="B113" s="40"/>
      <c r="C113" s="394" t="n">
        <v>41640</v>
      </c>
      <c r="D113" s="394" t="n">
        <v>42004</v>
      </c>
      <c r="E113" s="289" t="s">
        <v>237</v>
      </c>
      <c r="F113" s="441" t="n">
        <f aca="false">J113+K113+L113+M113</f>
        <v>0</v>
      </c>
      <c r="G113" s="441"/>
      <c r="H113" s="441"/>
      <c r="I113" s="441"/>
      <c r="J113" s="446" t="n">
        <v>0</v>
      </c>
      <c r="K113" s="446" t="n">
        <v>0</v>
      </c>
      <c r="L113" s="446" t="n">
        <v>0</v>
      </c>
      <c r="M113" s="469" t="n">
        <v>0</v>
      </c>
      <c r="N113" s="469"/>
      <c r="O113" s="469"/>
    </row>
    <row r="114" customFormat="false" ht="85.5" hidden="true" customHeight="true" outlineLevel="0" collapsed="false">
      <c r="A114" s="289" t="s">
        <v>446</v>
      </c>
      <c r="B114" s="40"/>
      <c r="C114" s="394"/>
      <c r="D114" s="394"/>
      <c r="E114" s="44" t="s">
        <v>238</v>
      </c>
      <c r="F114" s="441"/>
      <c r="G114" s="441"/>
      <c r="H114" s="441"/>
      <c r="I114" s="441"/>
      <c r="J114" s="446"/>
      <c r="K114" s="446"/>
      <c r="L114" s="446"/>
      <c r="M114" s="469"/>
      <c r="N114" s="469"/>
      <c r="O114" s="469"/>
    </row>
    <row r="115" customFormat="false" ht="19.5" hidden="true" customHeight="true" outlineLevel="0" collapsed="false">
      <c r="A115" s="461"/>
      <c r="B115" s="40" t="s">
        <v>114</v>
      </c>
      <c r="C115" s="394" t="n">
        <v>41640</v>
      </c>
      <c r="D115" s="394" t="n">
        <v>42004</v>
      </c>
      <c r="E115" s="289" t="s">
        <v>239</v>
      </c>
      <c r="F115" s="449"/>
      <c r="G115" s="450" t="s">
        <v>444</v>
      </c>
      <c r="H115" s="450"/>
      <c r="I115" s="429" t="n">
        <f aca="false">I116+I117+I118+I119</f>
        <v>1472.8</v>
      </c>
      <c r="J115" s="611" t="n">
        <v>0</v>
      </c>
      <c r="K115" s="448" t="n">
        <v>0</v>
      </c>
      <c r="L115" s="449" t="n">
        <v>0</v>
      </c>
      <c r="M115" s="462"/>
      <c r="N115" s="463"/>
      <c r="O115" s="613" t="n">
        <f aca="false">O116+O117+O118+O119</f>
        <v>1472.8</v>
      </c>
    </row>
    <row r="116" customFormat="false" ht="19.5" hidden="true" customHeight="true" outlineLevel="0" collapsed="false">
      <c r="A116" s="461"/>
      <c r="B116" s="40"/>
      <c r="C116" s="394"/>
      <c r="D116" s="394"/>
      <c r="E116" s="289"/>
      <c r="F116" s="432" t="s">
        <v>95</v>
      </c>
      <c r="G116" s="432"/>
      <c r="H116" s="432"/>
      <c r="I116" s="464" t="n">
        <f aca="false">J116+K116++L116+O116</f>
        <v>278.2</v>
      </c>
      <c r="J116" s="446" t="n">
        <v>0</v>
      </c>
      <c r="K116" s="446" t="n">
        <v>0</v>
      </c>
      <c r="L116" s="446" t="n">
        <v>0</v>
      </c>
      <c r="M116" s="465" t="s">
        <v>95</v>
      </c>
      <c r="N116" s="466"/>
      <c r="O116" s="466" t="n">
        <v>278.2</v>
      </c>
    </row>
    <row r="117" customFormat="false" ht="19.5" hidden="true" customHeight="true" outlineLevel="0" collapsed="false">
      <c r="A117" s="461"/>
      <c r="B117" s="40"/>
      <c r="C117" s="394"/>
      <c r="D117" s="394"/>
      <c r="E117" s="289"/>
      <c r="F117" s="432" t="s">
        <v>96</v>
      </c>
      <c r="G117" s="432"/>
      <c r="H117" s="432"/>
      <c r="I117" s="441" t="n">
        <f aca="false">J117+K117++L117+O117</f>
        <v>993.7</v>
      </c>
      <c r="J117" s="446" t="n">
        <v>0</v>
      </c>
      <c r="K117" s="446" t="n">
        <v>0</v>
      </c>
      <c r="L117" s="446" t="n">
        <v>0</v>
      </c>
      <c r="M117" s="467" t="s">
        <v>96</v>
      </c>
      <c r="N117" s="446"/>
      <c r="O117" s="446" t="n">
        <v>993.7</v>
      </c>
    </row>
    <row r="118" customFormat="false" ht="19.5" hidden="true" customHeight="true" outlineLevel="0" collapsed="false">
      <c r="A118" s="461"/>
      <c r="B118" s="40"/>
      <c r="C118" s="394"/>
      <c r="D118" s="394"/>
      <c r="E118" s="289"/>
      <c r="F118" s="432" t="s">
        <v>97</v>
      </c>
      <c r="G118" s="432"/>
      <c r="H118" s="432"/>
      <c r="I118" s="464" t="n">
        <f aca="false">J118+K118++L118+O118</f>
        <v>200.9</v>
      </c>
      <c r="J118" s="446" t="n">
        <v>0</v>
      </c>
      <c r="K118" s="446" t="n">
        <v>0</v>
      </c>
      <c r="L118" s="446" t="n">
        <v>0</v>
      </c>
      <c r="M118" s="467" t="s">
        <v>97</v>
      </c>
      <c r="N118" s="446"/>
      <c r="O118" s="446" t="n">
        <v>200.9</v>
      </c>
    </row>
    <row r="119" customFormat="false" ht="19.5" hidden="true" customHeight="true" outlineLevel="0" collapsed="false">
      <c r="A119" s="461"/>
      <c r="B119" s="40"/>
      <c r="C119" s="394"/>
      <c r="D119" s="394"/>
      <c r="E119" s="44" t="s">
        <v>238</v>
      </c>
      <c r="F119" s="468" t="s">
        <v>62</v>
      </c>
      <c r="G119" s="468"/>
      <c r="H119" s="468"/>
      <c r="I119" s="441" t="n">
        <f aca="false">J119+K119++L119+O119</f>
        <v>0</v>
      </c>
      <c r="J119" s="469" t="n">
        <v>0</v>
      </c>
      <c r="K119" s="469" t="n">
        <v>0</v>
      </c>
      <c r="L119" s="469" t="n">
        <v>0</v>
      </c>
      <c r="M119" s="470" t="s">
        <v>62</v>
      </c>
      <c r="N119" s="469"/>
      <c r="O119" s="469" t="n">
        <v>0</v>
      </c>
    </row>
    <row r="120" customFormat="false" ht="19.5" hidden="true" customHeight="true" outlineLevel="0" collapsed="false">
      <c r="A120" s="461"/>
      <c r="B120" s="40"/>
      <c r="C120" s="458"/>
      <c r="D120" s="458"/>
      <c r="E120" s="196" t="s">
        <v>475</v>
      </c>
      <c r="F120" s="614" t="s">
        <v>444</v>
      </c>
      <c r="G120" s="614"/>
      <c r="H120" s="614"/>
      <c r="I120" s="429" t="n">
        <f aca="false">I121+I122+I123+I124</f>
        <v>1257.1</v>
      </c>
      <c r="J120" s="429" t="n">
        <f aca="false">J121+J122+J123</f>
        <v>0</v>
      </c>
      <c r="K120" s="429" t="n">
        <f aca="false">K121+K122+K123</f>
        <v>0</v>
      </c>
      <c r="L120" s="429" t="n">
        <f aca="false">L121+L122+L123</f>
        <v>0</v>
      </c>
      <c r="M120" s="463"/>
      <c r="N120" s="463"/>
      <c r="O120" s="613" t="n">
        <f aca="false">O121+O122+O123+O124</f>
        <v>1257.1</v>
      </c>
    </row>
    <row r="121" customFormat="false" ht="19.5" hidden="true" customHeight="true" outlineLevel="0" collapsed="false">
      <c r="A121" s="461"/>
      <c r="B121" s="40"/>
      <c r="C121" s="458"/>
      <c r="D121" s="458"/>
      <c r="E121" s="196"/>
      <c r="F121" s="432" t="s">
        <v>95</v>
      </c>
      <c r="G121" s="432"/>
      <c r="H121" s="432"/>
      <c r="I121" s="472" t="n">
        <f aca="false">J121+K121+L121++O121</f>
        <v>226</v>
      </c>
      <c r="J121" s="469" t="n">
        <v>0</v>
      </c>
      <c r="K121" s="469" t="n">
        <v>0</v>
      </c>
      <c r="L121" s="469" t="n">
        <v>0</v>
      </c>
      <c r="M121" s="467" t="s">
        <v>95</v>
      </c>
      <c r="N121" s="446"/>
      <c r="O121" s="446" t="n">
        <v>226</v>
      </c>
    </row>
    <row r="122" customFormat="false" ht="19.5" hidden="true" customHeight="true" outlineLevel="0" collapsed="false">
      <c r="A122" s="461"/>
      <c r="B122" s="40"/>
      <c r="C122" s="458"/>
      <c r="D122" s="458"/>
      <c r="E122" s="196"/>
      <c r="F122" s="432" t="s">
        <v>96</v>
      </c>
      <c r="G122" s="432"/>
      <c r="H122" s="432"/>
      <c r="I122" s="464" t="n">
        <f aca="false">J122+K122+L122++O122</f>
        <v>818</v>
      </c>
      <c r="J122" s="446" t="n">
        <v>0</v>
      </c>
      <c r="K122" s="446" t="n">
        <v>0</v>
      </c>
      <c r="L122" s="446" t="n">
        <v>0</v>
      </c>
      <c r="M122" s="467" t="s">
        <v>96</v>
      </c>
      <c r="N122" s="446"/>
      <c r="O122" s="446" t="n">
        <v>818</v>
      </c>
    </row>
    <row r="123" customFormat="false" ht="19.5" hidden="true" customHeight="true" outlineLevel="0" collapsed="false">
      <c r="A123" s="461"/>
      <c r="B123" s="40"/>
      <c r="C123" s="394" t="n">
        <v>41640</v>
      </c>
      <c r="D123" s="394" t="n">
        <v>42004</v>
      </c>
      <c r="E123" s="196"/>
      <c r="F123" s="432" t="s">
        <v>97</v>
      </c>
      <c r="G123" s="432"/>
      <c r="H123" s="432"/>
      <c r="I123" s="472" t="n">
        <f aca="false">J123+K123+L123++O123</f>
        <v>213.1</v>
      </c>
      <c r="J123" s="446" t="n">
        <v>0</v>
      </c>
      <c r="K123" s="446" t="n">
        <v>0</v>
      </c>
      <c r="L123" s="446" t="n">
        <v>0</v>
      </c>
      <c r="M123" s="467" t="s">
        <v>97</v>
      </c>
      <c r="N123" s="446"/>
      <c r="O123" s="446" t="n">
        <v>213.1</v>
      </c>
    </row>
    <row r="124" customFormat="false" ht="19.5" hidden="true" customHeight="true" outlineLevel="0" collapsed="false">
      <c r="A124" s="461"/>
      <c r="B124" s="40"/>
      <c r="C124" s="394"/>
      <c r="D124" s="394"/>
      <c r="E124" s="196"/>
      <c r="F124" s="468" t="s">
        <v>62</v>
      </c>
      <c r="G124" s="468"/>
      <c r="H124" s="468"/>
      <c r="I124" s="464" t="n">
        <f aca="false">J124+K124+L124++O124</f>
        <v>0</v>
      </c>
      <c r="J124" s="466" t="n">
        <v>0</v>
      </c>
      <c r="K124" s="466" t="n">
        <v>0</v>
      </c>
      <c r="L124" s="466" t="n">
        <v>0</v>
      </c>
      <c r="M124" s="467" t="s">
        <v>62</v>
      </c>
      <c r="N124" s="446"/>
      <c r="O124" s="465" t="n">
        <v>0</v>
      </c>
    </row>
    <row r="125" customFormat="false" ht="18.75" hidden="true" customHeight="false" outlineLevel="0" collapsed="false">
      <c r="A125" s="45" t="s">
        <v>110</v>
      </c>
      <c r="B125" s="44"/>
      <c r="C125" s="442" t="n">
        <v>41640</v>
      </c>
      <c r="D125" s="442" t="n">
        <v>42735</v>
      </c>
      <c r="E125" s="44"/>
      <c r="F125" s="429" t="n">
        <f aca="false">I120+I115+F113</f>
        <v>2729.9</v>
      </c>
      <c r="G125" s="429"/>
      <c r="H125" s="429"/>
      <c r="I125" s="429"/>
      <c r="J125" s="430" t="n">
        <f aca="false">J113+J115+J120</f>
        <v>0</v>
      </c>
      <c r="K125" s="430" t="n">
        <f aca="false">K113+K115+K120</f>
        <v>0</v>
      </c>
      <c r="L125" s="430" t="n">
        <f aca="false">L113+L115+L120</f>
        <v>0</v>
      </c>
      <c r="M125" s="429" t="n">
        <f aca="false">O120+O115+M113</f>
        <v>2729.9</v>
      </c>
      <c r="N125" s="429"/>
      <c r="O125" s="429"/>
    </row>
    <row r="126" customFormat="false" ht="15.75" hidden="true" customHeight="true" outlineLevel="0" collapsed="false">
      <c r="A126" s="289" t="s">
        <v>69</v>
      </c>
      <c r="B126" s="40" t="s">
        <v>447</v>
      </c>
      <c r="C126" s="394" t="n">
        <v>41640</v>
      </c>
      <c r="D126" s="394" t="n">
        <v>42004</v>
      </c>
      <c r="E126" s="289" t="s">
        <v>237</v>
      </c>
      <c r="F126" s="414" t="n">
        <f aca="false">F133</f>
        <v>832.375</v>
      </c>
      <c r="G126" s="414"/>
      <c r="H126" s="414"/>
      <c r="I126" s="414"/>
      <c r="J126" s="414" t="n">
        <f aca="false">J133</f>
        <v>0</v>
      </c>
      <c r="K126" s="414" t="n">
        <f aca="false">K133</f>
        <v>0</v>
      </c>
      <c r="L126" s="414" t="n">
        <f aca="false">L133</f>
        <v>0</v>
      </c>
      <c r="M126" s="615" t="n">
        <f aca="false">M133</f>
        <v>832.375</v>
      </c>
      <c r="N126" s="615"/>
      <c r="O126" s="615"/>
    </row>
    <row r="127" customFormat="false" ht="79.5" hidden="true" customHeight="true" outlineLevel="0" collapsed="false">
      <c r="A127" s="157" t="s">
        <v>71</v>
      </c>
      <c r="B127" s="40"/>
      <c r="C127" s="394"/>
      <c r="D127" s="394"/>
      <c r="E127" s="44" t="s">
        <v>238</v>
      </c>
      <c r="F127" s="414"/>
      <c r="G127" s="414"/>
      <c r="H127" s="414"/>
      <c r="I127" s="414"/>
      <c r="J127" s="414"/>
      <c r="K127" s="414"/>
      <c r="L127" s="414"/>
      <c r="M127" s="615"/>
      <c r="N127" s="615"/>
      <c r="O127" s="615"/>
    </row>
    <row r="128" customFormat="false" ht="15.75" hidden="true" customHeight="false" outlineLevel="0" collapsed="false">
      <c r="A128" s="157"/>
      <c r="B128" s="40"/>
      <c r="C128" s="394" t="n">
        <v>41640</v>
      </c>
      <c r="D128" s="394" t="n">
        <v>42004</v>
      </c>
      <c r="E128" s="289" t="s">
        <v>239</v>
      </c>
      <c r="F128" s="414" t="n">
        <f aca="false">F135</f>
        <v>1057.2</v>
      </c>
      <c r="G128" s="414"/>
      <c r="H128" s="414"/>
      <c r="I128" s="414"/>
      <c r="J128" s="414" t="n">
        <f aca="false">J135</f>
        <v>0</v>
      </c>
      <c r="K128" s="414" t="n">
        <f aca="false">K135</f>
        <v>0</v>
      </c>
      <c r="L128" s="414" t="n">
        <f aca="false">L135</f>
        <v>0</v>
      </c>
      <c r="M128" s="414" t="n">
        <f aca="false">M135</f>
        <v>1057.2</v>
      </c>
      <c r="N128" s="414"/>
      <c r="O128" s="414"/>
    </row>
    <row r="129" customFormat="false" ht="15.75" hidden="true" customHeight="false" outlineLevel="0" collapsed="false">
      <c r="A129" s="157"/>
      <c r="B129" s="40"/>
      <c r="C129" s="394"/>
      <c r="D129" s="394"/>
      <c r="E129" s="44" t="s">
        <v>238</v>
      </c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</row>
    <row r="130" customFormat="false" ht="15.75" hidden="true" customHeight="false" outlineLevel="0" collapsed="false">
      <c r="A130" s="157"/>
      <c r="B130" s="40"/>
      <c r="C130" s="394" t="n">
        <v>41640</v>
      </c>
      <c r="D130" s="394" t="n">
        <v>42004</v>
      </c>
      <c r="E130" s="289" t="s">
        <v>240</v>
      </c>
      <c r="F130" s="414" t="n">
        <f aca="false">F137</f>
        <v>1013.1</v>
      </c>
      <c r="G130" s="414"/>
      <c r="H130" s="414"/>
      <c r="I130" s="414"/>
      <c r="J130" s="414" t="n">
        <f aca="false">J137</f>
        <v>0</v>
      </c>
      <c r="K130" s="414" t="n">
        <f aca="false">K137</f>
        <v>0</v>
      </c>
      <c r="L130" s="414" t="n">
        <f aca="false">L137</f>
        <v>0</v>
      </c>
      <c r="M130" s="414" t="n">
        <f aca="false">M137</f>
        <v>1013.1</v>
      </c>
      <c r="N130" s="414"/>
      <c r="O130" s="414"/>
    </row>
    <row r="131" customFormat="false" ht="15.75" hidden="true" customHeight="false" outlineLevel="0" collapsed="false">
      <c r="A131" s="215"/>
      <c r="B131" s="40"/>
      <c r="C131" s="394"/>
      <c r="D131" s="394"/>
      <c r="E131" s="44" t="s">
        <v>238</v>
      </c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</row>
    <row r="132" customFormat="false" ht="18" hidden="true" customHeight="true" outlineLevel="0" collapsed="false">
      <c r="A132" s="44" t="s">
        <v>94</v>
      </c>
      <c r="B132" s="44"/>
      <c r="C132" s="442" t="n">
        <v>41640</v>
      </c>
      <c r="D132" s="442" t="n">
        <v>42735</v>
      </c>
      <c r="E132" s="44"/>
      <c r="F132" s="429" t="n">
        <f aca="false">SUM(F126:F131)</f>
        <v>2902.675</v>
      </c>
      <c r="G132" s="429"/>
      <c r="H132" s="429"/>
      <c r="I132" s="429"/>
      <c r="J132" s="430" t="n">
        <f aca="false">SUM(J126:J131)</f>
        <v>0</v>
      </c>
      <c r="K132" s="430" t="n">
        <f aca="false">SUM(K126:K131)</f>
        <v>0</v>
      </c>
      <c r="L132" s="430" t="n">
        <f aca="false">SUM(L126:L131)</f>
        <v>0</v>
      </c>
      <c r="M132" s="429" t="n">
        <f aca="false">SUM(M126:M131)</f>
        <v>2902.675</v>
      </c>
      <c r="N132" s="429"/>
      <c r="O132" s="429"/>
    </row>
    <row r="133" customFormat="false" ht="31.5" hidden="true" customHeight="true" outlineLevel="0" collapsed="false">
      <c r="A133" s="289" t="s">
        <v>72</v>
      </c>
      <c r="B133" s="40" t="s">
        <v>447</v>
      </c>
      <c r="C133" s="394" t="n">
        <v>41640</v>
      </c>
      <c r="D133" s="394" t="n">
        <v>42004</v>
      </c>
      <c r="E133" s="289" t="s">
        <v>237</v>
      </c>
      <c r="F133" s="441" t="n">
        <f aca="false">J133+K133+L133+M133</f>
        <v>832.375</v>
      </c>
      <c r="G133" s="441"/>
      <c r="H133" s="441"/>
      <c r="I133" s="441"/>
      <c r="J133" s="473" t="n">
        <v>0</v>
      </c>
      <c r="K133" s="473" t="n">
        <v>0</v>
      </c>
      <c r="L133" s="473" t="n">
        <v>0</v>
      </c>
      <c r="M133" s="446" t="n">
        <v>832.375</v>
      </c>
      <c r="N133" s="446"/>
      <c r="O133" s="446"/>
    </row>
    <row r="134" customFormat="false" ht="189" hidden="true" customHeight="false" outlineLevel="0" collapsed="false">
      <c r="A134" s="289" t="s">
        <v>448</v>
      </c>
      <c r="B134" s="40"/>
      <c r="C134" s="394"/>
      <c r="D134" s="394"/>
      <c r="E134" s="44" t="s">
        <v>238</v>
      </c>
      <c r="F134" s="441"/>
      <c r="G134" s="441"/>
      <c r="H134" s="441"/>
      <c r="I134" s="441"/>
      <c r="J134" s="473"/>
      <c r="K134" s="473"/>
      <c r="L134" s="473"/>
      <c r="M134" s="446"/>
      <c r="N134" s="446"/>
      <c r="O134" s="446"/>
    </row>
    <row r="135" customFormat="false" ht="15.75" hidden="true" customHeight="false" outlineLevel="0" collapsed="false">
      <c r="A135" s="461"/>
      <c r="B135" s="40"/>
      <c r="C135" s="394" t="n">
        <v>41640</v>
      </c>
      <c r="D135" s="394" t="n">
        <v>42004</v>
      </c>
      <c r="E135" s="289" t="s">
        <v>239</v>
      </c>
      <c r="F135" s="441" t="n">
        <f aca="false">J135+K135+L135+M135</f>
        <v>1057.2</v>
      </c>
      <c r="G135" s="441"/>
      <c r="H135" s="441"/>
      <c r="I135" s="441"/>
      <c r="J135" s="473" t="n">
        <v>0</v>
      </c>
      <c r="K135" s="473" t="n">
        <v>0</v>
      </c>
      <c r="L135" s="473" t="n">
        <v>0</v>
      </c>
      <c r="M135" s="446" t="n">
        <v>1057.2</v>
      </c>
      <c r="N135" s="446"/>
      <c r="O135" s="446"/>
    </row>
    <row r="136" customFormat="false" ht="15.75" hidden="true" customHeight="false" outlineLevel="0" collapsed="false">
      <c r="A136" s="461"/>
      <c r="B136" s="40"/>
      <c r="C136" s="394"/>
      <c r="D136" s="394"/>
      <c r="E136" s="44" t="s">
        <v>238</v>
      </c>
      <c r="F136" s="441"/>
      <c r="G136" s="441"/>
      <c r="H136" s="441"/>
      <c r="I136" s="441"/>
      <c r="J136" s="473"/>
      <c r="K136" s="473"/>
      <c r="L136" s="473"/>
      <c r="M136" s="446"/>
      <c r="N136" s="446"/>
      <c r="O136" s="446"/>
    </row>
    <row r="137" customFormat="false" ht="15.75" hidden="true" customHeight="false" outlineLevel="0" collapsed="false">
      <c r="A137" s="461"/>
      <c r="B137" s="40"/>
      <c r="C137" s="394" t="n">
        <v>41640</v>
      </c>
      <c r="D137" s="394" t="n">
        <v>42004</v>
      </c>
      <c r="E137" s="289" t="s">
        <v>240</v>
      </c>
      <c r="F137" s="441" t="n">
        <f aca="false">J137+K137+L137+M137</f>
        <v>1013.1</v>
      </c>
      <c r="G137" s="441"/>
      <c r="H137" s="441"/>
      <c r="I137" s="441"/>
      <c r="J137" s="473" t="n">
        <v>0</v>
      </c>
      <c r="K137" s="473" t="n">
        <v>0</v>
      </c>
      <c r="L137" s="473" t="n">
        <v>0</v>
      </c>
      <c r="M137" s="446" t="n">
        <v>1013.1</v>
      </c>
      <c r="N137" s="446"/>
      <c r="O137" s="446"/>
    </row>
    <row r="138" customFormat="false" ht="15.75" hidden="true" customHeight="false" outlineLevel="0" collapsed="false">
      <c r="A138" s="215"/>
      <c r="B138" s="40"/>
      <c r="C138" s="394"/>
      <c r="D138" s="394"/>
      <c r="E138" s="44" t="s">
        <v>238</v>
      </c>
      <c r="F138" s="441"/>
      <c r="G138" s="441"/>
      <c r="H138" s="441"/>
      <c r="I138" s="441"/>
      <c r="J138" s="473"/>
      <c r="K138" s="473"/>
      <c r="L138" s="473"/>
      <c r="M138" s="446"/>
      <c r="N138" s="446"/>
      <c r="O138" s="446"/>
    </row>
    <row r="139" customFormat="false" ht="18" hidden="true" customHeight="true" outlineLevel="0" collapsed="false">
      <c r="A139" s="44" t="s">
        <v>94</v>
      </c>
      <c r="B139" s="44"/>
      <c r="C139" s="442" t="n">
        <v>41640</v>
      </c>
      <c r="D139" s="442" t="n">
        <v>42735</v>
      </c>
      <c r="E139" s="44"/>
      <c r="F139" s="429" t="n">
        <f aca="false">SUM(F133:F138)</f>
        <v>2902.675</v>
      </c>
      <c r="G139" s="429"/>
      <c r="H139" s="429"/>
      <c r="I139" s="429"/>
      <c r="J139" s="430"/>
      <c r="K139" s="430"/>
      <c r="L139" s="430"/>
      <c r="M139" s="429" t="n">
        <f aca="false">SUM(M133:M138)</f>
        <v>2902.675</v>
      </c>
      <c r="N139" s="429"/>
      <c r="O139" s="429"/>
    </row>
    <row r="140" customFormat="false" ht="15.75" hidden="true" customHeight="false" outlineLevel="0" collapsed="false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customFormat="false" ht="15.75" hidden="true" customHeight="false" outlineLevel="0" collapsed="false">
      <c r="A141" s="383"/>
    </row>
    <row r="142" customFormat="false" ht="15.75" hidden="true" customHeight="false" outlineLevel="0" collapsed="false">
      <c r="A142" s="392" t="s">
        <v>118</v>
      </c>
      <c r="B142" s="392"/>
      <c r="C142" s="392"/>
      <c r="D142" s="392"/>
      <c r="E142" s="392"/>
      <c r="F142" s="392"/>
      <c r="G142" s="392"/>
    </row>
    <row r="143" customFormat="false" ht="15.75" hidden="true" customHeight="false" outlineLevel="0" collapsed="false">
      <c r="A143" s="392" t="s">
        <v>119</v>
      </c>
      <c r="B143" s="392"/>
      <c r="C143" s="392"/>
      <c r="D143" s="392"/>
      <c r="E143" s="392"/>
      <c r="F143" s="392"/>
      <c r="G143" s="392"/>
    </row>
    <row r="144" customFormat="false" ht="15.75" hidden="true" customHeight="false" outlineLevel="0" collapsed="false">
      <c r="A144" s="392" t="s">
        <v>120</v>
      </c>
      <c r="B144" s="392"/>
      <c r="C144" s="392"/>
      <c r="D144" s="392"/>
      <c r="E144" s="392"/>
      <c r="F144" s="392"/>
      <c r="G144" s="392"/>
      <c r="H144" s="392"/>
      <c r="I144" s="392"/>
    </row>
    <row r="145" customFormat="false" ht="15" hidden="true" customHeight="false" outlineLevel="0" collapsed="false">
      <c r="A145" s="616" t="s">
        <v>121</v>
      </c>
    </row>
    <row r="146" customFormat="false" ht="15" hidden="true" customHeight="false" outlineLevel="0" collapsed="false">
      <c r="A146" s="616" t="s">
        <v>122</v>
      </c>
    </row>
    <row r="147" customFormat="false" ht="15" hidden="true" customHeight="true" outlineLevel="0" collapsed="false">
      <c r="A147" s="151" t="s">
        <v>3</v>
      </c>
      <c r="B147" s="151" t="s">
        <v>123</v>
      </c>
      <c r="C147" s="152" t="s">
        <v>124</v>
      </c>
      <c r="D147" s="152"/>
      <c r="E147" s="152"/>
      <c r="F147" s="152"/>
      <c r="G147" s="152"/>
      <c r="H147" s="152"/>
      <c r="I147" s="152" t="s">
        <v>125</v>
      </c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</row>
    <row r="148" customFormat="false" ht="15" hidden="true" customHeight="true" outlineLevel="0" collapsed="false">
      <c r="A148" s="155" t="s">
        <v>9</v>
      </c>
      <c r="B148" s="155" t="s">
        <v>126</v>
      </c>
      <c r="C148" s="156" t="s">
        <v>127</v>
      </c>
      <c r="D148" s="156"/>
      <c r="E148" s="156"/>
      <c r="F148" s="156"/>
      <c r="G148" s="156"/>
      <c r="H148" s="156"/>
      <c r="I148" s="156" t="s">
        <v>128</v>
      </c>
      <c r="J148" s="156"/>
      <c r="K148" s="156"/>
      <c r="L148" s="156"/>
      <c r="M148" s="156"/>
      <c r="N148" s="156"/>
      <c r="O148" s="156"/>
      <c r="P148" s="156" t="s">
        <v>129</v>
      </c>
      <c r="Q148" s="156"/>
      <c r="R148" s="156"/>
      <c r="S148" s="156"/>
      <c r="T148" s="156"/>
      <c r="U148" s="156"/>
      <c r="V148" s="156"/>
    </row>
    <row r="149" customFormat="false" ht="15.75" hidden="true" customHeight="true" outlineLevel="0" collapsed="false">
      <c r="A149" s="461"/>
      <c r="B149" s="155" t="s">
        <v>130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61" t="s">
        <v>131</v>
      </c>
      <c r="Q149" s="161"/>
      <c r="R149" s="161"/>
      <c r="S149" s="161"/>
      <c r="T149" s="161"/>
      <c r="U149" s="161"/>
      <c r="V149" s="161"/>
    </row>
    <row r="150" customFormat="false" ht="15" hidden="true" customHeight="true" outlineLevel="0" collapsed="false">
      <c r="A150" s="461"/>
      <c r="B150" s="461"/>
      <c r="C150" s="28" t="s">
        <v>132</v>
      </c>
      <c r="D150" s="28"/>
      <c r="E150" s="28"/>
      <c r="F150" s="28"/>
      <c r="G150" s="28"/>
      <c r="H150" s="28"/>
      <c r="I150" s="28" t="s">
        <v>132</v>
      </c>
      <c r="J150" s="28"/>
      <c r="K150" s="28"/>
      <c r="L150" s="28"/>
      <c r="M150" s="28"/>
      <c r="N150" s="28"/>
      <c r="O150" s="28"/>
      <c r="P150" s="152"/>
      <c r="Q150" s="152"/>
      <c r="R150" s="152"/>
      <c r="S150" s="152"/>
      <c r="T150" s="152"/>
      <c r="U150" s="152"/>
      <c r="V150" s="152"/>
    </row>
    <row r="151" customFormat="false" ht="15.75" hidden="true" customHeight="true" outlineLevel="0" collapsed="false">
      <c r="A151" s="461"/>
      <c r="B151" s="461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61" t="s">
        <v>132</v>
      </c>
      <c r="Q151" s="161"/>
      <c r="R151" s="161"/>
      <c r="S151" s="161"/>
      <c r="T151" s="161"/>
      <c r="U151" s="161"/>
      <c r="V151" s="161"/>
    </row>
    <row r="152" customFormat="false" ht="15" hidden="true" customHeight="true" outlineLevel="0" collapsed="false">
      <c r="A152" s="461"/>
      <c r="B152" s="461"/>
      <c r="C152" s="28" t="s">
        <v>133</v>
      </c>
      <c r="D152" s="28" t="s">
        <v>134</v>
      </c>
      <c r="E152" s="28"/>
      <c r="F152" s="28" t="s">
        <v>135</v>
      </c>
      <c r="G152" s="28" t="s">
        <v>136</v>
      </c>
      <c r="H152" s="28" t="s">
        <v>137</v>
      </c>
      <c r="I152" s="28" t="s">
        <v>133</v>
      </c>
      <c r="J152" s="28"/>
      <c r="K152" s="28" t="s">
        <v>134</v>
      </c>
      <c r="L152" s="28" t="s">
        <v>135</v>
      </c>
      <c r="M152" s="28" t="s">
        <v>136</v>
      </c>
      <c r="N152" s="28" t="s">
        <v>137</v>
      </c>
      <c r="O152" s="28"/>
      <c r="P152" s="155"/>
      <c r="Q152" s="28" t="s">
        <v>134</v>
      </c>
      <c r="R152" s="28"/>
      <c r="S152" s="28" t="s">
        <v>135</v>
      </c>
      <c r="T152" s="28" t="s">
        <v>136</v>
      </c>
      <c r="U152" s="28" t="s">
        <v>137</v>
      </c>
      <c r="V152" s="28"/>
    </row>
    <row r="153" customFormat="false" ht="63.75" hidden="true" customHeight="false" outlineLevel="0" collapsed="false">
      <c r="A153" s="461"/>
      <c r="B153" s="461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33" t="s">
        <v>138</v>
      </c>
      <c r="Q153" s="28"/>
      <c r="R153" s="28"/>
      <c r="S153" s="28"/>
      <c r="T153" s="28"/>
      <c r="U153" s="28"/>
      <c r="V153" s="28"/>
    </row>
    <row r="154" customFormat="false" ht="120" hidden="true" customHeight="false" outlineLevel="0" collapsed="false">
      <c r="A154" s="209" t="n">
        <v>1</v>
      </c>
      <c r="B154" s="496" t="s">
        <v>139</v>
      </c>
      <c r="C154" s="165" t="n">
        <f aca="false">J37</f>
        <v>0</v>
      </c>
      <c r="D154" s="166" t="n">
        <f aca="false">K37</f>
        <v>0</v>
      </c>
      <c r="E154" s="166"/>
      <c r="F154" s="165" t="n">
        <f aca="false">L37</f>
        <v>0</v>
      </c>
      <c r="G154" s="173" t="n">
        <f aca="false">O37</f>
        <v>1087.575</v>
      </c>
      <c r="H154" s="617" t="n">
        <v>0</v>
      </c>
      <c r="I154" s="166" t="n">
        <f aca="false">J42</f>
        <v>0</v>
      </c>
      <c r="J154" s="166"/>
      <c r="K154" s="167" t="n">
        <f aca="false">K42</f>
        <v>0</v>
      </c>
      <c r="L154" s="170" t="n">
        <f aca="false">L42</f>
        <v>0</v>
      </c>
      <c r="M154" s="167" t="n">
        <f aca="false">O42</f>
        <v>2514.19</v>
      </c>
      <c r="N154" s="169" t="n">
        <v>0</v>
      </c>
      <c r="O154" s="169"/>
      <c r="P154" s="170" t="n">
        <f aca="false">J47</f>
        <v>0</v>
      </c>
      <c r="Q154" s="171" t="n">
        <f aca="false">K47</f>
        <v>0</v>
      </c>
      <c r="R154" s="171"/>
      <c r="S154" s="165" t="n">
        <f aca="false">L47</f>
        <v>0</v>
      </c>
      <c r="T154" s="167" t="n">
        <f aca="false">O47</f>
        <v>1509.3</v>
      </c>
      <c r="U154" s="169" t="n">
        <v>0</v>
      </c>
      <c r="V154" s="169"/>
    </row>
    <row r="155" customFormat="false" ht="82.9" hidden="true" customHeight="true" outlineLevel="0" collapsed="false">
      <c r="A155" s="35" t="n">
        <v>2</v>
      </c>
      <c r="B155" s="32" t="s">
        <v>140</v>
      </c>
      <c r="C155" s="170" t="n">
        <f aca="false">J34</f>
        <v>0</v>
      </c>
      <c r="D155" s="172" t="n">
        <f aca="false">K34</f>
        <v>14079.15</v>
      </c>
      <c r="E155" s="172"/>
      <c r="F155" s="170" t="n">
        <f aca="false">L34</f>
        <v>0</v>
      </c>
      <c r="G155" s="173" t="n">
        <f aca="false">O34</f>
        <v>1408</v>
      </c>
      <c r="H155" s="617" t="n">
        <v>0</v>
      </c>
      <c r="I155" s="166" t="n">
        <f aca="false">J39</f>
        <v>0</v>
      </c>
      <c r="J155" s="166"/>
      <c r="K155" s="167" t="n">
        <f aca="false">K39</f>
        <v>0</v>
      </c>
      <c r="L155" s="167" t="n">
        <f aca="false">L39</f>
        <v>0</v>
      </c>
      <c r="M155" s="167" t="n">
        <f aca="false">O39</f>
        <v>19069.2</v>
      </c>
      <c r="N155" s="169" t="n">
        <v>0</v>
      </c>
      <c r="O155" s="169"/>
      <c r="P155" s="170" t="n">
        <f aca="false">J44</f>
        <v>0</v>
      </c>
      <c r="Q155" s="174" t="n">
        <f aca="false">K44</f>
        <v>0</v>
      </c>
      <c r="R155" s="174"/>
      <c r="S155" s="170" t="n">
        <f aca="false">L44</f>
        <v>0</v>
      </c>
      <c r="T155" s="167" t="n">
        <f aca="false">O44</f>
        <v>18714</v>
      </c>
      <c r="U155" s="169" t="n">
        <v>0</v>
      </c>
      <c r="V155" s="169"/>
    </row>
    <row r="156" customFormat="false" ht="90" hidden="true" customHeight="false" outlineLevel="0" collapsed="false">
      <c r="A156" s="35" t="n">
        <v>3</v>
      </c>
      <c r="B156" s="32" t="s">
        <v>141</v>
      </c>
      <c r="C156" s="170" t="n">
        <f aca="false">J35</f>
        <v>0</v>
      </c>
      <c r="D156" s="166" t="n">
        <f aca="false">K35</f>
        <v>0</v>
      </c>
      <c r="E156" s="166"/>
      <c r="F156" s="170" t="n">
        <f aca="false">L35</f>
        <v>0</v>
      </c>
      <c r="G156" s="173" t="n">
        <f aca="false">O35</f>
        <v>0</v>
      </c>
      <c r="H156" s="617" t="n">
        <v>0</v>
      </c>
      <c r="I156" s="166" t="n">
        <f aca="false">J40</f>
        <v>0</v>
      </c>
      <c r="J156" s="166"/>
      <c r="K156" s="167" t="n">
        <f aca="false">K40</f>
        <v>1156.4</v>
      </c>
      <c r="L156" s="167" t="n">
        <f aca="false">L40</f>
        <v>0</v>
      </c>
      <c r="M156" s="167" t="n">
        <f aca="false">O40</f>
        <v>17814.84</v>
      </c>
      <c r="N156" s="169" t="n">
        <v>0</v>
      </c>
      <c r="O156" s="169"/>
      <c r="P156" s="170" t="n">
        <f aca="false">J45</f>
        <v>0</v>
      </c>
      <c r="Q156" s="174" t="n">
        <f aca="false">K45</f>
        <v>0</v>
      </c>
      <c r="R156" s="174"/>
      <c r="S156" s="170" t="n">
        <f aca="false">L45</f>
        <v>0</v>
      </c>
      <c r="T156" s="167" t="n">
        <f aca="false">O45</f>
        <v>18466</v>
      </c>
      <c r="U156" s="169" t="n">
        <v>0</v>
      </c>
      <c r="V156" s="169"/>
    </row>
    <row r="157" customFormat="false" ht="110.45" hidden="true" customHeight="true" outlineLevel="0" collapsed="false">
      <c r="A157" s="35" t="n">
        <v>4</v>
      </c>
      <c r="B157" s="32" t="s">
        <v>142</v>
      </c>
      <c r="C157" s="170" t="n">
        <f aca="false">J36</f>
        <v>0</v>
      </c>
      <c r="D157" s="166" t="n">
        <f aca="false">K36</f>
        <v>3113.89</v>
      </c>
      <c r="E157" s="166"/>
      <c r="F157" s="167" t="n">
        <f aca="false">L41</f>
        <v>0</v>
      </c>
      <c r="G157" s="173" t="n">
        <f aca="false">O36</f>
        <v>533.889</v>
      </c>
      <c r="H157" s="617" t="n">
        <v>0</v>
      </c>
      <c r="I157" s="166" t="n">
        <f aca="false">J41</f>
        <v>0</v>
      </c>
      <c r="J157" s="166"/>
      <c r="K157" s="167" t="n">
        <f aca="false">K41</f>
        <v>3623.99</v>
      </c>
      <c r="L157" s="167" t="n">
        <f aca="false">L41</f>
        <v>0</v>
      </c>
      <c r="M157" s="167" t="n">
        <f aca="false">O41</f>
        <v>16855.3</v>
      </c>
      <c r="N157" s="169" t="n">
        <v>0</v>
      </c>
      <c r="O157" s="169"/>
      <c r="P157" s="170" t="n">
        <f aca="false">J46</f>
        <v>0</v>
      </c>
      <c r="Q157" s="174" t="n">
        <f aca="false">K46</f>
        <v>0</v>
      </c>
      <c r="R157" s="174"/>
      <c r="S157" s="170" t="n">
        <f aca="false">L46</f>
        <v>0</v>
      </c>
      <c r="T157" s="167" t="n">
        <f aca="false">O46</f>
        <v>18718.1</v>
      </c>
      <c r="U157" s="169" t="n">
        <v>0</v>
      </c>
      <c r="V157" s="169"/>
    </row>
    <row r="158" customFormat="false" ht="15.6" hidden="true" customHeight="true" outlineLevel="0" collapsed="false">
      <c r="A158" s="44"/>
      <c r="B158" s="44" t="s">
        <v>94</v>
      </c>
      <c r="C158" s="176" t="n">
        <f aca="false">C157+C156+C155+C154</f>
        <v>0</v>
      </c>
      <c r="D158" s="177" t="n">
        <f aca="false">D157+D156+D155+D154</f>
        <v>17193.04</v>
      </c>
      <c r="E158" s="177"/>
      <c r="F158" s="176" t="n">
        <f aca="false">F157+F156+F155+F154</f>
        <v>0</v>
      </c>
      <c r="G158" s="179" t="n">
        <f aca="false">G157+G156+G155+G154</f>
        <v>3029.464</v>
      </c>
      <c r="H158" s="182" t="n">
        <f aca="false">H157+H156+H155+H154</f>
        <v>0</v>
      </c>
      <c r="I158" s="178" t="n">
        <f aca="false">I157+I156+I155+I154</f>
        <v>0</v>
      </c>
      <c r="J158" s="178"/>
      <c r="K158" s="179" t="n">
        <f aca="false">K157+K156+K155+K154</f>
        <v>4780.39</v>
      </c>
      <c r="L158" s="179" t="n">
        <f aca="false">L157+L156+L155+L154</f>
        <v>0</v>
      </c>
      <c r="M158" s="179" t="n">
        <f aca="false">M157+M156+M155+M154</f>
        <v>56253.53</v>
      </c>
      <c r="N158" s="181" t="n">
        <f aca="false">N157+N156+N155+N154</f>
        <v>0</v>
      </c>
      <c r="O158" s="181"/>
      <c r="P158" s="182" t="n">
        <f aca="false">P157+P156+P155+P154</f>
        <v>0</v>
      </c>
      <c r="Q158" s="183" t="n">
        <f aca="false">Q157+Q156+Q155+Q154</f>
        <v>0</v>
      </c>
      <c r="R158" s="183"/>
      <c r="S158" s="184" t="n">
        <f aca="false">S157+S156+S155+S154</f>
        <v>0</v>
      </c>
      <c r="T158" s="179" t="n">
        <f aca="false">T157+T156+T155+T154</f>
        <v>57407.4</v>
      </c>
      <c r="U158" s="181" t="n">
        <f aca="false">U157+U156+U155+U154</f>
        <v>0</v>
      </c>
      <c r="V158" s="181"/>
    </row>
    <row r="159" customFormat="false" ht="15.6" hidden="true" customHeight="true" outlineLevel="0" collapsed="false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46"/>
    </row>
    <row r="160" customFormat="false" ht="16.5" hidden="true" customHeight="true" outlineLevel="0" collapsed="false">
      <c r="A160" s="189" t="s">
        <v>143</v>
      </c>
      <c r="B160" s="189"/>
      <c r="C160" s="189"/>
      <c r="D160" s="146"/>
      <c r="E160" s="190"/>
      <c r="F160" s="190"/>
      <c r="G160" s="190"/>
      <c r="H160" s="189"/>
      <c r="I160" s="189"/>
      <c r="J160" s="190"/>
      <c r="K160" s="190"/>
      <c r="L160" s="190"/>
      <c r="M160" s="189"/>
      <c r="N160" s="189"/>
      <c r="O160" s="190"/>
      <c r="P160" s="190"/>
      <c r="Q160" s="190"/>
      <c r="R160" s="190"/>
      <c r="S160" s="190"/>
      <c r="T160" s="190"/>
      <c r="U160" s="190"/>
      <c r="V160" s="146"/>
    </row>
    <row r="161" customFormat="false" ht="15.75" hidden="true" customHeight="true" outlineLevel="0" collapsed="false">
      <c r="A161" s="189"/>
      <c r="B161" s="189"/>
      <c r="C161" s="189"/>
      <c r="D161" s="146"/>
      <c r="E161" s="192" t="s">
        <v>144</v>
      </c>
      <c r="F161" s="192"/>
      <c r="G161" s="192"/>
      <c r="H161" s="189"/>
      <c r="I161" s="189"/>
      <c r="J161" s="192" t="s">
        <v>145</v>
      </c>
      <c r="K161" s="192"/>
      <c r="L161" s="192"/>
      <c r="M161" s="189"/>
      <c r="N161" s="189"/>
      <c r="O161" s="192"/>
      <c r="P161" s="192"/>
      <c r="Q161" s="192"/>
      <c r="R161" s="192" t="s">
        <v>146</v>
      </c>
      <c r="S161" s="192"/>
      <c r="T161" s="192"/>
      <c r="U161" s="192"/>
      <c r="V161" s="146"/>
    </row>
    <row r="162" customFormat="false" ht="15.75" hidden="true" customHeight="false" outlineLevel="0" collapsed="false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</row>
    <row r="163" customFormat="false" ht="15.75" hidden="true" customHeight="false" outlineLevel="0" collapsed="false">
      <c r="A163" s="490"/>
    </row>
    <row r="164" customFormat="false" ht="15.75" hidden="true" customHeight="false" outlineLevel="0" collapsed="false">
      <c r="A164" s="392" t="s">
        <v>147</v>
      </c>
      <c r="B164" s="392"/>
      <c r="C164" s="392"/>
      <c r="D164" s="392"/>
      <c r="E164" s="392"/>
      <c r="F164" s="392"/>
      <c r="G164" s="392"/>
    </row>
    <row r="165" customFormat="false" ht="15.75" hidden="true" customHeight="false" outlineLevel="0" collapsed="false">
      <c r="A165" s="490"/>
    </row>
    <row r="166" customFormat="false" ht="15.75" hidden="true" customHeight="false" outlineLevel="0" collapsed="false">
      <c r="A166" s="391"/>
    </row>
    <row r="167" customFormat="false" ht="15.75" hidden="true" customHeight="false" outlineLevel="0" collapsed="false">
      <c r="A167" s="392" t="s">
        <v>1</v>
      </c>
      <c r="B167" s="392"/>
      <c r="C167" s="392"/>
      <c r="D167" s="392"/>
      <c r="E167" s="392"/>
      <c r="F167" s="392"/>
      <c r="G167" s="392"/>
    </row>
    <row r="168" customFormat="false" ht="15.75" hidden="true" customHeight="false" outlineLevel="0" collapsed="false">
      <c r="A168" s="392" t="s">
        <v>148</v>
      </c>
      <c r="B168" s="392"/>
      <c r="C168" s="392"/>
      <c r="D168" s="392"/>
      <c r="E168" s="392"/>
      <c r="F168" s="392"/>
      <c r="G168" s="392"/>
    </row>
    <row r="169" customFormat="false" ht="15.75" hidden="true" customHeight="false" outlineLevel="0" collapsed="false">
      <c r="A169" s="391"/>
    </row>
    <row r="170" customFormat="false" ht="31.5" hidden="true" customHeight="true" outlineLevel="0" collapsed="false">
      <c r="A170" s="491" t="s">
        <v>149</v>
      </c>
      <c r="B170" s="491"/>
      <c r="C170" s="491"/>
      <c r="D170" s="491"/>
      <c r="E170" s="491"/>
      <c r="F170" s="491"/>
      <c r="G170" s="491"/>
      <c r="H170" s="491"/>
      <c r="I170" s="146"/>
      <c r="J170" s="146"/>
    </row>
    <row r="171" customFormat="false" ht="15.6" hidden="true" customHeight="true" outlineLevel="0" collapsed="false">
      <c r="A171" s="192"/>
      <c r="B171" s="192"/>
      <c r="C171" s="192"/>
      <c r="D171" s="192"/>
      <c r="E171" s="192"/>
      <c r="F171" s="192"/>
      <c r="G171" s="192"/>
      <c r="H171" s="192"/>
      <c r="I171" s="146"/>
      <c r="J171" s="146"/>
    </row>
    <row r="172" customFormat="false" ht="16.5" hidden="true" customHeight="true" outlineLevel="0" collapsed="false">
      <c r="A172" s="492" t="s">
        <v>150</v>
      </c>
      <c r="B172" s="492"/>
      <c r="C172" s="492"/>
      <c r="D172" s="492"/>
      <c r="E172" s="492"/>
      <c r="F172" s="492"/>
      <c r="G172" s="492"/>
      <c r="H172" s="492"/>
      <c r="I172" s="146"/>
      <c r="J172" s="146"/>
    </row>
    <row r="173" customFormat="false" ht="119.25" hidden="true" customHeight="true" outlineLevel="0" collapsed="false">
      <c r="A173" s="29" t="s">
        <v>151</v>
      </c>
      <c r="B173" s="29" t="s">
        <v>152</v>
      </c>
      <c r="C173" s="29" t="s">
        <v>153</v>
      </c>
      <c r="D173" s="29" t="s">
        <v>154</v>
      </c>
      <c r="E173" s="29" t="s">
        <v>155</v>
      </c>
      <c r="F173" s="29"/>
      <c r="G173" s="29" t="s">
        <v>460</v>
      </c>
      <c r="H173" s="29"/>
      <c r="I173" s="29"/>
      <c r="J173" s="29"/>
    </row>
    <row r="174" customFormat="false" ht="45.75" hidden="true" customHeight="true" outlineLevel="0" collapsed="false">
      <c r="A174" s="29"/>
      <c r="B174" s="29"/>
      <c r="C174" s="29"/>
      <c r="D174" s="29"/>
      <c r="E174" s="35" t="s">
        <v>156</v>
      </c>
      <c r="F174" s="209" t="s">
        <v>157</v>
      </c>
      <c r="G174" s="35" t="s">
        <v>156</v>
      </c>
      <c r="H174" s="29" t="s">
        <v>461</v>
      </c>
      <c r="I174" s="29"/>
      <c r="J174" s="29"/>
    </row>
    <row r="175" customFormat="false" ht="15" hidden="true" customHeight="false" outlineLevel="0" collapsed="false">
      <c r="A175" s="199" t="n">
        <v>1</v>
      </c>
      <c r="B175" s="199" t="n">
        <v>2</v>
      </c>
      <c r="C175" s="199" t="n">
        <v>3</v>
      </c>
      <c r="D175" s="199" t="n">
        <v>4</v>
      </c>
      <c r="E175" s="200" t="n">
        <v>5</v>
      </c>
      <c r="F175" s="200" t="n">
        <v>6</v>
      </c>
      <c r="G175" s="200" t="n">
        <v>7</v>
      </c>
      <c r="H175" s="385" t="n">
        <v>8</v>
      </c>
      <c r="I175" s="385"/>
      <c r="J175" s="385"/>
    </row>
    <row r="176" customFormat="false" ht="150" hidden="true" customHeight="false" outlineLevel="0" collapsed="false">
      <c r="A176" s="32" t="s">
        <v>158</v>
      </c>
      <c r="B176" s="32" t="n">
        <v>2014</v>
      </c>
      <c r="C176" s="203" t="s">
        <v>159</v>
      </c>
      <c r="D176" s="32" t="s">
        <v>160</v>
      </c>
      <c r="E176" s="32" t="n">
        <v>28158.3</v>
      </c>
      <c r="F176" s="32" t="n">
        <v>28158.3</v>
      </c>
      <c r="G176" s="32" t="n">
        <v>28158.3</v>
      </c>
      <c r="H176" s="38" t="n">
        <v>28158.3</v>
      </c>
      <c r="I176" s="38"/>
      <c r="J176" s="38"/>
    </row>
    <row r="177" customFormat="false" ht="224.25" hidden="true" customHeight="true" outlineLevel="0" collapsed="false">
      <c r="A177" s="38" t="s">
        <v>161</v>
      </c>
      <c r="B177" s="32" t="n">
        <v>2014</v>
      </c>
      <c r="C177" s="205" t="s">
        <v>162</v>
      </c>
      <c r="D177" s="38" t="s">
        <v>160</v>
      </c>
      <c r="E177" s="32" t="n">
        <v>6227.78</v>
      </c>
      <c r="F177" s="32" t="n">
        <v>6227.78</v>
      </c>
      <c r="G177" s="32" t="n">
        <v>6227.78</v>
      </c>
      <c r="H177" s="38" t="n">
        <v>6227.78</v>
      </c>
      <c r="I177" s="38"/>
      <c r="J177" s="38"/>
    </row>
    <row r="178" customFormat="false" ht="15" hidden="true" customHeight="false" outlineLevel="0" collapsed="false">
      <c r="A178" s="38"/>
      <c r="B178" s="32" t="n">
        <v>2015</v>
      </c>
      <c r="C178" s="205"/>
      <c r="D178" s="38"/>
      <c r="E178" s="32" t="n">
        <v>775.54</v>
      </c>
      <c r="F178" s="32" t="n">
        <v>775.54</v>
      </c>
      <c r="G178" s="32" t="n">
        <v>775.54</v>
      </c>
      <c r="H178" s="38" t="n">
        <v>775.54</v>
      </c>
      <c r="I178" s="38"/>
      <c r="J178" s="38"/>
    </row>
    <row r="179" customFormat="false" ht="210" hidden="true" customHeight="false" outlineLevel="0" collapsed="false">
      <c r="A179" s="32" t="s">
        <v>163</v>
      </c>
      <c r="B179" s="32" t="n">
        <v>2015</v>
      </c>
      <c r="C179" s="32" t="s">
        <v>164</v>
      </c>
      <c r="D179" s="32" t="s">
        <v>160</v>
      </c>
      <c r="E179" s="32" t="n">
        <v>2312.8</v>
      </c>
      <c r="F179" s="32" t="n">
        <v>2312.8</v>
      </c>
      <c r="G179" s="32" t="n">
        <v>2312.8</v>
      </c>
      <c r="H179" s="38" t="n">
        <v>2312.8</v>
      </c>
      <c r="I179" s="38"/>
      <c r="J179" s="38"/>
    </row>
    <row r="180" customFormat="false" ht="15.75" hidden="true" customHeight="false" outlineLevel="0" collapsed="false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customFormat="false" ht="15.75" hidden="true" customHeight="false" outlineLevel="0" collapsed="false">
      <c r="A181" s="381"/>
    </row>
    <row r="182" customFormat="false" ht="15.75" hidden="true" customHeight="false" outlineLevel="0" collapsed="false">
      <c r="A182" s="392" t="s">
        <v>165</v>
      </c>
      <c r="B182" s="392"/>
      <c r="C182" s="392"/>
      <c r="D182" s="392"/>
      <c r="E182" s="392"/>
      <c r="F182" s="392"/>
      <c r="G182" s="392"/>
    </row>
    <row r="183" customFormat="false" ht="15.75" hidden="true" customHeight="false" outlineLevel="0" collapsed="false">
      <c r="A183" s="490"/>
    </row>
    <row r="184" customFormat="false" ht="15.75" hidden="true" customHeight="false" outlineLevel="0" collapsed="false">
      <c r="A184" s="392" t="s">
        <v>166</v>
      </c>
      <c r="B184" s="392"/>
      <c r="C184" s="392"/>
      <c r="D184" s="392"/>
      <c r="E184" s="392"/>
      <c r="F184" s="392"/>
      <c r="G184" s="392"/>
    </row>
    <row r="185" customFormat="false" ht="15.75" hidden="true" customHeight="false" outlineLevel="0" collapsed="false">
      <c r="A185" s="392" t="s">
        <v>167</v>
      </c>
      <c r="B185" s="392"/>
      <c r="C185" s="392"/>
      <c r="D185" s="392"/>
      <c r="E185" s="392"/>
      <c r="F185" s="392"/>
      <c r="G185" s="392"/>
    </row>
    <row r="186" customFormat="false" ht="15.75" hidden="true" customHeight="false" outlineLevel="0" collapsed="false">
      <c r="A186" s="391"/>
    </row>
    <row r="187" customFormat="false" ht="31.5" hidden="true" customHeight="true" outlineLevel="0" collapsed="false">
      <c r="A187" s="491" t="s">
        <v>149</v>
      </c>
      <c r="B187" s="491"/>
      <c r="C187" s="491"/>
      <c r="D187" s="491"/>
      <c r="E187" s="491"/>
      <c r="F187" s="491"/>
      <c r="G187" s="491"/>
      <c r="H187" s="491"/>
      <c r="I187" s="146"/>
      <c r="J187" s="146"/>
    </row>
    <row r="188" customFormat="false" ht="15.75" hidden="true" customHeight="false" outlineLevel="0" collapsed="false">
      <c r="A188" s="192"/>
      <c r="B188" s="192"/>
      <c r="C188" s="192"/>
      <c r="D188" s="192"/>
      <c r="E188" s="192"/>
      <c r="F188" s="192"/>
      <c r="G188" s="192"/>
      <c r="H188" s="192"/>
      <c r="I188" s="146"/>
      <c r="J188" s="146"/>
    </row>
    <row r="189" customFormat="false" ht="15.75" hidden="true" customHeight="false" outlineLevel="0" collapsed="false">
      <c r="A189" s="190"/>
      <c r="B189" s="190"/>
      <c r="C189" s="190"/>
      <c r="D189" s="190"/>
      <c r="E189" s="190"/>
      <c r="F189" s="190"/>
      <c r="G189" s="190"/>
      <c r="H189" s="190"/>
      <c r="I189" s="146"/>
      <c r="J189" s="146"/>
    </row>
    <row r="190" customFormat="false" ht="88.5" hidden="true" customHeight="true" outlineLevel="0" collapsed="false">
      <c r="A190" s="29" t="s">
        <v>168</v>
      </c>
      <c r="B190" s="29" t="s">
        <v>169</v>
      </c>
      <c r="C190" s="207" t="s">
        <v>170</v>
      </c>
      <c r="D190" s="207"/>
      <c r="E190" s="207"/>
      <c r="F190" s="207"/>
      <c r="G190" s="207"/>
      <c r="H190" s="29" t="s">
        <v>462</v>
      </c>
      <c r="I190" s="29"/>
      <c r="J190" s="29"/>
    </row>
    <row r="191" customFormat="false" ht="30" hidden="true" customHeight="true" outlineLevel="0" collapsed="false">
      <c r="A191" s="29"/>
      <c r="B191" s="29"/>
      <c r="C191" s="208" t="s">
        <v>171</v>
      </c>
      <c r="D191" s="208"/>
      <c r="E191" s="208"/>
      <c r="F191" s="208"/>
      <c r="G191" s="208"/>
      <c r="H191" s="29"/>
      <c r="I191" s="29"/>
      <c r="J191" s="29"/>
    </row>
    <row r="192" customFormat="false" ht="30" hidden="true" customHeight="false" outlineLevel="0" collapsed="false">
      <c r="A192" s="29"/>
      <c r="B192" s="29"/>
      <c r="C192" s="35" t="s">
        <v>172</v>
      </c>
      <c r="D192" s="209" t="s">
        <v>173</v>
      </c>
      <c r="E192" s="209" t="s">
        <v>174</v>
      </c>
      <c r="F192" s="209" t="s">
        <v>175</v>
      </c>
      <c r="G192" s="209" t="s">
        <v>458</v>
      </c>
      <c r="H192" s="29"/>
      <c r="I192" s="29"/>
      <c r="J192" s="29"/>
    </row>
    <row r="193" customFormat="false" ht="15" hidden="true" customHeight="false" outlineLevel="0" collapsed="false">
      <c r="A193" s="209" t="n">
        <v>1</v>
      </c>
      <c r="B193" s="209" t="n">
        <v>2</v>
      </c>
      <c r="C193" s="35" t="n">
        <v>3</v>
      </c>
      <c r="D193" s="35"/>
      <c r="E193" s="35" t="n">
        <v>4</v>
      </c>
      <c r="F193" s="35" t="n">
        <v>5</v>
      </c>
      <c r="G193" s="35" t="n">
        <v>6</v>
      </c>
      <c r="H193" s="29" t="n">
        <v>7</v>
      </c>
      <c r="I193" s="29"/>
      <c r="J193" s="29"/>
    </row>
    <row r="194" customFormat="false" ht="45.75" hidden="true" customHeight="true" outlineLevel="0" collapsed="false">
      <c r="A194" s="32" t="s">
        <v>176</v>
      </c>
      <c r="B194" s="32" t="n">
        <v>2014</v>
      </c>
      <c r="C194" s="32" t="s">
        <v>177</v>
      </c>
      <c r="D194" s="211" t="n">
        <v>14079.15</v>
      </c>
      <c r="E194" s="32" t="s">
        <v>177</v>
      </c>
      <c r="F194" s="211" t="n">
        <v>1408</v>
      </c>
      <c r="G194" s="32" t="s">
        <v>177</v>
      </c>
      <c r="H194" s="38" t="s">
        <v>463</v>
      </c>
      <c r="I194" s="38"/>
      <c r="J194" s="38"/>
    </row>
    <row r="195" customFormat="false" ht="224.25" hidden="true" customHeight="true" outlineLevel="0" collapsed="false">
      <c r="A195" s="38" t="s">
        <v>161</v>
      </c>
      <c r="B195" s="32" t="n">
        <v>2014</v>
      </c>
      <c r="C195" s="32" t="s">
        <v>177</v>
      </c>
      <c r="D195" s="211" t="n">
        <v>3113.89</v>
      </c>
      <c r="E195" s="32" t="s">
        <v>177</v>
      </c>
      <c r="F195" s="211" t="n">
        <v>311.389</v>
      </c>
      <c r="G195" s="32" t="s">
        <v>177</v>
      </c>
      <c r="H195" s="38" t="s">
        <v>463</v>
      </c>
      <c r="I195" s="38"/>
      <c r="J195" s="38"/>
    </row>
    <row r="196" customFormat="false" ht="15" hidden="true" customHeight="false" outlineLevel="0" collapsed="false">
      <c r="A196" s="38"/>
      <c r="B196" s="32" t="n">
        <v>2015</v>
      </c>
      <c r="C196" s="32" t="s">
        <v>177</v>
      </c>
      <c r="D196" s="211" t="n">
        <v>3623.99</v>
      </c>
      <c r="E196" s="32" t="s">
        <v>177</v>
      </c>
      <c r="F196" s="211" t="n">
        <v>362.4</v>
      </c>
      <c r="G196" s="32" t="s">
        <v>177</v>
      </c>
      <c r="H196" s="38"/>
      <c r="I196" s="38"/>
      <c r="J196" s="38"/>
    </row>
    <row r="197" customFormat="false" ht="60.75" hidden="true" customHeight="true" outlineLevel="0" collapsed="false">
      <c r="A197" s="32" t="s">
        <v>163</v>
      </c>
      <c r="B197" s="32" t="n">
        <v>2015</v>
      </c>
      <c r="C197" s="32" t="s">
        <v>177</v>
      </c>
      <c r="D197" s="211" t="n">
        <v>1156.4</v>
      </c>
      <c r="E197" s="32" t="s">
        <v>177</v>
      </c>
      <c r="F197" s="211" t="n">
        <v>115.64</v>
      </c>
      <c r="G197" s="32" t="s">
        <v>177</v>
      </c>
      <c r="H197" s="38" t="s">
        <v>463</v>
      </c>
      <c r="I197" s="38"/>
      <c r="J197" s="38"/>
    </row>
    <row r="198" customFormat="false" ht="15.75" hidden="true" customHeight="false" outlineLevel="0" collapsed="false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customFormat="false" ht="15.75" hidden="true" customHeight="false" outlineLevel="0" collapsed="false">
      <c r="A199" s="490"/>
    </row>
    <row r="200" customFormat="false" ht="15.75" hidden="true" customHeight="false" outlineLevel="0" collapsed="false">
      <c r="A200" s="381"/>
    </row>
    <row r="201" customFormat="false" ht="15.75" hidden="true" customHeight="false" outlineLevel="0" collapsed="false">
      <c r="A201" s="392" t="s">
        <v>178</v>
      </c>
      <c r="B201" s="392"/>
      <c r="C201" s="392"/>
      <c r="D201" s="392"/>
      <c r="E201" s="392"/>
      <c r="F201" s="392"/>
    </row>
    <row r="202" customFormat="false" ht="15.75" hidden="true" customHeight="false" outlineLevel="0" collapsed="false">
      <c r="A202" s="490"/>
    </row>
    <row r="203" customFormat="false" ht="15.75" hidden="true" customHeight="false" outlineLevel="0" collapsed="false">
      <c r="A203" s="392" t="s">
        <v>180</v>
      </c>
      <c r="B203" s="392"/>
      <c r="C203" s="392"/>
      <c r="D203" s="392"/>
      <c r="E203" s="392"/>
      <c r="F203" s="392"/>
    </row>
    <row r="204" customFormat="false" ht="15.75" hidden="true" customHeight="false" outlineLevel="0" collapsed="false">
      <c r="A204" s="392" t="s">
        <v>181</v>
      </c>
      <c r="B204" s="392"/>
      <c r="C204" s="392"/>
      <c r="D204" s="392"/>
      <c r="E204" s="392"/>
      <c r="F204" s="392"/>
    </row>
    <row r="205" customFormat="false" ht="15.75" hidden="true" customHeight="false" outlineLevel="0" collapsed="false">
      <c r="A205" s="392" t="s">
        <v>182</v>
      </c>
      <c r="B205" s="392"/>
      <c r="C205" s="392"/>
      <c r="D205" s="392"/>
      <c r="E205" s="392"/>
      <c r="F205" s="392"/>
    </row>
    <row r="206" customFormat="false" ht="15.75" hidden="true" customHeight="false" outlineLevel="0" collapsed="false">
      <c r="A206" s="383"/>
    </row>
    <row r="207" customFormat="false" ht="18" hidden="true" customHeight="true" outlineLevel="0" collapsed="false">
      <c r="A207" s="377" t="s">
        <v>183</v>
      </c>
      <c r="B207" s="29" t="s">
        <v>184</v>
      </c>
      <c r="C207" s="29" t="s">
        <v>185</v>
      </c>
      <c r="D207" s="29" t="s">
        <v>186</v>
      </c>
      <c r="E207" s="29"/>
      <c r="F207" s="29"/>
      <c r="G207" s="29"/>
    </row>
    <row r="208" customFormat="false" ht="30" hidden="true" customHeight="false" outlineLevel="0" collapsed="false">
      <c r="A208" s="213" t="s">
        <v>9</v>
      </c>
      <c r="B208" s="29"/>
      <c r="C208" s="29"/>
      <c r="D208" s="213" t="s">
        <v>187</v>
      </c>
      <c r="E208" s="213" t="s">
        <v>188</v>
      </c>
      <c r="F208" s="213" t="s">
        <v>189</v>
      </c>
      <c r="G208" s="493"/>
    </row>
    <row r="209" customFormat="false" ht="30" hidden="true" customHeight="false" outlineLevel="0" collapsed="false">
      <c r="A209" s="461"/>
      <c r="B209" s="29"/>
      <c r="C209" s="29"/>
      <c r="D209" s="213" t="s">
        <v>190</v>
      </c>
      <c r="E209" s="213" t="s">
        <v>127</v>
      </c>
      <c r="F209" s="213" t="s">
        <v>191</v>
      </c>
      <c r="G209" s="493" t="s">
        <v>464</v>
      </c>
    </row>
    <row r="210" customFormat="false" ht="15" hidden="true" customHeight="false" outlineLevel="0" collapsed="false">
      <c r="A210" s="215"/>
      <c r="B210" s="29"/>
      <c r="C210" s="29"/>
      <c r="D210" s="215"/>
      <c r="E210" s="215"/>
      <c r="F210" s="215"/>
      <c r="G210" s="208" t="s">
        <v>465</v>
      </c>
    </row>
    <row r="211" customFormat="false" ht="42.75" hidden="true" customHeight="true" outlineLevel="0" collapsed="false">
      <c r="A211" s="494" t="s">
        <v>192</v>
      </c>
      <c r="B211" s="494"/>
      <c r="C211" s="494"/>
      <c r="D211" s="494"/>
      <c r="E211" s="494"/>
      <c r="F211" s="494"/>
      <c r="G211" s="494"/>
    </row>
    <row r="212" customFormat="false" ht="30" hidden="true" customHeight="true" outlineLevel="0" collapsed="false">
      <c r="A212" s="495" t="s">
        <v>193</v>
      </c>
      <c r="B212" s="495"/>
      <c r="C212" s="495"/>
      <c r="D212" s="495"/>
      <c r="E212" s="495"/>
      <c r="F212" s="495"/>
      <c r="G212" s="495"/>
    </row>
    <row r="213" customFormat="false" ht="30" hidden="true" customHeight="true" outlineLevel="0" collapsed="false">
      <c r="A213" s="495" t="s">
        <v>194</v>
      </c>
      <c r="B213" s="495"/>
      <c r="C213" s="495"/>
      <c r="D213" s="495"/>
      <c r="E213" s="495"/>
      <c r="F213" s="495"/>
      <c r="G213" s="495"/>
    </row>
    <row r="214" customFormat="false" ht="105" hidden="true" customHeight="false" outlineLevel="0" collapsed="false">
      <c r="A214" s="35" t="n">
        <v>1</v>
      </c>
      <c r="B214" s="218" t="s">
        <v>195</v>
      </c>
      <c r="C214" s="218" t="s">
        <v>196</v>
      </c>
      <c r="D214" s="218" t="n">
        <v>73.5</v>
      </c>
      <c r="E214" s="218" t="n">
        <v>73.6</v>
      </c>
      <c r="F214" s="218" t="n">
        <v>73.7</v>
      </c>
      <c r="G214" s="300" t="n">
        <v>73.8</v>
      </c>
    </row>
    <row r="215" customFormat="false" ht="150" hidden="true" customHeight="false" outlineLevel="0" collapsed="false">
      <c r="A215" s="35" t="n">
        <v>2</v>
      </c>
      <c r="B215" s="218" t="s">
        <v>197</v>
      </c>
      <c r="C215" s="218" t="s">
        <v>198</v>
      </c>
      <c r="D215" s="218" t="n">
        <v>1.7</v>
      </c>
      <c r="E215" s="218" t="n">
        <v>1.7</v>
      </c>
      <c r="F215" s="218" t="n">
        <v>1.7</v>
      </c>
      <c r="G215" s="300" t="n">
        <v>1.7</v>
      </c>
    </row>
    <row r="216" customFormat="false" ht="195" hidden="true" customHeight="false" outlineLevel="0" collapsed="false">
      <c r="A216" s="35" t="n">
        <v>3</v>
      </c>
      <c r="B216" s="218" t="s">
        <v>199</v>
      </c>
      <c r="C216" s="218" t="s">
        <v>198</v>
      </c>
      <c r="D216" s="218" t="n">
        <v>10</v>
      </c>
      <c r="E216" s="218" t="n">
        <v>10</v>
      </c>
      <c r="F216" s="218" t="n">
        <v>10</v>
      </c>
      <c r="G216" s="300" t="n">
        <v>10</v>
      </c>
    </row>
    <row r="217" customFormat="false" ht="75" hidden="true" customHeight="false" outlineLevel="0" collapsed="false">
      <c r="A217" s="35" t="n">
        <v>4</v>
      </c>
      <c r="B217" s="218" t="s">
        <v>200</v>
      </c>
      <c r="C217" s="218" t="s">
        <v>196</v>
      </c>
      <c r="D217" s="218" t="n">
        <v>91</v>
      </c>
      <c r="E217" s="218" t="n">
        <v>91.1</v>
      </c>
      <c r="F217" s="218" t="n">
        <v>91.2</v>
      </c>
      <c r="G217" s="300" t="n">
        <v>91.3</v>
      </c>
    </row>
    <row r="218" customFormat="false" ht="150" hidden="true" customHeight="false" outlineLevel="0" collapsed="false">
      <c r="A218" s="35" t="n">
        <v>5</v>
      </c>
      <c r="B218" s="218" t="s">
        <v>201</v>
      </c>
      <c r="C218" s="218" t="s">
        <v>202</v>
      </c>
      <c r="D218" s="218" t="n">
        <v>13.4</v>
      </c>
      <c r="E218" s="218" t="n">
        <v>14.7</v>
      </c>
      <c r="F218" s="218" t="n">
        <v>15.7</v>
      </c>
      <c r="G218" s="300" t="n">
        <v>17.1</v>
      </c>
    </row>
    <row r="219" customFormat="false" ht="180" hidden="true" customHeight="false" outlineLevel="0" collapsed="false">
      <c r="A219" s="35" t="n">
        <v>6</v>
      </c>
      <c r="B219" s="218" t="s">
        <v>203</v>
      </c>
      <c r="C219" s="218" t="s">
        <v>198</v>
      </c>
      <c r="D219" s="218" t="n">
        <v>100</v>
      </c>
      <c r="E219" s="218" t="n">
        <v>100</v>
      </c>
      <c r="F219" s="218" t="n">
        <v>100</v>
      </c>
      <c r="G219" s="300" t="n">
        <v>100</v>
      </c>
    </row>
    <row r="220" customFormat="false" ht="180" hidden="true" customHeight="false" outlineLevel="0" collapsed="false">
      <c r="A220" s="35" t="n">
        <v>7</v>
      </c>
      <c r="B220" s="218" t="s">
        <v>204</v>
      </c>
      <c r="C220" s="218" t="s">
        <v>198</v>
      </c>
      <c r="D220" s="218" t="n">
        <v>100</v>
      </c>
      <c r="E220" s="218" t="n">
        <v>100</v>
      </c>
      <c r="F220" s="218" t="n">
        <v>100</v>
      </c>
      <c r="G220" s="300" t="n">
        <v>100</v>
      </c>
    </row>
    <row r="221" customFormat="false" ht="90" hidden="true" customHeight="false" outlineLevel="0" collapsed="false">
      <c r="A221" s="35" t="n">
        <v>8</v>
      </c>
      <c r="B221" s="218" t="s">
        <v>205</v>
      </c>
      <c r="C221" s="218" t="s">
        <v>206</v>
      </c>
      <c r="D221" s="218" t="n">
        <v>17</v>
      </c>
      <c r="E221" s="218" t="n">
        <v>18</v>
      </c>
      <c r="F221" s="218" t="n">
        <v>18</v>
      </c>
      <c r="G221" s="300" t="n">
        <v>19</v>
      </c>
    </row>
    <row r="222" customFormat="false" ht="150" hidden="true" customHeight="false" outlineLevel="0" collapsed="false">
      <c r="A222" s="35" t="n">
        <v>9</v>
      </c>
      <c r="B222" s="218" t="s">
        <v>207</v>
      </c>
      <c r="C222" s="218" t="s">
        <v>206</v>
      </c>
      <c r="D222" s="218" t="n">
        <v>1</v>
      </c>
      <c r="E222" s="218" t="n">
        <v>2</v>
      </c>
      <c r="F222" s="218" t="n">
        <v>3</v>
      </c>
      <c r="G222" s="300" t="n">
        <v>1</v>
      </c>
    </row>
    <row r="223" customFormat="false" ht="195" hidden="true" customHeight="false" outlineLevel="0" collapsed="false">
      <c r="A223" s="35" t="n">
        <v>10</v>
      </c>
      <c r="B223" s="218" t="s">
        <v>208</v>
      </c>
      <c r="C223" s="218" t="s">
        <v>198</v>
      </c>
      <c r="D223" s="218" t="n">
        <v>55.7</v>
      </c>
      <c r="E223" s="218" t="n">
        <v>74</v>
      </c>
      <c r="F223" s="218" t="n">
        <v>84</v>
      </c>
      <c r="G223" s="300" t="n">
        <v>90</v>
      </c>
    </row>
    <row r="224" customFormat="false" ht="60" hidden="true" customHeight="false" outlineLevel="0" collapsed="false">
      <c r="A224" s="35" t="n">
        <v>11</v>
      </c>
      <c r="B224" s="218" t="s">
        <v>209</v>
      </c>
      <c r="C224" s="218" t="s">
        <v>198</v>
      </c>
      <c r="D224" s="218" t="n">
        <v>29.6</v>
      </c>
      <c r="E224" s="218" t="n">
        <v>20</v>
      </c>
      <c r="F224" s="218" t="n">
        <v>25</v>
      </c>
      <c r="G224" s="300" t="n">
        <v>20</v>
      </c>
    </row>
    <row r="225" customFormat="false" ht="30" hidden="true" customHeight="true" outlineLevel="0" collapsed="false">
      <c r="A225" s="495" t="s">
        <v>210</v>
      </c>
      <c r="B225" s="495"/>
      <c r="C225" s="495"/>
      <c r="D225" s="495"/>
      <c r="E225" s="495"/>
      <c r="F225" s="495"/>
      <c r="G225" s="495"/>
    </row>
    <row r="226" customFormat="false" ht="120" hidden="true" customHeight="false" outlineLevel="0" collapsed="false">
      <c r="A226" s="35" t="n">
        <v>12</v>
      </c>
      <c r="B226" s="218" t="s">
        <v>211</v>
      </c>
      <c r="C226" s="218" t="s">
        <v>212</v>
      </c>
      <c r="D226" s="218" t="n">
        <v>165</v>
      </c>
      <c r="E226" s="218" t="n">
        <v>190.64</v>
      </c>
      <c r="F226" s="218" t="n">
        <v>202</v>
      </c>
      <c r="G226" s="300" t="n">
        <v>214</v>
      </c>
    </row>
    <row r="227" customFormat="false" ht="30" hidden="true" customHeight="true" outlineLevel="0" collapsed="false">
      <c r="A227" s="495" t="s">
        <v>213</v>
      </c>
      <c r="B227" s="495"/>
      <c r="C227" s="495"/>
      <c r="D227" s="495"/>
      <c r="E227" s="495"/>
      <c r="F227" s="495"/>
      <c r="G227" s="495"/>
    </row>
    <row r="228" customFormat="false" ht="45" hidden="true" customHeight="true" outlineLevel="0" collapsed="false">
      <c r="A228" s="495" t="s">
        <v>214</v>
      </c>
      <c r="B228" s="495"/>
      <c r="C228" s="495"/>
      <c r="D228" s="495"/>
      <c r="E228" s="495"/>
      <c r="F228" s="495"/>
      <c r="G228" s="495"/>
    </row>
    <row r="229" customFormat="false" ht="195" hidden="true" customHeight="false" outlineLevel="0" collapsed="false">
      <c r="A229" s="35" t="n">
        <v>13</v>
      </c>
      <c r="B229" s="32" t="s">
        <v>215</v>
      </c>
      <c r="C229" s="32" t="s">
        <v>198</v>
      </c>
      <c r="D229" s="32" t="n">
        <v>12.4</v>
      </c>
      <c r="E229" s="32" t="n">
        <v>13</v>
      </c>
      <c r="F229" s="32" t="n">
        <v>13</v>
      </c>
      <c r="G229" s="300" t="n">
        <v>14</v>
      </c>
    </row>
    <row r="230" customFormat="false" ht="90" hidden="true" customHeight="false" outlineLevel="0" collapsed="false">
      <c r="A230" s="35" t="n">
        <v>14</v>
      </c>
      <c r="B230" s="32" t="s">
        <v>216</v>
      </c>
      <c r="C230" s="32" t="s">
        <v>217</v>
      </c>
      <c r="D230" s="32" t="n">
        <v>800</v>
      </c>
      <c r="E230" s="32" t="n">
        <v>950</v>
      </c>
      <c r="F230" s="32" t="n">
        <v>1050</v>
      </c>
      <c r="G230" s="277" t="n">
        <v>1200</v>
      </c>
    </row>
    <row r="231" customFormat="false" ht="45" hidden="true" customHeight="true" outlineLevel="0" collapsed="false">
      <c r="A231" s="495" t="s">
        <v>218</v>
      </c>
      <c r="B231" s="495"/>
      <c r="C231" s="495"/>
      <c r="D231" s="495"/>
      <c r="E231" s="495"/>
      <c r="F231" s="495"/>
      <c r="G231" s="495"/>
    </row>
    <row r="232" customFormat="false" ht="120" hidden="true" customHeight="false" outlineLevel="0" collapsed="false">
      <c r="A232" s="209" t="n">
        <v>15</v>
      </c>
      <c r="B232" s="496" t="s">
        <v>219</v>
      </c>
      <c r="C232" s="38" t="s">
        <v>217</v>
      </c>
      <c r="D232" s="219" t="s">
        <v>220</v>
      </c>
      <c r="E232" s="220" t="s">
        <v>220</v>
      </c>
      <c r="F232" s="220" t="s">
        <v>220</v>
      </c>
      <c r="G232" s="229" t="s">
        <v>220</v>
      </c>
    </row>
    <row r="233" customFormat="false" ht="30" hidden="true" customHeight="true" outlineLevel="0" collapsed="false">
      <c r="A233" s="495" t="s">
        <v>221</v>
      </c>
      <c r="B233" s="495"/>
      <c r="C233" s="495"/>
      <c r="D233" s="495"/>
      <c r="E233" s="495"/>
      <c r="F233" s="495"/>
      <c r="G233" s="495"/>
    </row>
    <row r="234" customFormat="false" ht="30" hidden="true" customHeight="true" outlineLevel="0" collapsed="false">
      <c r="A234" s="495" t="s">
        <v>222</v>
      </c>
      <c r="B234" s="495"/>
      <c r="C234" s="495"/>
      <c r="D234" s="495"/>
      <c r="E234" s="495"/>
      <c r="F234" s="495"/>
      <c r="G234" s="495"/>
    </row>
    <row r="235" customFormat="false" ht="90" hidden="true" customHeight="false" outlineLevel="0" collapsed="false">
      <c r="A235" s="218" t="n">
        <v>16</v>
      </c>
      <c r="B235" s="218" t="s">
        <v>223</v>
      </c>
      <c r="C235" s="218" t="s">
        <v>217</v>
      </c>
      <c r="D235" s="218" t="n">
        <v>3890</v>
      </c>
      <c r="E235" s="218" t="n">
        <v>3940</v>
      </c>
      <c r="F235" s="218" t="n">
        <v>4000</v>
      </c>
      <c r="G235" s="300" t="n">
        <v>4050</v>
      </c>
    </row>
    <row r="236" customFormat="false" ht="120" hidden="true" customHeight="false" outlineLevel="0" collapsed="false">
      <c r="A236" s="218" t="n">
        <v>17</v>
      </c>
      <c r="B236" s="218" t="s">
        <v>224</v>
      </c>
      <c r="C236" s="218" t="s">
        <v>198</v>
      </c>
      <c r="D236" s="218" t="n">
        <v>7.7</v>
      </c>
      <c r="E236" s="218" t="n">
        <v>7.7</v>
      </c>
      <c r="F236" s="218" t="n">
        <v>7.7</v>
      </c>
      <c r="G236" s="300" t="n">
        <v>7.7</v>
      </c>
    </row>
    <row r="237" customFormat="false" ht="15.75" hidden="true" customHeight="false" outlineLevel="0" collapsed="false">
      <c r="A237" s="391"/>
    </row>
    <row r="238" customFormat="false" ht="47.25" hidden="true" customHeight="false" outlineLevel="0" collapsed="false">
      <c r="A238" s="383" t="s">
        <v>74</v>
      </c>
    </row>
    <row r="239" customFormat="false" ht="15.75" hidden="true" customHeight="false" outlineLevel="0" collapsed="false">
      <c r="A239" s="55" t="s">
        <v>225</v>
      </c>
      <c r="B239" s="55"/>
      <c r="C239" s="55"/>
      <c r="D239" s="55"/>
      <c r="E239" s="55"/>
      <c r="F239" s="55"/>
      <c r="G239" s="55"/>
    </row>
    <row r="240" customFormat="false" ht="15.75" hidden="true" customHeight="false" outlineLevel="0" collapsed="false">
      <c r="A240" s="55" t="s">
        <v>226</v>
      </c>
      <c r="B240" s="55"/>
      <c r="C240" s="55"/>
      <c r="D240" s="55"/>
      <c r="E240" s="55"/>
      <c r="F240" s="55"/>
      <c r="G240" s="55"/>
    </row>
    <row r="241" customFormat="false" ht="15.75" hidden="true" customHeight="false" outlineLevel="0" collapsed="false">
      <c r="A241" s="392" t="s">
        <v>227</v>
      </c>
      <c r="B241" s="392"/>
      <c r="C241" s="392"/>
      <c r="D241" s="392"/>
      <c r="E241" s="392"/>
      <c r="F241" s="392"/>
      <c r="G241" s="392"/>
      <c r="H241" s="392"/>
      <c r="I241" s="392"/>
    </row>
    <row r="242" customFormat="false" ht="15.75" hidden="true" customHeight="false" outlineLevel="0" collapsed="false">
      <c r="A242" s="392" t="s">
        <v>78</v>
      </c>
      <c r="B242" s="392"/>
      <c r="C242" s="392"/>
      <c r="D242" s="392"/>
      <c r="E242" s="392"/>
      <c r="F242" s="392"/>
      <c r="G242" s="392"/>
      <c r="H242" s="392"/>
    </row>
    <row r="243" customFormat="false" ht="15.75" hidden="true" customHeight="false" outlineLevel="0" collapsed="false">
      <c r="A243" s="392" t="s">
        <v>228</v>
      </c>
      <c r="B243" s="392"/>
      <c r="C243" s="392"/>
      <c r="D243" s="392"/>
      <c r="E243" s="392"/>
      <c r="F243" s="392"/>
      <c r="G243" s="392"/>
      <c r="H243" s="392"/>
    </row>
    <row r="244" customFormat="false" ht="15.75" hidden="true" customHeight="false" outlineLevel="0" collapsed="false">
      <c r="A244" s="392" t="s">
        <v>99</v>
      </c>
      <c r="B244" s="392"/>
      <c r="C244" s="392"/>
      <c r="D244" s="392"/>
      <c r="E244" s="392"/>
      <c r="F244" s="392"/>
      <c r="G244" s="392"/>
    </row>
    <row r="245" customFormat="false" ht="15.75" hidden="true" customHeight="false" outlineLevel="0" collapsed="false">
      <c r="A245" s="497"/>
    </row>
    <row r="246" customFormat="false" ht="164.25" hidden="true" customHeight="true" outlineLevel="0" collapsed="false">
      <c r="A246" s="29" t="s">
        <v>183</v>
      </c>
      <c r="B246" s="29" t="s">
        <v>229</v>
      </c>
      <c r="C246" s="29" t="s">
        <v>81</v>
      </c>
      <c r="D246" s="29" t="s">
        <v>230</v>
      </c>
      <c r="E246" s="29" t="s">
        <v>83</v>
      </c>
      <c r="F246" s="29" t="s">
        <v>231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customFormat="false" ht="45.75" hidden="true" customHeight="true" outlineLevel="0" collapsed="false">
      <c r="A247" s="29"/>
      <c r="B247" s="29"/>
      <c r="C247" s="29"/>
      <c r="D247" s="29"/>
      <c r="E247" s="29"/>
      <c r="F247" s="29" t="s">
        <v>87</v>
      </c>
      <c r="G247" s="29"/>
      <c r="H247" s="29"/>
      <c r="I247" s="498" t="s">
        <v>232</v>
      </c>
      <c r="J247" s="29" t="s">
        <v>89</v>
      </c>
      <c r="K247" s="29"/>
      <c r="L247" s="29" t="s">
        <v>233</v>
      </c>
      <c r="M247" s="29"/>
      <c r="N247" s="29"/>
      <c r="O247" s="29"/>
      <c r="P247" s="29"/>
      <c r="Q247" s="29"/>
      <c r="R247" s="225" t="s">
        <v>234</v>
      </c>
    </row>
    <row r="248" customFormat="false" ht="15" hidden="true" customHeight="false" outlineLevel="0" collapsed="false">
      <c r="A248" s="200" t="n">
        <v>1</v>
      </c>
      <c r="B248" s="200" t="n">
        <v>2</v>
      </c>
      <c r="C248" s="200" t="n">
        <v>3</v>
      </c>
      <c r="D248" s="200" t="n">
        <v>4</v>
      </c>
      <c r="E248" s="200" t="n">
        <v>5</v>
      </c>
      <c r="F248" s="385" t="n">
        <v>6</v>
      </c>
      <c r="G248" s="385"/>
      <c r="H248" s="385"/>
      <c r="I248" s="200" t="n">
        <v>7</v>
      </c>
      <c r="J248" s="385" t="n">
        <v>8</v>
      </c>
      <c r="K248" s="385"/>
      <c r="L248" s="385" t="n">
        <v>9</v>
      </c>
      <c r="M248" s="385"/>
      <c r="N248" s="385"/>
      <c r="O248" s="385"/>
      <c r="P248" s="385"/>
      <c r="Q248" s="385"/>
      <c r="R248" s="225" t="n">
        <v>10</v>
      </c>
    </row>
    <row r="249" customFormat="false" ht="74.25" hidden="true" customHeight="true" outlineLevel="0" collapsed="false">
      <c r="A249" s="38" t="n">
        <v>1</v>
      </c>
      <c r="B249" s="38" t="s">
        <v>99</v>
      </c>
      <c r="C249" s="229" t="s">
        <v>235</v>
      </c>
      <c r="D249" s="229" t="s">
        <v>236</v>
      </c>
      <c r="E249" s="230" t="s">
        <v>237</v>
      </c>
      <c r="F249" s="496"/>
      <c r="G249" s="334"/>
      <c r="H249" s="499" t="n">
        <f aca="false">H250+++H251+H252+H253</f>
        <v>19248.329</v>
      </c>
      <c r="I249" s="234" t="n">
        <f aca="false">I250+I251+I252+I253</f>
        <v>0</v>
      </c>
      <c r="J249" s="169" t="n">
        <v>19418.04</v>
      </c>
      <c r="K249" s="169"/>
      <c r="L249" s="496"/>
      <c r="M249" s="334"/>
      <c r="N249" s="334"/>
      <c r="O249" s="334"/>
      <c r="P249" s="233" t="n">
        <f aca="false">P250+P251+P252+P253</f>
        <v>2055.289</v>
      </c>
      <c r="Q249" s="233"/>
      <c r="R249" s="234" t="n">
        <f aca="false">R250+R251+R252+R253</f>
        <v>0</v>
      </c>
    </row>
    <row r="250" customFormat="false" ht="16.5" hidden="true" customHeight="true" outlineLevel="0" collapsed="false">
      <c r="A250" s="38"/>
      <c r="B250" s="38"/>
      <c r="C250" s="229"/>
      <c r="D250" s="229"/>
      <c r="E250" s="230" t="s">
        <v>238</v>
      </c>
      <c r="F250" s="218" t="s">
        <v>95</v>
      </c>
      <c r="G250" s="496"/>
      <c r="H250" s="499" t="n">
        <f aca="false">I250+J250++P250+R250</f>
        <v>15487.15</v>
      </c>
      <c r="I250" s="237" t="n">
        <f aca="false">I270</f>
        <v>0</v>
      </c>
      <c r="J250" s="166" t="n">
        <f aca="false">J270</f>
        <v>14079.15</v>
      </c>
      <c r="K250" s="166"/>
      <c r="L250" s="229" t="s">
        <v>95</v>
      </c>
      <c r="M250" s="229"/>
      <c r="N250" s="229"/>
      <c r="O250" s="229"/>
      <c r="P250" s="236" t="n">
        <f aca="false">P270</f>
        <v>1408</v>
      </c>
      <c r="Q250" s="236"/>
      <c r="R250" s="237" t="n">
        <f aca="false">R270</f>
        <v>0</v>
      </c>
    </row>
    <row r="251" customFormat="false" ht="16.5" hidden="true" customHeight="true" outlineLevel="0" collapsed="false">
      <c r="A251" s="38"/>
      <c r="B251" s="38"/>
      <c r="C251" s="229"/>
      <c r="D251" s="229"/>
      <c r="E251" s="599"/>
      <c r="F251" s="218" t="s">
        <v>96</v>
      </c>
      <c r="G251" s="496"/>
      <c r="H251" s="500" t="n">
        <f aca="false">I251+J251++P251+R251</f>
        <v>0</v>
      </c>
      <c r="I251" s="237" t="n">
        <f aca="false">I271</f>
        <v>0</v>
      </c>
      <c r="J251" s="166" t="n">
        <f aca="false">J271</f>
        <v>0</v>
      </c>
      <c r="K251" s="166"/>
      <c r="L251" s="229" t="s">
        <v>96</v>
      </c>
      <c r="M251" s="229"/>
      <c r="N251" s="229"/>
      <c r="O251" s="229"/>
      <c r="P251" s="236" t="n">
        <f aca="false">P271</f>
        <v>0</v>
      </c>
      <c r="Q251" s="236"/>
      <c r="R251" s="237" t="n">
        <f aca="false">R271</f>
        <v>0</v>
      </c>
    </row>
    <row r="252" customFormat="false" ht="16.5" hidden="true" customHeight="true" outlineLevel="0" collapsed="false">
      <c r="A252" s="38"/>
      <c r="B252" s="38"/>
      <c r="C252" s="229"/>
      <c r="D252" s="229"/>
      <c r="E252" s="599"/>
      <c r="F252" s="218" t="s">
        <v>97</v>
      </c>
      <c r="G252" s="496"/>
      <c r="H252" s="499" t="n">
        <f aca="false">I252+J252++P252+R252</f>
        <v>3647.779</v>
      </c>
      <c r="I252" s="237" t="n">
        <f aca="false">I272</f>
        <v>0</v>
      </c>
      <c r="J252" s="166" t="n">
        <f aca="false">J272</f>
        <v>3113.89</v>
      </c>
      <c r="K252" s="166"/>
      <c r="L252" s="229" t="s">
        <v>97</v>
      </c>
      <c r="M252" s="229"/>
      <c r="N252" s="229"/>
      <c r="O252" s="229"/>
      <c r="P252" s="236" t="n">
        <f aca="false">P272</f>
        <v>533.889</v>
      </c>
      <c r="Q252" s="236"/>
      <c r="R252" s="237" t="n">
        <f aca="false">R272</f>
        <v>0</v>
      </c>
    </row>
    <row r="253" customFormat="false" ht="16.5" hidden="true" customHeight="true" outlineLevel="0" collapsed="false">
      <c r="A253" s="38"/>
      <c r="B253" s="38"/>
      <c r="C253" s="229"/>
      <c r="D253" s="229"/>
      <c r="E253" s="601"/>
      <c r="F253" s="218" t="s">
        <v>62</v>
      </c>
      <c r="G253" s="496"/>
      <c r="H253" s="500" t="n">
        <f aca="false">I253+J253++P253+R253</f>
        <v>113.4</v>
      </c>
      <c r="I253" s="242" t="n">
        <f aca="false">I328</f>
        <v>0</v>
      </c>
      <c r="J253" s="169" t="n">
        <f aca="false">J328</f>
        <v>0</v>
      </c>
      <c r="K253" s="169"/>
      <c r="L253" s="229" t="s">
        <v>62</v>
      </c>
      <c r="M253" s="229"/>
      <c r="N253" s="229"/>
      <c r="O253" s="229"/>
      <c r="P253" s="241" t="n">
        <f aca="false">L328</f>
        <v>113.4</v>
      </c>
      <c r="Q253" s="241"/>
      <c r="R253" s="242" t="n">
        <f aca="false">R328</f>
        <v>0</v>
      </c>
    </row>
    <row r="254" customFormat="false" ht="16.5" hidden="true" customHeight="true" outlineLevel="0" collapsed="false">
      <c r="A254" s="38"/>
      <c r="B254" s="38"/>
      <c r="C254" s="229"/>
      <c r="D254" s="229"/>
      <c r="E254" s="230" t="s">
        <v>239</v>
      </c>
      <c r="F254" s="496"/>
      <c r="G254" s="334"/>
      <c r="H254" s="499" t="n">
        <f aca="false">H255+H256+H257+H258</f>
        <v>58143.42</v>
      </c>
      <c r="I254" s="234" t="n">
        <f aca="false">I255+I256++I257+I258</f>
        <v>0</v>
      </c>
      <c r="J254" s="166" t="n">
        <f aca="false">J255+J256++J258</f>
        <v>1156.4</v>
      </c>
      <c r="K254" s="166"/>
      <c r="L254" s="209"/>
      <c r="M254" s="209"/>
      <c r="N254" s="209"/>
      <c r="O254" s="209"/>
      <c r="P254" s="243" t="n">
        <f aca="false">P255+P256+P257+P258</f>
        <v>53363.03</v>
      </c>
      <c r="Q254" s="243"/>
      <c r="R254" s="234" t="n">
        <f aca="false">R255+R256+R257+R258</f>
        <v>0</v>
      </c>
    </row>
    <row r="255" customFormat="false" ht="16.5" hidden="true" customHeight="true" outlineLevel="0" collapsed="false">
      <c r="A255" s="38"/>
      <c r="B255" s="38"/>
      <c r="C255" s="229"/>
      <c r="D255" s="229"/>
      <c r="E255" s="230" t="s">
        <v>238</v>
      </c>
      <c r="F255" s="218" t="s">
        <v>95</v>
      </c>
      <c r="G255" s="496"/>
      <c r="H255" s="500" t="n">
        <f aca="false">I255+J255+P255+R255</f>
        <v>18791</v>
      </c>
      <c r="I255" s="237" t="n">
        <f aca="false">I274</f>
        <v>0</v>
      </c>
      <c r="J255" s="169" t="n">
        <f aca="false">J274</f>
        <v>0</v>
      </c>
      <c r="K255" s="169"/>
      <c r="L255" s="229" t="s">
        <v>95</v>
      </c>
      <c r="M255" s="229"/>
      <c r="N255" s="229"/>
      <c r="O255" s="229"/>
      <c r="P255" s="241" t="n">
        <f aca="false">P274</f>
        <v>18791</v>
      </c>
      <c r="Q255" s="241"/>
      <c r="R255" s="237" t="n">
        <f aca="false">R274</f>
        <v>0</v>
      </c>
    </row>
    <row r="256" customFormat="false" ht="16.5" hidden="true" customHeight="true" outlineLevel="0" collapsed="false">
      <c r="A256" s="38"/>
      <c r="B256" s="38"/>
      <c r="C256" s="229"/>
      <c r="D256" s="229"/>
      <c r="E256" s="599"/>
      <c r="F256" s="218" t="s">
        <v>96</v>
      </c>
      <c r="G256" s="496"/>
      <c r="H256" s="499" t="n">
        <f aca="false">I256+J256+P256+R256</f>
        <v>17977.54</v>
      </c>
      <c r="I256" s="237" t="n">
        <f aca="false">I275</f>
        <v>0</v>
      </c>
      <c r="J256" s="166" t="n">
        <f aca="false">J275</f>
        <v>1156.4</v>
      </c>
      <c r="K256" s="166"/>
      <c r="L256" s="229" t="s">
        <v>96</v>
      </c>
      <c r="M256" s="229"/>
      <c r="N256" s="229"/>
      <c r="O256" s="229"/>
      <c r="P256" s="241" t="n">
        <f aca="false">P275</f>
        <v>16821.14</v>
      </c>
      <c r="Q256" s="241"/>
      <c r="R256" s="237" t="n">
        <f aca="false">R275</f>
        <v>0</v>
      </c>
    </row>
    <row r="257" customFormat="false" ht="16.5" hidden="true" customHeight="true" outlineLevel="0" collapsed="false">
      <c r="A257" s="38"/>
      <c r="B257" s="38"/>
      <c r="C257" s="229"/>
      <c r="D257" s="229"/>
      <c r="E257" s="599"/>
      <c r="F257" s="218" t="s">
        <v>97</v>
      </c>
      <c r="G257" s="496"/>
      <c r="H257" s="500" t="n">
        <f aca="false">I257+J257+P257+R257</f>
        <v>20278.39</v>
      </c>
      <c r="I257" s="237" t="n">
        <f aca="false">I276</f>
        <v>0</v>
      </c>
      <c r="J257" s="166" t="n">
        <f aca="false">J276</f>
        <v>3623.99</v>
      </c>
      <c r="K257" s="166"/>
      <c r="L257" s="229" t="s">
        <v>97</v>
      </c>
      <c r="M257" s="229"/>
      <c r="N257" s="229"/>
      <c r="O257" s="229"/>
      <c r="P257" s="241" t="n">
        <f aca="false">P276</f>
        <v>16654.4</v>
      </c>
      <c r="Q257" s="241"/>
      <c r="R257" s="237" t="n">
        <f aca="false">R276</f>
        <v>0</v>
      </c>
    </row>
    <row r="258" customFormat="false" ht="16.5" hidden="true" customHeight="true" outlineLevel="0" collapsed="false">
      <c r="A258" s="38"/>
      <c r="B258" s="38"/>
      <c r="C258" s="229"/>
      <c r="D258" s="229"/>
      <c r="E258" s="601"/>
      <c r="F258" s="218" t="s">
        <v>62</v>
      </c>
      <c r="G258" s="496"/>
      <c r="H258" s="500" t="n">
        <f aca="false">I258+J258+P258+R258</f>
        <v>1096.49</v>
      </c>
      <c r="I258" s="242" t="n">
        <f aca="false">I330</f>
        <v>0</v>
      </c>
      <c r="J258" s="169" t="n">
        <f aca="false">J330</f>
        <v>0</v>
      </c>
      <c r="K258" s="169"/>
      <c r="L258" s="229" t="s">
        <v>62</v>
      </c>
      <c r="M258" s="229"/>
      <c r="N258" s="229"/>
      <c r="O258" s="229"/>
      <c r="P258" s="241" t="n">
        <f aca="false">L330</f>
        <v>1096.49</v>
      </c>
      <c r="Q258" s="241"/>
      <c r="R258" s="242" t="n">
        <f aca="false">R330</f>
        <v>0</v>
      </c>
    </row>
    <row r="259" customFormat="false" ht="15.75" hidden="true" customHeight="true" outlineLevel="0" collapsed="false">
      <c r="A259" s="38"/>
      <c r="B259" s="38"/>
      <c r="C259" s="229"/>
      <c r="D259" s="229"/>
      <c r="E259" s="230" t="s">
        <v>240</v>
      </c>
      <c r="F259" s="209"/>
      <c r="G259" s="209"/>
      <c r="H259" s="500" t="n">
        <f aca="false">H260+H261+H262+H263</f>
        <v>54855</v>
      </c>
      <c r="I259" s="234" t="n">
        <f aca="false">I260+I261+I262+I263</f>
        <v>0</v>
      </c>
      <c r="J259" s="244"/>
      <c r="K259" s="245" t="n">
        <f aca="false">K260+K261+K262+K263</f>
        <v>0</v>
      </c>
      <c r="L259" s="209"/>
      <c r="M259" s="209"/>
      <c r="N259" s="209"/>
      <c r="O259" s="209"/>
      <c r="P259" s="243" t="n">
        <f aca="false">P260+P261+P262+P263</f>
        <v>54855</v>
      </c>
      <c r="Q259" s="243"/>
      <c r="R259" s="234" t="n">
        <f aca="false">R260+R261+R262+R263</f>
        <v>0</v>
      </c>
    </row>
    <row r="260" customFormat="false" ht="15.75" hidden="true" customHeight="true" outlineLevel="0" collapsed="false">
      <c r="A260" s="38"/>
      <c r="B260" s="38"/>
      <c r="C260" s="229"/>
      <c r="D260" s="229"/>
      <c r="E260" s="230" t="s">
        <v>238</v>
      </c>
      <c r="F260" s="218" t="s">
        <v>95</v>
      </c>
      <c r="G260" s="496"/>
      <c r="H260" s="500" t="n">
        <f aca="false">I260+K260+P260+++R260</f>
        <v>18488</v>
      </c>
      <c r="I260" s="237" t="n">
        <f aca="false">I278</f>
        <v>0</v>
      </c>
      <c r="J260" s="246"/>
      <c r="K260" s="247" t="n">
        <f aca="false">K278</f>
        <v>0</v>
      </c>
      <c r="L260" s="229" t="s">
        <v>95</v>
      </c>
      <c r="M260" s="229"/>
      <c r="N260" s="229"/>
      <c r="O260" s="229"/>
      <c r="P260" s="241" t="n">
        <f aca="false">P278</f>
        <v>18488</v>
      </c>
      <c r="Q260" s="241"/>
      <c r="R260" s="237" t="n">
        <f aca="false">R278</f>
        <v>0</v>
      </c>
    </row>
    <row r="261" customFormat="false" ht="15.75" hidden="true" customHeight="true" outlineLevel="0" collapsed="false">
      <c r="A261" s="38"/>
      <c r="B261" s="38"/>
      <c r="C261" s="229"/>
      <c r="D261" s="229"/>
      <c r="E261" s="599"/>
      <c r="F261" s="218" t="s">
        <v>96</v>
      </c>
      <c r="G261" s="496"/>
      <c r="H261" s="500" t="n">
        <f aca="false">I261+K261+P261+++R261</f>
        <v>17648</v>
      </c>
      <c r="I261" s="237" t="n">
        <f aca="false">I279</f>
        <v>0</v>
      </c>
      <c r="J261" s="246"/>
      <c r="K261" s="247" t="n">
        <f aca="false">K279</f>
        <v>0</v>
      </c>
      <c r="L261" s="229" t="s">
        <v>96</v>
      </c>
      <c r="M261" s="229"/>
      <c r="N261" s="229"/>
      <c r="O261" s="229"/>
      <c r="P261" s="241" t="n">
        <f aca="false">P279</f>
        <v>17648</v>
      </c>
      <c r="Q261" s="241"/>
      <c r="R261" s="237" t="n">
        <f aca="false">R279</f>
        <v>0</v>
      </c>
    </row>
    <row r="262" customFormat="false" ht="15.75" hidden="true" customHeight="true" outlineLevel="0" collapsed="false">
      <c r="A262" s="38"/>
      <c r="B262" s="38"/>
      <c r="C262" s="229"/>
      <c r="D262" s="229"/>
      <c r="E262" s="599"/>
      <c r="F262" s="218" t="s">
        <v>97</v>
      </c>
      <c r="G262" s="496"/>
      <c r="H262" s="500" t="n">
        <f aca="false">I262+K262+P262+++R262</f>
        <v>18505</v>
      </c>
      <c r="I262" s="237" t="n">
        <f aca="false">I280</f>
        <v>0</v>
      </c>
      <c r="J262" s="246"/>
      <c r="K262" s="247" t="n">
        <f aca="false">K280</f>
        <v>0</v>
      </c>
      <c r="L262" s="229" t="s">
        <v>97</v>
      </c>
      <c r="M262" s="229"/>
      <c r="N262" s="229"/>
      <c r="O262" s="229"/>
      <c r="P262" s="241" t="n">
        <f aca="false">P280</f>
        <v>18505</v>
      </c>
      <c r="Q262" s="241"/>
      <c r="R262" s="237" t="n">
        <f aca="false">R280</f>
        <v>0</v>
      </c>
    </row>
    <row r="263" customFormat="false" ht="30" hidden="true" customHeight="true" outlineLevel="0" collapsed="false">
      <c r="A263" s="38"/>
      <c r="B263" s="38"/>
      <c r="C263" s="229"/>
      <c r="D263" s="229"/>
      <c r="E263" s="601"/>
      <c r="F263" s="218" t="s">
        <v>62</v>
      </c>
      <c r="G263" s="496"/>
      <c r="H263" s="500" t="n">
        <f aca="false">I263+K263+P263+++R263</f>
        <v>214</v>
      </c>
      <c r="I263" s="242" t="n">
        <f aca="false">I332</f>
        <v>0</v>
      </c>
      <c r="J263" s="248"/>
      <c r="K263" s="249" t="n">
        <f aca="false">J332</f>
        <v>0</v>
      </c>
      <c r="L263" s="229" t="s">
        <v>62</v>
      </c>
      <c r="M263" s="229"/>
      <c r="N263" s="229"/>
      <c r="O263" s="229"/>
      <c r="P263" s="241" t="n">
        <f aca="false">L332</f>
        <v>214</v>
      </c>
      <c r="Q263" s="241"/>
      <c r="R263" s="242" t="n">
        <f aca="false">R332</f>
        <v>0</v>
      </c>
    </row>
    <row r="264" customFormat="false" ht="16.5" hidden="true" customHeight="true" outlineLevel="0" collapsed="false">
      <c r="A264" s="38"/>
      <c r="B264" s="501" t="s">
        <v>94</v>
      </c>
      <c r="C264" s="241"/>
      <c r="D264" s="241"/>
      <c r="E264" s="666"/>
      <c r="F264" s="502"/>
      <c r="G264" s="503"/>
      <c r="H264" s="504" t="n">
        <f aca="false">H265+H266+H267+H268</f>
        <v>132246.749</v>
      </c>
      <c r="I264" s="256" t="n">
        <f aca="false">I265+I266+I267+I268</f>
        <v>0</v>
      </c>
      <c r="J264" s="253" t="n">
        <f aca="false">J265+J266+J267+J268</f>
        <v>21973.43</v>
      </c>
      <c r="K264" s="253"/>
      <c r="L264" s="505"/>
      <c r="M264" s="505"/>
      <c r="N264" s="505"/>
      <c r="O264" s="505"/>
      <c r="P264" s="255" t="n">
        <f aca="false">P265+P266+P267+P268</f>
        <v>110273.319</v>
      </c>
      <c r="Q264" s="255"/>
      <c r="R264" s="256" t="n">
        <f aca="false">R265+R266+R267+R268</f>
        <v>0</v>
      </c>
    </row>
    <row r="265" customFormat="false" ht="16.5" hidden="true" customHeight="true" outlineLevel="0" collapsed="false">
      <c r="A265" s="38"/>
      <c r="B265" s="501"/>
      <c r="C265" s="241"/>
      <c r="D265" s="241"/>
      <c r="E265" s="241"/>
      <c r="F265" s="506" t="s">
        <v>95</v>
      </c>
      <c r="G265" s="502"/>
      <c r="H265" s="504" t="n">
        <f aca="false">I265++++J265+P265+R265</f>
        <v>52766.15</v>
      </c>
      <c r="I265" s="261" t="n">
        <f aca="false">I250+I255+I260</f>
        <v>0</v>
      </c>
      <c r="J265" s="253" t="n">
        <f aca="false">J250+J255+K260</f>
        <v>14079.15</v>
      </c>
      <c r="K265" s="253"/>
      <c r="L265" s="241" t="s">
        <v>95</v>
      </c>
      <c r="M265" s="241"/>
      <c r="N265" s="241"/>
      <c r="O265" s="241"/>
      <c r="P265" s="260" t="n">
        <f aca="false">P250+P255+P260</f>
        <v>38687</v>
      </c>
      <c r="Q265" s="260"/>
      <c r="R265" s="261" t="n">
        <f aca="false">R250+R255+R260</f>
        <v>0</v>
      </c>
    </row>
    <row r="266" customFormat="false" ht="16.5" hidden="true" customHeight="true" outlineLevel="0" collapsed="false">
      <c r="A266" s="38"/>
      <c r="B266" s="501"/>
      <c r="C266" s="241"/>
      <c r="D266" s="241"/>
      <c r="E266" s="241"/>
      <c r="F266" s="506" t="s">
        <v>96</v>
      </c>
      <c r="G266" s="502"/>
      <c r="H266" s="504" t="n">
        <f aca="false">I266++++J266+P266+R266</f>
        <v>35625.54</v>
      </c>
      <c r="I266" s="261" t="n">
        <f aca="false">I251+I256+I261</f>
        <v>0</v>
      </c>
      <c r="J266" s="253" t="n">
        <f aca="false">J251+J256+K261</f>
        <v>1156.4</v>
      </c>
      <c r="K266" s="253"/>
      <c r="L266" s="241" t="s">
        <v>96</v>
      </c>
      <c r="M266" s="241"/>
      <c r="N266" s="241"/>
      <c r="O266" s="241"/>
      <c r="P266" s="260" t="n">
        <f aca="false">P251+P256+P261</f>
        <v>34469.14</v>
      </c>
      <c r="Q266" s="260"/>
      <c r="R266" s="261" t="n">
        <f aca="false">R251+R256+R261</f>
        <v>0</v>
      </c>
    </row>
    <row r="267" customFormat="false" ht="16.5" hidden="true" customHeight="true" outlineLevel="0" collapsed="false">
      <c r="A267" s="38"/>
      <c r="B267" s="501"/>
      <c r="C267" s="241"/>
      <c r="D267" s="241"/>
      <c r="E267" s="241"/>
      <c r="F267" s="506" t="s">
        <v>97</v>
      </c>
      <c r="G267" s="502"/>
      <c r="H267" s="504" t="n">
        <f aca="false">I267++++J267+P267+R267</f>
        <v>42431.169</v>
      </c>
      <c r="I267" s="261" t="n">
        <f aca="false">I252+I257+I262</f>
        <v>0</v>
      </c>
      <c r="J267" s="253" t="n">
        <f aca="false">J252+J257+K262</f>
        <v>6737.88</v>
      </c>
      <c r="K267" s="253"/>
      <c r="L267" s="241" t="s">
        <v>97</v>
      </c>
      <c r="M267" s="241"/>
      <c r="N267" s="241"/>
      <c r="O267" s="241"/>
      <c r="P267" s="260" t="n">
        <f aca="false">P252+P257+P262</f>
        <v>35693.289</v>
      </c>
      <c r="Q267" s="260"/>
      <c r="R267" s="261" t="n">
        <f aca="false">R252+R257+R262</f>
        <v>0</v>
      </c>
    </row>
    <row r="268" customFormat="false" ht="16.5" hidden="true" customHeight="true" outlineLevel="0" collapsed="false">
      <c r="A268" s="38"/>
      <c r="B268" s="501"/>
      <c r="C268" s="241"/>
      <c r="D268" s="241"/>
      <c r="E268" s="666"/>
      <c r="F268" s="506" t="s">
        <v>62</v>
      </c>
      <c r="G268" s="502"/>
      <c r="H268" s="504" t="n">
        <f aca="false">I268++++J268+P268+R268</f>
        <v>1423.89</v>
      </c>
      <c r="I268" s="261" t="n">
        <f aca="false">I253+I258+I263</f>
        <v>0</v>
      </c>
      <c r="J268" s="253" t="n">
        <f aca="false">J253+J258+K263</f>
        <v>0</v>
      </c>
      <c r="K268" s="253"/>
      <c r="L268" s="241" t="s">
        <v>62</v>
      </c>
      <c r="M268" s="241"/>
      <c r="N268" s="241"/>
      <c r="O268" s="241"/>
      <c r="P268" s="260" t="n">
        <f aca="false">P253+P258+P263</f>
        <v>1423.89</v>
      </c>
      <c r="Q268" s="260"/>
      <c r="R268" s="261" t="n">
        <f aca="false">R253+R258+R263</f>
        <v>0</v>
      </c>
    </row>
    <row r="269" customFormat="false" ht="16.5" hidden="true" customHeight="true" outlineLevel="0" collapsed="false">
      <c r="A269" s="507" t="s">
        <v>15</v>
      </c>
      <c r="B269" s="38" t="s">
        <v>58</v>
      </c>
      <c r="C269" s="229" t="s">
        <v>59</v>
      </c>
      <c r="D269" s="220" t="s">
        <v>241</v>
      </c>
      <c r="E269" s="207" t="s">
        <v>237</v>
      </c>
      <c r="F269" s="508"/>
      <c r="G269" s="509"/>
      <c r="H269" s="510" t="n">
        <f aca="false">H270+H271+H272</f>
        <v>19134.929</v>
      </c>
      <c r="I269" s="268"/>
      <c r="J269" s="265" t="n">
        <f aca="false">J270+J271+J272</f>
        <v>17193.04</v>
      </c>
      <c r="K269" s="265"/>
      <c r="L269" s="511"/>
      <c r="M269" s="511"/>
      <c r="N269" s="511"/>
      <c r="O269" s="511"/>
      <c r="P269" s="267" t="n">
        <f aca="false">P270+P271+P272</f>
        <v>1941.889</v>
      </c>
      <c r="Q269" s="267"/>
      <c r="R269" s="268"/>
    </row>
    <row r="270" customFormat="false" ht="16.5" hidden="true" customHeight="true" outlineLevel="0" collapsed="false">
      <c r="A270" s="507"/>
      <c r="B270" s="38"/>
      <c r="C270" s="229"/>
      <c r="D270" s="220"/>
      <c r="E270" s="207"/>
      <c r="F270" s="512" t="s">
        <v>95</v>
      </c>
      <c r="G270" s="513"/>
      <c r="H270" s="514" t="n">
        <f aca="false">I270+J270++P270+R270</f>
        <v>15487.15</v>
      </c>
      <c r="I270" s="274"/>
      <c r="J270" s="271" t="n">
        <f aca="false">K306</f>
        <v>14079.15</v>
      </c>
      <c r="K270" s="271"/>
      <c r="L270" s="281" t="s">
        <v>95</v>
      </c>
      <c r="M270" s="281"/>
      <c r="N270" s="281"/>
      <c r="O270" s="281"/>
      <c r="P270" s="273" t="n">
        <f aca="false">N306</f>
        <v>1408</v>
      </c>
      <c r="Q270" s="273"/>
      <c r="R270" s="274"/>
    </row>
    <row r="271" customFormat="false" ht="16.5" hidden="true" customHeight="true" outlineLevel="0" collapsed="false">
      <c r="A271" s="507"/>
      <c r="B271" s="38"/>
      <c r="C271" s="229"/>
      <c r="D271" s="220"/>
      <c r="E271" s="207"/>
      <c r="F271" s="512" t="s">
        <v>96</v>
      </c>
      <c r="G271" s="513"/>
      <c r="H271" s="514" t="n">
        <f aca="false">I271+J271++P271+R271</f>
        <v>0</v>
      </c>
      <c r="I271" s="274"/>
      <c r="J271" s="275" t="n">
        <v>0</v>
      </c>
      <c r="K271" s="275"/>
      <c r="L271" s="281" t="s">
        <v>96</v>
      </c>
      <c r="M271" s="281"/>
      <c r="N271" s="281"/>
      <c r="O271" s="281"/>
      <c r="P271" s="276"/>
      <c r="Q271" s="276"/>
      <c r="R271" s="274"/>
    </row>
    <row r="272" customFormat="false" ht="16.5" hidden="true" customHeight="true" outlineLevel="0" collapsed="false">
      <c r="A272" s="507"/>
      <c r="B272" s="38"/>
      <c r="C272" s="229"/>
      <c r="D272" s="220"/>
      <c r="E272" s="207"/>
      <c r="F272" s="512" t="s">
        <v>97</v>
      </c>
      <c r="G272" s="513"/>
      <c r="H272" s="514" t="n">
        <f aca="false">I272+J272++P272+R272</f>
        <v>3647.779</v>
      </c>
      <c r="I272" s="277"/>
      <c r="J272" s="271" t="n">
        <f aca="false">K307+J293</f>
        <v>3113.89</v>
      </c>
      <c r="K272" s="271"/>
      <c r="L272" s="515" t="s">
        <v>97</v>
      </c>
      <c r="M272" s="515"/>
      <c r="N272" s="515"/>
      <c r="O272" s="515"/>
      <c r="P272" s="273" t="n">
        <f aca="false">N294+N307</f>
        <v>533.889</v>
      </c>
      <c r="Q272" s="273"/>
      <c r="R272" s="277"/>
    </row>
    <row r="273" customFormat="false" ht="27.75" hidden="true" customHeight="true" outlineLevel="0" collapsed="false">
      <c r="A273" s="507"/>
      <c r="B273" s="38"/>
      <c r="C273" s="229"/>
      <c r="D273" s="229"/>
      <c r="E273" s="230" t="s">
        <v>239</v>
      </c>
      <c r="F273" s="508"/>
      <c r="G273" s="509"/>
      <c r="H273" s="510" t="n">
        <f aca="false">H274+H275+H276</f>
        <v>57046.93</v>
      </c>
      <c r="I273" s="510" t="n">
        <f aca="false">I274+I275+I276</f>
        <v>0</v>
      </c>
      <c r="J273" s="265" t="n">
        <f aca="false">J274+J275+J276</f>
        <v>4780.39</v>
      </c>
      <c r="K273" s="265"/>
      <c r="L273" s="511"/>
      <c r="M273" s="511"/>
      <c r="N273" s="511"/>
      <c r="O273" s="511"/>
      <c r="P273" s="267" t="n">
        <f aca="false">P274+P275+P276</f>
        <v>52266.54</v>
      </c>
      <c r="Q273" s="267"/>
      <c r="R273" s="268" t="n">
        <f aca="false">R274+R275+R276</f>
        <v>0</v>
      </c>
    </row>
    <row r="274" customFormat="false" ht="16.5" hidden="true" customHeight="true" outlineLevel="0" collapsed="false">
      <c r="A274" s="507"/>
      <c r="B274" s="38"/>
      <c r="C274" s="229"/>
      <c r="D274" s="229"/>
      <c r="E274" s="230" t="s">
        <v>238</v>
      </c>
      <c r="F274" s="516" t="s">
        <v>95</v>
      </c>
      <c r="G274" s="513"/>
      <c r="H274" s="517" t="n">
        <f aca="false">I274+J274+P274+R274</f>
        <v>18791</v>
      </c>
      <c r="I274" s="282" t="n">
        <f aca="false">I285+I296+I317</f>
        <v>0</v>
      </c>
      <c r="J274" s="275" t="n">
        <f aca="false">J285+K296+K317</f>
        <v>0</v>
      </c>
      <c r="K274" s="275"/>
      <c r="L274" s="281" t="s">
        <v>95</v>
      </c>
      <c r="M274" s="281"/>
      <c r="N274" s="281"/>
      <c r="O274" s="281"/>
      <c r="P274" s="281" t="n">
        <f aca="false">N285+N296+Q317</f>
        <v>18791</v>
      </c>
      <c r="Q274" s="281"/>
      <c r="R274" s="282" t="n">
        <f aca="false">R285+R296+R317</f>
        <v>0</v>
      </c>
    </row>
    <row r="275" customFormat="false" ht="16.5" hidden="true" customHeight="true" outlineLevel="0" collapsed="false">
      <c r="A275" s="507"/>
      <c r="B275" s="38"/>
      <c r="C275" s="229"/>
      <c r="D275" s="229"/>
      <c r="E275" s="599"/>
      <c r="F275" s="516" t="s">
        <v>96</v>
      </c>
      <c r="G275" s="513"/>
      <c r="H275" s="517" t="n">
        <f aca="false">I275+J275+P275+R275</f>
        <v>17977.54</v>
      </c>
      <c r="I275" s="282" t="n">
        <f aca="false">I286+I297+I318+I309</f>
        <v>0</v>
      </c>
      <c r="J275" s="271" t="n">
        <f aca="false">J286+K297+K309+K318</f>
        <v>1156.4</v>
      </c>
      <c r="K275" s="271"/>
      <c r="L275" s="281" t="s">
        <v>96</v>
      </c>
      <c r="M275" s="281"/>
      <c r="N275" s="281"/>
      <c r="O275" s="281"/>
      <c r="P275" s="283" t="n">
        <f aca="false">N286+N297+M309+Q318</f>
        <v>16821.14</v>
      </c>
      <c r="Q275" s="283"/>
      <c r="R275" s="282" t="n">
        <f aca="false">R286+R297+R318+R309</f>
        <v>0</v>
      </c>
    </row>
    <row r="276" customFormat="false" ht="16.5" hidden="true" customHeight="true" outlineLevel="0" collapsed="false">
      <c r="A276" s="507"/>
      <c r="B276" s="38"/>
      <c r="C276" s="229"/>
      <c r="D276" s="229"/>
      <c r="E276" s="601"/>
      <c r="F276" s="516" t="s">
        <v>97</v>
      </c>
      <c r="G276" s="513"/>
      <c r="H276" s="517" t="n">
        <f aca="false">I276+J276+P276+R276</f>
        <v>20278.39</v>
      </c>
      <c r="I276" s="282" t="n">
        <f aca="false">I287+I298+I319+I310</f>
        <v>0</v>
      </c>
      <c r="J276" s="271" t="n">
        <f aca="false">J287+K298+K310+K319</f>
        <v>3623.99</v>
      </c>
      <c r="K276" s="271"/>
      <c r="L276" s="281" t="s">
        <v>97</v>
      </c>
      <c r="M276" s="281"/>
      <c r="N276" s="281"/>
      <c r="O276" s="281"/>
      <c r="P276" s="284" t="n">
        <f aca="false">N287+N298+M310+Q319</f>
        <v>16654.4</v>
      </c>
      <c r="Q276" s="284"/>
      <c r="R276" s="282" t="n">
        <f aca="false">R287+R298+R319+R310</f>
        <v>0</v>
      </c>
    </row>
    <row r="277" customFormat="false" ht="15.75" hidden="true" customHeight="true" outlineLevel="0" collapsed="false">
      <c r="A277" s="507"/>
      <c r="B277" s="38"/>
      <c r="C277" s="229"/>
      <c r="D277" s="229"/>
      <c r="E277" s="230" t="s">
        <v>240</v>
      </c>
      <c r="F277" s="508"/>
      <c r="G277" s="509"/>
      <c r="H277" s="518" t="n">
        <f aca="false">H278+H279+H280</f>
        <v>54641</v>
      </c>
      <c r="I277" s="519" t="n">
        <f aca="false">I278+I279+I280</f>
        <v>0</v>
      </c>
      <c r="J277" s="286"/>
      <c r="K277" s="287" t="n">
        <f aca="false">K278+K279+K280</f>
        <v>0</v>
      </c>
      <c r="L277" s="511"/>
      <c r="M277" s="511"/>
      <c r="N277" s="511"/>
      <c r="O277" s="511"/>
      <c r="P277" s="288" t="n">
        <f aca="false">P278+P279+P280</f>
        <v>54641</v>
      </c>
      <c r="Q277" s="288"/>
      <c r="R277" s="268" t="n">
        <f aca="false">R278+R279+R280</f>
        <v>0</v>
      </c>
    </row>
    <row r="278" customFormat="false" ht="15.75" hidden="true" customHeight="true" outlineLevel="0" collapsed="false">
      <c r="A278" s="507"/>
      <c r="B278" s="38"/>
      <c r="C278" s="229"/>
      <c r="D278" s="229"/>
      <c r="E278" s="230" t="s">
        <v>238</v>
      </c>
      <c r="F278" s="516" t="s">
        <v>95</v>
      </c>
      <c r="G278" s="513"/>
      <c r="H278" s="517" t="n">
        <f aca="false">I278+K278+P278+R278</f>
        <v>18488</v>
      </c>
      <c r="I278" s="282" t="n">
        <f aca="false">I289+I300+I321</f>
        <v>0</v>
      </c>
      <c r="J278" s="289"/>
      <c r="K278" s="290" t="n">
        <f aca="false">J289+K300+K321</f>
        <v>0</v>
      </c>
      <c r="L278" s="281" t="s">
        <v>95</v>
      </c>
      <c r="M278" s="281"/>
      <c r="N278" s="281"/>
      <c r="O278" s="281"/>
      <c r="P278" s="281" t="n">
        <f aca="false">N289+N300+Q321</f>
        <v>18488</v>
      </c>
      <c r="Q278" s="281"/>
      <c r="R278" s="282" t="n">
        <f aca="false">R289+R300+R321</f>
        <v>0</v>
      </c>
    </row>
    <row r="279" customFormat="false" ht="15.75" hidden="true" customHeight="true" outlineLevel="0" collapsed="false">
      <c r="A279" s="507"/>
      <c r="B279" s="38"/>
      <c r="C279" s="229"/>
      <c r="D279" s="229"/>
      <c r="E279" s="599"/>
      <c r="F279" s="516" t="s">
        <v>96</v>
      </c>
      <c r="G279" s="513"/>
      <c r="H279" s="517" t="n">
        <f aca="false">I279+K279+P279+R279</f>
        <v>17648</v>
      </c>
      <c r="I279" s="282" t="n">
        <f aca="false">I290+I301+I322</f>
        <v>0</v>
      </c>
      <c r="J279" s="289"/>
      <c r="K279" s="290" t="n">
        <f aca="false">J290+K301+K322</f>
        <v>0</v>
      </c>
      <c r="L279" s="281" t="s">
        <v>96</v>
      </c>
      <c r="M279" s="281"/>
      <c r="N279" s="281"/>
      <c r="O279" s="281"/>
      <c r="P279" s="281" t="n">
        <f aca="false">N290+N301+Q322</f>
        <v>17648</v>
      </c>
      <c r="Q279" s="281"/>
      <c r="R279" s="282" t="n">
        <f aca="false">R290+R301+R322</f>
        <v>0</v>
      </c>
    </row>
    <row r="280" customFormat="false" ht="15.75" hidden="true" customHeight="true" outlineLevel="0" collapsed="false">
      <c r="A280" s="507"/>
      <c r="B280" s="38"/>
      <c r="C280" s="229"/>
      <c r="D280" s="229"/>
      <c r="E280" s="601"/>
      <c r="F280" s="516" t="s">
        <v>97</v>
      </c>
      <c r="G280" s="513"/>
      <c r="H280" s="517" t="n">
        <f aca="false">I280+K280+P280+R280</f>
        <v>18505</v>
      </c>
      <c r="I280" s="282" t="n">
        <f aca="false">I291+I302+I323</f>
        <v>0</v>
      </c>
      <c r="J280" s="44"/>
      <c r="K280" s="290" t="n">
        <f aca="false">J291+K302+K323</f>
        <v>0</v>
      </c>
      <c r="L280" s="515" t="s">
        <v>97</v>
      </c>
      <c r="M280" s="515"/>
      <c r="N280" s="515"/>
      <c r="O280" s="515"/>
      <c r="P280" s="281" t="n">
        <f aca="false">N291+N302+Q323</f>
        <v>18505</v>
      </c>
      <c r="Q280" s="281"/>
      <c r="R280" s="282" t="n">
        <f aca="false">R291+R302+R323</f>
        <v>0</v>
      </c>
    </row>
    <row r="281" customFormat="false" ht="15.75" hidden="true" customHeight="false" outlineLevel="0" collapsed="false">
      <c r="A281" s="32"/>
      <c r="B281" s="355" t="s">
        <v>94</v>
      </c>
      <c r="C281" s="292"/>
      <c r="D281" s="292"/>
      <c r="E281" s="292"/>
      <c r="F281" s="520"/>
      <c r="G281" s="347"/>
      <c r="H281" s="521" t="n">
        <f aca="false">H277+H273+H269</f>
        <v>130822.859</v>
      </c>
      <c r="I281" s="522" t="n">
        <f aca="false">I269+I273+I277</f>
        <v>0</v>
      </c>
      <c r="J281" s="523" t="n">
        <f aca="false">K277+J273+J269</f>
        <v>21973.43</v>
      </c>
      <c r="K281" s="523"/>
      <c r="L281" s="524"/>
      <c r="M281" s="524"/>
      <c r="N281" s="524"/>
      <c r="O281" s="524"/>
      <c r="P281" s="525" t="n">
        <f aca="false">P277+P273+P269</f>
        <v>108849.429</v>
      </c>
      <c r="Q281" s="525"/>
      <c r="R281" s="297" t="n">
        <f aca="false">R277+R273+R269</f>
        <v>0</v>
      </c>
    </row>
    <row r="282" customFormat="false" ht="15" hidden="true" customHeight="true" outlineLevel="0" collapsed="false">
      <c r="A282" s="507" t="s">
        <v>242</v>
      </c>
      <c r="B282" s="526" t="s">
        <v>243</v>
      </c>
      <c r="C282" s="229" t="s">
        <v>59</v>
      </c>
      <c r="D282" s="229" t="s">
        <v>241</v>
      </c>
      <c r="E282" s="230" t="s">
        <v>237</v>
      </c>
      <c r="F282" s="527"/>
      <c r="G282" s="527"/>
      <c r="H282" s="527"/>
      <c r="I282" s="229"/>
      <c r="J282" s="229"/>
      <c r="K282" s="229"/>
      <c r="L282" s="312"/>
      <c r="M282" s="312"/>
      <c r="N282" s="312"/>
      <c r="O282" s="312"/>
      <c r="P282" s="312"/>
      <c r="Q282" s="312"/>
      <c r="R282" s="229"/>
    </row>
    <row r="283" customFormat="false" ht="90" hidden="true" customHeight="false" outlineLevel="0" collapsed="false">
      <c r="A283" s="507"/>
      <c r="B283" s="526" t="s">
        <v>244</v>
      </c>
      <c r="C283" s="229"/>
      <c r="D283" s="229"/>
      <c r="E283" s="218" t="s">
        <v>238</v>
      </c>
      <c r="F283" s="527"/>
      <c r="G283" s="527"/>
      <c r="H283" s="527"/>
      <c r="I283" s="229"/>
      <c r="J283" s="229"/>
      <c r="K283" s="229"/>
      <c r="L283" s="312"/>
      <c r="M283" s="312"/>
      <c r="N283" s="312"/>
      <c r="O283" s="312"/>
      <c r="P283" s="312"/>
      <c r="Q283" s="312"/>
      <c r="R283" s="229"/>
    </row>
    <row r="284" customFormat="false" ht="15" hidden="true" customHeight="false" outlineLevel="0" collapsed="false">
      <c r="A284" s="507"/>
      <c r="B284" s="461"/>
      <c r="C284" s="229"/>
      <c r="D284" s="229"/>
      <c r="E284" s="230" t="s">
        <v>239</v>
      </c>
      <c r="F284" s="528"/>
      <c r="G284" s="528"/>
      <c r="H284" s="517" t="n">
        <f aca="false">H285+H286+H287</f>
        <v>13331</v>
      </c>
      <c r="I284" s="516" t="n">
        <f aca="false">I285+I286+I287</f>
        <v>0</v>
      </c>
      <c r="J284" s="529" t="n">
        <f aca="false">J285+J286+J287</f>
        <v>0</v>
      </c>
      <c r="K284" s="529"/>
      <c r="L284" s="528"/>
      <c r="M284" s="528"/>
      <c r="N284" s="530" t="n">
        <f aca="false">N285+N286+N287</f>
        <v>13331</v>
      </c>
      <c r="O284" s="530"/>
      <c r="P284" s="530"/>
      <c r="Q284" s="530"/>
      <c r="R284" s="299" t="n">
        <f aca="false">R285+R286+R287</f>
        <v>0</v>
      </c>
    </row>
    <row r="285" customFormat="false" ht="15.75" hidden="true" customHeight="true" outlineLevel="0" collapsed="false">
      <c r="A285" s="507"/>
      <c r="B285" s="461"/>
      <c r="C285" s="229"/>
      <c r="D285" s="229"/>
      <c r="E285" s="230" t="s">
        <v>238</v>
      </c>
      <c r="F285" s="299" t="s">
        <v>95</v>
      </c>
      <c r="G285" s="299"/>
      <c r="H285" s="516" t="n">
        <f aca="false">I285+J285+N285+R285</f>
        <v>5005</v>
      </c>
      <c r="I285" s="218"/>
      <c r="J285" s="229"/>
      <c r="K285" s="229"/>
      <c r="L285" s="300" t="s">
        <v>95</v>
      </c>
      <c r="M285" s="300"/>
      <c r="N285" s="229" t="n">
        <v>5005</v>
      </c>
      <c r="O285" s="229"/>
      <c r="P285" s="229"/>
      <c r="Q285" s="229"/>
      <c r="R285" s="300"/>
    </row>
    <row r="286" customFormat="false" ht="15.75" hidden="true" customHeight="true" outlineLevel="0" collapsed="false">
      <c r="A286" s="507"/>
      <c r="B286" s="461"/>
      <c r="C286" s="229"/>
      <c r="D286" s="229"/>
      <c r="E286" s="599"/>
      <c r="F286" s="281" t="s">
        <v>96</v>
      </c>
      <c r="G286" s="281"/>
      <c r="H286" s="516" t="n">
        <f aca="false">I286+J286+N286+R286</f>
        <v>4747</v>
      </c>
      <c r="I286" s="218"/>
      <c r="J286" s="229"/>
      <c r="K286" s="229"/>
      <c r="L286" s="229" t="s">
        <v>96</v>
      </c>
      <c r="M286" s="229"/>
      <c r="N286" s="229" t="n">
        <v>4747</v>
      </c>
      <c r="O286" s="229"/>
      <c r="P286" s="229"/>
      <c r="Q286" s="229"/>
      <c r="R286" s="300"/>
    </row>
    <row r="287" customFormat="false" ht="15.75" hidden="true" customHeight="true" outlineLevel="0" collapsed="false">
      <c r="A287" s="507"/>
      <c r="B287" s="461"/>
      <c r="C287" s="229"/>
      <c r="D287" s="229"/>
      <c r="E287" s="601"/>
      <c r="F287" s="281" t="s">
        <v>97</v>
      </c>
      <c r="G287" s="281"/>
      <c r="H287" s="516" t="n">
        <f aca="false">I287+J287+N287+R287</f>
        <v>3579</v>
      </c>
      <c r="I287" s="218"/>
      <c r="J287" s="229"/>
      <c r="K287" s="229"/>
      <c r="L287" s="229" t="s">
        <v>97</v>
      </c>
      <c r="M287" s="229"/>
      <c r="N287" s="229" t="n">
        <v>3579</v>
      </c>
      <c r="O287" s="229"/>
      <c r="P287" s="229"/>
      <c r="Q287" s="229"/>
      <c r="R287" s="300"/>
    </row>
    <row r="288" customFormat="false" ht="15" hidden="true" customHeight="false" outlineLevel="0" collapsed="false">
      <c r="A288" s="507"/>
      <c r="B288" s="461"/>
      <c r="C288" s="229"/>
      <c r="D288" s="229"/>
      <c r="E288" s="230" t="s">
        <v>240</v>
      </c>
      <c r="F288" s="513"/>
      <c r="G288" s="531"/>
      <c r="H288" s="517" t="n">
        <f aca="false">H289+H290+H291</f>
        <v>14134.7</v>
      </c>
      <c r="I288" s="516" t="n">
        <f aca="false">I289+I290+I291</f>
        <v>0</v>
      </c>
      <c r="J288" s="281" t="n">
        <f aca="false">J289+J290+J291</f>
        <v>0</v>
      </c>
      <c r="K288" s="281"/>
      <c r="L288" s="281" t="n">
        <f aca="false">N289+N290+N291</f>
        <v>14134.7</v>
      </c>
      <c r="M288" s="281"/>
      <c r="N288" s="281"/>
      <c r="O288" s="281"/>
      <c r="P288" s="281"/>
      <c r="Q288" s="281"/>
      <c r="R288" s="299" t="n">
        <f aca="false">R289+R290+R291</f>
        <v>0</v>
      </c>
    </row>
    <row r="289" customFormat="false" ht="15.75" hidden="true" customHeight="true" outlineLevel="0" collapsed="false">
      <c r="A289" s="507"/>
      <c r="B289" s="461"/>
      <c r="C289" s="229"/>
      <c r="D289" s="229"/>
      <c r="E289" s="230" t="s">
        <v>238</v>
      </c>
      <c r="F289" s="281" t="s">
        <v>95</v>
      </c>
      <c r="G289" s="281"/>
      <c r="H289" s="516" t="n">
        <f aca="false">I289+J289+N289+R289</f>
        <v>5305</v>
      </c>
      <c r="I289" s="218"/>
      <c r="J289" s="229"/>
      <c r="K289" s="229"/>
      <c r="L289" s="229" t="s">
        <v>95</v>
      </c>
      <c r="M289" s="229"/>
      <c r="N289" s="229" t="n">
        <v>5305</v>
      </c>
      <c r="O289" s="229"/>
      <c r="P289" s="229"/>
      <c r="Q289" s="229"/>
      <c r="R289" s="300"/>
    </row>
    <row r="290" customFormat="false" ht="15.75" hidden="true" customHeight="true" outlineLevel="0" collapsed="false">
      <c r="A290" s="507"/>
      <c r="B290" s="461"/>
      <c r="C290" s="229"/>
      <c r="D290" s="229"/>
      <c r="E290" s="599"/>
      <c r="F290" s="281" t="s">
        <v>96</v>
      </c>
      <c r="G290" s="281"/>
      <c r="H290" s="516" t="n">
        <f aca="false">I290+J290+N290+R290</f>
        <v>5032</v>
      </c>
      <c r="I290" s="218"/>
      <c r="J290" s="229"/>
      <c r="K290" s="229"/>
      <c r="L290" s="229" t="s">
        <v>96</v>
      </c>
      <c r="M290" s="229"/>
      <c r="N290" s="229" t="n">
        <v>5032</v>
      </c>
      <c r="O290" s="229"/>
      <c r="P290" s="229"/>
      <c r="Q290" s="229"/>
      <c r="R290" s="300"/>
    </row>
    <row r="291" customFormat="false" ht="15.75" hidden="true" customHeight="true" outlineLevel="0" collapsed="false">
      <c r="A291" s="507"/>
      <c r="B291" s="215"/>
      <c r="C291" s="229"/>
      <c r="D291" s="229"/>
      <c r="E291" s="601"/>
      <c r="F291" s="281" t="s">
        <v>97</v>
      </c>
      <c r="G291" s="281"/>
      <c r="H291" s="516" t="n">
        <f aca="false">I291+J291+N291+R291</f>
        <v>3797.7</v>
      </c>
      <c r="I291" s="218"/>
      <c r="J291" s="229"/>
      <c r="K291" s="229"/>
      <c r="L291" s="229" t="s">
        <v>97</v>
      </c>
      <c r="M291" s="229"/>
      <c r="N291" s="229" t="n">
        <v>3797.7</v>
      </c>
      <c r="O291" s="229"/>
      <c r="P291" s="229"/>
      <c r="Q291" s="229"/>
      <c r="R291" s="300"/>
    </row>
    <row r="292" customFormat="false" ht="15" hidden="true" customHeight="false" outlineLevel="0" collapsed="false">
      <c r="A292" s="32"/>
      <c r="B292" s="355" t="s">
        <v>94</v>
      </c>
      <c r="C292" s="292"/>
      <c r="D292" s="292"/>
      <c r="E292" s="292"/>
      <c r="F292" s="532" t="n">
        <f aca="false">I292+J292+L292+R292</f>
        <v>27465.7</v>
      </c>
      <c r="G292" s="532"/>
      <c r="H292" s="532"/>
      <c r="I292" s="341" t="n">
        <f aca="false">I284+I288+I282</f>
        <v>0</v>
      </c>
      <c r="J292" s="533" t="n">
        <f aca="false">J288+J284+J282</f>
        <v>0</v>
      </c>
      <c r="K292" s="533"/>
      <c r="L292" s="533" t="n">
        <f aca="false">N284+L288+L282</f>
        <v>27465.7</v>
      </c>
      <c r="M292" s="533"/>
      <c r="N292" s="533"/>
      <c r="O292" s="533"/>
      <c r="P292" s="533"/>
      <c r="Q292" s="533"/>
      <c r="R292" s="304"/>
    </row>
    <row r="293" customFormat="false" ht="15.75" hidden="true" customHeight="true" outlineLevel="0" collapsed="false">
      <c r="A293" s="534" t="s">
        <v>245</v>
      </c>
      <c r="B293" s="230" t="s">
        <v>246</v>
      </c>
      <c r="C293" s="229" t="s">
        <v>59</v>
      </c>
      <c r="D293" s="229" t="s">
        <v>247</v>
      </c>
      <c r="E293" s="230" t="s">
        <v>237</v>
      </c>
      <c r="F293" s="306"/>
      <c r="G293" s="535"/>
      <c r="H293" s="536" t="n">
        <f aca="false">H294</f>
        <v>222.5</v>
      </c>
      <c r="I293" s="516" t="n">
        <f aca="false">I294</f>
        <v>0</v>
      </c>
      <c r="J293" s="281" t="n">
        <f aca="false">J294</f>
        <v>0</v>
      </c>
      <c r="K293" s="281"/>
      <c r="L293" s="529" t="n">
        <f aca="false">N294</f>
        <v>222.5</v>
      </c>
      <c r="M293" s="529"/>
      <c r="N293" s="529"/>
      <c r="O293" s="529"/>
      <c r="P293" s="529"/>
      <c r="Q293" s="529"/>
      <c r="R293" s="306" t="n">
        <f aca="false">R288+R284+R282</f>
        <v>0</v>
      </c>
    </row>
    <row r="294" customFormat="false" ht="45.75" hidden="true" customHeight="true" outlineLevel="0" collapsed="false">
      <c r="A294" s="534"/>
      <c r="B294" s="230" t="s">
        <v>248</v>
      </c>
      <c r="C294" s="229"/>
      <c r="D294" s="229"/>
      <c r="E294" s="218" t="s">
        <v>238</v>
      </c>
      <c r="F294" s="516" t="s">
        <v>97</v>
      </c>
      <c r="G294" s="306"/>
      <c r="H294" s="517" t="n">
        <f aca="false">I294+J294+N294+R294</f>
        <v>222.5</v>
      </c>
      <c r="I294" s="44"/>
      <c r="J294" s="40"/>
      <c r="K294" s="40"/>
      <c r="L294" s="229" t="s">
        <v>97</v>
      </c>
      <c r="M294" s="229"/>
      <c r="N294" s="229" t="n">
        <v>222.5</v>
      </c>
      <c r="O294" s="229"/>
      <c r="P294" s="229"/>
      <c r="Q294" s="229"/>
      <c r="R294" s="277"/>
    </row>
    <row r="295" customFormat="false" ht="147.75" hidden="true" customHeight="true" outlineLevel="0" collapsed="false">
      <c r="A295" s="534"/>
      <c r="B295" s="461"/>
      <c r="C295" s="229"/>
      <c r="D295" s="229" t="s">
        <v>249</v>
      </c>
      <c r="E295" s="230" t="s">
        <v>239</v>
      </c>
      <c r="F295" s="513"/>
      <c r="G295" s="537"/>
      <c r="H295" s="517" t="n">
        <f aca="false">I295+J295+N295+R295</f>
        <v>3793</v>
      </c>
      <c r="I295" s="516" t="n">
        <f aca="false">I296+I297+I298</f>
        <v>0</v>
      </c>
      <c r="J295" s="515" t="n">
        <f aca="false">K296+K297+K298</f>
        <v>0</v>
      </c>
      <c r="K295" s="515"/>
      <c r="L295" s="538"/>
      <c r="M295" s="538"/>
      <c r="N295" s="530" t="n">
        <f aca="false">N296+N297+N298</f>
        <v>3793</v>
      </c>
      <c r="O295" s="530"/>
      <c r="P295" s="530"/>
      <c r="Q295" s="530"/>
      <c r="R295" s="299" t="n">
        <f aca="false">R296+R297+R298</f>
        <v>0</v>
      </c>
    </row>
    <row r="296" customFormat="false" ht="15.75" hidden="true" customHeight="true" outlineLevel="0" collapsed="false">
      <c r="A296" s="534"/>
      <c r="B296" s="461"/>
      <c r="C296" s="229"/>
      <c r="D296" s="229"/>
      <c r="E296" s="230" t="s">
        <v>238</v>
      </c>
      <c r="F296" s="516" t="s">
        <v>95</v>
      </c>
      <c r="G296" s="513"/>
      <c r="H296" s="517" t="n">
        <f aca="false">I296+K296+N296+R296</f>
        <v>2293</v>
      </c>
      <c r="I296" s="218"/>
      <c r="J296" s="38"/>
      <c r="K296" s="539"/>
      <c r="L296" s="229" t="s">
        <v>95</v>
      </c>
      <c r="M296" s="229"/>
      <c r="N296" s="229" t="n">
        <v>2293</v>
      </c>
      <c r="O296" s="229"/>
      <c r="P296" s="229"/>
      <c r="Q296" s="229"/>
      <c r="R296" s="300"/>
    </row>
    <row r="297" customFormat="false" ht="15.75" hidden="true" customHeight="true" outlineLevel="0" collapsed="false">
      <c r="A297" s="534"/>
      <c r="B297" s="461"/>
      <c r="C297" s="229"/>
      <c r="D297" s="229"/>
      <c r="E297" s="599"/>
      <c r="F297" s="516" t="s">
        <v>96</v>
      </c>
      <c r="G297" s="513"/>
      <c r="H297" s="517" t="n">
        <f aca="false">I297+K297+N297+R297</f>
        <v>1000</v>
      </c>
      <c r="I297" s="218"/>
      <c r="J297" s="38"/>
      <c r="K297" s="539"/>
      <c r="L297" s="229" t="s">
        <v>96</v>
      </c>
      <c r="M297" s="229"/>
      <c r="N297" s="229" t="n">
        <v>1000</v>
      </c>
      <c r="O297" s="229"/>
      <c r="P297" s="229"/>
      <c r="Q297" s="229"/>
      <c r="R297" s="300"/>
    </row>
    <row r="298" customFormat="false" ht="15.75" hidden="true" customHeight="true" outlineLevel="0" collapsed="false">
      <c r="A298" s="534"/>
      <c r="B298" s="461"/>
      <c r="C298" s="229"/>
      <c r="D298" s="229"/>
      <c r="E298" s="601"/>
      <c r="F298" s="540" t="s">
        <v>97</v>
      </c>
      <c r="G298" s="541"/>
      <c r="H298" s="517" t="n">
        <f aca="false">I298+K298+N298+R298</f>
        <v>500</v>
      </c>
      <c r="I298" s="218"/>
      <c r="J298" s="38"/>
      <c r="K298" s="330"/>
      <c r="L298" s="527" t="s">
        <v>97</v>
      </c>
      <c r="M298" s="527"/>
      <c r="N298" s="527" t="n">
        <v>500</v>
      </c>
      <c r="O298" s="527"/>
      <c r="P298" s="527"/>
      <c r="Q298" s="527"/>
      <c r="R298" s="312"/>
    </row>
    <row r="299" customFormat="false" ht="192.75" hidden="true" customHeight="true" outlineLevel="0" collapsed="false">
      <c r="A299" s="534"/>
      <c r="B299" s="461"/>
      <c r="C299" s="229"/>
      <c r="D299" s="229" t="s">
        <v>250</v>
      </c>
      <c r="E299" s="230" t="s">
        <v>240</v>
      </c>
      <c r="F299" s="528"/>
      <c r="G299" s="528"/>
      <c r="H299" s="517" t="n">
        <f aca="false">I299+K299+N299+R299</f>
        <v>3761.5</v>
      </c>
      <c r="I299" s="519" t="n">
        <f aca="false">I300+I301+I302</f>
        <v>0</v>
      </c>
      <c r="J299" s="667"/>
      <c r="K299" s="306" t="n">
        <f aca="false">K300+K301+K302</f>
        <v>0</v>
      </c>
      <c r="L299" s="538"/>
      <c r="M299" s="538"/>
      <c r="N299" s="528" t="n">
        <f aca="false">N300+N301+N302</f>
        <v>3761.5</v>
      </c>
      <c r="O299" s="528"/>
      <c r="P299" s="528"/>
      <c r="Q299" s="528"/>
      <c r="R299" s="306" t="n">
        <f aca="false">R300+R301+R302</f>
        <v>0</v>
      </c>
    </row>
    <row r="300" customFormat="false" ht="15.75" hidden="true" customHeight="true" outlineLevel="0" collapsed="false">
      <c r="A300" s="534"/>
      <c r="B300" s="461"/>
      <c r="C300" s="229"/>
      <c r="D300" s="229"/>
      <c r="E300" s="230" t="s">
        <v>238</v>
      </c>
      <c r="F300" s="516" t="s">
        <v>95</v>
      </c>
      <c r="G300" s="542"/>
      <c r="H300" s="531" t="n">
        <f aca="false">I300+K300+N300++++R300</f>
        <v>1000</v>
      </c>
      <c r="I300" s="38"/>
      <c r="J300" s="218" t="s">
        <v>95</v>
      </c>
      <c r="K300" s="38"/>
      <c r="L300" s="543" t="s">
        <v>95</v>
      </c>
      <c r="M300" s="543"/>
      <c r="N300" s="300" t="n">
        <v>1000</v>
      </c>
      <c r="O300" s="300"/>
      <c r="P300" s="300"/>
      <c r="Q300" s="300"/>
      <c r="R300" s="274"/>
    </row>
    <row r="301" customFormat="false" ht="15.75" hidden="true" customHeight="true" outlineLevel="0" collapsed="false">
      <c r="A301" s="534"/>
      <c r="B301" s="461"/>
      <c r="C301" s="229"/>
      <c r="D301" s="229"/>
      <c r="E301" s="599"/>
      <c r="F301" s="516" t="s">
        <v>96</v>
      </c>
      <c r="G301" s="306"/>
      <c r="H301" s="531" t="n">
        <f aca="false">I301+K301+N301++++R301</f>
        <v>1000</v>
      </c>
      <c r="I301" s="274"/>
      <c r="J301" s="218" t="s">
        <v>96</v>
      </c>
      <c r="K301" s="38"/>
      <c r="L301" s="544" t="s">
        <v>96</v>
      </c>
      <c r="M301" s="544"/>
      <c r="N301" s="220" t="n">
        <v>1000</v>
      </c>
      <c r="O301" s="220"/>
      <c r="P301" s="220"/>
      <c r="Q301" s="220"/>
      <c r="R301" s="38"/>
    </row>
    <row r="302" customFormat="false" ht="15.75" hidden="true" customHeight="true" outlineLevel="0" collapsed="false">
      <c r="A302" s="534"/>
      <c r="B302" s="215"/>
      <c r="C302" s="229"/>
      <c r="D302" s="229"/>
      <c r="E302" s="601"/>
      <c r="F302" s="516" t="s">
        <v>97</v>
      </c>
      <c r="G302" s="306"/>
      <c r="H302" s="531" t="n">
        <f aca="false">I302+K302+N302++++R302</f>
        <v>1761.5</v>
      </c>
      <c r="I302" s="38"/>
      <c r="J302" s="218" t="s">
        <v>97</v>
      </c>
      <c r="K302" s="38"/>
      <c r="L302" s="544" t="s">
        <v>97</v>
      </c>
      <c r="M302" s="544"/>
      <c r="N302" s="229" t="n">
        <v>1761.5</v>
      </c>
      <c r="O302" s="229"/>
      <c r="P302" s="229"/>
      <c r="Q302" s="229"/>
      <c r="R302" s="277"/>
    </row>
    <row r="303" customFormat="false" ht="15" hidden="true" customHeight="true" outlineLevel="0" collapsed="false">
      <c r="A303" s="38"/>
      <c r="B303" s="545" t="s">
        <v>94</v>
      </c>
      <c r="C303" s="315"/>
      <c r="D303" s="315"/>
      <c r="E303" s="315"/>
      <c r="F303" s="546" t="n">
        <f aca="false">J303+L303+R303+I303</f>
        <v>7777</v>
      </c>
      <c r="G303" s="546"/>
      <c r="H303" s="546"/>
      <c r="I303" s="297" t="n">
        <f aca="false">I299+I295+I293</f>
        <v>0</v>
      </c>
      <c r="J303" s="533" t="n">
        <f aca="false">J293+J295+K299</f>
        <v>0</v>
      </c>
      <c r="K303" s="533"/>
      <c r="L303" s="533" t="n">
        <f aca="false">L293+N295+N299</f>
        <v>7777</v>
      </c>
      <c r="M303" s="533"/>
      <c r="N303" s="533"/>
      <c r="O303" s="533"/>
      <c r="P303" s="533"/>
      <c r="Q303" s="533"/>
      <c r="R303" s="315" t="n">
        <f aca="false">R299+R295+R293</f>
        <v>0</v>
      </c>
    </row>
    <row r="304" customFormat="false" ht="15" hidden="true" customHeight="false" outlineLevel="0" collapsed="false">
      <c r="A304" s="38"/>
      <c r="B304" s="545"/>
      <c r="C304" s="315"/>
      <c r="D304" s="315"/>
      <c r="E304" s="315"/>
      <c r="F304" s="546"/>
      <c r="G304" s="546"/>
      <c r="H304" s="546"/>
      <c r="I304" s="297"/>
      <c r="J304" s="533"/>
      <c r="K304" s="533"/>
      <c r="L304" s="533"/>
      <c r="M304" s="533"/>
      <c r="N304" s="533"/>
      <c r="O304" s="533"/>
      <c r="P304" s="533"/>
      <c r="Q304" s="533"/>
      <c r="R304" s="315"/>
    </row>
    <row r="305" customFormat="false" ht="58.5" hidden="true" customHeight="true" outlineLevel="0" collapsed="false">
      <c r="A305" s="507" t="s">
        <v>251</v>
      </c>
      <c r="B305" s="526" t="s">
        <v>252</v>
      </c>
      <c r="C305" s="229" t="s">
        <v>59</v>
      </c>
      <c r="D305" s="229" t="s">
        <v>253</v>
      </c>
      <c r="E305" s="230" t="s">
        <v>237</v>
      </c>
      <c r="F305" s="528"/>
      <c r="G305" s="528"/>
      <c r="H305" s="547" t="n">
        <f aca="false">J305+L305</f>
        <v>18912.429</v>
      </c>
      <c r="I305" s="516" t="n">
        <f aca="false">I306+I307</f>
        <v>0</v>
      </c>
      <c r="J305" s="283" t="n">
        <f aca="false">K306+K307</f>
        <v>17193.04</v>
      </c>
      <c r="K305" s="283"/>
      <c r="L305" s="283" t="n">
        <f aca="false">N306+N307</f>
        <v>1719.389</v>
      </c>
      <c r="M305" s="283"/>
      <c r="N305" s="283"/>
      <c r="O305" s="283"/>
      <c r="P305" s="283"/>
      <c r="Q305" s="283"/>
      <c r="R305" s="299" t="n">
        <f aca="false">R306+R307</f>
        <v>0</v>
      </c>
    </row>
    <row r="306" customFormat="false" ht="45.75" hidden="true" customHeight="true" outlineLevel="0" collapsed="false">
      <c r="A306" s="507"/>
      <c r="B306" s="526" t="s">
        <v>254</v>
      </c>
      <c r="C306" s="229"/>
      <c r="D306" s="229"/>
      <c r="E306" s="230" t="s">
        <v>238</v>
      </c>
      <c r="F306" s="528" t="s">
        <v>95</v>
      </c>
      <c r="G306" s="528"/>
      <c r="H306" s="548" t="n">
        <f aca="false">K306+N306+I306+R306</f>
        <v>15487.15</v>
      </c>
      <c r="I306" s="549"/>
      <c r="J306" s="668" t="s">
        <v>95</v>
      </c>
      <c r="K306" s="550" t="n">
        <v>14079.15</v>
      </c>
      <c r="L306" s="229" t="s">
        <v>95</v>
      </c>
      <c r="M306" s="229"/>
      <c r="N306" s="551" t="n">
        <v>1408</v>
      </c>
      <c r="O306" s="551"/>
      <c r="P306" s="551"/>
      <c r="Q306" s="551"/>
      <c r="R306" s="300"/>
    </row>
    <row r="307" customFormat="false" ht="15.75" hidden="true" customHeight="true" outlineLevel="0" collapsed="false">
      <c r="A307" s="507"/>
      <c r="B307" s="461"/>
      <c r="C307" s="229"/>
      <c r="D307" s="229"/>
      <c r="E307" s="601"/>
      <c r="F307" s="528" t="s">
        <v>97</v>
      </c>
      <c r="G307" s="528"/>
      <c r="H307" s="548" t="n">
        <f aca="false">I307+K307+N307+++R307</f>
        <v>3425.279</v>
      </c>
      <c r="I307" s="549"/>
      <c r="J307" s="668" t="s">
        <v>97</v>
      </c>
      <c r="K307" s="550" t="n">
        <v>3113.89</v>
      </c>
      <c r="L307" s="229" t="s">
        <v>97</v>
      </c>
      <c r="M307" s="229"/>
      <c r="N307" s="551" t="n">
        <v>311.389</v>
      </c>
      <c r="O307" s="551"/>
      <c r="P307" s="551"/>
      <c r="Q307" s="551"/>
      <c r="R307" s="300"/>
    </row>
    <row r="308" customFormat="false" ht="87.75" hidden="true" customHeight="true" outlineLevel="0" collapsed="false">
      <c r="A308" s="507"/>
      <c r="B308" s="461"/>
      <c r="C308" s="229"/>
      <c r="D308" s="229" t="s">
        <v>255</v>
      </c>
      <c r="E308" s="230" t="s">
        <v>239</v>
      </c>
      <c r="F308" s="538"/>
      <c r="G308" s="538"/>
      <c r="H308" s="552" t="n">
        <f aca="false">K308+M308</f>
        <v>5258.43</v>
      </c>
      <c r="I308" s="516" t="n">
        <f aca="false">I309+I310</f>
        <v>0</v>
      </c>
      <c r="J308" s="496"/>
      <c r="K308" s="514" t="n">
        <f aca="false">K309+K310</f>
        <v>4780.39</v>
      </c>
      <c r="L308" s="496"/>
      <c r="M308" s="553" t="n">
        <f aca="false">M309+M310</f>
        <v>478.04</v>
      </c>
      <c r="N308" s="553"/>
      <c r="O308" s="553"/>
      <c r="P308" s="553"/>
      <c r="Q308" s="553"/>
      <c r="R308" s="299" t="n">
        <f aca="false">R309+R310</f>
        <v>0</v>
      </c>
    </row>
    <row r="309" customFormat="false" ht="16.5" hidden="true" customHeight="true" outlineLevel="0" collapsed="false">
      <c r="A309" s="507"/>
      <c r="B309" s="461"/>
      <c r="C309" s="229"/>
      <c r="D309" s="229"/>
      <c r="E309" s="230" t="s">
        <v>238</v>
      </c>
      <c r="F309" s="538" t="s">
        <v>96</v>
      </c>
      <c r="G309" s="538"/>
      <c r="H309" s="514" t="n">
        <f aca="false">K309+M309</f>
        <v>1272.04</v>
      </c>
      <c r="I309" s="218"/>
      <c r="J309" s="51" t="s">
        <v>96</v>
      </c>
      <c r="K309" s="554" t="n">
        <v>1156.4</v>
      </c>
      <c r="L309" s="51" t="s">
        <v>96</v>
      </c>
      <c r="M309" s="551" t="n">
        <v>115.64</v>
      </c>
      <c r="N309" s="551"/>
      <c r="O309" s="551"/>
      <c r="P309" s="551"/>
      <c r="Q309" s="551"/>
      <c r="R309" s="160"/>
    </row>
    <row r="310" customFormat="false" ht="16.5" hidden="true" customHeight="true" outlineLevel="0" collapsed="false">
      <c r="A310" s="507"/>
      <c r="B310" s="461"/>
      <c r="C310" s="229"/>
      <c r="D310" s="229"/>
      <c r="E310" s="601"/>
      <c r="F310" s="538" t="s">
        <v>97</v>
      </c>
      <c r="G310" s="538"/>
      <c r="H310" s="514" t="n">
        <f aca="false">K310+M310</f>
        <v>3986.39</v>
      </c>
      <c r="I310" s="218"/>
      <c r="J310" s="51" t="s">
        <v>97</v>
      </c>
      <c r="K310" s="554" t="n">
        <v>3623.99</v>
      </c>
      <c r="L310" s="51" t="s">
        <v>97</v>
      </c>
      <c r="M310" s="551" t="n">
        <v>362.4</v>
      </c>
      <c r="N310" s="551"/>
      <c r="O310" s="551"/>
      <c r="P310" s="551"/>
      <c r="Q310" s="551"/>
      <c r="R310" s="160"/>
    </row>
    <row r="311" customFormat="false" ht="15" hidden="true" customHeight="true" outlineLevel="0" collapsed="false">
      <c r="A311" s="507"/>
      <c r="B311" s="461"/>
      <c r="C311" s="229"/>
      <c r="D311" s="229"/>
      <c r="E311" s="230" t="s">
        <v>240</v>
      </c>
      <c r="F311" s="229" t="s">
        <v>177</v>
      </c>
      <c r="G311" s="229"/>
      <c r="H311" s="229"/>
      <c r="I311" s="229" t="n">
        <v>0</v>
      </c>
      <c r="J311" s="229"/>
      <c r="K311" s="229"/>
      <c r="L311" s="229"/>
      <c r="M311" s="229"/>
      <c r="N311" s="229"/>
      <c r="O311" s="229"/>
      <c r="P311" s="229"/>
      <c r="Q311" s="229"/>
      <c r="R311" s="229" t="n">
        <v>0</v>
      </c>
    </row>
    <row r="312" customFormat="false" ht="15" hidden="true" customHeight="false" outlineLevel="0" collapsed="false">
      <c r="A312" s="507"/>
      <c r="B312" s="215"/>
      <c r="C312" s="229"/>
      <c r="D312" s="229"/>
      <c r="E312" s="218" t="s">
        <v>238</v>
      </c>
      <c r="F312" s="229"/>
      <c r="G312" s="229"/>
      <c r="H312" s="229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</row>
    <row r="313" customFormat="false" ht="14.45" hidden="true" customHeight="true" outlineLevel="0" collapsed="false">
      <c r="A313" s="555"/>
      <c r="B313" s="355" t="s">
        <v>94</v>
      </c>
      <c r="C313" s="292"/>
      <c r="D313" s="292"/>
      <c r="E313" s="292"/>
      <c r="F313" s="556" t="n">
        <f aca="false">H305+H308</f>
        <v>24170.859</v>
      </c>
      <c r="G313" s="556"/>
      <c r="H313" s="556"/>
      <c r="I313" s="341" t="n">
        <f aca="false">I311+I308+I305</f>
        <v>0</v>
      </c>
      <c r="J313" s="556" t="n">
        <f aca="false">K308+J305</f>
        <v>21973.43</v>
      </c>
      <c r="K313" s="556"/>
      <c r="L313" s="556" t="n">
        <f aca="false">M308+L305</f>
        <v>2197.429</v>
      </c>
      <c r="M313" s="556"/>
      <c r="N313" s="556"/>
      <c r="O313" s="556"/>
      <c r="P313" s="556"/>
      <c r="Q313" s="556"/>
      <c r="R313" s="297" t="n">
        <f aca="false">R308+R305</f>
        <v>0</v>
      </c>
    </row>
    <row r="314" customFormat="false" ht="15" hidden="true" customHeight="true" outlineLevel="0" collapsed="false">
      <c r="A314" s="557" t="s">
        <v>256</v>
      </c>
      <c r="B314" s="526" t="s">
        <v>257</v>
      </c>
      <c r="C314" s="229" t="s">
        <v>59</v>
      </c>
      <c r="D314" s="229"/>
      <c r="E314" s="230" t="s">
        <v>237</v>
      </c>
      <c r="F314" s="527"/>
      <c r="G314" s="527"/>
      <c r="H314" s="527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</row>
    <row r="315" customFormat="false" ht="120" hidden="true" customHeight="false" outlineLevel="0" collapsed="false">
      <c r="A315" s="557"/>
      <c r="B315" s="526" t="s">
        <v>258</v>
      </c>
      <c r="C315" s="229"/>
      <c r="D315" s="229"/>
      <c r="E315" s="218" t="s">
        <v>238</v>
      </c>
      <c r="F315" s="527"/>
      <c r="G315" s="527"/>
      <c r="H315" s="527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</row>
    <row r="316" customFormat="false" ht="42.75" hidden="true" customHeight="true" outlineLevel="0" collapsed="false">
      <c r="A316" s="557"/>
      <c r="B316" s="461"/>
      <c r="C316" s="229"/>
      <c r="D316" s="229" t="s">
        <v>259</v>
      </c>
      <c r="E316" s="230" t="s">
        <v>239</v>
      </c>
      <c r="F316" s="558"/>
      <c r="G316" s="558"/>
      <c r="H316" s="559" t="n">
        <f aca="false">H317+H318+H319</f>
        <v>34664.5</v>
      </c>
      <c r="I316" s="332" t="n">
        <f aca="false">I317+I318+I319</f>
        <v>0</v>
      </c>
      <c r="J316" s="669"/>
      <c r="K316" s="38" t="n">
        <f aca="false">K317+K318+K319</f>
        <v>0</v>
      </c>
      <c r="L316" s="560"/>
      <c r="M316" s="560"/>
      <c r="N316" s="560"/>
      <c r="O316" s="560"/>
      <c r="P316" s="560"/>
      <c r="Q316" s="38" t="n">
        <f aca="false">Q317+Q318+Q319</f>
        <v>34664.5</v>
      </c>
      <c r="R316" s="330" t="n">
        <f aca="false">R317+R318+R319</f>
        <v>0</v>
      </c>
    </row>
    <row r="317" customFormat="false" ht="15.75" hidden="true" customHeight="true" outlineLevel="0" collapsed="false">
      <c r="A317" s="557"/>
      <c r="B317" s="461"/>
      <c r="C317" s="229"/>
      <c r="D317" s="229"/>
      <c r="E317" s="230" t="s">
        <v>238</v>
      </c>
      <c r="F317" s="558" t="s">
        <v>95</v>
      </c>
      <c r="G317" s="558"/>
      <c r="H317" s="561" t="n">
        <f aca="false">I317+K317+Q317+R317</f>
        <v>11493</v>
      </c>
      <c r="I317" s="38"/>
      <c r="J317" s="670" t="s">
        <v>260</v>
      </c>
      <c r="K317" s="332"/>
      <c r="L317" s="29" t="s">
        <v>95</v>
      </c>
      <c r="M317" s="29"/>
      <c r="N317" s="29"/>
      <c r="O317" s="29"/>
      <c r="P317" s="29"/>
      <c r="Q317" s="188" t="n">
        <v>11493</v>
      </c>
      <c r="R317" s="332"/>
    </row>
    <row r="318" customFormat="false" ht="15.75" hidden="true" customHeight="true" outlineLevel="0" collapsed="false">
      <c r="A318" s="557"/>
      <c r="B318" s="461"/>
      <c r="C318" s="229"/>
      <c r="D318" s="229"/>
      <c r="E318" s="599"/>
      <c r="F318" s="558" t="s">
        <v>96</v>
      </c>
      <c r="G318" s="558"/>
      <c r="H318" s="561" t="n">
        <f aca="false">I318+K318+Q318+R318</f>
        <v>10958.5</v>
      </c>
      <c r="I318" s="38"/>
      <c r="J318" s="671" t="s">
        <v>96</v>
      </c>
      <c r="K318" s="38"/>
      <c r="L318" s="29" t="s">
        <v>96</v>
      </c>
      <c r="M318" s="29"/>
      <c r="N318" s="29"/>
      <c r="O318" s="29"/>
      <c r="P318" s="29"/>
      <c r="Q318" s="334" t="n">
        <v>10958.5</v>
      </c>
      <c r="R318" s="38"/>
    </row>
    <row r="319" customFormat="false" ht="15.75" hidden="true" customHeight="true" outlineLevel="0" collapsed="false">
      <c r="A319" s="557"/>
      <c r="B319" s="461"/>
      <c r="C319" s="229"/>
      <c r="D319" s="229"/>
      <c r="E319" s="601"/>
      <c r="F319" s="558" t="s">
        <v>97</v>
      </c>
      <c r="G319" s="558"/>
      <c r="H319" s="559" t="n">
        <f aca="false">I319+K319+Q319+R319</f>
        <v>12213</v>
      </c>
      <c r="I319" s="277"/>
      <c r="J319" s="672" t="s">
        <v>97</v>
      </c>
      <c r="K319" s="277"/>
      <c r="L319" s="29" t="s">
        <v>97</v>
      </c>
      <c r="M319" s="29"/>
      <c r="N319" s="29"/>
      <c r="O319" s="29"/>
      <c r="P319" s="29"/>
      <c r="Q319" s="334" t="n">
        <v>12213</v>
      </c>
      <c r="R319" s="277"/>
    </row>
    <row r="320" customFormat="false" ht="42.75" hidden="true" customHeight="true" outlineLevel="0" collapsed="false">
      <c r="A320" s="557"/>
      <c r="B320" s="461"/>
      <c r="C320" s="229"/>
      <c r="D320" s="229" t="s">
        <v>259</v>
      </c>
      <c r="E320" s="230" t="s">
        <v>240</v>
      </c>
      <c r="F320" s="562"/>
      <c r="G320" s="563"/>
      <c r="H320" s="559" t="n">
        <f aca="false">I320+K320+++R320+Q320</f>
        <v>36744.8</v>
      </c>
      <c r="I320" s="332" t="n">
        <f aca="false">I321+I322+I323</f>
        <v>0</v>
      </c>
      <c r="J320" s="669"/>
      <c r="K320" s="564" t="n">
        <f aca="false">K321+K322+K323</f>
        <v>0</v>
      </c>
      <c r="L320" s="29"/>
      <c r="M320" s="29"/>
      <c r="N320" s="29"/>
      <c r="O320" s="29"/>
      <c r="P320" s="29"/>
      <c r="Q320" s="334" t="n">
        <f aca="false">Q321+Q322+Q323</f>
        <v>36744.8</v>
      </c>
      <c r="R320" s="332" t="n">
        <f aca="false">R321+R322+R323</f>
        <v>0</v>
      </c>
    </row>
    <row r="321" customFormat="false" ht="15.75" hidden="true" customHeight="true" outlineLevel="0" collapsed="false">
      <c r="A321" s="557"/>
      <c r="B321" s="461"/>
      <c r="C321" s="229"/>
      <c r="D321" s="229"/>
      <c r="E321" s="230" t="s">
        <v>238</v>
      </c>
      <c r="F321" s="558" t="s">
        <v>95</v>
      </c>
      <c r="G321" s="558"/>
      <c r="H321" s="561" t="n">
        <f aca="false">I321+K321++R321+Q321</f>
        <v>12183</v>
      </c>
      <c r="I321" s="38" t="n">
        <v>0</v>
      </c>
      <c r="J321" s="670" t="s">
        <v>260</v>
      </c>
      <c r="K321" s="332" t="n">
        <v>0</v>
      </c>
      <c r="L321" s="565" t="s">
        <v>95</v>
      </c>
      <c r="M321" s="565"/>
      <c r="N321" s="565"/>
      <c r="O321" s="565"/>
      <c r="P321" s="565"/>
      <c r="Q321" s="334" t="n">
        <v>12183</v>
      </c>
      <c r="R321" s="38" t="n">
        <v>0</v>
      </c>
    </row>
    <row r="322" customFormat="false" ht="15.75" hidden="true" customHeight="true" outlineLevel="0" collapsed="false">
      <c r="A322" s="557"/>
      <c r="B322" s="461"/>
      <c r="C322" s="229"/>
      <c r="D322" s="229"/>
      <c r="E322" s="599"/>
      <c r="F322" s="558" t="s">
        <v>96</v>
      </c>
      <c r="G322" s="558"/>
      <c r="H322" s="561" t="n">
        <f aca="false">I322+K322++R322+Q322</f>
        <v>11616</v>
      </c>
      <c r="I322" s="38" t="n">
        <v>0</v>
      </c>
      <c r="J322" s="671" t="s">
        <v>96</v>
      </c>
      <c r="K322" s="38" t="n">
        <v>0</v>
      </c>
      <c r="L322" s="565" t="s">
        <v>96</v>
      </c>
      <c r="M322" s="565"/>
      <c r="N322" s="565"/>
      <c r="O322" s="565"/>
      <c r="P322" s="565"/>
      <c r="Q322" s="334" t="n">
        <v>11616</v>
      </c>
      <c r="R322" s="38" t="n">
        <v>0</v>
      </c>
    </row>
    <row r="323" customFormat="false" ht="15.75" hidden="true" customHeight="true" outlineLevel="0" collapsed="false">
      <c r="A323" s="557"/>
      <c r="B323" s="215"/>
      <c r="C323" s="229"/>
      <c r="D323" s="229"/>
      <c r="E323" s="601"/>
      <c r="F323" s="558" t="s">
        <v>97</v>
      </c>
      <c r="G323" s="558"/>
      <c r="H323" s="559" t="n">
        <f aca="false">I323+K323++R323+Q323</f>
        <v>12945.8</v>
      </c>
      <c r="I323" s="277" t="n">
        <v>0</v>
      </c>
      <c r="J323" s="672" t="s">
        <v>97</v>
      </c>
      <c r="K323" s="277" t="n">
        <v>0</v>
      </c>
      <c r="L323" s="565" t="s">
        <v>97</v>
      </c>
      <c r="M323" s="565"/>
      <c r="N323" s="565"/>
      <c r="O323" s="565"/>
      <c r="P323" s="565"/>
      <c r="Q323" s="334" t="n">
        <v>12945.8</v>
      </c>
      <c r="R323" s="38" t="n">
        <v>0</v>
      </c>
    </row>
    <row r="324" customFormat="false" ht="24" hidden="true" customHeight="true" outlineLevel="0" collapsed="false">
      <c r="A324" s="38"/>
      <c r="B324" s="545" t="s">
        <v>94</v>
      </c>
      <c r="C324" s="315"/>
      <c r="D324" s="315"/>
      <c r="E324" s="315"/>
      <c r="F324" s="566"/>
      <c r="G324" s="567"/>
      <c r="H324" s="347" t="n">
        <f aca="false">Q324+I324+K324+R324</f>
        <v>71409.3</v>
      </c>
      <c r="I324" s="568" t="n">
        <f aca="false">I325+I326+I327</f>
        <v>0</v>
      </c>
      <c r="J324" s="520"/>
      <c r="K324" s="568" t="n">
        <f aca="false">K325+K326+K327</f>
        <v>0</v>
      </c>
      <c r="L324" s="569"/>
      <c r="M324" s="569"/>
      <c r="N324" s="569"/>
      <c r="O324" s="569"/>
      <c r="P324" s="569"/>
      <c r="Q324" s="338" t="n">
        <f aca="false">Q325+Q326+Q327</f>
        <v>71409.3</v>
      </c>
      <c r="R324" s="339" t="n">
        <f aca="false">R325+R326+R327</f>
        <v>0</v>
      </c>
    </row>
    <row r="325" customFormat="false" ht="15.75" hidden="true" customHeight="true" outlineLevel="0" collapsed="false">
      <c r="A325" s="38"/>
      <c r="B325" s="545"/>
      <c r="C325" s="315"/>
      <c r="D325" s="315"/>
      <c r="E325" s="315"/>
      <c r="F325" s="570" t="s">
        <v>95</v>
      </c>
      <c r="G325" s="570"/>
      <c r="H325" s="347" t="n">
        <f aca="false">Q325+I325+K325+R325</f>
        <v>23676</v>
      </c>
      <c r="I325" s="568" t="n">
        <f aca="false">I317+I321</f>
        <v>0</v>
      </c>
      <c r="J325" s="520" t="s">
        <v>260</v>
      </c>
      <c r="K325" s="568" t="n">
        <f aca="false">K321+K317</f>
        <v>0</v>
      </c>
      <c r="L325" s="571" t="s">
        <v>95</v>
      </c>
      <c r="M325" s="571"/>
      <c r="N325" s="571"/>
      <c r="O325" s="571"/>
      <c r="P325" s="571"/>
      <c r="Q325" s="341" t="n">
        <f aca="false">Q317+Q321</f>
        <v>23676</v>
      </c>
      <c r="R325" s="339" t="n">
        <f aca="false">R317+R321</f>
        <v>0</v>
      </c>
    </row>
    <row r="326" customFormat="false" ht="15.75" hidden="true" customHeight="true" outlineLevel="0" collapsed="false">
      <c r="A326" s="38"/>
      <c r="B326" s="545"/>
      <c r="C326" s="315"/>
      <c r="D326" s="315"/>
      <c r="E326" s="315"/>
      <c r="F326" s="570" t="s">
        <v>96</v>
      </c>
      <c r="G326" s="570"/>
      <c r="H326" s="347" t="n">
        <f aca="false">Q326+I326+K326+R326</f>
        <v>22574.5</v>
      </c>
      <c r="I326" s="568" t="n">
        <f aca="false">I318+I322</f>
        <v>0</v>
      </c>
      <c r="J326" s="341" t="s">
        <v>96</v>
      </c>
      <c r="K326" s="568" t="n">
        <f aca="false">K322+K318</f>
        <v>0</v>
      </c>
      <c r="L326" s="572" t="s">
        <v>96</v>
      </c>
      <c r="M326" s="572"/>
      <c r="N326" s="572"/>
      <c r="O326" s="572"/>
      <c r="P326" s="572"/>
      <c r="Q326" s="341" t="n">
        <f aca="false">Q318+Q322</f>
        <v>22574.5</v>
      </c>
      <c r="R326" s="339" t="n">
        <f aca="false">R318+R322</f>
        <v>0</v>
      </c>
    </row>
    <row r="327" customFormat="false" ht="15.75" hidden="true" customHeight="true" outlineLevel="0" collapsed="false">
      <c r="A327" s="38"/>
      <c r="B327" s="545"/>
      <c r="C327" s="315"/>
      <c r="D327" s="315"/>
      <c r="E327" s="315"/>
      <c r="F327" s="570" t="s">
        <v>97</v>
      </c>
      <c r="G327" s="570"/>
      <c r="H327" s="347" t="n">
        <f aca="false">Q327+I327+K327+R327</f>
        <v>25158.8</v>
      </c>
      <c r="I327" s="568" t="n">
        <f aca="false">I319+I323</f>
        <v>0</v>
      </c>
      <c r="J327" s="341" t="s">
        <v>97</v>
      </c>
      <c r="K327" s="568" t="n">
        <f aca="false">K323+K319</f>
        <v>0</v>
      </c>
      <c r="L327" s="572" t="s">
        <v>97</v>
      </c>
      <c r="M327" s="572"/>
      <c r="N327" s="572"/>
      <c r="O327" s="572"/>
      <c r="P327" s="572"/>
      <c r="Q327" s="341" t="n">
        <f aca="false">Q323+Q319</f>
        <v>25158.8</v>
      </c>
      <c r="R327" s="339" t="n">
        <f aca="false">R319+R323</f>
        <v>0</v>
      </c>
    </row>
    <row r="328" customFormat="false" ht="42" hidden="true" customHeight="true" outlineLevel="0" collapsed="false">
      <c r="A328" s="507" t="s">
        <v>20</v>
      </c>
      <c r="B328" s="38" t="s">
        <v>61</v>
      </c>
      <c r="C328" s="229" t="s">
        <v>235</v>
      </c>
      <c r="D328" s="229" t="s">
        <v>261</v>
      </c>
      <c r="E328" s="230" t="s">
        <v>237</v>
      </c>
      <c r="F328" s="562"/>
      <c r="G328" s="563"/>
      <c r="H328" s="573" t="n">
        <f aca="false">I328+J328+L328+R328</f>
        <v>113.4</v>
      </c>
      <c r="I328" s="300"/>
      <c r="J328" s="300"/>
      <c r="K328" s="300"/>
      <c r="L328" s="29" t="n">
        <v>113.4</v>
      </c>
      <c r="M328" s="29"/>
      <c r="N328" s="29"/>
      <c r="O328" s="29"/>
      <c r="P328" s="29"/>
      <c r="Q328" s="29"/>
      <c r="R328" s="300"/>
    </row>
    <row r="329" customFormat="false" ht="15" hidden="true" customHeight="false" outlineLevel="0" collapsed="false">
      <c r="A329" s="507"/>
      <c r="B329" s="38"/>
      <c r="C329" s="229"/>
      <c r="D329" s="229"/>
      <c r="E329" s="218" t="s">
        <v>238</v>
      </c>
      <c r="F329" s="574"/>
      <c r="G329" s="575"/>
      <c r="H329" s="576"/>
      <c r="I329" s="300"/>
      <c r="J329" s="300"/>
      <c r="K329" s="300"/>
      <c r="L329" s="29"/>
      <c r="M329" s="29"/>
      <c r="N329" s="29"/>
      <c r="O329" s="29"/>
      <c r="P329" s="29"/>
      <c r="Q329" s="29"/>
      <c r="R329" s="300"/>
    </row>
    <row r="330" customFormat="false" ht="29.25" hidden="true" customHeight="true" outlineLevel="0" collapsed="false">
      <c r="A330" s="507"/>
      <c r="B330" s="38"/>
      <c r="C330" s="229"/>
      <c r="D330" s="229" t="s">
        <v>261</v>
      </c>
      <c r="E330" s="230" t="s">
        <v>239</v>
      </c>
      <c r="F330" s="577"/>
      <c r="G330" s="578"/>
      <c r="H330" s="573" t="n">
        <f aca="false">I330+J330+L330+R330</f>
        <v>1096.49</v>
      </c>
      <c r="I330" s="229"/>
      <c r="J330" s="229"/>
      <c r="K330" s="229"/>
      <c r="L330" s="29" t="n">
        <v>1096.49</v>
      </c>
      <c r="M330" s="29"/>
      <c r="N330" s="29"/>
      <c r="O330" s="29"/>
      <c r="P330" s="29"/>
      <c r="Q330" s="29"/>
      <c r="R330" s="229"/>
    </row>
    <row r="331" customFormat="false" ht="15" hidden="true" customHeight="false" outlineLevel="0" collapsed="false">
      <c r="A331" s="507"/>
      <c r="B331" s="38"/>
      <c r="C331" s="229"/>
      <c r="D331" s="229"/>
      <c r="E331" s="218" t="s">
        <v>238</v>
      </c>
      <c r="F331" s="574"/>
      <c r="G331" s="575"/>
      <c r="H331" s="576"/>
      <c r="I331" s="229"/>
      <c r="J331" s="229"/>
      <c r="K331" s="229"/>
      <c r="L331" s="29"/>
      <c r="M331" s="29"/>
      <c r="N331" s="29"/>
      <c r="O331" s="29"/>
      <c r="P331" s="29"/>
      <c r="Q331" s="29"/>
      <c r="R331" s="229"/>
    </row>
    <row r="332" customFormat="false" ht="15" hidden="true" customHeight="true" outlineLevel="0" collapsed="false">
      <c r="A332" s="507"/>
      <c r="B332" s="38"/>
      <c r="C332" s="229"/>
      <c r="D332" s="229" t="s">
        <v>261</v>
      </c>
      <c r="E332" s="230" t="s">
        <v>240</v>
      </c>
      <c r="F332" s="577"/>
      <c r="G332" s="578"/>
      <c r="H332" s="573" t="n">
        <f aca="false">I332+J332+L332+R332</f>
        <v>214</v>
      </c>
      <c r="I332" s="229"/>
      <c r="J332" s="229"/>
      <c r="K332" s="229"/>
      <c r="L332" s="29" t="n">
        <v>214</v>
      </c>
      <c r="M332" s="29"/>
      <c r="N332" s="29"/>
      <c r="O332" s="29"/>
      <c r="P332" s="29"/>
      <c r="Q332" s="29"/>
      <c r="R332" s="229"/>
    </row>
    <row r="333" customFormat="false" ht="15" hidden="true" customHeight="false" outlineLevel="0" collapsed="false">
      <c r="A333" s="507"/>
      <c r="B333" s="38"/>
      <c r="C333" s="229"/>
      <c r="D333" s="229"/>
      <c r="E333" s="230" t="s">
        <v>238</v>
      </c>
      <c r="F333" s="562"/>
      <c r="G333" s="563"/>
      <c r="H333" s="579"/>
      <c r="I333" s="229"/>
      <c r="J333" s="229"/>
      <c r="K333" s="229"/>
      <c r="L333" s="29"/>
      <c r="M333" s="29"/>
      <c r="N333" s="29"/>
      <c r="O333" s="29"/>
      <c r="P333" s="29"/>
      <c r="Q333" s="29"/>
      <c r="R333" s="229"/>
    </row>
    <row r="334" customFormat="false" ht="15" hidden="true" customHeight="false" outlineLevel="0" collapsed="false">
      <c r="A334" s="507"/>
      <c r="B334" s="38"/>
      <c r="C334" s="229"/>
      <c r="D334" s="229"/>
      <c r="E334" s="230"/>
      <c r="F334" s="562"/>
      <c r="G334" s="563"/>
      <c r="H334" s="579"/>
      <c r="I334" s="229"/>
      <c r="J334" s="229"/>
      <c r="K334" s="229"/>
      <c r="L334" s="29"/>
      <c r="M334" s="29"/>
      <c r="N334" s="29"/>
      <c r="O334" s="29"/>
      <c r="P334" s="29"/>
      <c r="Q334" s="29"/>
      <c r="R334" s="229"/>
    </row>
    <row r="335" customFormat="false" ht="15" hidden="true" customHeight="false" outlineLevel="0" collapsed="false">
      <c r="A335" s="507"/>
      <c r="B335" s="38"/>
      <c r="C335" s="229"/>
      <c r="D335" s="229"/>
      <c r="E335" s="230"/>
      <c r="F335" s="562"/>
      <c r="G335" s="563"/>
      <c r="H335" s="579"/>
      <c r="I335" s="229"/>
      <c r="J335" s="229"/>
      <c r="K335" s="229"/>
      <c r="L335" s="29"/>
      <c r="M335" s="29"/>
      <c r="N335" s="29"/>
      <c r="O335" s="29"/>
      <c r="P335" s="29"/>
      <c r="Q335" s="29"/>
      <c r="R335" s="229"/>
    </row>
    <row r="336" customFormat="false" ht="15" hidden="true" customHeight="false" outlineLevel="0" collapsed="false">
      <c r="A336" s="507"/>
      <c r="B336" s="38"/>
      <c r="C336" s="229"/>
      <c r="D336" s="229"/>
      <c r="E336" s="230"/>
      <c r="F336" s="562"/>
      <c r="G336" s="563"/>
      <c r="H336" s="579"/>
      <c r="I336" s="229"/>
      <c r="J336" s="229"/>
      <c r="K336" s="229"/>
      <c r="L336" s="29"/>
      <c r="M336" s="29"/>
      <c r="N336" s="29"/>
      <c r="O336" s="29"/>
      <c r="P336" s="29"/>
      <c r="Q336" s="29"/>
      <c r="R336" s="229"/>
    </row>
    <row r="337" customFormat="false" ht="15" hidden="true" customHeight="false" outlineLevel="0" collapsed="false">
      <c r="A337" s="507"/>
      <c r="B337" s="38"/>
      <c r="C337" s="229"/>
      <c r="D337" s="229"/>
      <c r="E337" s="230"/>
      <c r="F337" s="562"/>
      <c r="G337" s="563"/>
      <c r="H337" s="579"/>
      <c r="I337" s="229"/>
      <c r="J337" s="229"/>
      <c r="K337" s="229"/>
      <c r="L337" s="29"/>
      <c r="M337" s="29"/>
      <c r="N337" s="29"/>
      <c r="O337" s="29"/>
      <c r="P337" s="29"/>
      <c r="Q337" s="29"/>
      <c r="R337" s="229"/>
    </row>
    <row r="338" customFormat="false" ht="15" hidden="true" customHeight="false" outlineLevel="0" collapsed="false">
      <c r="A338" s="507"/>
      <c r="B338" s="38"/>
      <c r="C338" s="229"/>
      <c r="D338" s="229"/>
      <c r="E338" s="230"/>
      <c r="F338" s="562"/>
      <c r="G338" s="563"/>
      <c r="H338" s="579"/>
      <c r="I338" s="229"/>
      <c r="J338" s="229"/>
      <c r="K338" s="229"/>
      <c r="L338" s="29"/>
      <c r="M338" s="29"/>
      <c r="N338" s="29"/>
      <c r="O338" s="29"/>
      <c r="P338" s="29"/>
      <c r="Q338" s="29"/>
      <c r="R338" s="229"/>
    </row>
    <row r="339" customFormat="false" ht="15" hidden="true" customHeight="false" outlineLevel="0" collapsed="false">
      <c r="A339" s="507"/>
      <c r="B339" s="38"/>
      <c r="C339" s="229"/>
      <c r="D339" s="229"/>
      <c r="E339" s="230"/>
      <c r="F339" s="562"/>
      <c r="G339" s="563"/>
      <c r="H339" s="579"/>
      <c r="I339" s="229"/>
      <c r="J339" s="229"/>
      <c r="K339" s="229"/>
      <c r="L339" s="29"/>
      <c r="M339" s="29"/>
      <c r="N339" s="29"/>
      <c r="O339" s="29"/>
      <c r="P339" s="29"/>
      <c r="Q339" s="29"/>
      <c r="R339" s="229"/>
    </row>
    <row r="340" customFormat="false" ht="15" hidden="true" customHeight="false" outlineLevel="0" collapsed="false">
      <c r="A340" s="507"/>
      <c r="B340" s="38"/>
      <c r="C340" s="229"/>
      <c r="D340" s="229"/>
      <c r="E340" s="230"/>
      <c r="F340" s="562"/>
      <c r="G340" s="563"/>
      <c r="H340" s="579"/>
      <c r="I340" s="229"/>
      <c r="J340" s="229"/>
      <c r="K340" s="229"/>
      <c r="L340" s="29"/>
      <c r="M340" s="29"/>
      <c r="N340" s="29"/>
      <c r="O340" s="29"/>
      <c r="P340" s="29"/>
      <c r="Q340" s="29"/>
      <c r="R340" s="229"/>
    </row>
    <row r="341" customFormat="false" ht="8.25" hidden="true" customHeight="true" outlineLevel="0" collapsed="false">
      <c r="A341" s="507"/>
      <c r="B341" s="38"/>
      <c r="C341" s="229"/>
      <c r="D341" s="229"/>
      <c r="E341" s="218"/>
      <c r="F341" s="32"/>
      <c r="G341" s="188"/>
      <c r="H341" s="364"/>
      <c r="I341" s="229"/>
      <c r="J341" s="229"/>
      <c r="K341" s="229"/>
      <c r="L341" s="29"/>
      <c r="M341" s="29"/>
      <c r="N341" s="29"/>
      <c r="O341" s="29"/>
      <c r="P341" s="29"/>
      <c r="Q341" s="29"/>
      <c r="R341" s="229"/>
    </row>
    <row r="342" s="349" customFormat="true" ht="14.45" hidden="true" customHeight="true" outlineLevel="0" collapsed="false">
      <c r="A342" s="355"/>
      <c r="B342" s="355" t="s">
        <v>94</v>
      </c>
      <c r="C342" s="292"/>
      <c r="D342" s="292"/>
      <c r="E342" s="292"/>
      <c r="F342" s="520"/>
      <c r="G342" s="347"/>
      <c r="H342" s="348" t="n">
        <f aca="false">H332+H330+H328</f>
        <v>1423.89</v>
      </c>
      <c r="I342" s="341"/>
      <c r="J342" s="533"/>
      <c r="K342" s="533"/>
      <c r="L342" s="520" t="n">
        <v>599.2</v>
      </c>
      <c r="M342" s="347"/>
      <c r="N342" s="347"/>
      <c r="O342" s="347"/>
      <c r="P342" s="347"/>
      <c r="Q342" s="348" t="n">
        <f aca="false">L332+L330+L328</f>
        <v>1423.89</v>
      </c>
      <c r="R342" s="297" t="s">
        <v>177</v>
      </c>
    </row>
    <row r="343" customFormat="false" ht="15.75" hidden="true" customHeight="false" outlineLevel="0" collapsed="false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</row>
    <row r="344" customFormat="false" ht="15.75" hidden="true" customHeight="false" outlineLevel="0" collapsed="false">
      <c r="A344" s="391"/>
    </row>
    <row r="345" customFormat="false" ht="15.75" hidden="true" customHeight="false" outlineLevel="0" collapsed="false">
      <c r="A345" s="382"/>
    </row>
    <row r="346" customFormat="false" ht="15.75" hidden="true" customHeight="false" outlineLevel="0" collapsed="false">
      <c r="A346" s="381" t="s">
        <v>262</v>
      </c>
    </row>
    <row r="347" customFormat="false" ht="15.75" hidden="true" customHeight="false" outlineLevel="0" collapsed="false">
      <c r="A347" s="392" t="s">
        <v>263</v>
      </c>
      <c r="B347" s="392"/>
      <c r="C347" s="392"/>
      <c r="D347" s="392"/>
      <c r="E347" s="392"/>
      <c r="F347" s="392"/>
      <c r="G347" s="392"/>
    </row>
    <row r="348" customFormat="false" ht="15.75" hidden="true" customHeight="false" outlineLevel="0" collapsed="false">
      <c r="A348" s="382"/>
    </row>
    <row r="349" customFormat="false" ht="164.25" hidden="true" customHeight="true" outlineLevel="0" collapsed="false">
      <c r="A349" s="29" t="s">
        <v>183</v>
      </c>
      <c r="B349" s="29" t="s">
        <v>229</v>
      </c>
      <c r="C349" s="29" t="s">
        <v>81</v>
      </c>
      <c r="D349" s="29" t="s">
        <v>230</v>
      </c>
      <c r="E349" s="29" t="s">
        <v>83</v>
      </c>
      <c r="F349" s="29" t="s">
        <v>231</v>
      </c>
      <c r="G349" s="29"/>
      <c r="H349" s="29"/>
      <c r="I349" s="29"/>
      <c r="J349" s="29"/>
    </row>
    <row r="350" customFormat="false" ht="45" hidden="true" customHeight="false" outlineLevel="0" collapsed="false">
      <c r="A350" s="29"/>
      <c r="B350" s="29"/>
      <c r="C350" s="29"/>
      <c r="D350" s="29"/>
      <c r="E350" s="29"/>
      <c r="F350" s="35" t="s">
        <v>87</v>
      </c>
      <c r="G350" s="35" t="s">
        <v>88</v>
      </c>
      <c r="H350" s="35" t="s">
        <v>89</v>
      </c>
      <c r="I350" s="35" t="s">
        <v>233</v>
      </c>
      <c r="J350" s="225" t="s">
        <v>234</v>
      </c>
    </row>
    <row r="351" customFormat="false" ht="15" hidden="true" customHeight="false" outlineLevel="0" collapsed="false">
      <c r="A351" s="200" t="n">
        <v>1</v>
      </c>
      <c r="B351" s="200" t="n">
        <v>2</v>
      </c>
      <c r="C351" s="200" t="n">
        <v>3</v>
      </c>
      <c r="D351" s="200" t="n">
        <v>4</v>
      </c>
      <c r="E351" s="200" t="n">
        <v>5</v>
      </c>
      <c r="F351" s="200" t="n">
        <v>6</v>
      </c>
      <c r="G351" s="200" t="n">
        <v>7</v>
      </c>
      <c r="H351" s="200" t="n">
        <v>8</v>
      </c>
      <c r="I351" s="200" t="n">
        <v>9</v>
      </c>
      <c r="J351" s="225" t="n">
        <v>10</v>
      </c>
    </row>
    <row r="352" customFormat="false" ht="15" hidden="true" customHeight="true" outlineLevel="0" collapsed="false">
      <c r="A352" s="38" t="n">
        <v>2</v>
      </c>
      <c r="B352" s="526" t="s">
        <v>264</v>
      </c>
      <c r="C352" s="229" t="s">
        <v>265</v>
      </c>
      <c r="D352" s="38" t="s">
        <v>266</v>
      </c>
      <c r="E352" s="230" t="s">
        <v>237</v>
      </c>
      <c r="F352" s="315" t="n">
        <f aca="false">G352++H352+I352+J352</f>
        <v>141.8</v>
      </c>
      <c r="G352" s="315" t="n">
        <f aca="false">G365+G373</f>
        <v>0</v>
      </c>
      <c r="H352" s="315" t="n">
        <f aca="false">H365+H373</f>
        <v>0</v>
      </c>
      <c r="I352" s="315" t="n">
        <f aca="false">I365+I373</f>
        <v>141.8</v>
      </c>
      <c r="J352" s="315" t="n">
        <f aca="false">J365+J373</f>
        <v>0</v>
      </c>
    </row>
    <row r="353" customFormat="false" ht="60.75" hidden="true" customHeight="true" outlineLevel="0" collapsed="false">
      <c r="A353" s="38"/>
      <c r="B353" s="493" t="s">
        <v>65</v>
      </c>
      <c r="C353" s="229"/>
      <c r="D353" s="38"/>
      <c r="E353" s="218" t="s">
        <v>238</v>
      </c>
      <c r="F353" s="315"/>
      <c r="G353" s="315"/>
      <c r="H353" s="315"/>
      <c r="I353" s="315"/>
      <c r="J353" s="315"/>
    </row>
    <row r="354" customFormat="false" ht="58.5" hidden="true" customHeight="true" outlineLevel="0" collapsed="false">
      <c r="A354" s="38"/>
      <c r="B354" s="493"/>
      <c r="C354" s="352" t="s">
        <v>95</v>
      </c>
      <c r="D354" s="38"/>
      <c r="E354" s="207" t="s">
        <v>239</v>
      </c>
      <c r="F354" s="234" t="n">
        <f aca="false">G354++H354+I354+J354</f>
        <v>278.2</v>
      </c>
      <c r="G354" s="234" t="n">
        <f aca="false">G376</f>
        <v>0</v>
      </c>
      <c r="H354" s="234" t="n">
        <f aca="false">H376</f>
        <v>0</v>
      </c>
      <c r="I354" s="234" t="n">
        <f aca="false">I376</f>
        <v>278.2</v>
      </c>
      <c r="J354" s="234" t="n">
        <f aca="false">J376</f>
        <v>0</v>
      </c>
    </row>
    <row r="355" customFormat="false" ht="58.5" hidden="true" customHeight="true" outlineLevel="0" collapsed="false">
      <c r="A355" s="38"/>
      <c r="B355" s="493"/>
      <c r="C355" s="352" t="s">
        <v>96</v>
      </c>
      <c r="D355" s="38"/>
      <c r="E355" s="207"/>
      <c r="F355" s="234" t="n">
        <f aca="false">G355++H355+I355+J355</f>
        <v>993.7</v>
      </c>
      <c r="G355" s="234" t="n">
        <f aca="false">G377</f>
        <v>0</v>
      </c>
      <c r="H355" s="234" t="n">
        <f aca="false">H377</f>
        <v>0</v>
      </c>
      <c r="I355" s="234" t="n">
        <f aca="false">I377</f>
        <v>993.7</v>
      </c>
      <c r="J355" s="234" t="n">
        <f aca="false">J377</f>
        <v>0</v>
      </c>
    </row>
    <row r="356" customFormat="false" ht="58.5" hidden="true" customHeight="true" outlineLevel="0" collapsed="false">
      <c r="A356" s="38"/>
      <c r="B356" s="493"/>
      <c r="C356" s="352" t="s">
        <v>97</v>
      </c>
      <c r="D356" s="38"/>
      <c r="E356" s="207"/>
      <c r="F356" s="234" t="n">
        <f aca="false">G356++H356+I356+J356</f>
        <v>200.9</v>
      </c>
      <c r="G356" s="234" t="n">
        <f aca="false">G378</f>
        <v>0</v>
      </c>
      <c r="H356" s="234" t="n">
        <f aca="false">H378</f>
        <v>0</v>
      </c>
      <c r="I356" s="234" t="n">
        <f aca="false">I378</f>
        <v>200.9</v>
      </c>
      <c r="J356" s="234" t="n">
        <f aca="false">J378</f>
        <v>0</v>
      </c>
    </row>
    <row r="357" customFormat="false" ht="58.5" hidden="true" customHeight="true" outlineLevel="0" collapsed="false">
      <c r="A357" s="38"/>
      <c r="B357" s="213"/>
      <c r="C357" s="352" t="s">
        <v>267</v>
      </c>
      <c r="D357" s="38"/>
      <c r="E357" s="213"/>
      <c r="F357" s="234" t="n">
        <f aca="false">G357++H357+I357+J357</f>
        <v>360.5</v>
      </c>
      <c r="G357" s="237" t="n">
        <f aca="false">G367</f>
        <v>0</v>
      </c>
      <c r="H357" s="237" t="n">
        <f aca="false">H367</f>
        <v>0</v>
      </c>
      <c r="I357" s="237" t="n">
        <f aca="false">I367</f>
        <v>360.5</v>
      </c>
      <c r="J357" s="237" t="n">
        <f aca="false">J367</f>
        <v>0</v>
      </c>
    </row>
    <row r="358" customFormat="false" ht="15" hidden="true" customHeight="false" outlineLevel="0" collapsed="false">
      <c r="A358" s="38"/>
      <c r="B358" s="461"/>
      <c r="C358" s="274"/>
      <c r="D358" s="38"/>
      <c r="E358" s="292" t="s">
        <v>238</v>
      </c>
      <c r="F358" s="580" t="n">
        <f aca="false">F356+F355+F354+F357</f>
        <v>1833.3</v>
      </c>
      <c r="G358" s="580" t="n">
        <f aca="false">G356+G355+G354+G357</f>
        <v>0</v>
      </c>
      <c r="H358" s="580" t="n">
        <f aca="false">H356+H355+H354+H357</f>
        <v>0</v>
      </c>
      <c r="I358" s="580" t="n">
        <f aca="false">I356+I355+I354+I357</f>
        <v>1833.3</v>
      </c>
      <c r="J358" s="580" t="n">
        <f aca="false">J356+J355+J354+J357</f>
        <v>0</v>
      </c>
    </row>
    <row r="359" customFormat="false" ht="15" hidden="true" customHeight="false" outlineLevel="0" collapsed="false">
      <c r="A359" s="38"/>
      <c r="B359" s="461"/>
      <c r="C359" s="352" t="s">
        <v>95</v>
      </c>
      <c r="D359" s="38"/>
      <c r="E359" s="230" t="s">
        <v>240</v>
      </c>
      <c r="F359" s="234" t="n">
        <f aca="false">G359++H359+I359+J359</f>
        <v>226</v>
      </c>
      <c r="G359" s="234" t="n">
        <f aca="false">G381</f>
        <v>0</v>
      </c>
      <c r="H359" s="234" t="n">
        <f aca="false">H381</f>
        <v>0</v>
      </c>
      <c r="I359" s="234" t="n">
        <f aca="false">I381</f>
        <v>226</v>
      </c>
      <c r="J359" s="234" t="n">
        <f aca="false">J381</f>
        <v>0</v>
      </c>
    </row>
    <row r="360" customFormat="false" ht="15" hidden="true" customHeight="false" outlineLevel="0" collapsed="false">
      <c r="A360" s="38"/>
      <c r="B360" s="461"/>
      <c r="C360" s="352" t="s">
        <v>96</v>
      </c>
      <c r="D360" s="38"/>
      <c r="E360" s="230"/>
      <c r="F360" s="234" t="n">
        <f aca="false">G360++H360+I360+J360</f>
        <v>818</v>
      </c>
      <c r="G360" s="234" t="n">
        <f aca="false">G382</f>
        <v>0</v>
      </c>
      <c r="H360" s="234" t="n">
        <f aca="false">H382</f>
        <v>0</v>
      </c>
      <c r="I360" s="234" t="n">
        <f aca="false">I382</f>
        <v>818</v>
      </c>
      <c r="J360" s="234" t="n">
        <f aca="false">J382</f>
        <v>0</v>
      </c>
    </row>
    <row r="361" customFormat="false" ht="15" hidden="true" customHeight="false" outlineLevel="0" collapsed="false">
      <c r="A361" s="38"/>
      <c r="B361" s="461"/>
      <c r="C361" s="352" t="s">
        <v>97</v>
      </c>
      <c r="D361" s="38"/>
      <c r="E361" s="230"/>
      <c r="F361" s="234" t="n">
        <f aca="false">G361++H361+I361+J361</f>
        <v>213.1</v>
      </c>
      <c r="G361" s="234" t="n">
        <f aca="false">G383</f>
        <v>0</v>
      </c>
      <c r="H361" s="234" t="n">
        <f aca="false">H383</f>
        <v>0</v>
      </c>
      <c r="I361" s="234" t="n">
        <f aca="false">I383</f>
        <v>213.1</v>
      </c>
      <c r="J361" s="234" t="n">
        <f aca="false">J383</f>
        <v>0</v>
      </c>
    </row>
    <row r="362" customFormat="false" ht="15" hidden="true" customHeight="false" outlineLevel="0" collapsed="false">
      <c r="A362" s="38"/>
      <c r="B362" s="461"/>
      <c r="C362" s="352" t="s">
        <v>267</v>
      </c>
      <c r="D362" s="38"/>
      <c r="E362" s="230"/>
      <c r="F362" s="234" t="n">
        <f aca="false">G362++H362+I362+J362</f>
        <v>282.2</v>
      </c>
      <c r="G362" s="581" t="n">
        <f aca="false">G369</f>
        <v>0</v>
      </c>
      <c r="H362" s="234" t="n">
        <f aca="false">H369</f>
        <v>0</v>
      </c>
      <c r="I362" s="234" t="n">
        <f aca="false">I369</f>
        <v>282.2</v>
      </c>
      <c r="J362" s="234" t="n">
        <f aca="false">J369</f>
        <v>0</v>
      </c>
    </row>
    <row r="363" customFormat="false" ht="15" hidden="true" customHeight="false" outlineLevel="0" collapsed="false">
      <c r="A363" s="38"/>
      <c r="B363" s="215"/>
      <c r="C363" s="277"/>
      <c r="D363" s="38"/>
      <c r="E363" s="218" t="s">
        <v>238</v>
      </c>
      <c r="F363" s="582" t="n">
        <f aca="false">F361+F360+F359+F362</f>
        <v>1539.3</v>
      </c>
      <c r="G363" s="268" t="n">
        <f aca="false">G361+G360+G359+G362</f>
        <v>0</v>
      </c>
      <c r="H363" s="268" t="n">
        <f aca="false">H361+H360+H359+H362</f>
        <v>0</v>
      </c>
      <c r="I363" s="268" t="n">
        <f aca="false">I361+I360+I359+I362</f>
        <v>1539.3</v>
      </c>
      <c r="J363" s="268" t="n">
        <f aca="false">J361+J360+J359+J362</f>
        <v>0</v>
      </c>
    </row>
    <row r="364" customFormat="false" ht="15" hidden="true" customHeight="false" outlineLevel="0" collapsed="false">
      <c r="A364" s="355"/>
      <c r="B364" s="355" t="s">
        <v>94</v>
      </c>
      <c r="C364" s="355"/>
      <c r="D364" s="292"/>
      <c r="E364" s="292"/>
      <c r="F364" s="583" t="n">
        <f aca="false">F363+F358+F352</f>
        <v>3514.4</v>
      </c>
      <c r="G364" s="583" t="n">
        <f aca="false">G363+G358+G352</f>
        <v>0</v>
      </c>
      <c r="H364" s="583" t="n">
        <f aca="false">H363+H358+H352</f>
        <v>0</v>
      </c>
      <c r="I364" s="583" t="n">
        <f aca="false">I363+I358+I352</f>
        <v>3514.4</v>
      </c>
      <c r="J364" s="533" t="n">
        <f aca="false">J363+J358+J352</f>
        <v>0</v>
      </c>
    </row>
    <row r="365" customFormat="false" ht="15.75" hidden="true" customHeight="true" outlineLevel="0" collapsed="false">
      <c r="A365" s="584" t="s">
        <v>268</v>
      </c>
      <c r="B365" s="214" t="s">
        <v>269</v>
      </c>
      <c r="C365" s="229" t="s">
        <v>265</v>
      </c>
      <c r="D365" s="38" t="s">
        <v>270</v>
      </c>
      <c r="E365" s="230" t="s">
        <v>237</v>
      </c>
      <c r="F365" s="299" t="n">
        <f aca="false">G365+H365+I365+J365</f>
        <v>141.8</v>
      </c>
      <c r="G365" s="384" t="n">
        <v>0</v>
      </c>
      <c r="H365" s="384" t="n">
        <v>0</v>
      </c>
      <c r="I365" s="300" t="n">
        <v>141.8</v>
      </c>
      <c r="J365" s="384" t="n">
        <v>0</v>
      </c>
    </row>
    <row r="366" customFormat="false" ht="120" hidden="true" customHeight="false" outlineLevel="0" collapsed="false">
      <c r="A366" s="584"/>
      <c r="B366" s="213" t="s">
        <v>271</v>
      </c>
      <c r="C366" s="229"/>
      <c r="D366" s="38"/>
      <c r="E366" s="218" t="s">
        <v>238</v>
      </c>
      <c r="F366" s="299"/>
      <c r="G366" s="384"/>
      <c r="H366" s="384"/>
      <c r="I366" s="300"/>
      <c r="J366" s="384"/>
    </row>
    <row r="367" customFormat="false" ht="15" hidden="true" customHeight="false" outlineLevel="0" collapsed="false">
      <c r="A367" s="584"/>
      <c r="B367" s="461"/>
      <c r="C367" s="229"/>
      <c r="D367" s="38"/>
      <c r="E367" s="230" t="s">
        <v>239</v>
      </c>
      <c r="F367" s="281" t="n">
        <f aca="false">G367+H367+I367+J367</f>
        <v>360.5</v>
      </c>
      <c r="G367" s="30" t="n">
        <v>0</v>
      </c>
      <c r="H367" s="30" t="n">
        <v>0</v>
      </c>
      <c r="I367" s="229" t="n">
        <v>360.5</v>
      </c>
      <c r="J367" s="30" t="n">
        <v>0</v>
      </c>
    </row>
    <row r="368" customFormat="false" ht="15" hidden="true" customHeight="false" outlineLevel="0" collapsed="false">
      <c r="A368" s="584"/>
      <c r="B368" s="461"/>
      <c r="C368" s="229"/>
      <c r="D368" s="38"/>
      <c r="E368" s="218" t="s">
        <v>238</v>
      </c>
      <c r="F368" s="281"/>
      <c r="G368" s="30"/>
      <c r="H368" s="30"/>
      <c r="I368" s="229"/>
      <c r="J368" s="30"/>
    </row>
    <row r="369" customFormat="false" ht="15" hidden="true" customHeight="false" outlineLevel="0" collapsed="false">
      <c r="A369" s="584"/>
      <c r="B369" s="461"/>
      <c r="C369" s="229"/>
      <c r="D369" s="38"/>
      <c r="E369" s="230" t="s">
        <v>240</v>
      </c>
      <c r="F369" s="281" t="n">
        <f aca="false">G369+H369+I369+J369</f>
        <v>282.2</v>
      </c>
      <c r="G369" s="30" t="n">
        <v>0</v>
      </c>
      <c r="H369" s="30" t="n">
        <v>0</v>
      </c>
      <c r="I369" s="229" t="n">
        <v>282.2</v>
      </c>
      <c r="J369" s="30" t="n">
        <v>0</v>
      </c>
    </row>
    <row r="370" customFormat="false" ht="15" hidden="true" customHeight="false" outlineLevel="0" collapsed="false">
      <c r="A370" s="584"/>
      <c r="B370" s="215"/>
      <c r="C370" s="229"/>
      <c r="D370" s="38"/>
      <c r="E370" s="218" t="s">
        <v>238</v>
      </c>
      <c r="F370" s="281"/>
      <c r="G370" s="30"/>
      <c r="H370" s="30"/>
      <c r="I370" s="229"/>
      <c r="J370" s="30"/>
    </row>
    <row r="371" customFormat="false" ht="15.75" hidden="true" customHeight="false" outlineLevel="0" collapsed="false">
      <c r="A371" s="355"/>
      <c r="B371" s="355" t="s">
        <v>94</v>
      </c>
      <c r="C371" s="355"/>
      <c r="D371" s="358"/>
      <c r="E371" s="358"/>
      <c r="F371" s="360" t="n">
        <f aca="false">F369+F367+F365</f>
        <v>784.5</v>
      </c>
      <c r="G371" s="360" t="n">
        <f aca="false">G369+G367+G365</f>
        <v>0</v>
      </c>
      <c r="H371" s="360" t="n">
        <f aca="false">H369+H367+H365</f>
        <v>0</v>
      </c>
      <c r="I371" s="360" t="n">
        <f aca="false">I369+I367+I365</f>
        <v>784.5</v>
      </c>
      <c r="J371" s="360" t="n">
        <f aca="false">J369+J367+J365</f>
        <v>0</v>
      </c>
    </row>
    <row r="372" customFormat="false" ht="15.75" hidden="true" customHeight="false" outlineLevel="0" collapsed="false">
      <c r="A372" s="391"/>
    </row>
    <row r="373" customFormat="false" ht="15.75" hidden="true" customHeight="true" outlineLevel="0" collapsed="false">
      <c r="A373" s="585" t="s">
        <v>39</v>
      </c>
      <c r="B373" s="30" t="s">
        <v>272</v>
      </c>
      <c r="C373" s="38"/>
      <c r="D373" s="38"/>
      <c r="E373" s="361" t="s">
        <v>237</v>
      </c>
      <c r="F373" s="29" t="n">
        <v>0</v>
      </c>
      <c r="G373" s="30" t="n">
        <v>0</v>
      </c>
      <c r="H373" s="30" t="n">
        <v>0</v>
      </c>
      <c r="I373" s="29" t="n">
        <v>0</v>
      </c>
      <c r="J373" s="30" t="n">
        <v>0</v>
      </c>
    </row>
    <row r="374" customFormat="false" ht="60.75" hidden="true" customHeight="true" outlineLevel="0" collapsed="false">
      <c r="A374" s="585"/>
      <c r="B374" s="30"/>
      <c r="C374" s="38"/>
      <c r="D374" s="38"/>
      <c r="E374" s="218" t="s">
        <v>238</v>
      </c>
      <c r="F374" s="29"/>
      <c r="G374" s="30"/>
      <c r="H374" s="30"/>
      <c r="I374" s="29"/>
      <c r="J374" s="30"/>
    </row>
    <row r="375" customFormat="false" ht="47.25" hidden="true" customHeight="true" outlineLevel="0" collapsed="false">
      <c r="A375" s="585"/>
      <c r="B375" s="30"/>
      <c r="C375" s="332"/>
      <c r="D375" s="207" t="s">
        <v>273</v>
      </c>
      <c r="E375" s="207" t="s">
        <v>239</v>
      </c>
      <c r="F375" s="268" t="n">
        <f aca="false">F376+F377+F378</f>
        <v>1472.8</v>
      </c>
      <c r="G375" s="264" t="n">
        <f aca="false">G376+G377+G378</f>
        <v>0</v>
      </c>
      <c r="H375" s="264" t="n">
        <f aca="false">H376+H377+H378</f>
        <v>0</v>
      </c>
      <c r="I375" s="264" t="n">
        <f aca="false">I376+I377+I378</f>
        <v>1472.8</v>
      </c>
      <c r="J375" s="264" t="n">
        <f aca="false">J376+J377+J378</f>
        <v>0</v>
      </c>
    </row>
    <row r="376" customFormat="false" ht="30" hidden="true" customHeight="true" outlineLevel="0" collapsed="false">
      <c r="A376" s="585"/>
      <c r="B376" s="30"/>
      <c r="C376" s="352" t="s">
        <v>95</v>
      </c>
      <c r="D376" s="207"/>
      <c r="E376" s="207"/>
      <c r="F376" s="282" t="n">
        <f aca="false">G376+H376+I376+J376</f>
        <v>278.2</v>
      </c>
      <c r="G376" s="270" t="n">
        <v>0</v>
      </c>
      <c r="H376" s="270" t="n">
        <v>0</v>
      </c>
      <c r="I376" s="274" t="n">
        <v>278.2</v>
      </c>
      <c r="J376" s="270" t="n">
        <v>0</v>
      </c>
    </row>
    <row r="377" customFormat="false" ht="30" hidden="true" customHeight="true" outlineLevel="0" collapsed="false">
      <c r="A377" s="585"/>
      <c r="B377" s="30"/>
      <c r="C377" s="352" t="s">
        <v>96</v>
      </c>
      <c r="D377" s="207"/>
      <c r="E377" s="207"/>
      <c r="F377" s="282" t="n">
        <f aca="false">G377+H377+I377+J377</f>
        <v>993.7</v>
      </c>
      <c r="G377" s="270" t="n">
        <v>0</v>
      </c>
      <c r="H377" s="270" t="n">
        <v>0</v>
      </c>
      <c r="I377" s="274" t="n">
        <v>993.7</v>
      </c>
      <c r="J377" s="270" t="n">
        <v>0</v>
      </c>
    </row>
    <row r="378" customFormat="false" ht="25.5" hidden="true" customHeight="true" outlineLevel="0" collapsed="false">
      <c r="A378" s="585"/>
      <c r="B378" s="30"/>
      <c r="C378" s="352" t="s">
        <v>97</v>
      </c>
      <c r="D378" s="207"/>
      <c r="E378" s="207"/>
      <c r="F378" s="282" t="n">
        <f aca="false">G378+H378+I378+J378</f>
        <v>200.9</v>
      </c>
      <c r="G378" s="270" t="n">
        <v>0</v>
      </c>
      <c r="H378" s="270" t="n">
        <v>0</v>
      </c>
      <c r="I378" s="274" t="n">
        <v>200.9</v>
      </c>
      <c r="J378" s="270" t="n">
        <v>0</v>
      </c>
    </row>
    <row r="379" customFormat="false" ht="15.75" hidden="true" customHeight="true" outlineLevel="0" collapsed="false">
      <c r="A379" s="585"/>
      <c r="B379" s="30"/>
      <c r="C379" s="274"/>
      <c r="D379" s="207"/>
      <c r="E379" s="218" t="s">
        <v>238</v>
      </c>
      <c r="F379" s="277"/>
      <c r="G379" s="160"/>
      <c r="H379" s="160"/>
      <c r="I379" s="277"/>
      <c r="J379" s="160"/>
    </row>
    <row r="380" customFormat="false" ht="15" hidden="true" customHeight="true" outlineLevel="0" collapsed="false">
      <c r="A380" s="585"/>
      <c r="B380" s="30"/>
      <c r="C380" s="332"/>
      <c r="D380" s="362"/>
      <c r="E380" s="230" t="s">
        <v>240</v>
      </c>
      <c r="F380" s="268" t="n">
        <f aca="false">G380+H380+I380+J380</f>
        <v>1257.1</v>
      </c>
      <c r="G380" s="264" t="n">
        <f aca="false">G381+G382+G383</f>
        <v>0</v>
      </c>
      <c r="H380" s="264" t="n">
        <f aca="false">H381+H382+H383</f>
        <v>0</v>
      </c>
      <c r="I380" s="264" t="n">
        <f aca="false">I381+I382+I383</f>
        <v>1257.1</v>
      </c>
      <c r="J380" s="264" t="n">
        <f aca="false">J381+J382+J383</f>
        <v>0</v>
      </c>
    </row>
    <row r="381" customFormat="false" ht="15" hidden="true" customHeight="true" outlineLevel="0" collapsed="false">
      <c r="A381" s="585"/>
      <c r="B381" s="30"/>
      <c r="C381" s="352" t="s">
        <v>95</v>
      </c>
      <c r="D381" s="362"/>
      <c r="E381" s="230"/>
      <c r="F381" s="282" t="n">
        <f aca="false">G381+H381+I381+J381</f>
        <v>226</v>
      </c>
      <c r="G381" s="270" t="n">
        <v>0</v>
      </c>
      <c r="H381" s="270" t="n">
        <v>0</v>
      </c>
      <c r="I381" s="274" t="n">
        <v>226</v>
      </c>
      <c r="J381" s="270" t="n">
        <v>0</v>
      </c>
    </row>
    <row r="382" customFormat="false" ht="15" hidden="true" customHeight="true" outlineLevel="0" collapsed="false">
      <c r="A382" s="585"/>
      <c r="B382" s="30"/>
      <c r="C382" s="352" t="s">
        <v>96</v>
      </c>
      <c r="D382" s="362"/>
      <c r="E382" s="230"/>
      <c r="F382" s="282" t="n">
        <f aca="false">G382+H382+I382+J382</f>
        <v>818</v>
      </c>
      <c r="G382" s="270" t="n">
        <v>0</v>
      </c>
      <c r="H382" s="270" t="n">
        <v>0</v>
      </c>
      <c r="I382" s="274" t="n">
        <v>818</v>
      </c>
      <c r="J382" s="270" t="n">
        <v>0</v>
      </c>
    </row>
    <row r="383" customFormat="false" ht="15.75" hidden="true" customHeight="true" outlineLevel="0" collapsed="false">
      <c r="A383" s="585"/>
      <c r="B383" s="30"/>
      <c r="C383" s="363" t="s">
        <v>97</v>
      </c>
      <c r="D383" s="364"/>
      <c r="E383" s="218" t="s">
        <v>238</v>
      </c>
      <c r="F383" s="282" t="n">
        <f aca="false">G383+H383+I383+J383</f>
        <v>213.1</v>
      </c>
      <c r="G383" s="160" t="n">
        <v>0</v>
      </c>
      <c r="H383" s="160" t="n">
        <v>0</v>
      </c>
      <c r="I383" s="277" t="n">
        <v>213.1</v>
      </c>
      <c r="J383" s="160" t="n">
        <v>0</v>
      </c>
    </row>
    <row r="384" customFormat="false" ht="15.75" hidden="true" customHeight="false" outlineLevel="0" collapsed="false">
      <c r="A384" s="358"/>
      <c r="B384" s="358" t="s">
        <v>110</v>
      </c>
      <c r="C384" s="358"/>
      <c r="D384" s="358"/>
      <c r="E384" s="358"/>
      <c r="F384" s="295" t="n">
        <f aca="false">F380+F375+F373</f>
        <v>2729.9</v>
      </c>
      <c r="G384" s="586" t="n">
        <f aca="false">G380+G375+G373</f>
        <v>0</v>
      </c>
      <c r="H384" s="360" t="n">
        <f aca="false">H380+H375+H373</f>
        <v>0</v>
      </c>
      <c r="I384" s="360" t="n">
        <f aca="false">I380+I375+I373</f>
        <v>2729.9</v>
      </c>
      <c r="J384" s="360" t="n">
        <f aca="false">J380+J375+J373</f>
        <v>0</v>
      </c>
    </row>
    <row r="385" customFormat="false" ht="15.75" hidden="true" customHeight="false" outlineLevel="0" collapsed="false">
      <c r="A385" s="381"/>
    </row>
    <row r="386" customFormat="false" ht="15.75" hidden="true" customHeight="false" outlineLevel="0" collapsed="false">
      <c r="A386" s="381"/>
    </row>
    <row r="387" customFormat="false" ht="15.75" hidden="true" customHeight="false" outlineLevel="0" collapsed="false">
      <c r="A387" s="381"/>
    </row>
    <row r="388" customFormat="false" ht="15.75" hidden="true" customHeight="false" outlineLevel="0" collapsed="false">
      <c r="A388" s="381"/>
    </row>
    <row r="389" customFormat="false" ht="15.25" hidden="false" customHeight="false" outlineLevel="0" collapsed="false">
      <c r="A389" s="831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="817" customFormat="true" ht="15.25" hidden="false" customHeight="false" outlineLevel="0" collapsed="false">
      <c r="A390" s="2" t="s">
        <v>75</v>
      </c>
      <c r="B390" s="2"/>
      <c r="C390" s="2"/>
      <c r="D390" s="2"/>
      <c r="E390" s="2"/>
      <c r="F390" s="2"/>
      <c r="G390" s="2"/>
      <c r="H390" s="2"/>
      <c r="I390" s="2"/>
      <c r="J390" s="2"/>
      <c r="K390" s="832"/>
    </row>
    <row r="391" customFormat="false" ht="15.25" hidden="false" customHeight="false" outlineLevel="0" collapsed="false">
      <c r="A391" s="833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customFormat="false" ht="15.65" hidden="false" customHeight="true" outlineLevel="0" collapsed="false">
      <c r="A392" s="4" t="s">
        <v>532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customFormat="false" ht="15.25" hidden="false" customHeight="false" outlineLevel="0" collapsed="false">
      <c r="A393" s="833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customFormat="false" ht="76.2" hidden="false" customHeight="true" outlineLevel="0" collapsed="false">
      <c r="A394" s="63" t="s">
        <v>183</v>
      </c>
      <c r="B394" s="63" t="s">
        <v>229</v>
      </c>
      <c r="C394" s="63" t="s">
        <v>81</v>
      </c>
      <c r="D394" s="63" t="s">
        <v>230</v>
      </c>
      <c r="E394" s="63" t="s">
        <v>83</v>
      </c>
      <c r="F394" s="63" t="s">
        <v>231</v>
      </c>
      <c r="G394" s="63"/>
      <c r="H394" s="63"/>
      <c r="I394" s="63"/>
      <c r="J394" s="63"/>
      <c r="K394" s="63"/>
    </row>
    <row r="395" customFormat="false" ht="42.2" hidden="false" customHeight="true" outlineLevel="0" collapsed="false">
      <c r="A395" s="63"/>
      <c r="B395" s="63"/>
      <c r="C395" s="63"/>
      <c r="D395" s="63"/>
      <c r="E395" s="63"/>
      <c r="F395" s="63" t="s">
        <v>87</v>
      </c>
      <c r="G395" s="63"/>
      <c r="H395" s="63" t="s">
        <v>88</v>
      </c>
      <c r="I395" s="63" t="s">
        <v>89</v>
      </c>
      <c r="J395" s="63" t="s">
        <v>90</v>
      </c>
      <c r="K395" s="63" t="s">
        <v>91</v>
      </c>
    </row>
    <row r="396" customFormat="false" ht="14.1" hidden="false" customHeight="true" outlineLevel="0" collapsed="false">
      <c r="A396" s="67" t="n">
        <v>1</v>
      </c>
      <c r="B396" s="67" t="n">
        <v>2</v>
      </c>
      <c r="C396" s="67" t="n">
        <v>3</v>
      </c>
      <c r="D396" s="67" t="n">
        <v>4</v>
      </c>
      <c r="E396" s="67" t="n">
        <v>5</v>
      </c>
      <c r="F396" s="67" t="n">
        <v>6</v>
      </c>
      <c r="G396" s="67"/>
      <c r="H396" s="67" t="n">
        <v>7</v>
      </c>
      <c r="I396" s="67" t="n">
        <v>8</v>
      </c>
      <c r="J396" s="67" t="n">
        <v>9</v>
      </c>
      <c r="K396" s="67" t="n">
        <v>10</v>
      </c>
    </row>
    <row r="397" customFormat="false" ht="15" hidden="false" customHeight="true" outlineLevel="0" collapsed="false">
      <c r="A397" s="83" t="s">
        <v>12</v>
      </c>
      <c r="B397" s="63" t="s">
        <v>43</v>
      </c>
      <c r="C397" s="63" t="s">
        <v>533</v>
      </c>
      <c r="D397" s="63" t="s">
        <v>277</v>
      </c>
      <c r="E397" s="63" t="n">
        <v>2017</v>
      </c>
      <c r="F397" s="63" t="s">
        <v>534</v>
      </c>
      <c r="G397" s="76" t="n">
        <f aca="false">H397+I397+J397+K397</f>
        <v>914.7</v>
      </c>
      <c r="H397" s="63" t="n">
        <v>0</v>
      </c>
      <c r="I397" s="63" t="n">
        <v>0</v>
      </c>
      <c r="J397" s="63" t="n">
        <v>0</v>
      </c>
      <c r="K397" s="76" t="n">
        <f aca="false">K409</f>
        <v>914.7</v>
      </c>
    </row>
    <row r="398" customFormat="false" ht="32.25" hidden="false" customHeight="true" outlineLevel="0" collapsed="false">
      <c r="A398" s="83"/>
      <c r="B398" s="63"/>
      <c r="C398" s="63"/>
      <c r="D398" s="63"/>
      <c r="E398" s="63"/>
      <c r="F398" s="63"/>
      <c r="G398" s="63"/>
      <c r="H398" s="63"/>
      <c r="I398" s="63"/>
      <c r="J398" s="63"/>
      <c r="K398" s="63"/>
    </row>
    <row r="399" customFormat="false" ht="11.15" hidden="false" customHeight="true" outlineLevel="0" collapsed="false">
      <c r="A399" s="83"/>
      <c r="B399" s="63"/>
      <c r="C399" s="63"/>
      <c r="D399" s="63"/>
      <c r="E399" s="63"/>
      <c r="F399" s="63"/>
      <c r="G399" s="76"/>
      <c r="H399" s="63"/>
      <c r="I399" s="63"/>
      <c r="J399" s="63"/>
      <c r="K399" s="76"/>
    </row>
    <row r="400" customFormat="false" ht="24.75" hidden="true" customHeight="true" outlineLevel="0" collapsed="false">
      <c r="A400" s="83"/>
      <c r="B400" s="63"/>
      <c r="C400" s="63"/>
      <c r="D400" s="63"/>
      <c r="E400" s="63"/>
      <c r="F400" s="63"/>
      <c r="G400" s="76"/>
      <c r="H400" s="63"/>
      <c r="I400" s="63"/>
      <c r="J400" s="63"/>
      <c r="K400" s="76"/>
    </row>
    <row r="401" customFormat="false" ht="24.75" hidden="false" customHeight="true" outlineLevel="0" collapsed="false">
      <c r="A401" s="83"/>
      <c r="B401" s="63"/>
      <c r="C401" s="63"/>
      <c r="D401" s="63"/>
      <c r="E401" s="63" t="n">
        <v>2018</v>
      </c>
      <c r="F401" s="63" t="s">
        <v>101</v>
      </c>
      <c r="G401" s="76" t="n">
        <f aca="false">H401+I401+J401+K401</f>
        <v>963.2</v>
      </c>
      <c r="H401" s="79" t="n">
        <v>0</v>
      </c>
      <c r="I401" s="142" t="n">
        <v>0</v>
      </c>
      <c r="J401" s="79" t="n">
        <v>0</v>
      </c>
      <c r="K401" s="76" t="n">
        <f aca="false">K412</f>
        <v>963.2</v>
      </c>
    </row>
    <row r="402" customFormat="false" ht="18.65" hidden="false" customHeight="true" outlineLevel="0" collapsed="false">
      <c r="A402" s="83"/>
      <c r="B402" s="63"/>
      <c r="C402" s="63"/>
      <c r="D402" s="63"/>
      <c r="E402" s="63"/>
      <c r="F402" s="63"/>
      <c r="G402" s="76"/>
      <c r="H402" s="79"/>
      <c r="I402" s="142"/>
      <c r="J402" s="79"/>
      <c r="K402" s="76"/>
    </row>
    <row r="403" customFormat="false" ht="14.1" hidden="false" customHeight="true" outlineLevel="0" collapsed="false">
      <c r="A403" s="83"/>
      <c r="B403" s="63"/>
      <c r="C403" s="63"/>
      <c r="D403" s="63"/>
      <c r="E403" s="63" t="n">
        <v>2019</v>
      </c>
      <c r="F403" s="63" t="s">
        <v>101</v>
      </c>
      <c r="G403" s="76" t="n">
        <f aca="false">H403+I403+J403+K403</f>
        <v>1013.3</v>
      </c>
      <c r="H403" s="79" t="n">
        <v>0</v>
      </c>
      <c r="I403" s="142" t="n">
        <v>0</v>
      </c>
      <c r="J403" s="79" t="n">
        <v>0</v>
      </c>
      <c r="K403" s="76" t="n">
        <f aca="false">K414</f>
        <v>1013.3</v>
      </c>
    </row>
    <row r="404" customFormat="false" ht="15" hidden="false" customHeight="true" outlineLevel="0" collapsed="false">
      <c r="A404" s="83"/>
      <c r="B404" s="63"/>
      <c r="C404" s="63"/>
      <c r="D404" s="63"/>
      <c r="E404" s="63"/>
      <c r="F404" s="63"/>
      <c r="G404" s="76"/>
      <c r="H404" s="79"/>
      <c r="I404" s="142"/>
      <c r="J404" s="79"/>
      <c r="K404" s="76"/>
    </row>
    <row r="405" customFormat="false" ht="18.75" hidden="false" customHeight="true" outlineLevel="0" collapsed="false">
      <c r="A405" s="65"/>
      <c r="B405" s="82"/>
      <c r="C405" s="65"/>
      <c r="D405" s="680"/>
      <c r="E405" s="63"/>
      <c r="F405" s="83" t="s">
        <v>94</v>
      </c>
      <c r="G405" s="87" t="n">
        <f aca="false">G397+G401+G403</f>
        <v>2891.2</v>
      </c>
      <c r="H405" s="89" t="n">
        <f aca="false">H403+H401+H399</f>
        <v>0</v>
      </c>
      <c r="I405" s="89" t="n">
        <f aca="false">I403+I401+I399</f>
        <v>0</v>
      </c>
      <c r="J405" s="89" t="n">
        <f aca="false">J403+J401+J399</f>
        <v>0</v>
      </c>
      <c r="K405" s="87" t="n">
        <f aca="false">K397+K401+K403</f>
        <v>2891.2</v>
      </c>
    </row>
    <row r="406" customFormat="false" ht="14.1" hidden="false" customHeight="true" outlineLevel="0" collapsed="false">
      <c r="A406" s="63" t="s">
        <v>33</v>
      </c>
      <c r="B406" s="801" t="s">
        <v>46</v>
      </c>
      <c r="C406" s="65" t="s">
        <v>535</v>
      </c>
      <c r="D406" s="680" t="s">
        <v>279</v>
      </c>
      <c r="E406" s="63"/>
      <c r="F406" s="63"/>
      <c r="G406" s="87"/>
      <c r="H406" s="89"/>
      <c r="I406" s="89"/>
      <c r="J406" s="89"/>
      <c r="K406" s="87"/>
    </row>
    <row r="407" customFormat="false" ht="12.85" hidden="false" customHeight="false" outlineLevel="0" collapsed="false">
      <c r="A407" s="63"/>
      <c r="B407" s="801"/>
      <c r="C407" s="801"/>
      <c r="D407" s="680"/>
      <c r="E407" s="63"/>
      <c r="F407" s="63"/>
      <c r="G407" s="87"/>
      <c r="H407" s="89"/>
      <c r="I407" s="89"/>
      <c r="J407" s="89"/>
      <c r="K407" s="87"/>
    </row>
    <row r="408" customFormat="false" ht="12.85" hidden="false" customHeight="false" outlineLevel="0" collapsed="false">
      <c r="A408" s="63"/>
      <c r="B408" s="801"/>
      <c r="C408" s="801"/>
      <c r="D408" s="680"/>
      <c r="E408" s="63"/>
      <c r="F408" s="63"/>
      <c r="G408" s="87"/>
      <c r="H408" s="89"/>
      <c r="I408" s="89"/>
      <c r="J408" s="89"/>
      <c r="K408" s="87"/>
    </row>
    <row r="409" customFormat="false" ht="14.1" hidden="false" customHeight="true" outlineLevel="0" collapsed="false">
      <c r="A409" s="63"/>
      <c r="B409" s="801"/>
      <c r="C409" s="801"/>
      <c r="D409" s="801"/>
      <c r="E409" s="63" t="n">
        <v>2017</v>
      </c>
      <c r="F409" s="63" t="s">
        <v>534</v>
      </c>
      <c r="G409" s="76" t="n">
        <f aca="false">H409+I409+J409+K409</f>
        <v>914.7</v>
      </c>
      <c r="H409" s="79" t="n">
        <v>0</v>
      </c>
      <c r="I409" s="79" t="n">
        <v>0</v>
      </c>
      <c r="J409" s="79" t="n">
        <v>0</v>
      </c>
      <c r="K409" s="76" t="n">
        <v>914.7</v>
      </c>
    </row>
    <row r="410" customFormat="false" ht="14.1" hidden="false" customHeight="true" outlineLevel="0" collapsed="false">
      <c r="A410" s="63"/>
      <c r="B410" s="801"/>
      <c r="C410" s="801"/>
      <c r="D410" s="801"/>
      <c r="E410" s="63"/>
      <c r="F410" s="63"/>
      <c r="G410" s="76"/>
      <c r="H410" s="79"/>
      <c r="I410" s="79"/>
      <c r="J410" s="79"/>
      <c r="K410" s="76"/>
    </row>
    <row r="411" customFormat="false" ht="19.15" hidden="false" customHeight="true" outlineLevel="0" collapsed="false">
      <c r="A411" s="63"/>
      <c r="B411" s="801"/>
      <c r="C411" s="801"/>
      <c r="D411" s="801"/>
      <c r="E411" s="63"/>
      <c r="F411" s="63"/>
      <c r="G411" s="76"/>
      <c r="H411" s="79"/>
      <c r="I411" s="79"/>
      <c r="J411" s="79"/>
      <c r="K411" s="76"/>
    </row>
    <row r="412" customFormat="false" ht="14.1" hidden="false" customHeight="true" outlineLevel="0" collapsed="false">
      <c r="A412" s="63"/>
      <c r="B412" s="801"/>
      <c r="C412" s="801"/>
      <c r="D412" s="801"/>
      <c r="E412" s="63" t="n">
        <v>2018</v>
      </c>
      <c r="F412" s="63" t="s">
        <v>101</v>
      </c>
      <c r="G412" s="76" t="n">
        <f aca="false">H412+I412+J412+K412</f>
        <v>963.2</v>
      </c>
      <c r="H412" s="79" t="n">
        <v>0</v>
      </c>
      <c r="I412" s="142" t="n">
        <v>0</v>
      </c>
      <c r="J412" s="79" t="n">
        <v>0</v>
      </c>
      <c r="K412" s="76" t="n">
        <v>963.2</v>
      </c>
    </row>
    <row r="413" customFormat="false" ht="30.35" hidden="false" customHeight="true" outlineLevel="0" collapsed="false">
      <c r="A413" s="63"/>
      <c r="B413" s="801"/>
      <c r="C413" s="801"/>
      <c r="D413" s="801"/>
      <c r="E413" s="63"/>
      <c r="F413" s="63"/>
      <c r="G413" s="76"/>
      <c r="H413" s="79"/>
      <c r="I413" s="142"/>
      <c r="J413" s="79"/>
      <c r="K413" s="76"/>
    </row>
    <row r="414" customFormat="false" ht="14.1" hidden="false" customHeight="true" outlineLevel="0" collapsed="false">
      <c r="A414" s="63"/>
      <c r="B414" s="801"/>
      <c r="C414" s="801"/>
      <c r="D414" s="801"/>
      <c r="E414" s="63" t="n">
        <v>2019</v>
      </c>
      <c r="F414" s="63" t="s">
        <v>101</v>
      </c>
      <c r="G414" s="76" t="n">
        <f aca="false">H414+I414+J414+K414</f>
        <v>1013.3</v>
      </c>
      <c r="H414" s="79" t="n">
        <v>0</v>
      </c>
      <c r="I414" s="79" t="n">
        <v>0</v>
      </c>
      <c r="J414" s="79" t="n">
        <v>0</v>
      </c>
      <c r="K414" s="76" t="n">
        <v>1013.3</v>
      </c>
    </row>
    <row r="415" customFormat="false" ht="24.5" hidden="false" customHeight="true" outlineLevel="0" collapsed="false">
      <c r="A415" s="63"/>
      <c r="B415" s="801"/>
      <c r="C415" s="801"/>
      <c r="D415" s="801"/>
      <c r="E415" s="63"/>
      <c r="F415" s="63"/>
      <c r="G415" s="76"/>
      <c r="H415" s="79"/>
      <c r="I415" s="79"/>
      <c r="J415" s="79"/>
      <c r="K415" s="76"/>
    </row>
    <row r="416" customFormat="false" ht="21.95" hidden="false" customHeight="true" outlineLevel="0" collapsed="false">
      <c r="A416" s="143"/>
      <c r="B416" s="82"/>
      <c r="C416" s="65"/>
      <c r="D416" s="680"/>
      <c r="E416" s="65"/>
      <c r="F416" s="83" t="s">
        <v>94</v>
      </c>
      <c r="G416" s="87" t="n">
        <f aca="false">G409+G412+G414</f>
        <v>2891.2</v>
      </c>
      <c r="H416" s="89" t="n">
        <f aca="false">H409+H412+H414</f>
        <v>0</v>
      </c>
      <c r="I416" s="89" t="n">
        <f aca="false">I409+I412+I414</f>
        <v>0</v>
      </c>
      <c r="J416" s="89" t="n">
        <f aca="false">J409+J412+J414</f>
        <v>0</v>
      </c>
      <c r="K416" s="87" t="n">
        <f aca="false">K409+K412+K414</f>
        <v>2891.2</v>
      </c>
    </row>
    <row r="417" customFormat="false" ht="15.75" hidden="true" customHeight="false" outlineLevel="0" collapsed="false">
      <c r="A417" s="381" t="s">
        <v>280</v>
      </c>
    </row>
    <row r="418" customFormat="false" ht="15.75" hidden="true" customHeight="false" outlineLevel="0" collapsed="false">
      <c r="A418" s="392" t="s">
        <v>180</v>
      </c>
      <c r="B418" s="392"/>
      <c r="C418" s="392"/>
      <c r="D418" s="392"/>
      <c r="E418" s="392"/>
      <c r="F418" s="392"/>
      <c r="G418" s="392"/>
      <c r="H418" s="392"/>
      <c r="I418" s="392"/>
      <c r="J418" s="392"/>
      <c r="K418" s="392"/>
    </row>
    <row r="419" customFormat="false" ht="15.75" hidden="true" customHeight="false" outlineLevel="0" collapsed="false">
      <c r="A419" s="392" t="s">
        <v>281</v>
      </c>
      <c r="B419" s="392"/>
      <c r="C419" s="392"/>
      <c r="D419" s="392"/>
      <c r="E419" s="392"/>
      <c r="F419" s="392"/>
      <c r="G419" s="392"/>
    </row>
    <row r="420" customFormat="false" ht="15.75" hidden="true" customHeight="false" outlineLevel="0" collapsed="false">
      <c r="A420" s="392" t="s">
        <v>282</v>
      </c>
      <c r="B420" s="392"/>
      <c r="C420" s="392"/>
      <c r="D420" s="392"/>
      <c r="E420" s="392"/>
      <c r="F420" s="392"/>
      <c r="G420" s="392"/>
      <c r="H420" s="392"/>
      <c r="I420" s="392"/>
      <c r="J420" s="392"/>
      <c r="K420" s="392"/>
    </row>
    <row r="421" customFormat="false" ht="15.75" hidden="true" customHeight="false" outlineLevel="0" collapsed="false">
      <c r="A421" s="383"/>
    </row>
    <row r="422" customFormat="false" ht="131.25" hidden="true" customHeight="true" outlineLevel="0" collapsed="false">
      <c r="A422" s="151" t="s">
        <v>183</v>
      </c>
      <c r="B422" s="28" t="s">
        <v>283</v>
      </c>
      <c r="C422" s="28" t="s">
        <v>284</v>
      </c>
      <c r="D422" s="28" t="s">
        <v>285</v>
      </c>
      <c r="E422" s="28" t="s">
        <v>286</v>
      </c>
      <c r="F422" s="28" t="s">
        <v>287</v>
      </c>
      <c r="G422" s="28" t="s">
        <v>466</v>
      </c>
      <c r="H422" s="28" t="s">
        <v>467</v>
      </c>
      <c r="I422" s="28"/>
      <c r="J422" s="28" t="s">
        <v>288</v>
      </c>
      <c r="K422" s="28" t="s">
        <v>289</v>
      </c>
    </row>
    <row r="423" customFormat="false" ht="15" hidden="true" customHeight="false" outlineLevel="0" collapsed="false">
      <c r="A423" s="33" t="s">
        <v>9</v>
      </c>
      <c r="B423" s="28"/>
      <c r="C423" s="28"/>
      <c r="D423" s="28"/>
      <c r="E423" s="28"/>
      <c r="F423" s="28"/>
      <c r="G423" s="28"/>
      <c r="H423" s="28"/>
      <c r="I423" s="28"/>
      <c r="J423" s="28"/>
      <c r="K423" s="28"/>
    </row>
    <row r="424" customFormat="false" ht="15" hidden="true" customHeight="false" outlineLevel="0" collapsed="false">
      <c r="A424" s="227" t="n">
        <v>1</v>
      </c>
      <c r="B424" s="227" t="n">
        <v>2</v>
      </c>
      <c r="C424" s="227" t="n">
        <v>3</v>
      </c>
      <c r="D424" s="227" t="n">
        <v>4</v>
      </c>
      <c r="E424" s="227" t="n">
        <v>5</v>
      </c>
      <c r="F424" s="227" t="n">
        <v>6</v>
      </c>
      <c r="G424" s="227" t="n">
        <v>7</v>
      </c>
      <c r="H424" s="592" t="n">
        <v>8</v>
      </c>
      <c r="I424" s="592"/>
      <c r="J424" s="227" t="n">
        <v>9</v>
      </c>
      <c r="K424" s="374" t="n">
        <v>10</v>
      </c>
    </row>
    <row r="425" customFormat="false" ht="120.75" hidden="true" customHeight="true" outlineLevel="0" collapsed="false">
      <c r="A425" s="35" t="n">
        <v>1</v>
      </c>
      <c r="B425" s="218" t="s">
        <v>290</v>
      </c>
      <c r="C425" s="32" t="s">
        <v>196</v>
      </c>
      <c r="D425" s="32" t="s">
        <v>291</v>
      </c>
      <c r="E425" s="32" t="s">
        <v>292</v>
      </c>
      <c r="F425" s="35" t="s">
        <v>177</v>
      </c>
      <c r="G425" s="218" t="n">
        <v>73.5</v>
      </c>
      <c r="H425" s="38" t="s">
        <v>468</v>
      </c>
      <c r="I425" s="38"/>
      <c r="J425" s="32" t="s">
        <v>293</v>
      </c>
      <c r="K425" s="277" t="s">
        <v>294</v>
      </c>
    </row>
    <row r="426" customFormat="false" ht="15" hidden="true" customHeight="true" outlineLevel="0" collapsed="false">
      <c r="A426" s="29" t="n">
        <v>2</v>
      </c>
      <c r="B426" s="229" t="s">
        <v>295</v>
      </c>
      <c r="C426" s="38" t="s">
        <v>198</v>
      </c>
      <c r="D426" s="38" t="s">
        <v>296</v>
      </c>
      <c r="E426" s="38" t="s">
        <v>292</v>
      </c>
      <c r="F426" s="213" t="s">
        <v>297</v>
      </c>
      <c r="G426" s="229" t="n">
        <v>1.2</v>
      </c>
      <c r="H426" s="38" t="s">
        <v>468</v>
      </c>
      <c r="I426" s="38"/>
      <c r="J426" s="38" t="s">
        <v>293</v>
      </c>
      <c r="K426" s="38" t="s">
        <v>294</v>
      </c>
    </row>
    <row r="427" customFormat="false" ht="165" hidden="true" customHeight="false" outlineLevel="0" collapsed="false">
      <c r="A427" s="29"/>
      <c r="B427" s="229"/>
      <c r="C427" s="38"/>
      <c r="D427" s="38"/>
      <c r="E427" s="38"/>
      <c r="F427" s="35" t="s">
        <v>298</v>
      </c>
      <c r="G427" s="229"/>
      <c r="H427" s="38"/>
      <c r="I427" s="38"/>
      <c r="J427" s="38"/>
      <c r="K427" s="38"/>
    </row>
    <row r="428" customFormat="false" ht="135.75" hidden="true" customHeight="true" outlineLevel="0" collapsed="false">
      <c r="A428" s="35" t="n">
        <v>3</v>
      </c>
      <c r="B428" s="218" t="s">
        <v>299</v>
      </c>
      <c r="C428" s="32" t="s">
        <v>198</v>
      </c>
      <c r="D428" s="32" t="s">
        <v>300</v>
      </c>
      <c r="E428" s="32" t="s">
        <v>292</v>
      </c>
      <c r="F428" s="35" t="s">
        <v>301</v>
      </c>
      <c r="G428" s="218" t="n">
        <v>10</v>
      </c>
      <c r="H428" s="38" t="s">
        <v>468</v>
      </c>
      <c r="I428" s="38"/>
      <c r="J428" s="32" t="s">
        <v>114</v>
      </c>
      <c r="K428" s="277" t="s">
        <v>294</v>
      </c>
    </row>
    <row r="429" customFormat="false" ht="120.75" hidden="true" customHeight="true" outlineLevel="0" collapsed="false">
      <c r="A429" s="35" t="n">
        <v>4</v>
      </c>
      <c r="B429" s="218" t="s">
        <v>302</v>
      </c>
      <c r="C429" s="32" t="s">
        <v>196</v>
      </c>
      <c r="D429" s="32" t="s">
        <v>303</v>
      </c>
      <c r="E429" s="32" t="s">
        <v>292</v>
      </c>
      <c r="F429" s="32" t="s">
        <v>177</v>
      </c>
      <c r="G429" s="218" t="n">
        <v>91</v>
      </c>
      <c r="H429" s="38" t="s">
        <v>468</v>
      </c>
      <c r="I429" s="38"/>
      <c r="J429" s="32" t="s">
        <v>304</v>
      </c>
      <c r="K429" s="277" t="s">
        <v>294</v>
      </c>
    </row>
    <row r="430" customFormat="false" ht="150.75" hidden="true" customHeight="true" outlineLevel="0" collapsed="false">
      <c r="A430" s="35" t="n">
        <v>5</v>
      </c>
      <c r="B430" s="218" t="s">
        <v>305</v>
      </c>
      <c r="C430" s="32" t="s">
        <v>306</v>
      </c>
      <c r="D430" s="218" t="s">
        <v>307</v>
      </c>
      <c r="E430" s="32" t="s">
        <v>292</v>
      </c>
      <c r="F430" s="32" t="s">
        <v>177</v>
      </c>
      <c r="G430" s="218" t="n">
        <v>165</v>
      </c>
      <c r="H430" s="38" t="s">
        <v>469</v>
      </c>
      <c r="I430" s="38"/>
      <c r="J430" s="32" t="s">
        <v>62</v>
      </c>
      <c r="K430" s="277" t="s">
        <v>294</v>
      </c>
    </row>
    <row r="431" customFormat="false" ht="150.75" hidden="true" customHeight="true" outlineLevel="0" collapsed="false">
      <c r="A431" s="35" t="n">
        <v>6</v>
      </c>
      <c r="B431" s="218" t="s">
        <v>308</v>
      </c>
      <c r="C431" s="32" t="s">
        <v>202</v>
      </c>
      <c r="D431" s="32" t="s">
        <v>309</v>
      </c>
      <c r="E431" s="32" t="s">
        <v>292</v>
      </c>
      <c r="F431" s="32" t="s">
        <v>177</v>
      </c>
      <c r="G431" s="218" t="n">
        <v>13.4</v>
      </c>
      <c r="H431" s="38" t="s">
        <v>468</v>
      </c>
      <c r="I431" s="38"/>
      <c r="J431" s="32" t="s">
        <v>304</v>
      </c>
      <c r="K431" s="277" t="s">
        <v>294</v>
      </c>
    </row>
    <row r="432" customFormat="false" ht="15" hidden="true" customHeight="true" outlineLevel="0" collapsed="false">
      <c r="A432" s="29" t="n">
        <v>7</v>
      </c>
      <c r="B432" s="229" t="s">
        <v>310</v>
      </c>
      <c r="C432" s="38" t="s">
        <v>198</v>
      </c>
      <c r="D432" s="38" t="s">
        <v>311</v>
      </c>
      <c r="E432" s="38" t="s">
        <v>292</v>
      </c>
      <c r="F432" s="213" t="s">
        <v>312</v>
      </c>
      <c r="G432" s="229" t="n">
        <v>100</v>
      </c>
      <c r="H432" s="38" t="s">
        <v>468</v>
      </c>
      <c r="I432" s="38"/>
      <c r="J432" s="38" t="s">
        <v>114</v>
      </c>
      <c r="K432" s="38" t="s">
        <v>294</v>
      </c>
    </row>
    <row r="433" customFormat="false" ht="15" hidden="true" customHeight="false" outlineLevel="0" collapsed="false">
      <c r="A433" s="29"/>
      <c r="B433" s="229"/>
      <c r="C433" s="38"/>
      <c r="D433" s="38"/>
      <c r="E433" s="38"/>
      <c r="F433" s="213"/>
      <c r="G433" s="229"/>
      <c r="H433" s="38"/>
      <c r="I433" s="38"/>
      <c r="J433" s="38"/>
      <c r="K433" s="38"/>
    </row>
    <row r="434" customFormat="false" ht="165" hidden="true" customHeight="false" outlineLevel="0" collapsed="false">
      <c r="A434" s="29"/>
      <c r="B434" s="229"/>
      <c r="C434" s="38"/>
      <c r="D434" s="38"/>
      <c r="E434" s="38"/>
      <c r="F434" s="35" t="s">
        <v>313</v>
      </c>
      <c r="G434" s="229"/>
      <c r="H434" s="38"/>
      <c r="I434" s="38"/>
      <c r="J434" s="38"/>
      <c r="K434" s="38"/>
    </row>
    <row r="435" customFormat="false" ht="15" hidden="true" customHeight="true" outlineLevel="0" collapsed="false">
      <c r="A435" s="29" t="n">
        <v>8</v>
      </c>
      <c r="B435" s="38" t="s">
        <v>314</v>
      </c>
      <c r="C435" s="38" t="s">
        <v>198</v>
      </c>
      <c r="D435" s="38" t="s">
        <v>315</v>
      </c>
      <c r="E435" s="38" t="s">
        <v>292</v>
      </c>
      <c r="F435" s="213" t="s">
        <v>316</v>
      </c>
      <c r="G435" s="229" t="n">
        <v>100</v>
      </c>
      <c r="H435" s="38" t="s">
        <v>468</v>
      </c>
      <c r="I435" s="38"/>
      <c r="J435" s="38" t="s">
        <v>114</v>
      </c>
      <c r="K435" s="38" t="s">
        <v>294</v>
      </c>
    </row>
    <row r="436" customFormat="false" ht="15" hidden="true" customHeight="false" outlineLevel="0" collapsed="false">
      <c r="A436" s="29"/>
      <c r="B436" s="38"/>
      <c r="C436" s="38"/>
      <c r="D436" s="38"/>
      <c r="E436" s="38"/>
      <c r="F436" s="213"/>
      <c r="G436" s="229"/>
      <c r="H436" s="38"/>
      <c r="I436" s="38"/>
      <c r="J436" s="38"/>
      <c r="K436" s="38"/>
    </row>
    <row r="437" customFormat="false" ht="165" hidden="true" customHeight="false" outlineLevel="0" collapsed="false">
      <c r="A437" s="29"/>
      <c r="B437" s="38"/>
      <c r="C437" s="38"/>
      <c r="D437" s="38"/>
      <c r="E437" s="38"/>
      <c r="F437" s="35" t="s">
        <v>317</v>
      </c>
      <c r="G437" s="229"/>
      <c r="H437" s="38"/>
      <c r="I437" s="38"/>
      <c r="J437" s="38"/>
      <c r="K437" s="38"/>
    </row>
    <row r="438" customFormat="false" ht="105.75" hidden="true" customHeight="true" outlineLevel="0" collapsed="false">
      <c r="A438" s="35" t="n">
        <v>9</v>
      </c>
      <c r="B438" s="32" t="s">
        <v>318</v>
      </c>
      <c r="C438" s="32" t="s">
        <v>206</v>
      </c>
      <c r="D438" s="32" t="s">
        <v>319</v>
      </c>
      <c r="E438" s="32" t="s">
        <v>292</v>
      </c>
      <c r="F438" s="32" t="s">
        <v>177</v>
      </c>
      <c r="G438" s="218" t="n">
        <v>17</v>
      </c>
      <c r="H438" s="38" t="s">
        <v>468</v>
      </c>
      <c r="I438" s="38"/>
      <c r="J438" s="32" t="s">
        <v>320</v>
      </c>
      <c r="K438" s="277" t="s">
        <v>294</v>
      </c>
    </row>
    <row r="439" customFormat="false" ht="135.75" hidden="true" customHeight="true" outlineLevel="0" collapsed="false">
      <c r="A439" s="35" t="n">
        <v>10</v>
      </c>
      <c r="B439" s="218" t="s">
        <v>321</v>
      </c>
      <c r="C439" s="32" t="s">
        <v>206</v>
      </c>
      <c r="D439" s="218" t="s">
        <v>322</v>
      </c>
      <c r="E439" s="32" t="s">
        <v>292</v>
      </c>
      <c r="F439" s="32" t="s">
        <v>177</v>
      </c>
      <c r="G439" s="32" t="n">
        <v>1</v>
      </c>
      <c r="H439" s="38" t="s">
        <v>468</v>
      </c>
      <c r="I439" s="38"/>
      <c r="J439" s="32" t="s">
        <v>114</v>
      </c>
      <c r="K439" s="277" t="s">
        <v>294</v>
      </c>
    </row>
    <row r="440" customFormat="false" ht="150.75" hidden="true" customHeight="true" outlineLevel="0" collapsed="false">
      <c r="A440" s="35" t="n">
        <v>11</v>
      </c>
      <c r="B440" s="218" t="s">
        <v>323</v>
      </c>
      <c r="C440" s="32" t="s">
        <v>198</v>
      </c>
      <c r="D440" s="32" t="s">
        <v>324</v>
      </c>
      <c r="E440" s="32" t="s">
        <v>325</v>
      </c>
      <c r="F440" s="35" t="s">
        <v>326</v>
      </c>
      <c r="G440" s="32" t="s">
        <v>177</v>
      </c>
      <c r="H440" s="38" t="s">
        <v>468</v>
      </c>
      <c r="I440" s="38"/>
      <c r="J440" s="32" t="s">
        <v>114</v>
      </c>
      <c r="K440" s="277" t="s">
        <v>294</v>
      </c>
    </row>
    <row r="441" customFormat="false" ht="15" hidden="true" customHeight="true" outlineLevel="0" collapsed="false">
      <c r="A441" s="29" t="n">
        <v>12</v>
      </c>
      <c r="B441" s="229" t="s">
        <v>327</v>
      </c>
      <c r="C441" s="38" t="s">
        <v>198</v>
      </c>
      <c r="D441" s="38" t="s">
        <v>328</v>
      </c>
      <c r="E441" s="38" t="s">
        <v>292</v>
      </c>
      <c r="F441" s="213" t="s">
        <v>329</v>
      </c>
      <c r="G441" s="38" t="s">
        <v>177</v>
      </c>
      <c r="H441" s="38" t="s">
        <v>468</v>
      </c>
      <c r="I441" s="38"/>
      <c r="J441" s="38" t="s">
        <v>114</v>
      </c>
      <c r="K441" s="38" t="s">
        <v>294</v>
      </c>
    </row>
    <row r="442" customFormat="false" ht="210" hidden="true" customHeight="false" outlineLevel="0" collapsed="false">
      <c r="A442" s="29"/>
      <c r="B442" s="229"/>
      <c r="C442" s="38"/>
      <c r="D442" s="38"/>
      <c r="E442" s="38"/>
      <c r="F442" s="35" t="s">
        <v>330</v>
      </c>
      <c r="G442" s="38"/>
      <c r="H442" s="38"/>
      <c r="I442" s="38"/>
      <c r="J442" s="38"/>
      <c r="K442" s="38"/>
    </row>
    <row r="443" customFormat="false" ht="15" hidden="true" customHeight="true" outlineLevel="0" collapsed="false">
      <c r="A443" s="29" t="n">
        <v>13</v>
      </c>
      <c r="B443" s="38" t="s">
        <v>331</v>
      </c>
      <c r="C443" s="38" t="s">
        <v>198</v>
      </c>
      <c r="D443" s="38" t="s">
        <v>332</v>
      </c>
      <c r="E443" s="38" t="s">
        <v>333</v>
      </c>
      <c r="F443" s="213" t="s">
        <v>334</v>
      </c>
      <c r="G443" s="38" t="n">
        <v>13</v>
      </c>
      <c r="H443" s="38" t="s">
        <v>468</v>
      </c>
      <c r="I443" s="38" t="s">
        <v>335</v>
      </c>
      <c r="J443" s="38"/>
      <c r="K443" s="38" t="s">
        <v>294</v>
      </c>
    </row>
    <row r="444" customFormat="false" ht="195" hidden="true" customHeight="false" outlineLevel="0" collapsed="false">
      <c r="A444" s="29"/>
      <c r="B444" s="38"/>
      <c r="C444" s="38"/>
      <c r="D444" s="38"/>
      <c r="E444" s="38"/>
      <c r="F444" s="35" t="s">
        <v>336</v>
      </c>
      <c r="G444" s="38"/>
      <c r="H444" s="38"/>
      <c r="I444" s="38"/>
      <c r="J444" s="38"/>
      <c r="K444" s="38"/>
    </row>
    <row r="445" customFormat="false" ht="120.75" hidden="true" customHeight="true" outlineLevel="0" collapsed="false">
      <c r="A445" s="35" t="n">
        <v>14</v>
      </c>
      <c r="B445" s="32" t="s">
        <v>337</v>
      </c>
      <c r="C445" s="32" t="s">
        <v>217</v>
      </c>
      <c r="D445" s="32" t="s">
        <v>338</v>
      </c>
      <c r="E445" s="32" t="s">
        <v>333</v>
      </c>
      <c r="F445" s="32" t="s">
        <v>177</v>
      </c>
      <c r="G445" s="32" t="n">
        <v>950</v>
      </c>
      <c r="H445" s="32" t="s">
        <v>468</v>
      </c>
      <c r="I445" s="38" t="s">
        <v>339</v>
      </c>
      <c r="J445" s="38"/>
      <c r="K445" s="277" t="s">
        <v>294</v>
      </c>
    </row>
    <row r="446" customFormat="false" ht="120.75" hidden="true" customHeight="true" outlineLevel="0" collapsed="false">
      <c r="A446" s="35" t="n">
        <v>15</v>
      </c>
      <c r="B446" s="32" t="s">
        <v>340</v>
      </c>
      <c r="C446" s="32" t="s">
        <v>217</v>
      </c>
      <c r="D446" s="32" t="s">
        <v>341</v>
      </c>
      <c r="E446" s="32" t="s">
        <v>333</v>
      </c>
      <c r="F446" s="32" t="s">
        <v>177</v>
      </c>
      <c r="G446" s="32" t="n">
        <v>95</v>
      </c>
      <c r="H446" s="32" t="s">
        <v>468</v>
      </c>
      <c r="I446" s="38" t="s">
        <v>342</v>
      </c>
      <c r="J446" s="38"/>
      <c r="K446" s="277" t="s">
        <v>294</v>
      </c>
    </row>
    <row r="447" customFormat="false" ht="15" hidden="true" customHeight="true" outlineLevel="0" collapsed="false">
      <c r="A447" s="29" t="n">
        <v>16</v>
      </c>
      <c r="B447" s="229" t="s">
        <v>343</v>
      </c>
      <c r="C447" s="38" t="s">
        <v>198</v>
      </c>
      <c r="D447" s="229" t="s">
        <v>344</v>
      </c>
      <c r="E447" s="38" t="s">
        <v>333</v>
      </c>
      <c r="F447" s="213" t="s">
        <v>297</v>
      </c>
      <c r="G447" s="38" t="n">
        <v>7.7</v>
      </c>
      <c r="H447" s="38" t="s">
        <v>468</v>
      </c>
      <c r="I447" s="38" t="s">
        <v>62</v>
      </c>
      <c r="J447" s="38"/>
      <c r="K447" s="38" t="s">
        <v>294</v>
      </c>
    </row>
    <row r="448" customFormat="false" ht="150" hidden="true" customHeight="false" outlineLevel="0" collapsed="false">
      <c r="A448" s="29"/>
      <c r="B448" s="229"/>
      <c r="C448" s="38"/>
      <c r="D448" s="229"/>
      <c r="E448" s="38"/>
      <c r="F448" s="35" t="s">
        <v>345</v>
      </c>
      <c r="G448" s="38"/>
      <c r="H448" s="38"/>
      <c r="I448" s="38"/>
      <c r="J448" s="38"/>
      <c r="K448" s="38"/>
    </row>
    <row r="449" customFormat="false" ht="105.75" hidden="true" customHeight="true" outlineLevel="0" collapsed="false">
      <c r="A449" s="35" t="n">
        <v>17</v>
      </c>
      <c r="B449" s="218" t="s">
        <v>346</v>
      </c>
      <c r="C449" s="32" t="s">
        <v>217</v>
      </c>
      <c r="D449" s="32" t="s">
        <v>347</v>
      </c>
      <c r="E449" s="32" t="s">
        <v>333</v>
      </c>
      <c r="F449" s="32" t="s">
        <v>177</v>
      </c>
      <c r="G449" s="218" t="n">
        <v>3890</v>
      </c>
      <c r="H449" s="32" t="s">
        <v>468</v>
      </c>
      <c r="I449" s="38" t="s">
        <v>62</v>
      </c>
      <c r="J449" s="38"/>
      <c r="K449" s="277" t="s">
        <v>294</v>
      </c>
    </row>
    <row r="450" customFormat="false" ht="15.75" hidden="true" customHeight="false" outlineLevel="0" collapsed="false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</row>
    <row r="451" customFormat="false" ht="15.75" hidden="true" customHeight="false" outlineLevel="0" collapsed="false">
      <c r="A451" s="383"/>
    </row>
    <row r="452" customFormat="false" ht="45" hidden="true" customHeight="false" outlineLevel="0" collapsed="false">
      <c r="A452" s="593" t="s">
        <v>74</v>
      </c>
    </row>
    <row r="453" customFormat="false" ht="15" hidden="true" customHeight="false" outlineLevel="0" collapsed="false">
      <c r="A453" s="594" t="s">
        <v>348</v>
      </c>
    </row>
    <row r="454" customFormat="false" ht="15" hidden="true" customHeight="false" outlineLevel="0" collapsed="false">
      <c r="A454" s="594" t="s">
        <v>349</v>
      </c>
    </row>
    <row r="455" customFormat="false" ht="15" hidden="true" customHeight="false" outlineLevel="0" collapsed="false">
      <c r="A455" s="594" t="s">
        <v>350</v>
      </c>
    </row>
    <row r="456" customFormat="false" ht="15" hidden="true" customHeight="false" outlineLevel="0" collapsed="false">
      <c r="A456" s="594" t="s">
        <v>351</v>
      </c>
    </row>
    <row r="457" customFormat="false" ht="15" hidden="true" customHeight="false" outlineLevel="0" collapsed="false">
      <c r="A457" s="594" t="s">
        <v>352</v>
      </c>
    </row>
    <row r="458" customFormat="false" ht="15" hidden="true" customHeight="false" outlineLevel="0" collapsed="false">
      <c r="A458" s="594" t="s">
        <v>353</v>
      </c>
    </row>
    <row r="459" customFormat="false" ht="15.75" hidden="true" customHeight="false" outlineLevel="0" collapsed="false">
      <c r="A459" s="381"/>
    </row>
    <row r="460" customFormat="false" ht="15.75" hidden="true" customHeight="false" outlineLevel="0" collapsed="false">
      <c r="A460" s="381" t="s">
        <v>354</v>
      </c>
    </row>
    <row r="461" customFormat="false" ht="15.75" hidden="true" customHeight="false" outlineLevel="0" collapsed="false">
      <c r="A461" s="490"/>
    </row>
    <row r="462" customFormat="false" ht="15.75" hidden="true" customHeight="false" outlineLevel="0" collapsed="false">
      <c r="A462" s="393"/>
    </row>
    <row r="463" customFormat="false" ht="15.75" hidden="true" customHeight="false" outlineLevel="0" collapsed="false">
      <c r="A463" s="392" t="s">
        <v>355</v>
      </c>
      <c r="B463" s="392"/>
      <c r="C463" s="392"/>
      <c r="D463" s="392"/>
      <c r="E463" s="392"/>
      <c r="F463" s="392"/>
    </row>
    <row r="464" customFormat="false" ht="22.5" hidden="true" customHeight="false" outlineLevel="0" collapsed="false">
      <c r="A464" s="392" t="s">
        <v>356</v>
      </c>
      <c r="B464" s="392"/>
      <c r="C464" s="392"/>
      <c r="D464" s="392"/>
      <c r="E464" s="392"/>
      <c r="F464" s="392"/>
      <c r="G464" s="392"/>
      <c r="H464" s="392"/>
    </row>
    <row r="465" customFormat="false" ht="15.75" hidden="true" customHeight="false" outlineLevel="0" collapsed="false">
      <c r="A465" s="383"/>
    </row>
    <row r="466" customFormat="false" ht="15.75" hidden="true" customHeight="false" outlineLevel="0" collapsed="false">
      <c r="A466" s="391" t="s">
        <v>357</v>
      </c>
    </row>
    <row r="467" customFormat="false" ht="15.75" hidden="true" customHeight="false" outlineLevel="0" collapsed="false">
      <c r="A467" s="391" t="s">
        <v>358</v>
      </c>
    </row>
    <row r="468" customFormat="false" ht="15.75" hidden="true" customHeight="false" outlineLevel="0" collapsed="false">
      <c r="A468" s="391"/>
    </row>
    <row r="469" customFormat="false" ht="177.75" hidden="true" customHeight="true" outlineLevel="0" collapsed="false">
      <c r="A469" s="28" t="s">
        <v>359</v>
      </c>
      <c r="B469" s="28" t="s">
        <v>360</v>
      </c>
      <c r="C469" s="28" t="s">
        <v>361</v>
      </c>
      <c r="D469" s="28" t="s">
        <v>362</v>
      </c>
      <c r="E469" s="28" t="s">
        <v>363</v>
      </c>
      <c r="F469" s="28" t="s">
        <v>364</v>
      </c>
      <c r="G469" s="28"/>
      <c r="H469" s="28"/>
      <c r="I469" s="28"/>
      <c r="J469" s="28" t="s">
        <v>365</v>
      </c>
      <c r="K469" s="28"/>
      <c r="L469" s="28"/>
      <c r="M469" s="28"/>
      <c r="N469" s="28" t="s">
        <v>470</v>
      </c>
      <c r="O469" s="28"/>
      <c r="P469" s="28"/>
      <c r="Q469" s="28"/>
    </row>
    <row r="470" customFormat="false" ht="38.25" hidden="true" customHeight="false" outlineLevel="0" collapsed="false">
      <c r="A470" s="28"/>
      <c r="B470" s="28"/>
      <c r="C470" s="28"/>
      <c r="D470" s="28"/>
      <c r="E470" s="28"/>
      <c r="F470" s="33" t="s">
        <v>88</v>
      </c>
      <c r="G470" s="33" t="s">
        <v>89</v>
      </c>
      <c r="H470" s="33" t="s">
        <v>367</v>
      </c>
      <c r="I470" s="33" t="s">
        <v>366</v>
      </c>
      <c r="J470" s="33" t="s">
        <v>88</v>
      </c>
      <c r="K470" s="33" t="s">
        <v>89</v>
      </c>
      <c r="L470" s="33" t="s">
        <v>367</v>
      </c>
      <c r="M470" s="33" t="s">
        <v>366</v>
      </c>
      <c r="N470" s="33" t="s">
        <v>88</v>
      </c>
      <c r="O470" s="33" t="s">
        <v>89</v>
      </c>
      <c r="P470" s="33" t="s">
        <v>367</v>
      </c>
      <c r="Q470" s="161" t="s">
        <v>366</v>
      </c>
    </row>
    <row r="471" customFormat="false" ht="15" hidden="true" customHeight="false" outlineLevel="0" collapsed="false">
      <c r="A471" s="227" t="n">
        <v>1</v>
      </c>
      <c r="B471" s="227" t="n">
        <v>2</v>
      </c>
      <c r="C471" s="227" t="n">
        <v>3</v>
      </c>
      <c r="D471" s="227" t="n">
        <v>4</v>
      </c>
      <c r="E471" s="227" t="n">
        <v>5</v>
      </c>
      <c r="F471" s="227" t="n">
        <v>6</v>
      </c>
      <c r="G471" s="227" t="n">
        <v>7</v>
      </c>
      <c r="H471" s="227" t="n">
        <v>8</v>
      </c>
      <c r="I471" s="227" t="n">
        <v>9</v>
      </c>
      <c r="J471" s="227" t="n">
        <v>10</v>
      </c>
      <c r="K471" s="227" t="n">
        <v>11</v>
      </c>
      <c r="L471" s="227" t="n">
        <v>12</v>
      </c>
      <c r="M471" s="227" t="n">
        <v>13</v>
      </c>
      <c r="N471" s="227" t="n">
        <v>14</v>
      </c>
      <c r="O471" s="227" t="n">
        <v>15</v>
      </c>
      <c r="P471" s="227" t="n">
        <v>16</v>
      </c>
      <c r="Q471" s="374" t="n">
        <v>17</v>
      </c>
    </row>
    <row r="472" customFormat="false" ht="15.75" hidden="true" customHeight="true" outlineLevel="0" collapsed="false">
      <c r="A472" s="35" t="n">
        <v>1</v>
      </c>
      <c r="B472" s="495" t="s">
        <v>368</v>
      </c>
      <c r="C472" s="495"/>
      <c r="D472" s="495"/>
      <c r="E472" s="495"/>
      <c r="F472" s="495"/>
      <c r="G472" s="495"/>
      <c r="H472" s="495"/>
      <c r="I472" s="495"/>
      <c r="J472" s="495"/>
      <c r="K472" s="495"/>
      <c r="L472" s="495"/>
      <c r="M472" s="495"/>
      <c r="N472" s="495"/>
      <c r="O472" s="495"/>
      <c r="P472" s="495"/>
      <c r="Q472" s="495"/>
    </row>
    <row r="473" customFormat="false" ht="105" hidden="true" customHeight="false" outlineLevel="0" collapsed="false">
      <c r="A473" s="595" t="s">
        <v>15</v>
      </c>
      <c r="B473" s="32" t="s">
        <v>58</v>
      </c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376"/>
    </row>
    <row r="474" customFormat="false" ht="90" hidden="true" customHeight="false" outlineLevel="0" collapsed="false">
      <c r="A474" s="595" t="s">
        <v>20</v>
      </c>
      <c r="B474" s="32" t="s">
        <v>61</v>
      </c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376"/>
    </row>
    <row r="475" customFormat="false" ht="15.75" hidden="true" customHeight="true" outlineLevel="0" collapsed="false">
      <c r="A475" s="35" t="n">
        <v>2</v>
      </c>
      <c r="B475" s="495" t="s">
        <v>108</v>
      </c>
      <c r="C475" s="495"/>
      <c r="D475" s="495"/>
      <c r="E475" s="495"/>
      <c r="F475" s="495"/>
      <c r="G475" s="495"/>
      <c r="H475" s="495"/>
      <c r="I475" s="495"/>
      <c r="J475" s="495"/>
      <c r="K475" s="495"/>
      <c r="L475" s="495"/>
      <c r="M475" s="495"/>
      <c r="N475" s="495"/>
      <c r="O475" s="495"/>
      <c r="P475" s="495"/>
      <c r="Q475" s="495"/>
    </row>
    <row r="476" customFormat="false" ht="150" hidden="true" customHeight="false" outlineLevel="0" collapsed="false">
      <c r="A476" s="595" t="s">
        <v>268</v>
      </c>
      <c r="B476" s="32" t="s">
        <v>214</v>
      </c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376"/>
    </row>
    <row r="477" customFormat="false" ht="135" hidden="true" customHeight="false" outlineLevel="0" collapsed="false">
      <c r="A477" s="595" t="s">
        <v>39</v>
      </c>
      <c r="B477" s="32" t="s">
        <v>218</v>
      </c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376"/>
    </row>
    <row r="478" customFormat="false" ht="15.75" hidden="true" customHeight="true" outlineLevel="0" collapsed="false">
      <c r="A478" s="595" t="n">
        <v>3</v>
      </c>
      <c r="B478" s="375" t="s">
        <v>369</v>
      </c>
      <c r="C478" s="375"/>
      <c r="D478" s="375"/>
      <c r="E478" s="375"/>
      <c r="F478" s="375"/>
      <c r="G478" s="375"/>
      <c r="H478" s="375"/>
      <c r="I478" s="375"/>
      <c r="J478" s="375"/>
      <c r="K478" s="375"/>
      <c r="L478" s="375"/>
      <c r="M478" s="375"/>
      <c r="N478" s="375"/>
      <c r="O478" s="375"/>
      <c r="P478" s="375"/>
      <c r="Q478" s="375"/>
    </row>
    <row r="479" customFormat="false" ht="100.5" hidden="true" customHeight="false" outlineLevel="0" collapsed="false">
      <c r="A479" s="595" t="s">
        <v>45</v>
      </c>
      <c r="B479" s="41" t="s">
        <v>370</v>
      </c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376"/>
    </row>
    <row r="480" customFormat="false" ht="15.75" hidden="true" customHeight="false" outlineLevel="0" collapsed="false">
      <c r="A480" s="391"/>
    </row>
    <row r="481" customFormat="false" ht="47.25" hidden="true" customHeight="false" outlineLevel="0" collapsed="false">
      <c r="A481" s="383" t="s">
        <v>74</v>
      </c>
    </row>
    <row r="482" customFormat="false" ht="15.75" hidden="true" customHeight="false" outlineLevel="0" collapsed="false">
      <c r="A482" s="55" t="s">
        <v>371</v>
      </c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</row>
    <row r="483" customFormat="false" ht="15.75" hidden="true" customHeight="false" outlineLevel="0" collapsed="false">
      <c r="A483" s="383"/>
    </row>
    <row r="484" customFormat="false" ht="15.75" hidden="true" customHeight="false" outlineLevel="0" collapsed="false">
      <c r="A484" s="490"/>
    </row>
    <row r="485" customFormat="false" ht="15.75" hidden="true" customHeight="false" outlineLevel="0" collapsed="false">
      <c r="A485" s="381" t="s">
        <v>372</v>
      </c>
    </row>
    <row r="486" customFormat="false" ht="15.75" hidden="true" customHeight="false" outlineLevel="0" collapsed="false">
      <c r="A486" s="490"/>
    </row>
    <row r="487" customFormat="false" ht="15.75" hidden="true" customHeight="false" outlineLevel="0" collapsed="false">
      <c r="A487" s="392" t="s">
        <v>180</v>
      </c>
      <c r="B487" s="392"/>
      <c r="C487" s="392"/>
      <c r="D487" s="392"/>
      <c r="E487" s="392"/>
      <c r="F487" s="392"/>
    </row>
    <row r="488" customFormat="false" ht="15.75" hidden="true" customHeight="false" outlineLevel="0" collapsed="false">
      <c r="A488" s="392" t="s">
        <v>373</v>
      </c>
      <c r="B488" s="392"/>
      <c r="C488" s="392"/>
      <c r="D488" s="392"/>
      <c r="E488" s="392"/>
      <c r="F488" s="392"/>
    </row>
    <row r="489" customFormat="false" ht="15.75" hidden="true" customHeight="false" outlineLevel="0" collapsed="false">
      <c r="A489" s="24" t="s">
        <v>374</v>
      </c>
      <c r="B489" s="24"/>
      <c r="C489" s="24"/>
      <c r="D489" s="24"/>
      <c r="E489" s="24"/>
      <c r="F489" s="24"/>
    </row>
    <row r="490" customFormat="false" ht="15.75" hidden="true" customHeight="false" outlineLevel="0" collapsed="false">
      <c r="A490" s="382"/>
    </row>
    <row r="491" customFormat="false" ht="90" hidden="true" customHeight="true" outlineLevel="0" collapsed="false">
      <c r="A491" s="29" t="s">
        <v>359</v>
      </c>
      <c r="B491" s="29" t="s">
        <v>123</v>
      </c>
      <c r="C491" s="377" t="s">
        <v>375</v>
      </c>
      <c r="D491" s="29" t="s">
        <v>376</v>
      </c>
      <c r="E491" s="29"/>
      <c r="F491" s="29"/>
      <c r="G491" s="207" t="s">
        <v>471</v>
      </c>
    </row>
    <row r="492" customFormat="false" ht="15.75" hidden="true" customHeight="true" outlineLevel="0" collapsed="false">
      <c r="A492" s="29"/>
      <c r="B492" s="29"/>
      <c r="C492" s="213" t="s">
        <v>377</v>
      </c>
      <c r="D492" s="29" t="s">
        <v>378</v>
      </c>
      <c r="E492" s="29" t="s">
        <v>379</v>
      </c>
      <c r="F492" s="29"/>
      <c r="G492" s="493" t="s">
        <v>472</v>
      </c>
    </row>
    <row r="493" customFormat="false" ht="15" hidden="true" customHeight="false" outlineLevel="0" collapsed="false">
      <c r="A493" s="29"/>
      <c r="B493" s="29"/>
      <c r="C493" s="215"/>
      <c r="D493" s="29"/>
      <c r="E493" s="35" t="s">
        <v>78</v>
      </c>
      <c r="F493" s="35" t="s">
        <v>380</v>
      </c>
      <c r="G493" s="159"/>
    </row>
    <row r="494" customFormat="false" ht="15" hidden="true" customHeight="false" outlineLevel="0" collapsed="false">
      <c r="A494" s="200" t="n">
        <v>1</v>
      </c>
      <c r="B494" s="200" t="n">
        <v>2</v>
      </c>
      <c r="C494" s="200" t="n">
        <v>3</v>
      </c>
      <c r="D494" s="200" t="n">
        <v>4</v>
      </c>
      <c r="E494" s="200" t="n">
        <v>5</v>
      </c>
      <c r="F494" s="200" t="n">
        <v>6</v>
      </c>
      <c r="G494" s="225" t="n">
        <v>7</v>
      </c>
    </row>
    <row r="495" customFormat="false" ht="31.5" hidden="true" customHeight="true" outlineLevel="0" collapsed="false">
      <c r="A495" s="35" t="n">
        <v>1</v>
      </c>
      <c r="B495" s="29" t="s">
        <v>381</v>
      </c>
      <c r="C495" s="29"/>
      <c r="D495" s="29"/>
      <c r="E495" s="29"/>
      <c r="F495" s="29"/>
      <c r="G495" s="29"/>
    </row>
    <row r="496" customFormat="false" ht="105" hidden="true" customHeight="false" outlineLevel="0" collapsed="false">
      <c r="A496" s="387" t="s">
        <v>15</v>
      </c>
      <c r="B496" s="32" t="s">
        <v>382</v>
      </c>
      <c r="C496" s="32" t="s">
        <v>196</v>
      </c>
      <c r="D496" s="32" t="n">
        <v>73.5</v>
      </c>
      <c r="E496" s="32"/>
      <c r="F496" s="32"/>
      <c r="G496" s="277"/>
    </row>
    <row r="497" customFormat="false" ht="150" hidden="true" customHeight="false" outlineLevel="0" collapsed="false">
      <c r="A497" s="387" t="s">
        <v>20</v>
      </c>
      <c r="B497" s="32" t="s">
        <v>383</v>
      </c>
      <c r="C497" s="32" t="s">
        <v>198</v>
      </c>
      <c r="D497" s="32" t="n">
        <v>1.7</v>
      </c>
      <c r="E497" s="32"/>
      <c r="F497" s="32"/>
      <c r="G497" s="277"/>
    </row>
    <row r="498" customFormat="false" ht="195" hidden="true" customHeight="false" outlineLevel="0" collapsed="false">
      <c r="A498" s="387" t="s">
        <v>23</v>
      </c>
      <c r="B498" s="218" t="s">
        <v>384</v>
      </c>
      <c r="C498" s="32" t="s">
        <v>198</v>
      </c>
      <c r="D498" s="32" t="n">
        <v>10</v>
      </c>
      <c r="E498" s="32"/>
      <c r="F498" s="32"/>
      <c r="G498" s="277"/>
    </row>
    <row r="499" customFormat="false" ht="75" hidden="true" customHeight="false" outlineLevel="0" collapsed="false">
      <c r="A499" s="387" t="s">
        <v>385</v>
      </c>
      <c r="B499" s="32" t="s">
        <v>386</v>
      </c>
      <c r="C499" s="32" t="s">
        <v>196</v>
      </c>
      <c r="D499" s="32" t="n">
        <v>91</v>
      </c>
      <c r="E499" s="32"/>
      <c r="F499" s="32"/>
      <c r="G499" s="277"/>
    </row>
    <row r="500" customFormat="false" ht="120" hidden="true" customHeight="false" outlineLevel="0" collapsed="false">
      <c r="A500" s="387" t="s">
        <v>29</v>
      </c>
      <c r="B500" s="32" t="s">
        <v>387</v>
      </c>
      <c r="C500" s="32" t="s">
        <v>306</v>
      </c>
      <c r="D500" s="32" t="n">
        <v>165</v>
      </c>
      <c r="E500" s="32"/>
      <c r="F500" s="32"/>
      <c r="G500" s="277"/>
    </row>
    <row r="501" customFormat="false" ht="150" hidden="true" customHeight="false" outlineLevel="0" collapsed="false">
      <c r="A501" s="387" t="s">
        <v>388</v>
      </c>
      <c r="B501" s="32" t="s">
        <v>389</v>
      </c>
      <c r="C501" s="32" t="s">
        <v>202</v>
      </c>
      <c r="D501" s="32" t="n">
        <v>13.4</v>
      </c>
      <c r="E501" s="32"/>
      <c r="F501" s="32"/>
      <c r="G501" s="277"/>
    </row>
    <row r="502" customFormat="false" ht="180" hidden="true" customHeight="false" outlineLevel="0" collapsed="false">
      <c r="A502" s="387" t="s">
        <v>390</v>
      </c>
      <c r="B502" s="32" t="s">
        <v>391</v>
      </c>
      <c r="C502" s="32" t="s">
        <v>198</v>
      </c>
      <c r="D502" s="32" t="n">
        <v>100</v>
      </c>
      <c r="E502" s="32"/>
      <c r="F502" s="32"/>
      <c r="G502" s="277"/>
    </row>
    <row r="503" customFormat="false" ht="180" hidden="true" customHeight="false" outlineLevel="0" collapsed="false">
      <c r="A503" s="387" t="s">
        <v>392</v>
      </c>
      <c r="B503" s="32" t="s">
        <v>393</v>
      </c>
      <c r="C503" s="32" t="s">
        <v>198</v>
      </c>
      <c r="D503" s="32" t="n">
        <v>100</v>
      </c>
      <c r="E503" s="32"/>
      <c r="F503" s="32"/>
      <c r="G503" s="277"/>
    </row>
    <row r="504" customFormat="false" ht="90" hidden="true" customHeight="false" outlineLevel="0" collapsed="false">
      <c r="A504" s="387" t="s">
        <v>394</v>
      </c>
      <c r="B504" s="32" t="s">
        <v>395</v>
      </c>
      <c r="C504" s="32" t="s">
        <v>206</v>
      </c>
      <c r="D504" s="32" t="n">
        <v>17</v>
      </c>
      <c r="E504" s="32"/>
      <c r="F504" s="32"/>
      <c r="G504" s="277"/>
    </row>
    <row r="505" customFormat="false" ht="150" hidden="true" customHeight="false" outlineLevel="0" collapsed="false">
      <c r="A505" s="387" t="s">
        <v>396</v>
      </c>
      <c r="B505" s="32" t="s">
        <v>397</v>
      </c>
      <c r="C505" s="32" t="s">
        <v>206</v>
      </c>
      <c r="D505" s="32" t="n">
        <v>1</v>
      </c>
      <c r="E505" s="32"/>
      <c r="F505" s="32"/>
      <c r="G505" s="277"/>
    </row>
    <row r="506" customFormat="false" ht="240" hidden="true" customHeight="false" outlineLevel="0" collapsed="false">
      <c r="A506" s="387" t="s">
        <v>398</v>
      </c>
      <c r="B506" s="32" t="s">
        <v>399</v>
      </c>
      <c r="C506" s="32" t="s">
        <v>198</v>
      </c>
      <c r="D506" s="32" t="n">
        <v>55.7</v>
      </c>
      <c r="E506" s="32"/>
      <c r="F506" s="32"/>
      <c r="G506" s="277"/>
    </row>
    <row r="507" customFormat="false" ht="60" hidden="true" customHeight="false" outlineLevel="0" collapsed="false">
      <c r="A507" s="387" t="s">
        <v>400</v>
      </c>
      <c r="B507" s="32" t="s">
        <v>401</v>
      </c>
      <c r="C507" s="32" t="s">
        <v>198</v>
      </c>
      <c r="D507" s="32" t="n">
        <v>29.6</v>
      </c>
      <c r="E507" s="32"/>
      <c r="F507" s="32"/>
      <c r="G507" s="277"/>
    </row>
    <row r="508" customFormat="false" ht="30" hidden="true" customHeight="true" outlineLevel="0" collapsed="false">
      <c r="A508" s="35" t="n">
        <v>2</v>
      </c>
      <c r="B508" s="495" t="s">
        <v>108</v>
      </c>
      <c r="C508" s="495"/>
      <c r="D508" s="495"/>
      <c r="E508" s="495"/>
      <c r="F508" s="495"/>
      <c r="G508" s="495"/>
    </row>
    <row r="509" customFormat="false" ht="195" hidden="true" customHeight="false" outlineLevel="0" collapsed="false">
      <c r="A509" s="387" t="s">
        <v>268</v>
      </c>
      <c r="B509" s="32" t="s">
        <v>402</v>
      </c>
      <c r="C509" s="32" t="s">
        <v>198</v>
      </c>
      <c r="D509" s="32" t="n">
        <v>12.4</v>
      </c>
      <c r="E509" s="32"/>
      <c r="F509" s="32"/>
      <c r="G509" s="277"/>
    </row>
    <row r="510" customFormat="false" ht="90" hidden="true" customHeight="false" outlineLevel="0" collapsed="false">
      <c r="A510" s="387" t="s">
        <v>39</v>
      </c>
      <c r="B510" s="32" t="s">
        <v>403</v>
      </c>
      <c r="C510" s="32" t="s">
        <v>217</v>
      </c>
      <c r="D510" s="32" t="n">
        <v>850</v>
      </c>
      <c r="E510" s="32"/>
      <c r="F510" s="32"/>
      <c r="G510" s="277"/>
    </row>
    <row r="511" customFormat="false" ht="120" hidden="true" customHeight="false" outlineLevel="0" collapsed="false">
      <c r="A511" s="387" t="s">
        <v>404</v>
      </c>
      <c r="B511" s="32" t="s">
        <v>405</v>
      </c>
      <c r="C511" s="32" t="s">
        <v>217</v>
      </c>
      <c r="D511" s="32" t="n">
        <v>95</v>
      </c>
      <c r="E511" s="32"/>
      <c r="F511" s="32"/>
      <c r="G511" s="277"/>
    </row>
    <row r="512" customFormat="false" ht="45" hidden="true" customHeight="true" outlineLevel="0" collapsed="false">
      <c r="A512" s="35" t="n">
        <v>3</v>
      </c>
      <c r="B512" s="495" t="s">
        <v>43</v>
      </c>
      <c r="C512" s="495"/>
      <c r="D512" s="495"/>
      <c r="E512" s="495"/>
      <c r="F512" s="495"/>
      <c r="G512" s="495"/>
    </row>
    <row r="513" customFormat="false" ht="31.5" hidden="true" customHeight="true" outlineLevel="0" collapsed="false">
      <c r="A513" s="584" t="s">
        <v>45</v>
      </c>
      <c r="B513" s="596" t="s">
        <v>406</v>
      </c>
      <c r="C513" s="38" t="s">
        <v>198</v>
      </c>
      <c r="D513" s="38" t="n">
        <v>7.7</v>
      </c>
      <c r="E513" s="38"/>
      <c r="F513" s="38"/>
      <c r="G513" s="38"/>
    </row>
    <row r="514" customFormat="false" ht="94.5" hidden="true" customHeight="false" outlineLevel="0" collapsed="false">
      <c r="A514" s="584"/>
      <c r="B514" s="48" t="s">
        <v>407</v>
      </c>
      <c r="C514" s="38"/>
      <c r="D514" s="38"/>
      <c r="E514" s="38"/>
      <c r="F514" s="38"/>
      <c r="G514" s="38"/>
    </row>
    <row r="515" customFormat="false" ht="31.5" hidden="true" customHeight="true" outlineLevel="0" collapsed="false">
      <c r="A515" s="584" t="s">
        <v>408</v>
      </c>
      <c r="B515" s="596" t="s">
        <v>409</v>
      </c>
      <c r="C515" s="38" t="s">
        <v>217</v>
      </c>
      <c r="D515" s="38" t="n">
        <v>3890</v>
      </c>
      <c r="E515" s="38"/>
      <c r="F515" s="38"/>
      <c r="G515" s="38"/>
    </row>
    <row r="516" customFormat="false" ht="63" hidden="true" customHeight="false" outlineLevel="0" collapsed="false">
      <c r="A516" s="584"/>
      <c r="B516" s="48" t="s">
        <v>346</v>
      </c>
      <c r="C516" s="38"/>
      <c r="D516" s="38"/>
      <c r="E516" s="38"/>
      <c r="F516" s="38"/>
      <c r="G516" s="38"/>
    </row>
    <row r="517" customFormat="false" ht="15.75" hidden="true" customHeight="false" outlineLevel="0" collapsed="false">
      <c r="A517" s="391"/>
    </row>
    <row r="518" customFormat="false" ht="22.9" hidden="false" customHeight="true" outlineLevel="0" collapsed="false">
      <c r="A518" s="593"/>
    </row>
    <row r="519" customFormat="false" ht="23.65" hidden="false" customHeight="true" outlineLevel="0" collapsed="false">
      <c r="A519" s="55"/>
      <c r="B519" s="55"/>
      <c r="C519" s="55"/>
      <c r="D519" s="55"/>
      <c r="E519" s="55"/>
      <c r="F519" s="55"/>
      <c r="G519" s="55"/>
    </row>
    <row r="520" customFormat="false" ht="12.85" hidden="false" customHeight="false" outlineLevel="0" collapsed="false"/>
    <row r="521" customFormat="false" ht="15.75" hidden="true" customHeight="false" outlineLevel="0" collapsed="false">
      <c r="A521" s="381" t="s">
        <v>411</v>
      </c>
    </row>
    <row r="522" customFormat="false" ht="15.75" hidden="true" customHeight="false" outlineLevel="0" collapsed="false">
      <c r="A522" s="392" t="s">
        <v>355</v>
      </c>
      <c r="B522" s="392"/>
      <c r="C522" s="392"/>
      <c r="D522" s="392"/>
      <c r="E522" s="392"/>
      <c r="F522" s="392"/>
      <c r="G522" s="392"/>
    </row>
    <row r="523" customFormat="false" ht="15.75" hidden="true" customHeight="false" outlineLevel="0" collapsed="false">
      <c r="A523" s="392" t="s">
        <v>412</v>
      </c>
      <c r="B523" s="392"/>
      <c r="C523" s="392"/>
      <c r="D523" s="392"/>
      <c r="E523" s="392"/>
      <c r="F523" s="392"/>
      <c r="G523" s="392"/>
    </row>
    <row r="524" customFormat="false" ht="15.75" hidden="true" customHeight="false" outlineLevel="0" collapsed="false">
      <c r="A524" s="392" t="s">
        <v>413</v>
      </c>
      <c r="B524" s="392"/>
      <c r="C524" s="392"/>
      <c r="D524" s="392"/>
      <c r="E524" s="392"/>
      <c r="F524" s="392"/>
      <c r="G524" s="392"/>
    </row>
    <row r="525" customFormat="false" ht="15.75" hidden="true" customHeight="false" outlineLevel="0" collapsed="false">
      <c r="A525" s="490"/>
    </row>
    <row r="526" customFormat="false" ht="15.75" hidden="true" customHeight="false" outlineLevel="0" collapsed="false">
      <c r="A526" s="490"/>
    </row>
    <row r="527" customFormat="false" ht="16.5" hidden="true" customHeight="true" outlineLevel="0" collapsed="false">
      <c r="A527" s="30" t="s">
        <v>414</v>
      </c>
      <c r="B527" s="30"/>
      <c r="C527" s="30"/>
      <c r="D527" s="30" t="s">
        <v>415</v>
      </c>
      <c r="E527" s="30"/>
      <c r="F527" s="30"/>
      <c r="G527" s="196" t="s">
        <v>473</v>
      </c>
      <c r="H527" s="30" t="s">
        <v>474</v>
      </c>
      <c r="I527" s="30"/>
      <c r="J527" s="30"/>
      <c r="K527" s="30" t="s">
        <v>416</v>
      </c>
      <c r="L527" s="30"/>
    </row>
    <row r="528" customFormat="false" ht="15.6" hidden="true" customHeight="true" outlineLevel="0" collapsed="false">
      <c r="A528" s="202" t="n">
        <v>1</v>
      </c>
      <c r="B528" s="202"/>
      <c r="C528" s="202"/>
      <c r="D528" s="202" t="n">
        <v>2</v>
      </c>
      <c r="E528" s="202"/>
      <c r="F528" s="202"/>
      <c r="G528" s="201" t="n">
        <v>3</v>
      </c>
      <c r="H528" s="202" t="n">
        <v>4</v>
      </c>
      <c r="I528" s="202"/>
      <c r="J528" s="202"/>
      <c r="K528" s="202" t="n">
        <v>5</v>
      </c>
      <c r="L528" s="202"/>
    </row>
    <row r="529" customFormat="false" ht="60" hidden="true" customHeight="true" outlineLevel="0" collapsed="false">
      <c r="A529" s="38" t="s">
        <v>417</v>
      </c>
      <c r="B529" s="38"/>
      <c r="C529" s="38"/>
      <c r="D529" s="40"/>
      <c r="E529" s="40"/>
      <c r="F529" s="40"/>
      <c r="G529" s="44"/>
      <c r="H529" s="40"/>
      <c r="I529" s="40"/>
      <c r="J529" s="40"/>
      <c r="K529" s="40"/>
      <c r="L529" s="40"/>
    </row>
    <row r="530" customFormat="false" ht="90" hidden="true" customHeight="true" outlineLevel="0" collapsed="false">
      <c r="A530" s="38" t="s">
        <v>418</v>
      </c>
      <c r="B530" s="38"/>
      <c r="C530" s="38"/>
      <c r="D530" s="40"/>
      <c r="E530" s="40"/>
      <c r="F530" s="40"/>
      <c r="G530" s="44"/>
      <c r="H530" s="40"/>
      <c r="I530" s="40"/>
      <c r="J530" s="40"/>
      <c r="K530" s="40"/>
      <c r="L530" s="40"/>
    </row>
    <row r="531" customFormat="false" ht="105" hidden="true" customHeight="true" outlineLevel="0" collapsed="false">
      <c r="A531" s="229" t="s">
        <v>419</v>
      </c>
      <c r="B531" s="229"/>
      <c r="C531" s="229"/>
      <c r="D531" s="40"/>
      <c r="E531" s="40"/>
      <c r="F531" s="40"/>
      <c r="G531" s="44"/>
      <c r="H531" s="40"/>
      <c r="I531" s="40"/>
      <c r="J531" s="40"/>
      <c r="K531" s="40"/>
      <c r="L531" s="40"/>
    </row>
    <row r="532" customFormat="false" ht="45" hidden="true" customHeight="true" outlineLevel="0" collapsed="false">
      <c r="A532" s="38" t="s">
        <v>420</v>
      </c>
      <c r="B532" s="38"/>
      <c r="C532" s="38"/>
      <c r="D532" s="40"/>
      <c r="E532" s="40"/>
      <c r="F532" s="40"/>
      <c r="G532" s="44"/>
      <c r="H532" s="40"/>
      <c r="I532" s="40"/>
      <c r="J532" s="40"/>
      <c r="K532" s="40"/>
      <c r="L532" s="40"/>
    </row>
    <row r="533" customFormat="false" ht="60" hidden="true" customHeight="true" outlineLevel="0" collapsed="false">
      <c r="A533" s="38" t="s">
        <v>421</v>
      </c>
      <c r="B533" s="38"/>
      <c r="C533" s="38"/>
      <c r="D533" s="40"/>
      <c r="E533" s="40"/>
      <c r="F533" s="40"/>
      <c r="G533" s="44"/>
      <c r="H533" s="40"/>
      <c r="I533" s="40"/>
      <c r="J533" s="40"/>
      <c r="K533" s="40"/>
      <c r="L533" s="40"/>
    </row>
    <row r="534" customFormat="false" ht="75" hidden="true" customHeight="true" outlineLevel="0" collapsed="false">
      <c r="A534" s="38" t="s">
        <v>422</v>
      </c>
      <c r="B534" s="38"/>
      <c r="C534" s="38"/>
      <c r="D534" s="40"/>
      <c r="E534" s="40"/>
      <c r="F534" s="40"/>
      <c r="G534" s="44"/>
      <c r="H534" s="40"/>
      <c r="I534" s="40"/>
      <c r="J534" s="40"/>
      <c r="K534" s="40"/>
      <c r="L534" s="40"/>
    </row>
    <row r="535" customFormat="false" ht="105" hidden="true" customHeight="true" outlineLevel="0" collapsed="false">
      <c r="A535" s="38" t="s">
        <v>423</v>
      </c>
      <c r="B535" s="38"/>
      <c r="C535" s="38"/>
      <c r="D535" s="40"/>
      <c r="E535" s="40"/>
      <c r="F535" s="40"/>
      <c r="G535" s="44"/>
      <c r="H535" s="40"/>
      <c r="I535" s="40"/>
      <c r="J535" s="40"/>
      <c r="K535" s="40"/>
      <c r="L535" s="40"/>
    </row>
    <row r="536" customFormat="false" ht="105" hidden="true" customHeight="true" outlineLevel="0" collapsed="false">
      <c r="A536" s="38" t="s">
        <v>424</v>
      </c>
      <c r="B536" s="38"/>
      <c r="C536" s="38"/>
      <c r="D536" s="40"/>
      <c r="E536" s="40"/>
      <c r="F536" s="40"/>
      <c r="G536" s="44"/>
      <c r="H536" s="40"/>
      <c r="I536" s="40"/>
      <c r="J536" s="40"/>
      <c r="K536" s="40"/>
      <c r="L536" s="40"/>
    </row>
    <row r="537" customFormat="false" ht="60" hidden="true" customHeight="true" outlineLevel="0" collapsed="false">
      <c r="A537" s="38" t="s">
        <v>425</v>
      </c>
      <c r="B537" s="38"/>
      <c r="C537" s="38"/>
      <c r="D537" s="40"/>
      <c r="E537" s="40"/>
      <c r="F537" s="40"/>
      <c r="G537" s="44"/>
      <c r="H537" s="40"/>
      <c r="I537" s="40"/>
      <c r="J537" s="40"/>
      <c r="K537" s="40"/>
      <c r="L537" s="40"/>
    </row>
    <row r="538" customFormat="false" ht="75" hidden="true" customHeight="true" outlineLevel="0" collapsed="false">
      <c r="A538" s="38" t="s">
        <v>426</v>
      </c>
      <c r="B538" s="38"/>
      <c r="C538" s="38"/>
      <c r="D538" s="40"/>
      <c r="E538" s="40"/>
      <c r="F538" s="40"/>
      <c r="G538" s="44"/>
      <c r="H538" s="40"/>
      <c r="I538" s="40"/>
      <c r="J538" s="40"/>
      <c r="K538" s="40"/>
      <c r="L538" s="40"/>
    </row>
    <row r="539" customFormat="false" ht="120" hidden="true" customHeight="true" outlineLevel="0" collapsed="false">
      <c r="A539" s="38" t="s">
        <v>427</v>
      </c>
      <c r="B539" s="38"/>
      <c r="C539" s="38"/>
      <c r="D539" s="40"/>
      <c r="E539" s="40"/>
      <c r="F539" s="40"/>
      <c r="G539" s="44"/>
      <c r="H539" s="40"/>
      <c r="I539" s="40"/>
      <c r="J539" s="40"/>
      <c r="K539" s="40"/>
      <c r="L539" s="40"/>
    </row>
    <row r="540" customFormat="false" ht="30" hidden="true" customHeight="true" outlineLevel="0" collapsed="false">
      <c r="A540" s="38" t="s">
        <v>428</v>
      </c>
      <c r="B540" s="38"/>
      <c r="C540" s="38"/>
      <c r="D540" s="40"/>
      <c r="E540" s="40"/>
      <c r="F540" s="40"/>
      <c r="G540" s="44"/>
      <c r="H540" s="40"/>
      <c r="I540" s="40"/>
      <c r="J540" s="40"/>
      <c r="K540" s="40"/>
      <c r="L540" s="40"/>
    </row>
    <row r="541" customFormat="false" ht="135" hidden="true" customHeight="true" outlineLevel="0" collapsed="false">
      <c r="A541" s="38" t="s">
        <v>429</v>
      </c>
      <c r="B541" s="38"/>
      <c r="C541" s="38"/>
      <c r="D541" s="40"/>
      <c r="E541" s="40"/>
      <c r="F541" s="40"/>
      <c r="G541" s="44"/>
      <c r="H541" s="40"/>
      <c r="I541" s="40"/>
      <c r="J541" s="40"/>
      <c r="K541" s="40"/>
      <c r="L541" s="40"/>
    </row>
    <row r="542" customFormat="false" ht="45" hidden="true" customHeight="true" outlineLevel="0" collapsed="false">
      <c r="A542" s="38" t="s">
        <v>430</v>
      </c>
      <c r="B542" s="38"/>
      <c r="C542" s="38"/>
      <c r="D542" s="40"/>
      <c r="E542" s="40"/>
      <c r="F542" s="40"/>
      <c r="G542" s="44"/>
      <c r="H542" s="40"/>
      <c r="I542" s="40"/>
      <c r="J542" s="40"/>
      <c r="K542" s="40"/>
      <c r="L542" s="40"/>
    </row>
    <row r="543" customFormat="false" ht="75" hidden="true" customHeight="true" outlineLevel="0" collapsed="false">
      <c r="A543" s="38" t="s">
        <v>431</v>
      </c>
      <c r="B543" s="38"/>
      <c r="C543" s="38"/>
      <c r="D543" s="40"/>
      <c r="E543" s="40"/>
      <c r="F543" s="40"/>
      <c r="G543" s="44"/>
      <c r="H543" s="40"/>
      <c r="I543" s="40"/>
      <c r="J543" s="40"/>
      <c r="K543" s="40"/>
      <c r="L543" s="40"/>
    </row>
    <row r="544" customFormat="false" ht="75" hidden="true" customHeight="true" outlineLevel="0" collapsed="false">
      <c r="A544" s="229" t="s">
        <v>432</v>
      </c>
      <c r="B544" s="229"/>
      <c r="C544" s="229"/>
      <c r="D544" s="40"/>
      <c r="E544" s="40"/>
      <c r="F544" s="40"/>
      <c r="G544" s="44"/>
      <c r="H544" s="40"/>
      <c r="I544" s="40"/>
      <c r="J544" s="40"/>
      <c r="K544" s="40"/>
      <c r="L544" s="40"/>
    </row>
    <row r="545" customFormat="false" ht="45" hidden="true" customHeight="true" outlineLevel="0" collapsed="false">
      <c r="A545" s="229" t="s">
        <v>433</v>
      </c>
      <c r="B545" s="229"/>
      <c r="C545" s="229"/>
      <c r="D545" s="40"/>
      <c r="E545" s="40"/>
      <c r="F545" s="40"/>
      <c r="G545" s="44"/>
      <c r="H545" s="40"/>
      <c r="I545" s="40"/>
      <c r="J545" s="40"/>
      <c r="K545" s="40"/>
      <c r="L545" s="40"/>
    </row>
    <row r="546" customFormat="false" ht="15.75" hidden="true" customHeight="false" outlineLevel="0" collapsed="false">
      <c r="A546" s="146"/>
      <c r="B546" s="186"/>
      <c r="C546" s="232"/>
      <c r="D546" s="232"/>
      <c r="E546" s="186"/>
      <c r="F546" s="232"/>
      <c r="G546" s="232"/>
      <c r="H546" s="232"/>
      <c r="I546" s="186"/>
      <c r="J546" s="232"/>
      <c r="K546" s="232"/>
      <c r="L546" s="186"/>
    </row>
    <row r="547" customFormat="false" ht="15.75" hidden="true" customHeight="false" outlineLevel="0" collapsed="false">
      <c r="A547" s="146"/>
      <c r="B547" s="186"/>
      <c r="C547" s="186"/>
      <c r="D547" s="232"/>
      <c r="E547" s="186"/>
      <c r="F547" s="186"/>
      <c r="G547" s="232"/>
      <c r="H547" s="232"/>
      <c r="I547" s="186"/>
      <c r="J547" s="186"/>
      <c r="K547" s="232"/>
      <c r="L547" s="186"/>
    </row>
    <row r="548" customFormat="false" ht="63" hidden="true" customHeight="false" outlineLevel="0" collapsed="false">
      <c r="A548" s="146" t="s">
        <v>143</v>
      </c>
      <c r="B548" s="186"/>
      <c r="C548" s="232"/>
      <c r="D548" s="232"/>
      <c r="E548" s="186"/>
      <c r="F548" s="232"/>
      <c r="G548" s="232"/>
      <c r="H548" s="232"/>
      <c r="I548" s="186"/>
      <c r="J548" s="232"/>
      <c r="K548" s="232"/>
      <c r="L548" s="186"/>
    </row>
    <row r="549" customFormat="false" ht="31.5" hidden="true" customHeight="true" outlineLevel="0" collapsed="false">
      <c r="A549" s="146"/>
      <c r="B549" s="146"/>
      <c r="C549" s="192" t="s">
        <v>434</v>
      </c>
      <c r="D549" s="192"/>
      <c r="E549" s="146"/>
      <c r="F549" s="192" t="s">
        <v>145</v>
      </c>
      <c r="G549" s="192"/>
      <c r="H549" s="192"/>
      <c r="I549" s="146"/>
      <c r="J549" s="192" t="s">
        <v>146</v>
      </c>
      <c r="K549" s="192"/>
      <c r="L549" s="146"/>
    </row>
    <row r="550" customFormat="false" ht="12.85" hidden="false" customHeight="false" outlineLevel="0" collapsed="false"/>
    <row r="553" customFormat="false" ht="12.85" hidden="false" customHeight="false" outlineLevel="0" collapsed="false"/>
    <row r="555" customFormat="false" ht="12.85" hidden="false" customHeight="false" outlineLevel="0" collapsed="false"/>
  </sheetData>
  <mergeCells count="1054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0:J390"/>
    <mergeCell ref="A392:K392"/>
    <mergeCell ref="A394:A395"/>
    <mergeCell ref="B394:B395"/>
    <mergeCell ref="C394:C395"/>
    <mergeCell ref="D394:D395"/>
    <mergeCell ref="E394:E395"/>
    <mergeCell ref="F394:K394"/>
    <mergeCell ref="F395:G395"/>
    <mergeCell ref="F396:G396"/>
    <mergeCell ref="A397:A404"/>
    <mergeCell ref="B397:B404"/>
    <mergeCell ref="C397:C404"/>
    <mergeCell ref="D397:D404"/>
    <mergeCell ref="E397:E400"/>
    <mergeCell ref="F397:F400"/>
    <mergeCell ref="G397:G400"/>
    <mergeCell ref="H397:H400"/>
    <mergeCell ref="I397:I400"/>
    <mergeCell ref="J397:J400"/>
    <mergeCell ref="K397:K400"/>
    <mergeCell ref="E401:E402"/>
    <mergeCell ref="F401:F402"/>
    <mergeCell ref="G401:G402"/>
    <mergeCell ref="H401:H402"/>
    <mergeCell ref="I401:I402"/>
    <mergeCell ref="J401:J402"/>
    <mergeCell ref="K401:K402"/>
    <mergeCell ref="E403:E404"/>
    <mergeCell ref="F403:F404"/>
    <mergeCell ref="G403:G404"/>
    <mergeCell ref="H403:H404"/>
    <mergeCell ref="I403:I404"/>
    <mergeCell ref="J403:J404"/>
    <mergeCell ref="K403:K404"/>
    <mergeCell ref="A406:A415"/>
    <mergeCell ref="B406:B415"/>
    <mergeCell ref="C406:C415"/>
    <mergeCell ref="D406:D415"/>
    <mergeCell ref="E406:E408"/>
    <mergeCell ref="F406:F408"/>
    <mergeCell ref="G406:G408"/>
    <mergeCell ref="H406:H408"/>
    <mergeCell ref="I406:I408"/>
    <mergeCell ref="J406:J408"/>
    <mergeCell ref="K406:K408"/>
    <mergeCell ref="E409:E411"/>
    <mergeCell ref="F409:F411"/>
    <mergeCell ref="G409:G411"/>
    <mergeCell ref="H409:H411"/>
    <mergeCell ref="I409:I411"/>
    <mergeCell ref="J409:J411"/>
    <mergeCell ref="K409:K411"/>
    <mergeCell ref="E412:E413"/>
    <mergeCell ref="F412:F413"/>
    <mergeCell ref="G412:G413"/>
    <mergeCell ref="H412:H413"/>
    <mergeCell ref="I412:I413"/>
    <mergeCell ref="J412:J413"/>
    <mergeCell ref="K412:K413"/>
    <mergeCell ref="E414:E415"/>
    <mergeCell ref="F414:F415"/>
    <mergeCell ref="G414:G415"/>
    <mergeCell ref="H414:H415"/>
    <mergeCell ref="I414:I415"/>
    <mergeCell ref="J414:J415"/>
    <mergeCell ref="K414:K415"/>
    <mergeCell ref="A418:K418"/>
    <mergeCell ref="A419:G419"/>
    <mergeCell ref="A420:K420"/>
    <mergeCell ref="B422:B423"/>
    <mergeCell ref="C422:C423"/>
    <mergeCell ref="D422:D423"/>
    <mergeCell ref="E422:E423"/>
    <mergeCell ref="F422:F423"/>
    <mergeCell ref="G422:G423"/>
    <mergeCell ref="H422:I423"/>
    <mergeCell ref="J422:J423"/>
    <mergeCell ref="K422:K423"/>
    <mergeCell ref="H424:I424"/>
    <mergeCell ref="H425:I425"/>
    <mergeCell ref="A426:A427"/>
    <mergeCell ref="B426:B427"/>
    <mergeCell ref="C426:C427"/>
    <mergeCell ref="D426:D427"/>
    <mergeCell ref="E426:E427"/>
    <mergeCell ref="G426:G427"/>
    <mergeCell ref="H426:I427"/>
    <mergeCell ref="J426:J427"/>
    <mergeCell ref="K426:K427"/>
    <mergeCell ref="H428:I428"/>
    <mergeCell ref="H429:I429"/>
    <mergeCell ref="H430:I430"/>
    <mergeCell ref="H431:I431"/>
    <mergeCell ref="A432:A434"/>
    <mergeCell ref="B432:B434"/>
    <mergeCell ref="C432:C434"/>
    <mergeCell ref="D432:D434"/>
    <mergeCell ref="E432:E434"/>
    <mergeCell ref="G432:G434"/>
    <mergeCell ref="H432:I434"/>
    <mergeCell ref="J432:J434"/>
    <mergeCell ref="K432:K434"/>
    <mergeCell ref="A435:A437"/>
    <mergeCell ref="B435:B437"/>
    <mergeCell ref="C435:C437"/>
    <mergeCell ref="D435:D437"/>
    <mergeCell ref="E435:E437"/>
    <mergeCell ref="G435:G437"/>
    <mergeCell ref="H435:I437"/>
    <mergeCell ref="J435:J437"/>
    <mergeCell ref="K435:K437"/>
    <mergeCell ref="H438:I438"/>
    <mergeCell ref="H439:I439"/>
    <mergeCell ref="H440:I440"/>
    <mergeCell ref="A441:A442"/>
    <mergeCell ref="B441:B442"/>
    <mergeCell ref="C441:C442"/>
    <mergeCell ref="D441:D442"/>
    <mergeCell ref="E441:E442"/>
    <mergeCell ref="G441:G442"/>
    <mergeCell ref="H441:I442"/>
    <mergeCell ref="J441:J442"/>
    <mergeCell ref="K441:K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I446:J446"/>
    <mergeCell ref="A447:A448"/>
    <mergeCell ref="B447:B448"/>
    <mergeCell ref="C447:C448"/>
    <mergeCell ref="D447:D448"/>
    <mergeCell ref="E447:E448"/>
    <mergeCell ref="G447:G448"/>
    <mergeCell ref="H447:H448"/>
    <mergeCell ref="I447:J448"/>
    <mergeCell ref="K447:K448"/>
    <mergeCell ref="I449:J449"/>
    <mergeCell ref="A463:F463"/>
    <mergeCell ref="A464:H464"/>
    <mergeCell ref="A469:A470"/>
    <mergeCell ref="B469:B470"/>
    <mergeCell ref="C469:C470"/>
    <mergeCell ref="D469:D470"/>
    <mergeCell ref="E469:E470"/>
    <mergeCell ref="F469:I469"/>
    <mergeCell ref="J469:M469"/>
    <mergeCell ref="N469:Q469"/>
    <mergeCell ref="B472:Q472"/>
    <mergeCell ref="B475:Q475"/>
    <mergeCell ref="B478:Q478"/>
    <mergeCell ref="A482:Q482"/>
    <mergeCell ref="A487:F487"/>
    <mergeCell ref="A488:F488"/>
    <mergeCell ref="A491:A493"/>
    <mergeCell ref="B491:B493"/>
    <mergeCell ref="D491:F491"/>
    <mergeCell ref="D492:D493"/>
    <mergeCell ref="E492:F492"/>
    <mergeCell ref="B495:G495"/>
    <mergeCell ref="B508:G508"/>
    <mergeCell ref="B512:G512"/>
    <mergeCell ref="A513:A514"/>
    <mergeCell ref="C513:C514"/>
    <mergeCell ref="D513:D514"/>
    <mergeCell ref="E513:E514"/>
    <mergeCell ref="F513:F514"/>
    <mergeCell ref="G513:G514"/>
    <mergeCell ref="A515:A516"/>
    <mergeCell ref="C515:C516"/>
    <mergeCell ref="D515:D516"/>
    <mergeCell ref="E515:E516"/>
    <mergeCell ref="F515:F516"/>
    <mergeCell ref="G515:G516"/>
    <mergeCell ref="A519:G519"/>
    <mergeCell ref="A522:G522"/>
    <mergeCell ref="A523:G523"/>
    <mergeCell ref="A524:G524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A545:C545"/>
    <mergeCell ref="D545:F545"/>
    <mergeCell ref="H545:J545"/>
    <mergeCell ref="K545:L545"/>
    <mergeCell ref="B546:B548"/>
    <mergeCell ref="C546:D548"/>
    <mergeCell ref="E546:E548"/>
    <mergeCell ref="F546:H548"/>
    <mergeCell ref="I546:I548"/>
    <mergeCell ref="J546:K548"/>
    <mergeCell ref="L546:L548"/>
    <mergeCell ref="C549:D549"/>
    <mergeCell ref="F549:H549"/>
    <mergeCell ref="J549:K549"/>
  </mergeCells>
  <printOptions headings="false" gridLines="false" gridLinesSet="true" horizontalCentered="true" verticalCentered="false"/>
  <pageMargins left="0.7875" right="0.590277777777778" top="0.590277777777778" bottom="0.59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6" man="true" max="16383" min="0"/>
    <brk id="459" man="true" max="16383" min="0"/>
    <brk id="48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2016-10-10T07:51:03Z</dcterms:created>
  <dc:creator>IK1</dc:creator>
  <dc:language>ru-RU</dc:language>
  <cp:lastModifiedBy>1</cp:lastModifiedBy>
  <cp:lastPrinted>2017-09-13T16:40:44Z</cp:lastPrinted>
  <dcterms:modified xsi:type="dcterms:W3CDTF">2016-10-27T11:50:29Z</dcterms:modified>
  <cp:revision>0</cp:revision>
</cp:coreProperties>
</file>