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Прил 1" sheetId="1" r:id="rId1"/>
    <sheet name="Прил4" sheetId="2" r:id="rId2"/>
    <sheet name="Прил.6" sheetId="3" r:id="rId3"/>
    <sheet name="Прил.7" sheetId="4" r:id="rId4"/>
  </sheets>
  <definedNames>
    <definedName name="_xlnm.Print_Area" localSheetId="2">Прил.6!$A$1:$I$15</definedName>
    <definedName name="_xlnm.Print_Area" localSheetId="3">Прил.7!$A$1:$H$21</definedName>
  </definedNames>
  <calcPr calcId="145621"/>
</workbook>
</file>

<file path=xl/calcChain.xml><?xml version="1.0" encoding="utf-8"?>
<calcChain xmlns="http://schemas.openxmlformats.org/spreadsheetml/2006/main">
  <c r="D13" i="3" l="1"/>
  <c r="G13" i="2" l="1"/>
  <c r="F13" i="2"/>
  <c r="E13" i="2"/>
  <c r="C18" i="2" l="1"/>
  <c r="D18" i="2"/>
  <c r="E18" i="2"/>
  <c r="F18" i="2"/>
  <c r="G18" i="2"/>
  <c r="B18" i="2"/>
  <c r="D11" i="3"/>
  <c r="E11" i="3"/>
  <c r="E13" i="3" s="1"/>
  <c r="F11" i="3"/>
  <c r="F13" i="3" s="1"/>
  <c r="G11" i="3"/>
  <c r="G13" i="3" s="1"/>
  <c r="H11" i="3"/>
  <c r="H13" i="3" s="1"/>
  <c r="I11" i="3"/>
  <c r="I13" i="3" s="1"/>
  <c r="I9" i="3"/>
  <c r="D9" i="3"/>
  <c r="E9" i="3"/>
  <c r="F9" i="3"/>
  <c r="G9" i="3"/>
  <c r="H9" i="3"/>
  <c r="B11" i="3" l="1"/>
  <c r="D14" i="3" l="1"/>
  <c r="E14" i="3"/>
  <c r="F14" i="3"/>
  <c r="G14" i="3"/>
  <c r="H14" i="3"/>
  <c r="I14" i="3"/>
  <c r="C14" i="3"/>
  <c r="D12" i="3"/>
  <c r="E12" i="3"/>
  <c r="F12" i="3"/>
  <c r="G12" i="3"/>
  <c r="H12" i="3"/>
  <c r="I12" i="3"/>
  <c r="D10" i="3"/>
  <c r="E10" i="3"/>
  <c r="F10" i="3"/>
  <c r="G10" i="3"/>
  <c r="H10" i="3"/>
  <c r="I10" i="3"/>
  <c r="D8" i="3"/>
  <c r="E8" i="3"/>
  <c r="F8" i="3"/>
  <c r="G8" i="3"/>
  <c r="H8" i="3"/>
  <c r="I8" i="3"/>
  <c r="C8" i="3"/>
  <c r="B12" i="3"/>
  <c r="B14" i="3"/>
  <c r="B10" i="3"/>
  <c r="B8" i="3"/>
  <c r="C9" i="4" l="1"/>
  <c r="B13" i="2"/>
  <c r="I12" i="4" l="1"/>
  <c r="J13" i="4"/>
  <c r="I11" i="4"/>
  <c r="J12" i="4"/>
  <c r="K13" i="4"/>
  <c r="J11" i="4"/>
  <c r="K12" i="4"/>
  <c r="K11" i="4"/>
  <c r="I13" i="4"/>
  <c r="B9" i="4"/>
  <c r="B8" i="4" s="1"/>
  <c r="D9" i="4"/>
  <c r="D8" i="4" s="1"/>
  <c r="E9" i="4"/>
  <c r="E8" i="4" s="1"/>
  <c r="F9" i="4"/>
  <c r="F8" i="4" s="1"/>
  <c r="G9" i="4"/>
  <c r="G8" i="4" s="1"/>
  <c r="H9" i="4"/>
  <c r="H8" i="4" s="1"/>
  <c r="I15" i="4"/>
  <c r="J16" i="4"/>
  <c r="K17" i="4"/>
  <c r="C9" i="3" l="1"/>
  <c r="B19" i="4"/>
  <c r="D21" i="4"/>
  <c r="D19" i="4"/>
  <c r="E19" i="4"/>
  <c r="E21" i="4"/>
  <c r="H21" i="4"/>
  <c r="H19" i="4"/>
  <c r="G19" i="4"/>
  <c r="G21" i="4"/>
  <c r="K14" i="4"/>
  <c r="J18" i="4"/>
  <c r="I17" i="4"/>
  <c r="K15" i="4"/>
  <c r="J14" i="4"/>
  <c r="J17" i="4"/>
  <c r="I16" i="4"/>
  <c r="G10" i="4"/>
  <c r="C8" i="4"/>
  <c r="K16" i="4"/>
  <c r="J15" i="4"/>
  <c r="I14" i="4"/>
  <c r="H10" i="4"/>
  <c r="D10" i="4"/>
  <c r="F19" i="4"/>
  <c r="F21" i="4"/>
  <c r="K18" i="4"/>
  <c r="F10" i="4"/>
  <c r="B10" i="4"/>
  <c r="K8" i="4"/>
  <c r="E10" i="4"/>
  <c r="J8" i="4"/>
  <c r="C11" i="3" l="1"/>
  <c r="C12" i="3" s="1"/>
  <c r="C10" i="3"/>
  <c r="I8" i="4"/>
  <c r="C19" i="4"/>
  <c r="C10" i="4"/>
  <c r="I18" i="4"/>
  <c r="D13" i="2"/>
  <c r="C13" i="2"/>
  <c r="G6" i="2"/>
  <c r="F6" i="2"/>
  <c r="E6" i="2"/>
  <c r="D6" i="2"/>
  <c r="C6" i="2"/>
  <c r="B6" i="2"/>
  <c r="D19" i="2" l="1"/>
  <c r="D20" i="2" s="1"/>
  <c r="C19" i="2"/>
  <c r="C20" i="2" s="1"/>
  <c r="G19" i="2"/>
  <c r="G20" i="2" s="1"/>
  <c r="E19" i="2"/>
  <c r="E20" i="2" s="1"/>
  <c r="B19" i="2"/>
  <c r="B20" i="2" s="1"/>
  <c r="F19" i="2"/>
  <c r="F20" i="2" s="1"/>
</calcChain>
</file>

<file path=xl/sharedStrings.xml><?xml version="1.0" encoding="utf-8"?>
<sst xmlns="http://schemas.openxmlformats.org/spreadsheetml/2006/main" count="93" uniqueCount="69">
  <si>
    <t>Показатель</t>
  </si>
  <si>
    <t>Инвестиции, тыс. рублей</t>
  </si>
  <si>
    <t>Доходы</t>
  </si>
  <si>
    <t>1. Налоговые доходы, из них:</t>
  </si>
  <si>
    <t>Налог на доходы физических лиц</t>
  </si>
  <si>
    <t>Акцизы</t>
  </si>
  <si>
    <t>Налоги на имущество</t>
  </si>
  <si>
    <t>2. Неналоговые доходы</t>
  </si>
  <si>
    <t xml:space="preserve">3. Безвозмездные поступления  </t>
  </si>
  <si>
    <t>в том числе из федерального и областного бюджетов, из них:</t>
  </si>
  <si>
    <t>Дотации</t>
  </si>
  <si>
    <t>Субсидии</t>
  </si>
  <si>
    <t>Субвенции</t>
  </si>
  <si>
    <t>Иные межбюджетные трансферты</t>
  </si>
  <si>
    <t xml:space="preserve">Расходы </t>
  </si>
  <si>
    <t>Дефицит/профицит</t>
  </si>
  <si>
    <t>%</t>
  </si>
  <si>
    <t xml:space="preserve">Доходы, всего                 </t>
  </si>
  <si>
    <t xml:space="preserve">Расходы, всего                      </t>
  </si>
  <si>
    <t xml:space="preserve">Дефицит/профицит              </t>
  </si>
  <si>
    <t>Муниципальный долг</t>
  </si>
  <si>
    <t>Расходы, всего</t>
  </si>
  <si>
    <t>1. Программные расходы, всего</t>
  </si>
  <si>
    <t>Удельный вес (%)</t>
  </si>
  <si>
    <t>2. Непрограммные расходы, всего</t>
  </si>
  <si>
    <t>Приложение 1</t>
  </si>
  <si>
    <t>Приложение 2</t>
  </si>
  <si>
    <t>Приложение 3</t>
  </si>
  <si>
    <t>Приложение 4</t>
  </si>
  <si>
    <t>2023 г.</t>
  </si>
  <si>
    <t>Плановый период</t>
  </si>
  <si>
    <t>в тыс. руб.</t>
  </si>
  <si>
    <t xml:space="preserve">Показатели финансового обеспечения муниципальных программ муниципального образования 
Сланцевское городское поселение Сланцевского муниципального района                                Ленинградской области
</t>
  </si>
  <si>
    <t xml:space="preserve">Основные параметры бюджета муниципального образования
Сланцевское городское поселение Сланцевского муниципального района
Ленинградской области
</t>
  </si>
  <si>
    <t>1.1 Муниципальная программа  "Жилищно-коммунальное хозяйство, повышение степени благоустройства и безопасности дорожного движения на территории Сланцевского городского поселения"</t>
  </si>
  <si>
    <t>1.2 Муниципальная  программа "Развитие культуры, спорта и молодежной политики на территории Сланцевского городского поселения"</t>
  </si>
  <si>
    <t>1.3 Муниципальная программа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</si>
  <si>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>х</t>
  </si>
  <si>
    <t>3. Условно утверждаемые расходы (на основании статьи 184.1 Бюджетного кодекса РФ)</t>
  </si>
  <si>
    <t>2024 г.</t>
  </si>
  <si>
    <t>1.5 Муниципальная программа  "Территориальное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муниципальногог района Ленинградской области"</t>
  </si>
  <si>
    <t>1.6 Муниципальная программа  "Безопасность жизнедеятельности населения Сланцевского городского поселения"</t>
  </si>
  <si>
    <t>1.7 Муниципальная программа  "Обеспечение жильем граждан Сланцевского городского поселения"</t>
  </si>
  <si>
    <t>2025 г.</t>
  </si>
  <si>
    <t>1.4 Муниципальная программа "Формирование комфортной городской среды на территории муниципального образования Сланцевское городское поселение Сланцевского муниципального района Ленинградской области"</t>
  </si>
  <si>
    <t>2026 г.</t>
  </si>
  <si>
    <t>Отгружено товаров собственного производства, выполнено работ и услуг собственными силами (без субъектов малого предпринимательства), тыс. рублей</t>
  </si>
  <si>
    <t xml:space="preserve">Темпы роста объема отгруженных товаров собственного производства, выполненных работ и услуг собственными силами (без субъектов малого предпринимательства), 
в % к предыдущему 
</t>
  </si>
  <si>
    <t>Среднемесячная номинальная начисленная заработная плата , в % к предыдущему году</t>
  </si>
  <si>
    <t>Численность населения ( на 01 января года), тыс. человек</t>
  </si>
  <si>
    <t xml:space="preserve">в % к объему отгруженных товаров собственного производства, выполненных работ и услуг собственными силами (без субъектов малого предпринимательства)                     </t>
  </si>
  <si>
    <t>Основные показатели прогноза социально-экономического развития                                                                                               муниципального образования Сланцевское городское поселение Сланцевского муниципального района Ленинградской области на долгосрочный период</t>
  </si>
  <si>
    <t xml:space="preserve">Основные характеристики бюджета                                                                                                                                           муниципального образования Сланцевское городское поселение Сланцевского муниципального района                           Ленинградской области
</t>
  </si>
  <si>
    <t>Очередной год (2022)</t>
  </si>
  <si>
    <t xml:space="preserve">2023 год </t>
  </si>
  <si>
    <t>2024 год</t>
  </si>
  <si>
    <t>2025 год</t>
  </si>
  <si>
    <t xml:space="preserve"> 2026 год </t>
  </si>
  <si>
    <t xml:space="preserve">2027 год </t>
  </si>
  <si>
    <t xml:space="preserve">Текущий год  (2021) (оценка) </t>
  </si>
  <si>
    <t>2027 г.</t>
  </si>
  <si>
    <t>Отчетный год (2020) (факт)</t>
  </si>
  <si>
    <t>Текущий год (2021) (план по состоянию на 01 октября текущего года)</t>
  </si>
  <si>
    <t>2023 год</t>
  </si>
  <si>
    <t>2026 год</t>
  </si>
  <si>
    <t>2027 год</t>
  </si>
  <si>
    <t xml:space="preserve">2024 год </t>
  </si>
  <si>
    <t xml:space="preserve">2025 год </t>
  </si>
  <si>
    <t xml:space="preserve">2026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</si>
</sst>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9" fillId="0" borderId="0">
      <alignment vertical="center"/>
    </xf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0" fillId="3" borderId="0" xfId="0" applyFill="1"/>
    <xf numFmtId="164" fontId="5" fillId="3" borderId="4" xfId="0" applyNumberFormat="1" applyFont="1" applyFill="1" applyBorder="1" applyAlignment="1">
      <alignment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1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6">
    <cellStyle name="Excel Built-in Normal" xfId="4"/>
    <cellStyle name="TableStyleLight1" xfId="5"/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view="pageBreakPreview" topLeftCell="A4" zoomScaleNormal="100" zoomScaleSheetLayoutView="100" workbookViewId="0">
      <selection activeCell="H13" sqref="H13"/>
    </sheetView>
  </sheetViews>
  <sheetFormatPr defaultRowHeight="15" x14ac:dyDescent="0.25"/>
  <cols>
    <col min="1" max="1" width="32.5703125" customWidth="1"/>
    <col min="2" max="2" width="12.42578125" customWidth="1"/>
    <col min="3" max="8" width="13.140625" customWidth="1"/>
  </cols>
  <sheetData>
    <row r="1" spans="1:8" ht="25.5" customHeight="1" x14ac:dyDescent="0.25">
      <c r="A1" s="37" t="s">
        <v>25</v>
      </c>
      <c r="B1" s="37"/>
      <c r="C1" s="37"/>
      <c r="D1" s="37"/>
      <c r="E1" s="37"/>
      <c r="F1" s="37"/>
      <c r="G1" s="37"/>
      <c r="H1" s="37"/>
    </row>
    <row r="2" spans="1:8" ht="15.75" x14ac:dyDescent="0.25">
      <c r="A2" s="28"/>
      <c r="B2" s="28"/>
    </row>
    <row r="3" spans="1:8" s="5" customFormat="1" ht="15.75" customHeight="1" x14ac:dyDescent="0.25">
      <c r="A3" s="4"/>
      <c r="B3" s="4"/>
      <c r="C3" s="4"/>
      <c r="D3" s="4"/>
      <c r="E3" s="4"/>
      <c r="F3" s="4"/>
      <c r="G3" s="4"/>
      <c r="H3" s="4"/>
    </row>
    <row r="4" spans="1:8" s="5" customFormat="1" ht="90" customHeight="1" thickBot="1" x14ac:dyDescent="0.3">
      <c r="A4" s="38" t="s">
        <v>51</v>
      </c>
      <c r="B4" s="38"/>
      <c r="C4" s="38"/>
      <c r="D4" s="38"/>
      <c r="E4" s="38"/>
      <c r="F4" s="38"/>
      <c r="G4" s="38"/>
      <c r="H4" s="38"/>
    </row>
    <row r="5" spans="1:8" ht="28.5" customHeight="1" thickBot="1" x14ac:dyDescent="0.3">
      <c r="A5" s="35" t="s">
        <v>0</v>
      </c>
      <c r="B5" s="35" t="s">
        <v>59</v>
      </c>
      <c r="C5" s="35" t="s">
        <v>53</v>
      </c>
      <c r="D5" s="39" t="s">
        <v>30</v>
      </c>
      <c r="E5" s="40"/>
      <c r="F5" s="40"/>
      <c r="G5" s="40"/>
      <c r="H5" s="41"/>
    </row>
    <row r="6" spans="1:8" ht="33" customHeight="1" thickBot="1" x14ac:dyDescent="0.3">
      <c r="A6" s="36"/>
      <c r="B6" s="36"/>
      <c r="C6" s="36"/>
      <c r="D6" s="2" t="s">
        <v>54</v>
      </c>
      <c r="E6" s="2" t="s">
        <v>55</v>
      </c>
      <c r="F6" s="2" t="s">
        <v>56</v>
      </c>
      <c r="G6" s="2" t="s">
        <v>57</v>
      </c>
      <c r="H6" s="2" t="s">
        <v>58</v>
      </c>
    </row>
    <row r="7" spans="1:8" ht="96" customHeight="1" thickBot="1" x14ac:dyDescent="0.3">
      <c r="A7" s="10" t="s">
        <v>46</v>
      </c>
      <c r="B7" s="33">
        <v>13735000</v>
      </c>
      <c r="C7" s="12">
        <v>14092100</v>
      </c>
      <c r="D7" s="12">
        <v>14641600</v>
      </c>
      <c r="E7" s="12">
        <v>15242000</v>
      </c>
      <c r="F7" s="12">
        <v>15257200</v>
      </c>
      <c r="G7" s="12">
        <v>15272500</v>
      </c>
      <c r="H7" s="12">
        <v>15287700</v>
      </c>
    </row>
    <row r="8" spans="1:8" ht="117" customHeight="1" thickBot="1" x14ac:dyDescent="0.3">
      <c r="A8" s="10" t="s">
        <v>47</v>
      </c>
      <c r="B8" s="34">
        <v>111.2</v>
      </c>
      <c r="C8" s="20">
        <v>102.6</v>
      </c>
      <c r="D8" s="20">
        <v>103.9</v>
      </c>
      <c r="E8" s="20">
        <v>104.1</v>
      </c>
      <c r="F8" s="20">
        <v>100.1</v>
      </c>
      <c r="G8" s="20">
        <v>100.1</v>
      </c>
      <c r="H8" s="20">
        <v>100.1</v>
      </c>
    </row>
    <row r="9" spans="1:8" ht="49.5" customHeight="1" thickBot="1" x14ac:dyDescent="0.3">
      <c r="A9" s="10" t="s">
        <v>48</v>
      </c>
      <c r="B9" s="32">
        <v>108.3</v>
      </c>
      <c r="C9" s="26">
        <v>106.8</v>
      </c>
      <c r="D9" s="26">
        <v>106.9</v>
      </c>
      <c r="E9" s="26">
        <v>106.9</v>
      </c>
      <c r="F9" s="26">
        <v>104</v>
      </c>
      <c r="G9" s="26">
        <v>104</v>
      </c>
      <c r="H9" s="26">
        <v>104</v>
      </c>
    </row>
    <row r="10" spans="1:8" ht="26.25" customHeight="1" thickBot="1" x14ac:dyDescent="0.3">
      <c r="A10" s="3" t="s">
        <v>1</v>
      </c>
      <c r="B10" s="33">
        <v>1182000</v>
      </c>
      <c r="C10" s="12">
        <v>1244000</v>
      </c>
      <c r="D10" s="12">
        <v>1307500</v>
      </c>
      <c r="E10" s="12">
        <v>1376800</v>
      </c>
      <c r="F10" s="12">
        <v>1404300</v>
      </c>
      <c r="G10" s="12">
        <v>1418400</v>
      </c>
      <c r="H10" s="12">
        <v>1432500</v>
      </c>
    </row>
    <row r="11" spans="1:8" ht="33" customHeight="1" thickBot="1" x14ac:dyDescent="0.3">
      <c r="A11" s="3" t="s">
        <v>49</v>
      </c>
      <c r="B11" s="14">
        <v>32.700000000000003</v>
      </c>
      <c r="C11" s="14">
        <v>32.54</v>
      </c>
      <c r="D11" s="14">
        <v>32.395000000000003</v>
      </c>
      <c r="E11" s="14">
        <v>32.256999999999998</v>
      </c>
      <c r="F11" s="14">
        <v>32.128999999999998</v>
      </c>
      <c r="G11" s="14">
        <v>32.000999999999998</v>
      </c>
      <c r="H11" s="14">
        <v>31.878</v>
      </c>
    </row>
    <row r="12" spans="1:8" ht="15.75" x14ac:dyDescent="0.25">
      <c r="A12" s="1"/>
      <c r="B12" s="1"/>
    </row>
    <row r="22" spans="1:5" x14ac:dyDescent="0.25">
      <c r="E22" s="8"/>
    </row>
    <row r="23" spans="1:5" x14ac:dyDescent="0.25">
      <c r="E23" s="8"/>
    </row>
    <row r="24" spans="1:5" x14ac:dyDescent="0.25">
      <c r="A24" s="6"/>
      <c r="B24" s="6"/>
    </row>
  </sheetData>
  <mergeCells count="6">
    <mergeCell ref="A5:A6"/>
    <mergeCell ref="B5:B6"/>
    <mergeCell ref="A1:H1"/>
    <mergeCell ref="A4:H4"/>
    <mergeCell ref="C5:C6"/>
    <mergeCell ref="D5:H5"/>
  </mergeCells>
  <pageMargins left="1.1023622047244095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view="pageBreakPreview" zoomScaleNormal="100" zoomScaleSheetLayoutView="100" workbookViewId="0">
      <selection activeCell="D19" sqref="D19"/>
    </sheetView>
  </sheetViews>
  <sheetFormatPr defaultRowHeight="15" x14ac:dyDescent="0.25"/>
  <cols>
    <col min="1" max="1" width="41.7109375" customWidth="1"/>
    <col min="2" max="7" width="13.42578125" customWidth="1"/>
  </cols>
  <sheetData>
    <row r="1" spans="1:7" ht="28.5" customHeight="1" x14ac:dyDescent="0.25">
      <c r="A1" s="37" t="s">
        <v>26</v>
      </c>
      <c r="B1" s="37"/>
      <c r="C1" s="37"/>
      <c r="D1" s="37"/>
      <c r="E1" s="37"/>
      <c r="F1" s="37"/>
      <c r="G1" s="37"/>
    </row>
    <row r="2" spans="1:7" ht="68.25" customHeight="1" x14ac:dyDescent="0.25">
      <c r="A2" s="42" t="s">
        <v>33</v>
      </c>
      <c r="B2" s="42"/>
      <c r="C2" s="42"/>
      <c r="D2" s="42"/>
      <c r="E2" s="42"/>
      <c r="F2" s="42"/>
      <c r="G2" s="42"/>
    </row>
    <row r="3" spans="1:7" ht="16.5" thickBot="1" x14ac:dyDescent="0.3">
      <c r="A3" s="11"/>
      <c r="B3" s="11"/>
      <c r="C3" s="11"/>
      <c r="D3" s="11"/>
      <c r="E3" s="11"/>
      <c r="F3" s="47" t="s">
        <v>31</v>
      </c>
      <c r="G3" s="48"/>
    </row>
    <row r="4" spans="1:7" ht="15.75" thickBot="1" x14ac:dyDescent="0.3">
      <c r="A4" s="35" t="s">
        <v>0</v>
      </c>
      <c r="B4" s="35" t="s">
        <v>53</v>
      </c>
      <c r="C4" s="44" t="s">
        <v>30</v>
      </c>
      <c r="D4" s="45"/>
      <c r="E4" s="45"/>
      <c r="F4" s="45"/>
      <c r="G4" s="46"/>
    </row>
    <row r="5" spans="1:7" ht="15.75" thickBot="1" x14ac:dyDescent="0.3">
      <c r="A5" s="36"/>
      <c r="B5" s="43"/>
      <c r="C5" s="2" t="s">
        <v>63</v>
      </c>
      <c r="D5" s="2" t="s">
        <v>55</v>
      </c>
      <c r="E5" s="2" t="s">
        <v>56</v>
      </c>
      <c r="F5" s="2" t="s">
        <v>64</v>
      </c>
      <c r="G5" s="2" t="s">
        <v>65</v>
      </c>
    </row>
    <row r="6" spans="1:7" s="18" customFormat="1" ht="15.75" thickBot="1" x14ac:dyDescent="0.3">
      <c r="A6" s="17" t="s">
        <v>2</v>
      </c>
      <c r="B6" s="23">
        <f t="shared" ref="B6:G6" si="0">B7+B11+B12</f>
        <v>288815.40000000002</v>
      </c>
      <c r="C6" s="23">
        <f t="shared" si="0"/>
        <v>272377.09999999998</v>
      </c>
      <c r="D6" s="23">
        <f t="shared" si="0"/>
        <v>277860.3</v>
      </c>
      <c r="E6" s="23">
        <f t="shared" si="0"/>
        <v>277860.3</v>
      </c>
      <c r="F6" s="23">
        <f t="shared" si="0"/>
        <v>277860.3</v>
      </c>
      <c r="G6" s="23">
        <f t="shared" si="0"/>
        <v>277860.3</v>
      </c>
    </row>
    <row r="7" spans="1:7" ht="30" customHeight="1" thickBot="1" x14ac:dyDescent="0.3">
      <c r="A7" s="3" t="s">
        <v>3</v>
      </c>
      <c r="B7" s="27">
        <v>96283</v>
      </c>
      <c r="C7" s="27">
        <v>98640.3</v>
      </c>
      <c r="D7" s="27">
        <v>100708.3</v>
      </c>
      <c r="E7" s="27">
        <v>100708.3</v>
      </c>
      <c r="F7" s="27">
        <v>100708.3</v>
      </c>
      <c r="G7" s="27">
        <v>100708.3</v>
      </c>
    </row>
    <row r="8" spans="1:7" ht="21" customHeight="1" thickBot="1" x14ac:dyDescent="0.3">
      <c r="A8" s="3" t="s">
        <v>4</v>
      </c>
      <c r="B8" s="27">
        <v>57234.7</v>
      </c>
      <c r="C8" s="27">
        <v>58780</v>
      </c>
      <c r="D8" s="27">
        <v>59955.6</v>
      </c>
      <c r="E8" s="27">
        <v>59955.6</v>
      </c>
      <c r="F8" s="27">
        <v>59955.6</v>
      </c>
      <c r="G8" s="27">
        <v>59955.6</v>
      </c>
    </row>
    <row r="9" spans="1:7" ht="20.25" customHeight="1" thickBot="1" x14ac:dyDescent="0.3">
      <c r="A9" s="9" t="s">
        <v>5</v>
      </c>
      <c r="B9" s="27">
        <v>4568.1000000000004</v>
      </c>
      <c r="C9" s="27">
        <v>4750.8999999999996</v>
      </c>
      <c r="D9" s="27">
        <v>4940.8999999999996</v>
      </c>
      <c r="E9" s="27">
        <v>4940.8999999999996</v>
      </c>
      <c r="F9" s="27">
        <v>4940.8999999999996</v>
      </c>
      <c r="G9" s="27">
        <v>4940.8999999999996</v>
      </c>
    </row>
    <row r="10" spans="1:7" ht="18.75" customHeight="1" thickBot="1" x14ac:dyDescent="0.3">
      <c r="A10" s="3" t="s">
        <v>6</v>
      </c>
      <c r="B10" s="27">
        <v>34476.6</v>
      </c>
      <c r="C10" s="27">
        <v>35105.699999999997</v>
      </c>
      <c r="D10" s="27">
        <v>35807.9</v>
      </c>
      <c r="E10" s="27">
        <v>35807.9</v>
      </c>
      <c r="F10" s="27">
        <v>35807.9</v>
      </c>
      <c r="G10" s="27">
        <v>35807.9</v>
      </c>
    </row>
    <row r="11" spans="1:7" ht="32.25" customHeight="1" thickBot="1" x14ac:dyDescent="0.3">
      <c r="A11" s="3" t="s">
        <v>7</v>
      </c>
      <c r="B11" s="27">
        <v>65742.399999999994</v>
      </c>
      <c r="C11" s="27">
        <v>68199.5</v>
      </c>
      <c r="D11" s="27">
        <v>70549.3</v>
      </c>
      <c r="E11" s="27">
        <v>70549.3</v>
      </c>
      <c r="F11" s="27">
        <v>70549.3</v>
      </c>
      <c r="G11" s="27">
        <v>70549.3</v>
      </c>
    </row>
    <row r="12" spans="1:7" ht="24.75" customHeight="1" thickBot="1" x14ac:dyDescent="0.3">
      <c r="A12" s="3" t="s">
        <v>8</v>
      </c>
      <c r="B12" s="27">
        <v>126790</v>
      </c>
      <c r="C12" s="27">
        <v>105537.3</v>
      </c>
      <c r="D12" s="27">
        <v>106602.7</v>
      </c>
      <c r="E12" s="27">
        <v>106602.7</v>
      </c>
      <c r="F12" s="27">
        <v>106602.7</v>
      </c>
      <c r="G12" s="27">
        <v>106602.7</v>
      </c>
    </row>
    <row r="13" spans="1:7" ht="36.75" customHeight="1" thickBot="1" x14ac:dyDescent="0.3">
      <c r="A13" s="3" t="s">
        <v>9</v>
      </c>
      <c r="B13" s="27">
        <f>SUM(B14:B17)</f>
        <v>33925</v>
      </c>
      <c r="C13" s="27">
        <f t="shared" ref="C13:D13" si="1">SUM(C14:C17)</f>
        <v>11858.3</v>
      </c>
      <c r="D13" s="27">
        <f t="shared" si="1"/>
        <v>9456</v>
      </c>
      <c r="E13" s="27">
        <f t="shared" ref="E13:G13" si="2">SUM(E14:E17)</f>
        <v>9456</v>
      </c>
      <c r="F13" s="27">
        <f t="shared" si="2"/>
        <v>9456</v>
      </c>
      <c r="G13" s="27">
        <f t="shared" si="2"/>
        <v>9456</v>
      </c>
    </row>
    <row r="14" spans="1:7" ht="15.75" thickBot="1" x14ac:dyDescent="0.3">
      <c r="A14" s="3" t="s">
        <v>10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18.75" customHeight="1" thickBot="1" x14ac:dyDescent="0.3">
      <c r="A15" s="3" t="s">
        <v>11</v>
      </c>
      <c r="B15" s="27">
        <v>31844.7</v>
      </c>
      <c r="C15" s="27">
        <v>9778</v>
      </c>
      <c r="D15" s="27">
        <v>9456</v>
      </c>
      <c r="E15" s="27">
        <v>9456</v>
      </c>
      <c r="F15" s="27">
        <v>9456</v>
      </c>
      <c r="G15" s="27">
        <v>9456</v>
      </c>
    </row>
    <row r="16" spans="1:7" ht="17.25" customHeight="1" thickBot="1" x14ac:dyDescent="0.3">
      <c r="A16" s="3" t="s">
        <v>12</v>
      </c>
      <c r="B16" s="27">
        <v>2080.3000000000002</v>
      </c>
      <c r="C16" s="27">
        <v>2080.3000000000002</v>
      </c>
      <c r="D16" s="27">
        <v>0</v>
      </c>
      <c r="E16" s="27">
        <v>0</v>
      </c>
      <c r="F16" s="27">
        <v>0</v>
      </c>
      <c r="G16" s="27">
        <v>0</v>
      </c>
    </row>
    <row r="17" spans="1:7" ht="20.25" customHeight="1" thickBot="1" x14ac:dyDescent="0.3">
      <c r="A17" s="3" t="s">
        <v>13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s="18" customFormat="1" ht="15.75" thickBot="1" x14ac:dyDescent="0.3">
      <c r="A18" s="17" t="s">
        <v>14</v>
      </c>
      <c r="B18" s="23">
        <f>Прил.6!D9</f>
        <v>311442.08700000006</v>
      </c>
      <c r="C18" s="23">
        <f>Прил.6!E9</f>
        <v>289060.99999999994</v>
      </c>
      <c r="D18" s="23">
        <f>Прил.6!F9</f>
        <v>294986</v>
      </c>
      <c r="E18" s="23">
        <f>Прил.6!G9</f>
        <v>294986</v>
      </c>
      <c r="F18" s="23">
        <f>Прил.6!H9</f>
        <v>294986</v>
      </c>
      <c r="G18" s="23">
        <f>Прил.6!I9</f>
        <v>294986</v>
      </c>
    </row>
    <row r="19" spans="1:7" s="13" customFormat="1" ht="24.75" customHeight="1" thickBot="1" x14ac:dyDescent="0.3">
      <c r="A19" s="9" t="s">
        <v>15</v>
      </c>
      <c r="B19" s="24">
        <f t="shared" ref="B19:G19" si="3">B6-B18</f>
        <v>-22626.687000000034</v>
      </c>
      <c r="C19" s="24">
        <f t="shared" si="3"/>
        <v>-16683.899999999965</v>
      </c>
      <c r="D19" s="24">
        <f t="shared" si="3"/>
        <v>-17125.700000000012</v>
      </c>
      <c r="E19" s="24">
        <f t="shared" si="3"/>
        <v>-17125.700000000012</v>
      </c>
      <c r="F19" s="24">
        <f t="shared" si="3"/>
        <v>-17125.700000000012</v>
      </c>
      <c r="G19" s="24">
        <f t="shared" si="3"/>
        <v>-17125.700000000012</v>
      </c>
    </row>
    <row r="20" spans="1:7" s="13" customFormat="1" ht="15.75" thickBot="1" x14ac:dyDescent="0.3">
      <c r="A20" s="9" t="s">
        <v>16</v>
      </c>
      <c r="B20" s="24">
        <f>(0-B19)/(B7+B11)*100</f>
        <v>13.96490118216035</v>
      </c>
      <c r="C20" s="24">
        <f t="shared" ref="C20:G20" si="4">(0-C19)/(C7+C11)*100</f>
        <v>9.9999520498106378</v>
      </c>
      <c r="D20" s="24">
        <f t="shared" si="4"/>
        <v>9.9999649650584921</v>
      </c>
      <c r="E20" s="24">
        <f t="shared" si="4"/>
        <v>9.9999649650584921</v>
      </c>
      <c r="F20" s="24">
        <f t="shared" si="4"/>
        <v>9.9999649650584921</v>
      </c>
      <c r="G20" s="24">
        <f t="shared" si="4"/>
        <v>9.9999649650584921</v>
      </c>
    </row>
  </sheetData>
  <mergeCells count="6">
    <mergeCell ref="A1:G1"/>
    <mergeCell ref="A2:G2"/>
    <mergeCell ref="A4:A5"/>
    <mergeCell ref="B4:B5"/>
    <mergeCell ref="C4:G4"/>
    <mergeCell ref="F3:G3"/>
  </mergeCells>
  <pageMargins left="1.1023622047244095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topLeftCell="A11" zoomScaleNormal="100" zoomScaleSheetLayoutView="100" workbookViewId="0">
      <selection activeCell="D14" sqref="D14"/>
    </sheetView>
  </sheetViews>
  <sheetFormatPr defaultRowHeight="15" x14ac:dyDescent="0.25"/>
  <cols>
    <col min="1" max="1" width="19.85546875" customWidth="1"/>
    <col min="2" max="2" width="13.7109375" customWidth="1"/>
    <col min="3" max="3" width="17.5703125" customWidth="1"/>
    <col min="4" max="4" width="13.5703125" customWidth="1"/>
    <col min="5" max="5" width="13.140625" customWidth="1"/>
    <col min="6" max="6" width="12.5703125" customWidth="1"/>
    <col min="7" max="7" width="11.140625" customWidth="1"/>
    <col min="8" max="8" width="12" customWidth="1"/>
    <col min="9" max="9" width="12.28515625" customWidth="1"/>
  </cols>
  <sheetData>
    <row r="1" spans="1:9" ht="15" customHeight="1" x14ac:dyDescent="0.25">
      <c r="A1" s="37" t="s">
        <v>27</v>
      </c>
      <c r="B1" s="37"/>
      <c r="C1" s="37"/>
      <c r="D1" s="37"/>
      <c r="E1" s="37"/>
      <c r="F1" s="37"/>
      <c r="G1" s="37"/>
      <c r="H1" s="37"/>
      <c r="I1" s="37"/>
    </row>
    <row r="2" spans="1:9" x14ac:dyDescent="0.25">
      <c r="A2" s="7"/>
      <c r="B2" s="7"/>
      <c r="C2" s="7"/>
      <c r="D2" s="7"/>
      <c r="E2" s="7"/>
      <c r="F2" s="7"/>
      <c r="G2" s="7"/>
      <c r="H2" s="7"/>
    </row>
    <row r="3" spans="1:9" ht="67.5" customHeight="1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</row>
    <row r="4" spans="1:9" ht="16.5" thickBot="1" x14ac:dyDescent="0.3">
      <c r="H4" s="47" t="s">
        <v>31</v>
      </c>
      <c r="I4" s="47"/>
    </row>
    <row r="5" spans="1:9" ht="33" customHeight="1" thickBot="1" x14ac:dyDescent="0.3">
      <c r="A5" s="35" t="s">
        <v>0</v>
      </c>
      <c r="B5" s="35" t="s">
        <v>61</v>
      </c>
      <c r="C5" s="35" t="s">
        <v>62</v>
      </c>
      <c r="D5" s="35" t="s">
        <v>53</v>
      </c>
      <c r="E5" s="39" t="s">
        <v>30</v>
      </c>
      <c r="F5" s="40"/>
      <c r="G5" s="40"/>
      <c r="H5" s="40"/>
      <c r="I5" s="41"/>
    </row>
    <row r="6" spans="1:9" ht="43.5" customHeight="1" thickBot="1" x14ac:dyDescent="0.3">
      <c r="A6" s="50"/>
      <c r="B6" s="50"/>
      <c r="C6" s="50"/>
      <c r="D6" s="50"/>
      <c r="E6" s="2" t="s">
        <v>54</v>
      </c>
      <c r="F6" s="2" t="s">
        <v>66</v>
      </c>
      <c r="G6" s="2" t="s">
        <v>67</v>
      </c>
      <c r="H6" s="2" t="s">
        <v>68</v>
      </c>
      <c r="I6" s="2" t="s">
        <v>58</v>
      </c>
    </row>
    <row r="7" spans="1:9" s="18" customFormat="1" ht="24.75" customHeight="1" thickBot="1" x14ac:dyDescent="0.3">
      <c r="A7" s="17" t="s">
        <v>17</v>
      </c>
      <c r="B7" s="25">
        <v>448081.8</v>
      </c>
      <c r="C7" s="25">
        <v>387190.7</v>
      </c>
      <c r="D7" s="25">
        <v>288815.40000000002</v>
      </c>
      <c r="E7" s="25">
        <v>272377.09999999998</v>
      </c>
      <c r="F7" s="25">
        <v>277860.3</v>
      </c>
      <c r="G7" s="25">
        <v>277860.3</v>
      </c>
      <c r="H7" s="25">
        <v>277860.3</v>
      </c>
      <c r="I7" s="25">
        <v>277860.3</v>
      </c>
    </row>
    <row r="8" spans="1:9" s="13" customFormat="1" ht="189.75" thickBot="1" x14ac:dyDescent="0.3">
      <c r="A8" s="31" t="s">
        <v>50</v>
      </c>
      <c r="B8" s="22">
        <f>B7/12356000*100</f>
        <v>3.6264308837811585</v>
      </c>
      <c r="C8" s="22">
        <f>C7/'Прил 1'!B7*100</f>
        <v>2.8190076447033126</v>
      </c>
      <c r="D8" s="22">
        <f>D7/'Прил 1'!C7*100</f>
        <v>2.0494844629260367</v>
      </c>
      <c r="E8" s="22">
        <f>E7/'Прил 1'!D7*100</f>
        <v>1.8602960059009941</v>
      </c>
      <c r="F8" s="22">
        <f>F7/'Прил 1'!E7*100</f>
        <v>1.822991077286445</v>
      </c>
      <c r="G8" s="22">
        <f>G7/'Прил 1'!F7*100</f>
        <v>1.8211749206931809</v>
      </c>
      <c r="H8" s="22">
        <f>H7/'Прил 1'!G7*100</f>
        <v>1.8193504665247995</v>
      </c>
      <c r="I8" s="22">
        <f>I7/'Прил 1'!H7*100</f>
        <v>1.8175415530132066</v>
      </c>
    </row>
    <row r="9" spans="1:9" s="18" customFormat="1" ht="15.75" thickBot="1" x14ac:dyDescent="0.3">
      <c r="A9" s="17" t="s">
        <v>18</v>
      </c>
      <c r="B9" s="25">
        <v>445980.1</v>
      </c>
      <c r="C9" s="25">
        <f>Прил.7!B8</f>
        <v>411700.46</v>
      </c>
      <c r="D9" s="25">
        <f>Прил.7!C8</f>
        <v>311442.08700000006</v>
      </c>
      <c r="E9" s="25">
        <f>Прил.7!D8</f>
        <v>289060.99999999994</v>
      </c>
      <c r="F9" s="25">
        <f>Прил.7!E8</f>
        <v>294986</v>
      </c>
      <c r="G9" s="25">
        <f>Прил.7!F8</f>
        <v>294986</v>
      </c>
      <c r="H9" s="25">
        <f>Прил.7!G8</f>
        <v>294986</v>
      </c>
      <c r="I9" s="25">
        <f>Прил.7!H8</f>
        <v>294986</v>
      </c>
    </row>
    <row r="10" spans="1:9" s="13" customFormat="1" ht="189.75" thickBot="1" x14ac:dyDescent="0.3">
      <c r="A10" s="31" t="s">
        <v>50</v>
      </c>
      <c r="B10" s="22">
        <f>B9/12356000*100</f>
        <v>3.6094213337649719</v>
      </c>
      <c r="C10" s="22">
        <f>C9/'Прил 1'!B7*100</f>
        <v>2.9974551146705499</v>
      </c>
      <c r="D10" s="22">
        <f>D9/'Прил 1'!C7*100</f>
        <v>2.2100473811568189</v>
      </c>
      <c r="E10" s="22">
        <f>E9/'Прил 1'!D7*100</f>
        <v>1.974244618074527</v>
      </c>
      <c r="F10" s="22">
        <f>F9/'Прил 1'!E7*100</f>
        <v>1.9353496916415167</v>
      </c>
      <c r="G10" s="22">
        <f>G9/'Прил 1'!F7*100</f>
        <v>1.9334215976719189</v>
      </c>
      <c r="H10" s="22">
        <f>H9/'Прил 1'!G7*100</f>
        <v>1.9314846947127189</v>
      </c>
      <c r="I10" s="22">
        <f>I9/'Прил 1'!H7*100</f>
        <v>1.9295642902464074</v>
      </c>
    </row>
    <row r="11" spans="1:9" s="18" customFormat="1" ht="35.25" customHeight="1" thickBot="1" x14ac:dyDescent="0.3">
      <c r="A11" s="17" t="s">
        <v>19</v>
      </c>
      <c r="B11" s="25">
        <f>B7-B9</f>
        <v>2101.7000000000116</v>
      </c>
      <c r="C11" s="25">
        <f t="shared" ref="C11:I11" si="0">C7-C9</f>
        <v>-24509.760000000009</v>
      </c>
      <c r="D11" s="25">
        <f t="shared" si="0"/>
        <v>-22626.687000000034</v>
      </c>
      <c r="E11" s="25">
        <f t="shared" si="0"/>
        <v>-16683.899999999965</v>
      </c>
      <c r="F11" s="25">
        <f t="shared" si="0"/>
        <v>-17125.700000000012</v>
      </c>
      <c r="G11" s="25">
        <f t="shared" si="0"/>
        <v>-17125.700000000012</v>
      </c>
      <c r="H11" s="25">
        <f t="shared" si="0"/>
        <v>-17125.700000000012</v>
      </c>
      <c r="I11" s="25">
        <f t="shared" si="0"/>
        <v>-17125.700000000012</v>
      </c>
    </row>
    <row r="12" spans="1:9" s="13" customFormat="1" ht="189.75" thickBot="1" x14ac:dyDescent="0.3">
      <c r="A12" s="31" t="s">
        <v>50</v>
      </c>
      <c r="B12" s="21">
        <f>B11/12356000*100</f>
        <v>1.7009550016186564E-2</v>
      </c>
      <c r="C12" s="21">
        <f>C11/'Прил 1'!B7*100</f>
        <v>-0.17844746996723704</v>
      </c>
      <c r="D12" s="21">
        <f>D11/'Прил 1'!C7*100</f>
        <v>-0.16056291823078203</v>
      </c>
      <c r="E12" s="21">
        <f>E11/'Прил 1'!D7*100</f>
        <v>-0.11394861217353269</v>
      </c>
      <c r="F12" s="21">
        <f>F11/'Прил 1'!E7*100</f>
        <v>-0.11235861435507158</v>
      </c>
      <c r="G12" s="21">
        <f>G11/'Прил 1'!F7*100</f>
        <v>-0.11224667697873798</v>
      </c>
      <c r="H12" s="21">
        <f>H11/'Прил 1'!G7*100</f>
        <v>-0.11213422818791953</v>
      </c>
      <c r="I12" s="21">
        <f>I11/'Прил 1'!H7*100</f>
        <v>-0.11202273723320062</v>
      </c>
    </row>
    <row r="13" spans="1:9" s="18" customFormat="1" ht="27.75" customHeight="1" thickBot="1" x14ac:dyDescent="0.3">
      <c r="A13" s="17" t="s">
        <v>20</v>
      </c>
      <c r="B13" s="19">
        <v>0</v>
      </c>
      <c r="C13" s="19">
        <v>10237.700000000001</v>
      </c>
      <c r="D13" s="19">
        <f>0-D11-6424.2</f>
        <v>16202.487000000034</v>
      </c>
      <c r="E13" s="19">
        <f t="shared" ref="E13:I13" si="1">0-E11</f>
        <v>16683.899999999965</v>
      </c>
      <c r="F13" s="19">
        <f t="shared" si="1"/>
        <v>17125.700000000012</v>
      </c>
      <c r="G13" s="19">
        <f t="shared" si="1"/>
        <v>17125.700000000012</v>
      </c>
      <c r="H13" s="19">
        <f t="shared" si="1"/>
        <v>17125.700000000012</v>
      </c>
      <c r="I13" s="19">
        <f t="shared" si="1"/>
        <v>17125.700000000012</v>
      </c>
    </row>
    <row r="14" spans="1:9" s="13" customFormat="1" ht="187.5" customHeight="1" thickBot="1" x14ac:dyDescent="0.3">
      <c r="A14" s="31" t="s">
        <v>50</v>
      </c>
      <c r="B14" s="21">
        <f>B13/12356000*100</f>
        <v>0</v>
      </c>
      <c r="C14" s="21">
        <f>C13/'Прил 1'!B7*100</f>
        <v>7.4537313432835831E-2</v>
      </c>
      <c r="D14" s="21">
        <f>D13/'Прил 1'!C7*100</f>
        <v>0.11497567431397757</v>
      </c>
      <c r="E14" s="21">
        <f>E13/'Прил 1'!D7*100</f>
        <v>0.11394861217353269</v>
      </c>
      <c r="F14" s="21">
        <f>F13/'Прил 1'!E7*100</f>
        <v>0.11235861435507158</v>
      </c>
      <c r="G14" s="21">
        <f>G13/'Прил 1'!F7*100</f>
        <v>0.11224667697873798</v>
      </c>
      <c r="H14" s="21">
        <f>H13/'Прил 1'!G7*100</f>
        <v>0.11213422818791953</v>
      </c>
      <c r="I14" s="21">
        <f>I13/'Прил 1'!H7*100</f>
        <v>0.11202273723320062</v>
      </c>
    </row>
    <row r="15" spans="1:9" hidden="1" x14ac:dyDescent="0.25"/>
  </sheetData>
  <mergeCells count="8">
    <mergeCell ref="A1:I1"/>
    <mergeCell ref="A3:I3"/>
    <mergeCell ref="B5:B6"/>
    <mergeCell ref="C5:C6"/>
    <mergeCell ref="A5:A6"/>
    <mergeCell ref="D5:D6"/>
    <mergeCell ref="E5:I5"/>
    <mergeCell ref="H4:I4"/>
  </mergeCells>
  <pageMargins left="1.1023622047244095" right="0.31496062992125984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3"/>
  <sheetViews>
    <sheetView view="pageBreakPreview" topLeftCell="A6" zoomScaleNormal="100" zoomScaleSheetLayoutView="100" workbookViewId="0">
      <selection activeCell="B12" sqref="B12"/>
    </sheetView>
  </sheetViews>
  <sheetFormatPr defaultRowHeight="15" x14ac:dyDescent="0.25"/>
  <cols>
    <col min="1" max="1" width="32.28515625" customWidth="1"/>
    <col min="2" max="2" width="17.28515625" customWidth="1"/>
    <col min="3" max="3" width="12.85546875" customWidth="1"/>
    <col min="4" max="5" width="10.42578125" style="13" customWidth="1"/>
    <col min="6" max="7" width="10.42578125" customWidth="1"/>
    <col min="9" max="11" width="0" hidden="1" customWidth="1"/>
  </cols>
  <sheetData>
    <row r="2" spans="1:11" ht="15.75" x14ac:dyDescent="0.25">
      <c r="A2" s="51" t="s">
        <v>28</v>
      </c>
      <c r="B2" s="51"/>
      <c r="C2" s="51"/>
      <c r="D2" s="51"/>
      <c r="E2" s="51"/>
      <c r="F2" s="51"/>
      <c r="G2" s="51"/>
    </row>
    <row r="3" spans="1:11" ht="15.75" x14ac:dyDescent="0.25">
      <c r="A3" s="28"/>
    </row>
    <row r="4" spans="1:11" s="4" customFormat="1" ht="90" customHeight="1" x14ac:dyDescent="0.25">
      <c r="A4" s="49" t="s">
        <v>32</v>
      </c>
      <c r="B4" s="49"/>
      <c r="C4" s="49"/>
      <c r="D4" s="49"/>
      <c r="E4" s="49"/>
      <c r="F4" s="49"/>
      <c r="G4" s="49"/>
    </row>
    <row r="5" spans="1:11" s="4" customFormat="1" ht="28.5" customHeight="1" thickBot="1" x14ac:dyDescent="0.3">
      <c r="A5" s="29"/>
      <c r="B5" s="30"/>
      <c r="C5" s="30"/>
      <c r="D5" s="15"/>
      <c r="E5" s="15"/>
      <c r="F5" s="30"/>
      <c r="G5" s="47" t="s">
        <v>31</v>
      </c>
      <c r="H5" s="47"/>
    </row>
    <row r="6" spans="1:11" ht="33" customHeight="1" thickBot="1" x14ac:dyDescent="0.3">
      <c r="A6" s="35" t="s">
        <v>0</v>
      </c>
      <c r="B6" s="35" t="s">
        <v>62</v>
      </c>
      <c r="C6" s="35" t="s">
        <v>53</v>
      </c>
      <c r="D6" s="39" t="s">
        <v>30</v>
      </c>
      <c r="E6" s="40"/>
      <c r="F6" s="40"/>
      <c r="G6" s="40"/>
      <c r="H6" s="41"/>
    </row>
    <row r="7" spans="1:11" ht="96" customHeight="1" thickBot="1" x14ac:dyDescent="0.3">
      <c r="A7" s="50"/>
      <c r="B7" s="50"/>
      <c r="C7" s="50"/>
      <c r="D7" s="16" t="s">
        <v>29</v>
      </c>
      <c r="E7" s="16" t="s">
        <v>39</v>
      </c>
      <c r="F7" s="2" t="s">
        <v>43</v>
      </c>
      <c r="G7" s="2" t="s">
        <v>45</v>
      </c>
      <c r="H7" s="2" t="s">
        <v>60</v>
      </c>
    </row>
    <row r="8" spans="1:11" s="18" customFormat="1" ht="15.75" thickBot="1" x14ac:dyDescent="0.3">
      <c r="A8" s="17" t="s">
        <v>21</v>
      </c>
      <c r="B8" s="23">
        <f>B9+B18</f>
        <v>411700.46</v>
      </c>
      <c r="C8" s="23">
        <f>C9+C18</f>
        <v>311442.08700000006</v>
      </c>
      <c r="D8" s="23">
        <f>D9+D18+D20</f>
        <v>289060.99999999994</v>
      </c>
      <c r="E8" s="23">
        <f>E9+E18+E20</f>
        <v>294986</v>
      </c>
      <c r="F8" s="23">
        <f>F9+F18+F20</f>
        <v>294986</v>
      </c>
      <c r="G8" s="23">
        <f>G9+G18+G20</f>
        <v>294986</v>
      </c>
      <c r="H8" s="23">
        <f>H9+H18+H20</f>
        <v>294986</v>
      </c>
      <c r="I8" s="18">
        <f>C9/C8*100</f>
        <v>92.623700855176963</v>
      </c>
      <c r="J8" s="18">
        <f>D9/D8*100</f>
        <v>90.149518613718229</v>
      </c>
      <c r="K8" s="18">
        <f>E9/E8*100</f>
        <v>88.589255083292102</v>
      </c>
    </row>
    <row r="9" spans="1:11" ht="49.5" customHeight="1" thickBot="1" x14ac:dyDescent="0.3">
      <c r="A9" s="3" t="s">
        <v>22</v>
      </c>
      <c r="B9" s="24">
        <f t="shared" ref="B9:H9" si="0">SUM(B11:B17)</f>
        <v>374735.66000000003</v>
      </c>
      <c r="C9" s="24">
        <f>SUM(C11:C17)</f>
        <v>288469.18700000003</v>
      </c>
      <c r="D9" s="24">
        <f t="shared" si="0"/>
        <v>260587.09999999998</v>
      </c>
      <c r="E9" s="24">
        <f t="shared" si="0"/>
        <v>261325.90000000002</v>
      </c>
      <c r="F9" s="24">
        <f t="shared" si="0"/>
        <v>261325.90000000002</v>
      </c>
      <c r="G9" s="24">
        <f t="shared" si="0"/>
        <v>261325.90000000002</v>
      </c>
      <c r="H9" s="24">
        <f t="shared" si="0"/>
        <v>261325.90000000002</v>
      </c>
    </row>
    <row r="10" spans="1:11" ht="26.25" customHeight="1" thickBot="1" x14ac:dyDescent="0.3">
      <c r="A10" s="3" t="s">
        <v>23</v>
      </c>
      <c r="B10" s="24">
        <f t="shared" ref="B10:H10" si="1">B9/B8*100</f>
        <v>91.021433398447016</v>
      </c>
      <c r="C10" s="24">
        <f t="shared" si="1"/>
        <v>92.623700855176963</v>
      </c>
      <c r="D10" s="24">
        <f t="shared" si="1"/>
        <v>90.149518613718229</v>
      </c>
      <c r="E10" s="24">
        <f t="shared" si="1"/>
        <v>88.589255083292102</v>
      </c>
      <c r="F10" s="24">
        <f t="shared" si="1"/>
        <v>88.589255083292102</v>
      </c>
      <c r="G10" s="24">
        <f t="shared" si="1"/>
        <v>88.589255083292102</v>
      </c>
      <c r="H10" s="24">
        <f t="shared" si="1"/>
        <v>88.589255083292102</v>
      </c>
    </row>
    <row r="11" spans="1:11" ht="105.75" customHeight="1" thickBot="1" x14ac:dyDescent="0.3">
      <c r="A11" s="3" t="s">
        <v>34</v>
      </c>
      <c r="B11" s="24">
        <v>156438.45000000001</v>
      </c>
      <c r="C11" s="24">
        <v>118032.111</v>
      </c>
      <c r="D11" s="24">
        <v>115939.7</v>
      </c>
      <c r="E11" s="24">
        <v>117610.8</v>
      </c>
      <c r="F11" s="24">
        <v>117610.8</v>
      </c>
      <c r="G11" s="24">
        <v>117610.8</v>
      </c>
      <c r="H11" s="24">
        <v>117610.8</v>
      </c>
      <c r="I11">
        <f>C11/$C$9*100</f>
        <v>40.916713576067309</v>
      </c>
      <c r="J11">
        <f t="shared" ref="J11:K17" si="2">D11/$C$9*100</f>
        <v>40.191363662005251</v>
      </c>
      <c r="K11">
        <f t="shared" si="2"/>
        <v>40.770662968589427</v>
      </c>
    </row>
    <row r="12" spans="1:11" ht="75.75" thickBot="1" x14ac:dyDescent="0.3">
      <c r="A12" s="3" t="s">
        <v>35</v>
      </c>
      <c r="B12" s="24">
        <v>108887.22</v>
      </c>
      <c r="C12" s="24">
        <v>109385.24</v>
      </c>
      <c r="D12" s="24">
        <v>89396.800000000003</v>
      </c>
      <c r="E12" s="24">
        <v>89104.4</v>
      </c>
      <c r="F12" s="24">
        <v>89104.4</v>
      </c>
      <c r="G12" s="24">
        <v>89104.4</v>
      </c>
      <c r="H12" s="24">
        <v>89104.4</v>
      </c>
      <c r="I12">
        <f t="shared" ref="I12:I17" si="3">C12/$C$9*100</f>
        <v>37.919211107978754</v>
      </c>
      <c r="J12">
        <f t="shared" si="2"/>
        <v>30.990068967054007</v>
      </c>
      <c r="K12">
        <f t="shared" si="2"/>
        <v>30.888706321344468</v>
      </c>
    </row>
    <row r="13" spans="1:11" ht="105.75" thickBot="1" x14ac:dyDescent="0.3">
      <c r="A13" s="3" t="s">
        <v>36</v>
      </c>
      <c r="B13" s="24">
        <v>12258.3</v>
      </c>
      <c r="C13" s="24">
        <v>11826.576999999999</v>
      </c>
      <c r="D13" s="24">
        <v>11875.8</v>
      </c>
      <c r="E13" s="24">
        <v>11626.2</v>
      </c>
      <c r="F13" s="24">
        <v>11626.2</v>
      </c>
      <c r="G13" s="24">
        <v>11626.2</v>
      </c>
      <c r="H13" s="24">
        <v>11626.2</v>
      </c>
      <c r="I13">
        <f t="shared" si="3"/>
        <v>4.0997713215033951</v>
      </c>
      <c r="J13">
        <f t="shared" si="2"/>
        <v>4.1168348423986085</v>
      </c>
      <c r="K13">
        <f t="shared" si="2"/>
        <v>4.0303091366219297</v>
      </c>
    </row>
    <row r="14" spans="1:11" ht="105.75" thickBot="1" x14ac:dyDescent="0.3">
      <c r="A14" s="3" t="s">
        <v>44</v>
      </c>
      <c r="B14" s="24">
        <v>15000</v>
      </c>
      <c r="C14" s="24">
        <v>15000</v>
      </c>
      <c r="D14" s="24">
        <v>13997.3</v>
      </c>
      <c r="E14" s="24">
        <v>13860</v>
      </c>
      <c r="F14" s="24">
        <v>13860</v>
      </c>
      <c r="G14" s="24">
        <v>13860</v>
      </c>
      <c r="H14" s="24">
        <v>13860</v>
      </c>
      <c r="I14">
        <f t="shared" si="3"/>
        <v>5.1998621260023858</v>
      </c>
      <c r="J14">
        <f t="shared" si="2"/>
        <v>4.852268675752879</v>
      </c>
      <c r="K14">
        <f t="shared" si="2"/>
        <v>4.8046726044262043</v>
      </c>
    </row>
    <row r="15" spans="1:11" ht="120.75" thickBot="1" x14ac:dyDescent="0.3">
      <c r="A15" s="3" t="s">
        <v>40</v>
      </c>
      <c r="B15" s="24">
        <v>76504.94</v>
      </c>
      <c r="C15" s="24">
        <v>30756.659</v>
      </c>
      <c r="D15" s="24">
        <v>26140.799999999999</v>
      </c>
      <c r="E15" s="24">
        <v>25919.599999999999</v>
      </c>
      <c r="F15" s="24">
        <v>25919.599999999999</v>
      </c>
      <c r="G15" s="24">
        <v>25919.599999999999</v>
      </c>
      <c r="H15" s="24">
        <v>25919.599999999999</v>
      </c>
      <c r="I15">
        <f t="shared" si="3"/>
        <v>10.662025750431361</v>
      </c>
      <c r="J15">
        <f t="shared" si="2"/>
        <v>9.0619037242268767</v>
      </c>
      <c r="K15">
        <f t="shared" si="2"/>
        <v>8.9852230907420942</v>
      </c>
    </row>
    <row r="16" spans="1:11" ht="75.75" thickBot="1" x14ac:dyDescent="0.3">
      <c r="A16" s="3" t="s">
        <v>41</v>
      </c>
      <c r="B16" s="24">
        <v>3335.21</v>
      </c>
      <c r="C16" s="24">
        <v>3106.2</v>
      </c>
      <c r="D16" s="24">
        <v>2898.5</v>
      </c>
      <c r="E16" s="24">
        <v>2870</v>
      </c>
      <c r="F16" s="24">
        <v>2870</v>
      </c>
      <c r="G16" s="24">
        <v>2870</v>
      </c>
      <c r="H16" s="24">
        <v>2870</v>
      </c>
      <c r="I16">
        <f t="shared" si="3"/>
        <v>1.076787449052574</v>
      </c>
      <c r="J16">
        <f t="shared" si="2"/>
        <v>1.0047866914811945</v>
      </c>
      <c r="K16">
        <f t="shared" si="2"/>
        <v>0.99490695344178981</v>
      </c>
    </row>
    <row r="17" spans="1:11" ht="60.75" thickBot="1" x14ac:dyDescent="0.3">
      <c r="A17" s="3" t="s">
        <v>42</v>
      </c>
      <c r="B17" s="24">
        <v>2311.54</v>
      </c>
      <c r="C17" s="24">
        <v>362.4</v>
      </c>
      <c r="D17" s="24">
        <v>338.2</v>
      </c>
      <c r="E17" s="24">
        <v>334.9</v>
      </c>
      <c r="F17" s="24">
        <v>334.9</v>
      </c>
      <c r="G17" s="24">
        <v>334.9</v>
      </c>
      <c r="H17" s="24">
        <v>334.9</v>
      </c>
      <c r="I17">
        <f t="shared" si="3"/>
        <v>0.12562866896421765</v>
      </c>
      <c r="J17">
        <f t="shared" si="2"/>
        <v>0.11723955806760046</v>
      </c>
      <c r="K17">
        <f t="shared" si="2"/>
        <v>0.11609558839987992</v>
      </c>
    </row>
    <row r="18" spans="1:11" ht="30.75" thickBot="1" x14ac:dyDescent="0.3">
      <c r="A18" s="3" t="s">
        <v>24</v>
      </c>
      <c r="B18" s="24">
        <v>36964.800000000003</v>
      </c>
      <c r="C18" s="24">
        <v>22972.9</v>
      </c>
      <c r="D18" s="24">
        <v>21543.8</v>
      </c>
      <c r="E18" s="24">
        <v>19383.599999999999</v>
      </c>
      <c r="F18" s="24">
        <v>19383.599999999999</v>
      </c>
      <c r="G18" s="24">
        <v>19383.599999999999</v>
      </c>
      <c r="H18" s="24">
        <v>19383.599999999999</v>
      </c>
      <c r="I18">
        <f>C18/C8*100</f>
        <v>7.3762991448230304</v>
      </c>
      <c r="J18">
        <f>D18/D8*100</f>
        <v>7.4530289454475014</v>
      </c>
      <c r="K18">
        <f>E18/E8*100</f>
        <v>6.5710237095997766</v>
      </c>
    </row>
    <row r="19" spans="1:11" ht="15.75" thickBot="1" x14ac:dyDescent="0.3">
      <c r="A19" s="3" t="s">
        <v>23</v>
      </c>
      <c r="B19" s="24">
        <f>B18/B8*100</f>
        <v>8.9785666015529841</v>
      </c>
      <c r="C19" s="24">
        <f t="shared" ref="C19:H19" si="4">C18/C8*100</f>
        <v>7.3762991448230304</v>
      </c>
      <c r="D19" s="24">
        <f t="shared" si="4"/>
        <v>7.4530289454475014</v>
      </c>
      <c r="E19" s="24">
        <f t="shared" si="4"/>
        <v>6.5710237095997766</v>
      </c>
      <c r="F19" s="24">
        <f t="shared" si="4"/>
        <v>6.5710237095997766</v>
      </c>
      <c r="G19" s="24">
        <f t="shared" si="4"/>
        <v>6.5710237095997766</v>
      </c>
      <c r="H19" s="24">
        <f t="shared" si="4"/>
        <v>6.5710237095997766</v>
      </c>
    </row>
    <row r="20" spans="1:11" ht="45.75" thickBot="1" x14ac:dyDescent="0.3">
      <c r="A20" s="3" t="s">
        <v>38</v>
      </c>
      <c r="B20" s="24" t="s">
        <v>37</v>
      </c>
      <c r="C20" s="24" t="s">
        <v>37</v>
      </c>
      <c r="D20" s="24">
        <v>6930.1</v>
      </c>
      <c r="E20" s="24">
        <v>14276.5</v>
      </c>
      <c r="F20" s="24">
        <v>14276.5</v>
      </c>
      <c r="G20" s="24">
        <v>14276.5</v>
      </c>
      <c r="H20" s="24">
        <v>14276.5</v>
      </c>
      <c r="I20" s="24">
        <v>14276.5</v>
      </c>
      <c r="J20" s="24">
        <v>14276.5</v>
      </c>
      <c r="K20" s="24">
        <v>14276.5</v>
      </c>
    </row>
    <row r="21" spans="1:11" ht="15.75" thickBot="1" x14ac:dyDescent="0.3">
      <c r="A21" s="3" t="s">
        <v>23</v>
      </c>
      <c r="B21" s="24" t="s">
        <v>37</v>
      </c>
      <c r="C21" s="24" t="s">
        <v>37</v>
      </c>
      <c r="D21" s="24">
        <f>D20/D8*100</f>
        <v>2.3974524408342881</v>
      </c>
      <c r="E21" s="24">
        <f>E20/E8*100</f>
        <v>4.8397212071081341</v>
      </c>
      <c r="F21" s="24">
        <f>F20/F8*100</f>
        <v>4.8397212071081341</v>
      </c>
      <c r="G21" s="24">
        <f>G20/G8*100</f>
        <v>4.8397212071081341</v>
      </c>
      <c r="H21" s="24">
        <f>H20/H8*100</f>
        <v>4.8397212071081341</v>
      </c>
    </row>
    <row r="22" spans="1:11" ht="15.75" x14ac:dyDescent="0.25">
      <c r="A22" s="28"/>
    </row>
    <row r="23" spans="1:11" ht="15.75" x14ac:dyDescent="0.25">
      <c r="A23" s="4"/>
    </row>
  </sheetData>
  <mergeCells count="7">
    <mergeCell ref="A2:G2"/>
    <mergeCell ref="A4:G4"/>
    <mergeCell ref="B6:B7"/>
    <mergeCell ref="C6:C7"/>
    <mergeCell ref="D6:H6"/>
    <mergeCell ref="A6:A7"/>
    <mergeCell ref="G5:H5"/>
  </mergeCells>
  <pageMargins left="1.1023622047244095" right="0.31496062992125984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 1</vt:lpstr>
      <vt:lpstr>Прил4</vt:lpstr>
      <vt:lpstr>Прил.6</vt:lpstr>
      <vt:lpstr>Прил.7</vt:lpstr>
      <vt:lpstr>Прил.6!Область_печати</vt:lpstr>
      <vt:lpstr>Прил.7!Область_печати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2022-01-25T13:56:23Z</dcterms:modified>
</cp:coreProperties>
</file>