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 activeTab="3"/>
  </bookViews>
  <sheets>
    <sheet name="Приложение 2" sheetId="1" r:id="rId1"/>
    <sheet name="Приложение 2.1" sheetId="2" r:id="rId2"/>
    <sheet name="Приложение 2.3" sheetId="3" r:id="rId3"/>
    <sheet name="Приложение 3" sheetId="4" r:id="rId4"/>
  </sheets>
  <definedNames>
    <definedName name="_Toc384891825" localSheetId="0">'Приложение 2'!$A$5</definedName>
  </definedNames>
  <calcPr calcId="145621"/>
</workbook>
</file>

<file path=xl/calcChain.xml><?xml version="1.0" encoding="utf-8"?>
<calcChain xmlns="http://schemas.openxmlformats.org/spreadsheetml/2006/main">
  <c r="D21" i="4" l="1"/>
  <c r="E21" i="4"/>
  <c r="F19" i="4"/>
  <c r="E19" i="4"/>
  <c r="I19" i="3"/>
  <c r="J37" i="2"/>
  <c r="I13" i="2"/>
  <c r="I83" i="1"/>
  <c r="J43" i="1"/>
  <c r="I13" i="1"/>
  <c r="D19" i="4" l="1"/>
  <c r="F17" i="4"/>
  <c r="F22" i="4" s="1"/>
  <c r="G22" i="4"/>
  <c r="H22" i="4"/>
  <c r="I22" i="4"/>
  <c r="J22" i="4"/>
  <c r="K22" i="4"/>
  <c r="L22" i="4"/>
  <c r="M22" i="4"/>
  <c r="N22" i="4"/>
  <c r="O22" i="4"/>
  <c r="P22" i="4"/>
  <c r="Q22" i="4"/>
  <c r="C22" i="4"/>
  <c r="D17" i="4"/>
  <c r="D22" i="4" s="1"/>
  <c r="E17" i="4"/>
  <c r="E22" i="4" s="1"/>
  <c r="G17" i="4"/>
  <c r="H17" i="4"/>
  <c r="I17" i="4"/>
  <c r="J17" i="4"/>
  <c r="K17" i="4"/>
  <c r="L17" i="4"/>
  <c r="M17" i="4"/>
  <c r="N17" i="4"/>
  <c r="O17" i="4"/>
  <c r="P17" i="4"/>
  <c r="Q17" i="4"/>
  <c r="C17" i="4"/>
  <c r="E13" i="4"/>
  <c r="C13" i="4"/>
  <c r="D13" i="4"/>
  <c r="F13" i="4"/>
  <c r="G13" i="4"/>
  <c r="H13" i="4"/>
  <c r="I13" i="4"/>
  <c r="J13" i="4"/>
  <c r="K13" i="4"/>
  <c r="L13" i="4"/>
  <c r="M13" i="4"/>
  <c r="N13" i="4"/>
  <c r="O13" i="4"/>
  <c r="P13" i="4"/>
  <c r="Q13" i="4"/>
  <c r="I28" i="3"/>
  <c r="F28" i="3" s="1"/>
  <c r="I16" i="3"/>
  <c r="G29" i="3"/>
  <c r="H29" i="3"/>
  <c r="I29" i="3"/>
  <c r="J29" i="3"/>
  <c r="G30" i="3"/>
  <c r="H30" i="3"/>
  <c r="I30" i="3"/>
  <c r="F30" i="3" s="1"/>
  <c r="J30" i="3"/>
  <c r="G31" i="3"/>
  <c r="H31" i="3"/>
  <c r="H28" i="3"/>
  <c r="J28" i="3"/>
  <c r="G28" i="3"/>
  <c r="F27" i="3"/>
  <c r="F26" i="3"/>
  <c r="F25" i="3"/>
  <c r="F24" i="3"/>
  <c r="F23" i="3"/>
  <c r="F22" i="3"/>
  <c r="F19" i="3"/>
  <c r="F11" i="3"/>
  <c r="F12" i="3"/>
  <c r="F13" i="3"/>
  <c r="F14" i="3"/>
  <c r="F15" i="3"/>
  <c r="F16" i="3"/>
  <c r="F17" i="3"/>
  <c r="F18" i="3"/>
  <c r="F20" i="3"/>
  <c r="F21" i="3"/>
  <c r="F10" i="3"/>
  <c r="G41" i="2"/>
  <c r="H41" i="2"/>
  <c r="I41" i="2"/>
  <c r="F41" i="2" s="1"/>
  <c r="J41" i="2"/>
  <c r="G42" i="2"/>
  <c r="H42" i="2"/>
  <c r="F42" i="2" s="1"/>
  <c r="I42" i="2"/>
  <c r="J42" i="2"/>
  <c r="H40" i="2"/>
  <c r="I40" i="2"/>
  <c r="I43" i="2" s="1"/>
  <c r="J40" i="2"/>
  <c r="J43" i="2" s="1"/>
  <c r="G40" i="2"/>
  <c r="F39" i="2"/>
  <c r="F38" i="2"/>
  <c r="F37" i="2"/>
  <c r="J16" i="2"/>
  <c r="F16" i="2" s="1"/>
  <c r="F14" i="2"/>
  <c r="F15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13" i="2"/>
  <c r="I86" i="1"/>
  <c r="I79" i="1"/>
  <c r="G96" i="1"/>
  <c r="H96" i="1"/>
  <c r="I96" i="1"/>
  <c r="F96" i="1" s="1"/>
  <c r="J96" i="1"/>
  <c r="G97" i="1"/>
  <c r="H97" i="1"/>
  <c r="I97" i="1"/>
  <c r="J97" i="1"/>
  <c r="H95" i="1"/>
  <c r="I95" i="1"/>
  <c r="J95" i="1"/>
  <c r="J98" i="1" s="1"/>
  <c r="G95" i="1"/>
  <c r="G98" i="1" s="1"/>
  <c r="J94" i="1"/>
  <c r="I94" i="1"/>
  <c r="H94" i="1"/>
  <c r="G94" i="1"/>
  <c r="F93" i="1"/>
  <c r="F92" i="1"/>
  <c r="F91" i="1"/>
  <c r="J90" i="1"/>
  <c r="I90" i="1"/>
  <c r="H90" i="1"/>
  <c r="G90" i="1"/>
  <c r="F89" i="1"/>
  <c r="F88" i="1"/>
  <c r="F87" i="1"/>
  <c r="F90" i="1" s="1"/>
  <c r="G86" i="1"/>
  <c r="H86" i="1"/>
  <c r="J86" i="1"/>
  <c r="F85" i="1"/>
  <c r="F84" i="1"/>
  <c r="F83" i="1"/>
  <c r="G82" i="1"/>
  <c r="H82" i="1"/>
  <c r="I82" i="1"/>
  <c r="J82" i="1"/>
  <c r="F81" i="1"/>
  <c r="F80" i="1"/>
  <c r="F79" i="1"/>
  <c r="G78" i="1"/>
  <c r="H78" i="1"/>
  <c r="I78" i="1"/>
  <c r="J78" i="1"/>
  <c r="F76" i="1"/>
  <c r="F77" i="1"/>
  <c r="F75" i="1"/>
  <c r="F78" i="1" s="1"/>
  <c r="G74" i="1"/>
  <c r="H74" i="1"/>
  <c r="I74" i="1"/>
  <c r="J74" i="1"/>
  <c r="F72" i="1"/>
  <c r="F73" i="1"/>
  <c r="F71" i="1"/>
  <c r="F74" i="1" s="1"/>
  <c r="G67" i="1"/>
  <c r="H67" i="1"/>
  <c r="I67" i="1"/>
  <c r="J67" i="1"/>
  <c r="F67" i="1" s="1"/>
  <c r="G68" i="1"/>
  <c r="H68" i="1"/>
  <c r="I68" i="1"/>
  <c r="J68" i="1"/>
  <c r="F68" i="1" s="1"/>
  <c r="H66" i="1"/>
  <c r="I66" i="1"/>
  <c r="J66" i="1"/>
  <c r="G66" i="1"/>
  <c r="G48" i="1"/>
  <c r="G100" i="1" s="1"/>
  <c r="H48" i="1"/>
  <c r="H100" i="1" s="1"/>
  <c r="I48" i="1"/>
  <c r="I100" i="1" s="1"/>
  <c r="J48" i="1"/>
  <c r="J100" i="1" s="1"/>
  <c r="G49" i="1"/>
  <c r="G101" i="1" s="1"/>
  <c r="H49" i="1"/>
  <c r="H101" i="1" s="1"/>
  <c r="I49" i="1"/>
  <c r="I101" i="1" s="1"/>
  <c r="J49" i="1"/>
  <c r="J101" i="1" s="1"/>
  <c r="H47" i="1"/>
  <c r="H99" i="1" s="1"/>
  <c r="I47" i="1"/>
  <c r="G47" i="1"/>
  <c r="G99" i="1" s="1"/>
  <c r="H69" i="1"/>
  <c r="G69" i="1"/>
  <c r="F60" i="1"/>
  <c r="F61" i="1"/>
  <c r="F59" i="1"/>
  <c r="G62" i="1"/>
  <c r="H62" i="1"/>
  <c r="I62" i="1"/>
  <c r="J62" i="1"/>
  <c r="G58" i="1"/>
  <c r="H58" i="1"/>
  <c r="I58" i="1"/>
  <c r="J58" i="1"/>
  <c r="F56" i="1"/>
  <c r="F57" i="1"/>
  <c r="F55" i="1"/>
  <c r="H50" i="1"/>
  <c r="F43" i="1"/>
  <c r="F33" i="1"/>
  <c r="F30" i="1"/>
  <c r="F31" i="1"/>
  <c r="F29" i="1"/>
  <c r="F22" i="1"/>
  <c r="F23" i="1"/>
  <c r="F21" i="1"/>
  <c r="F18" i="1"/>
  <c r="F19" i="1"/>
  <c r="F44" i="1"/>
  <c r="F45" i="1"/>
  <c r="J46" i="1"/>
  <c r="I46" i="1"/>
  <c r="H46" i="1"/>
  <c r="G46" i="1"/>
  <c r="G36" i="1"/>
  <c r="H36" i="1"/>
  <c r="I36" i="1"/>
  <c r="J36" i="1"/>
  <c r="G32" i="1"/>
  <c r="H32" i="1"/>
  <c r="I32" i="1"/>
  <c r="J32" i="1"/>
  <c r="G28" i="1"/>
  <c r="H28" i="1"/>
  <c r="I28" i="1"/>
  <c r="J28" i="1"/>
  <c r="J17" i="1"/>
  <c r="F17" i="1" s="1"/>
  <c r="F35" i="1"/>
  <c r="F34" i="1"/>
  <c r="F27" i="1"/>
  <c r="F26" i="1"/>
  <c r="F25" i="1"/>
  <c r="F14" i="1"/>
  <c r="F15" i="1"/>
  <c r="F13" i="1"/>
  <c r="G24" i="1"/>
  <c r="H24" i="1"/>
  <c r="I24" i="1"/>
  <c r="J24" i="1"/>
  <c r="G20" i="1"/>
  <c r="H20" i="1"/>
  <c r="I20" i="1"/>
  <c r="J20" i="1"/>
  <c r="G16" i="1"/>
  <c r="H16" i="1"/>
  <c r="I16" i="1"/>
  <c r="J16" i="1"/>
  <c r="I31" i="3" l="1"/>
  <c r="F29" i="3"/>
  <c r="F31" i="3" s="1"/>
  <c r="J31" i="3"/>
  <c r="H43" i="2"/>
  <c r="G43" i="2"/>
  <c r="F40" i="2"/>
  <c r="F43" i="2" s="1"/>
  <c r="F97" i="1"/>
  <c r="H102" i="1"/>
  <c r="F86" i="1"/>
  <c r="F82" i="1"/>
  <c r="J47" i="1"/>
  <c r="J99" i="1" s="1"/>
  <c r="J102" i="1" s="1"/>
  <c r="I99" i="1"/>
  <c r="H98" i="1"/>
  <c r="F101" i="1"/>
  <c r="F100" i="1"/>
  <c r="G102" i="1"/>
  <c r="I98" i="1"/>
  <c r="F95" i="1"/>
  <c r="F98" i="1" s="1"/>
  <c r="F94" i="1"/>
  <c r="F58" i="1"/>
  <c r="F49" i="1"/>
  <c r="I50" i="1"/>
  <c r="F62" i="1"/>
  <c r="G50" i="1"/>
  <c r="I69" i="1"/>
  <c r="J69" i="1"/>
  <c r="F66" i="1"/>
  <c r="F69" i="1" s="1"/>
  <c r="F48" i="1"/>
  <c r="F46" i="1"/>
  <c r="F24" i="1"/>
  <c r="F36" i="1"/>
  <c r="F20" i="1"/>
  <c r="F28" i="1"/>
  <c r="F32" i="1"/>
  <c r="F16" i="1"/>
  <c r="F99" i="1" l="1"/>
  <c r="J50" i="1"/>
  <c r="F102" i="1"/>
  <c r="I102" i="1"/>
  <c r="F47" i="1"/>
  <c r="F50" i="1" s="1"/>
</calcChain>
</file>

<file path=xl/sharedStrings.xml><?xml version="1.0" encoding="utf-8"?>
<sst xmlns="http://schemas.openxmlformats.org/spreadsheetml/2006/main" count="285" uniqueCount="126">
  <si>
    <t>Наименование подпрограммы, основного мероприятия</t>
  </si>
  <si>
    <t>Ответственный исполнитель, соисполнитель, участник</t>
  </si>
  <si>
    <t>Срок реализации</t>
  </si>
  <si>
    <t>Оценка расходов (тыс. рублей в ценах соответствующих лет)</t>
  </si>
  <si>
    <t>всего</t>
  </si>
  <si>
    <t>местный бюджет</t>
  </si>
  <si>
    <t>Подпрограмма 1 «Управление муниципальными финансами»</t>
  </si>
  <si>
    <t>1.1 Определение основных направлений бюджетной, налоговой и долговой политики Сланцевского муниципального района</t>
  </si>
  <si>
    <t>Комитет финансов</t>
  </si>
  <si>
    <t>Ежегодно</t>
  </si>
  <si>
    <t>В рамках текущей деятельности</t>
  </si>
  <si>
    <t>1.2 Формирование, утверждение, исполнение и контроль за исполнением бюджета Сланцевского муниципального района</t>
  </si>
  <si>
    <t>Итого</t>
  </si>
  <si>
    <t>1.3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формированию, исполнению бюджета поселения и внутреннему контролю за исполнением бюджета поселения</t>
  </si>
  <si>
    <t>1.4 Обеспечение функционирования единой администрации и ее структурных подразделений за счет иных межбюджетных трансфертов бюджету Сланцевского муниципального района из бюджета поселения в соответствии с заключенными соглашениями</t>
  </si>
  <si>
    <t>1.5 Развитие и поддержка информационных технологий, обеспечивающих бюджетный процесс</t>
  </si>
  <si>
    <t>1.6 Развитие и поддержка информационных технологий, обеспечивающих бюджетный процесс (софинансирование государственной программы Ленинградской области «Управление государственными финансами и государственным долгом Ленинградской области»)</t>
  </si>
  <si>
    <t>1.7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</si>
  <si>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1.8 Ведение реестра расходных обязательств Сланцевского муниципального района</t>
  </si>
  <si>
    <t>1.9 Оценка качества управления муниципальными финансами</t>
  </si>
  <si>
    <t>Итого по подпрограмме 1</t>
  </si>
  <si>
    <r>
      <t>Итого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по подпрограмме 1</t>
    </r>
  </si>
  <si>
    <t>Подпрограмма 2 «Управление муниципальным долгом»</t>
  </si>
  <si>
    <t>2.1 Разработка программы муниципальных заимствований на очередной финансовый год (на очередной финансовый год и плановый период)</t>
  </si>
  <si>
    <t>2.2 Погашение муниципального долга Сланцевского муниципального района</t>
  </si>
  <si>
    <t>Администрация Сланцевского муниципального района</t>
  </si>
  <si>
    <t>2.3 Обслуживание муниципального долга Сланцевского муниципального района</t>
  </si>
  <si>
    <t>2.4 Мониторинг состояния и объема муниципального долга и расходов на его обслуживание в части соответствия ограничениям, установленным Бюджетным кодексом Российской Федерации</t>
  </si>
  <si>
    <t>Итого по подпрограмме 2</t>
  </si>
  <si>
    <r>
      <t>Итого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по подпрограмме 2</t>
    </r>
  </si>
  <si>
    <t>Подпрограмма 3 «Межбюджетные отношения»</t>
  </si>
  <si>
    <t>3.1 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</si>
  <si>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3.2 Выравнивание бюджетной обеспеченности муниципальных образований Сланцевского муниципального района за счет средств бюджета Ленинградской области</t>
  </si>
  <si>
    <t>3.3 Иные межбюджетные трансферты общего характера на исполнение указов Президента РФ муниципальных образований Сланцевского муниципального района за счет средств бюджета Сланцевского муниципального района</t>
  </si>
  <si>
    <t>3.4 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</si>
  <si>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Итого по подпрограмме 3</t>
  </si>
  <si>
    <r>
      <t>Итого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по подпрограмме 3</t>
    </r>
  </si>
  <si>
    <t>Итого по программе</t>
  </si>
  <si>
    <t>начало реализации</t>
  </si>
  <si>
    <t>конец реализации</t>
  </si>
  <si>
    <t>Годы реализации</t>
  </si>
  <si>
    <t>федеральный бюджет</t>
  </si>
  <si>
    <t>областной бюджет</t>
  </si>
  <si>
    <t>прочие источ-ники (бюдже-ты посе-лений)</t>
  </si>
  <si>
    <t>област-ной бюджет</t>
  </si>
  <si>
    <t>1.10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внутреннему муниципальному финансовому контролю</t>
  </si>
  <si>
    <t>3.5. Иные межбюджетные трансферты на поддержку муниципальных образований по развитию общественной инфраструктуры муниципального значения</t>
  </si>
  <si>
    <t>3.6. Иные межбюджетные трансферты бюджетам муниципальных образований на подготовку и проведение мероприятий, посвященных Дню образования Ленинградской области</t>
  </si>
  <si>
    <t>Приложение 2</t>
  </si>
  <si>
    <t>План реализации мероприятий муниципальной программы «Управление муниципальными финансами</t>
  </si>
  <si>
    <t>и муниципальным долгом Сланцевского муниципального района» на 2017-2019 годы</t>
  </si>
  <si>
    <t>Приложение 2.1</t>
  </si>
  <si>
    <t>План реализации мероприятий подпрограммы 1 «Управление муниципальными финансами»</t>
  </si>
  <si>
    <t>муниципальной программы «Управление муниципальными финансами и</t>
  </si>
  <si>
    <t>муниципальным долгом Сланцевского муниципального района» на 2017-2019 годы</t>
  </si>
  <si>
    <t>№</t>
  </si>
  <si>
    <t>Наименование основного мероприятия</t>
  </si>
  <si>
    <t>Ожидаемый результат реализации мероприятия</t>
  </si>
  <si>
    <t>Объем ресурсного обеспечения, тыс. рублей</t>
  </si>
  <si>
    <t>Определение основных направлений бюджетной, налоговой и долговой политики Сланцевского муниципального района</t>
  </si>
  <si>
    <t>Соответствие государственной бюджетной политике, действующему бюджетному законодательству</t>
  </si>
  <si>
    <t>Формирование, утверждение, исполнение и контроль за исполнением бюджета Сланцевского муниципального района</t>
  </si>
  <si>
    <t>Повышение качества управления муниципальными финансами, отсутствие нарушений бюджетного законодательства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</si>
  <si>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формированию, исполнению бюджета поселения и внутреннему контролю за исполнением бюджета поселения</t>
  </si>
  <si>
    <t>Своевременное осуществление в полном объеме полномочий, закрепленных законодательством Российской Федерации за органами местного самоуправления поселений</t>
  </si>
  <si>
    <t>Обеспечение функционирования единой администрации и ее структурных подразделений за счет иных межбюджетных трансфертов бюджету Сланцевского муниципального района из бюджета поселения в соответствии с заключенными соглашениями</t>
  </si>
  <si>
    <t>Развитие и поддержка информационных технологий, обеспечивающих бюджетный процесс</t>
  </si>
  <si>
    <t>Повышение качества управления муниципальными финансами</t>
  </si>
  <si>
    <t>Развитие и поддержка информационных технологий, обеспечивающих бюджетный процесс (софинансирование государственной программы Ленинградской области «Управление государственными финансами и государственным долгом Ленинградской области»)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</si>
  <si>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</si>
  <si>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Своевременное осуществление в полном объеме полномочий, переданных в соответствии с законодательством Российской Федерации органам местного самоуправления муниципальных образований</t>
  </si>
  <si>
    <t>Ведение реестра расходных обязательств Сланцевского муниципального района</t>
  </si>
  <si>
    <t>Своевременная инвентаризации расходных обязательств, актуальность нормативных правовых актов</t>
  </si>
  <si>
    <t>Оценка качества управления муниципальными финансами</t>
  </si>
  <si>
    <t>Эффективность проведения программного бюджетирования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</si>
  <si>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</si>
  <si>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</si>
  <si>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</si>
  <si>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</si>
  <si>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</si>
  <si>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</si>
  <si>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</si>
  <si>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</si>
  <si>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</si>
  <si>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</si>
  <si>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внутреннему муниципальному финансовому контролю</t>
  </si>
  <si>
    <t>Приложение 2.3</t>
  </si>
  <si>
    <t>План реализации мероприятий подпрограммы 3 «Межбюджетные отношения»</t>
  </si>
  <si>
    <t>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</si>
  <si>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Своевременное осуществление в полном объеме полномочий, закрепленных законодательством Российской Федерации за органами местного самоуправления муниципальных образований</t>
  </si>
  <si>
    <t>Выравнивание бюджетной обеспеченности муниципальных образований Сланцевского муниципального района за счет средств бюджета Ленинградской области</t>
  </si>
  <si>
    <t>Иные межбюджетные трансферты общего характера на исполнение указов Президента РФ муниципальных образований Сланцевского муниципального района за счет средств бюджета Сланцевского муниципального района</t>
  </si>
  <si>
    <t>3.1</t>
  </si>
  <si>
    <t>3.2</t>
  </si>
  <si>
    <t>3.3</t>
  </si>
  <si>
    <t>3.4</t>
  </si>
  <si>
    <t>3.5</t>
  </si>
  <si>
    <t>3.6</t>
  </si>
  <si>
    <t>Иные межбюджетные трансферты на поддержку муниципальных образований по развитию общественной инфраструктуры муниципального значения</t>
  </si>
  <si>
    <t>Иные межбюджетные трансферты бюджетам муниципальных образований на подготовку и проведение мероприятий, посвященных Дню образования Ленинградской области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</si>
  <si>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</si>
  <si>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Приложение 3</t>
  </si>
  <si>
    <t>Информация о ведомственной структуре финансирования муниципальной программы</t>
  </si>
  <si>
    <t>«Управление муниципальными финансами и муниципальным долгом</t>
  </si>
  <si>
    <t>Сланцевского муниципального района» на 2017-2019 годы</t>
  </si>
  <si>
    <t>(тыс. рублей в действующих ценах</t>
  </si>
  <si>
    <t>каждого года реализации программы)</t>
  </si>
  <si>
    <t>№ п/п</t>
  </si>
  <si>
    <t>Наименование получателя бюджетных средств</t>
  </si>
  <si>
    <t>1-й год реализации программы</t>
  </si>
  <si>
    <t>2017 год</t>
  </si>
  <si>
    <t>2-й год реализации программы</t>
  </si>
  <si>
    <t>2018 год</t>
  </si>
  <si>
    <t>3-й год реализации программы</t>
  </si>
  <si>
    <t>2019 год</t>
  </si>
  <si>
    <t>Источники финансирования</t>
  </si>
  <si>
    <t>Администрация Сланцевского муниципального района, всего</t>
  </si>
  <si>
    <t>в том числе</t>
  </si>
  <si>
    <t>погашение муниципального долга</t>
  </si>
  <si>
    <t>обслуживание муниципального долга</t>
  </si>
  <si>
    <t>выполнение функций комитета финансов</t>
  </si>
  <si>
    <t>дотация на выравнивание бюджетной обеспеченности поселений</t>
  </si>
  <si>
    <t>иные межбюджетные трансферты общего характера</t>
  </si>
  <si>
    <t>бюджет СМР</t>
  </si>
  <si>
    <t>бюджеты поселений</t>
  </si>
  <si>
    <t>прочие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</si>
</sst>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49" fontId="0" fillId="0" borderId="0" xfId="0" applyNumberFormat="1" applyFill="1"/>
    <xf numFmtId="49" fontId="3" fillId="0" borderId="0" xfId="0" applyNumberFormat="1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 wrapText="1"/>
    </xf>
    <xf numFmtId="49" fontId="0" fillId="0" borderId="0" xfId="0" applyNumberFormat="1"/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1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topLeftCell="A88" zoomScaleNormal="100" workbookViewId="0">
      <selection activeCell="A98" sqref="A98:XFD98"/>
    </sheetView>
  </sheetViews>
  <sheetFormatPr defaultRowHeight="15" x14ac:dyDescent="0.25"/>
  <cols>
    <col min="1" max="1" width="60.7109375" style="1" customWidth="1"/>
    <col min="2" max="2" width="15.7109375" style="1" customWidth="1"/>
    <col min="3" max="4" width="8.42578125" style="1" bestFit="1" customWidth="1"/>
    <col min="5" max="5" width="7.85546875" style="1" customWidth="1"/>
    <col min="6" max="10" width="10.28515625" style="1" customWidth="1"/>
    <col min="11" max="16384" width="9.140625" style="1"/>
  </cols>
  <sheetData>
    <row r="1" spans="1:10" ht="18.75" x14ac:dyDescent="0.25">
      <c r="J1" s="11" t="s">
        <v>48</v>
      </c>
    </row>
    <row r="2" spans="1:10" ht="18.75" x14ac:dyDescent="0.25">
      <c r="A2" s="12"/>
    </row>
    <row r="3" spans="1:10" ht="18.75" x14ac:dyDescent="0.25">
      <c r="A3" s="32" t="s">
        <v>49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8.75" x14ac:dyDescent="0.25">
      <c r="A4" s="32" t="s">
        <v>50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8.75" x14ac:dyDescent="0.25">
      <c r="A5" s="12"/>
    </row>
    <row r="6" spans="1:10" ht="15.75" x14ac:dyDescent="0.25">
      <c r="A6" s="28" t="s">
        <v>0</v>
      </c>
      <c r="B6" s="30" t="s">
        <v>1</v>
      </c>
      <c r="C6" s="30" t="s">
        <v>2</v>
      </c>
      <c r="D6" s="30"/>
      <c r="E6" s="30" t="s">
        <v>40</v>
      </c>
      <c r="F6" s="30" t="s">
        <v>3</v>
      </c>
      <c r="G6" s="30"/>
      <c r="H6" s="30"/>
      <c r="I6" s="30"/>
      <c r="J6" s="30"/>
    </row>
    <row r="7" spans="1:10" ht="94.5" x14ac:dyDescent="0.25">
      <c r="A7" s="29"/>
      <c r="B7" s="30"/>
      <c r="C7" s="2" t="s">
        <v>38</v>
      </c>
      <c r="D7" s="2" t="s">
        <v>39</v>
      </c>
      <c r="E7" s="30"/>
      <c r="F7" s="2" t="s">
        <v>4</v>
      </c>
      <c r="G7" s="2" t="s">
        <v>41</v>
      </c>
      <c r="H7" s="2" t="s">
        <v>44</v>
      </c>
      <c r="I7" s="2" t="s">
        <v>5</v>
      </c>
      <c r="J7" s="2" t="s">
        <v>43</v>
      </c>
    </row>
    <row r="8" spans="1:10" ht="15.75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0" ht="15.75" x14ac:dyDescent="0.25">
      <c r="A9" s="30" t="s">
        <v>6</v>
      </c>
      <c r="B9" s="30"/>
      <c r="C9" s="30"/>
      <c r="D9" s="30"/>
      <c r="E9" s="30"/>
      <c r="F9" s="30"/>
      <c r="G9" s="30"/>
      <c r="H9" s="30"/>
      <c r="I9" s="30"/>
      <c r="J9" s="30"/>
    </row>
    <row r="10" spans="1:10" ht="15.75" customHeight="1" x14ac:dyDescent="0.25">
      <c r="A10" s="31" t="s">
        <v>7</v>
      </c>
      <c r="B10" s="30" t="s">
        <v>8</v>
      </c>
      <c r="C10" s="30" t="s">
        <v>9</v>
      </c>
      <c r="D10" s="30" t="s">
        <v>9</v>
      </c>
      <c r="E10" s="6">
        <v>2017</v>
      </c>
      <c r="F10" s="25" t="s">
        <v>10</v>
      </c>
      <c r="G10" s="26"/>
      <c r="H10" s="26"/>
      <c r="I10" s="26"/>
      <c r="J10" s="27"/>
    </row>
    <row r="11" spans="1:10" ht="15.75" customHeight="1" x14ac:dyDescent="0.25">
      <c r="A11" s="31"/>
      <c r="B11" s="30"/>
      <c r="C11" s="30"/>
      <c r="D11" s="30"/>
      <c r="E11" s="6">
        <v>2018</v>
      </c>
      <c r="F11" s="25" t="s">
        <v>10</v>
      </c>
      <c r="G11" s="26"/>
      <c r="H11" s="26"/>
      <c r="I11" s="26"/>
      <c r="J11" s="27"/>
    </row>
    <row r="12" spans="1:10" ht="15" customHeight="1" x14ac:dyDescent="0.25">
      <c r="A12" s="31"/>
      <c r="B12" s="30"/>
      <c r="C12" s="30"/>
      <c r="D12" s="30"/>
      <c r="E12" s="6">
        <v>2019</v>
      </c>
      <c r="F12" s="25" t="s">
        <v>10</v>
      </c>
      <c r="G12" s="26"/>
      <c r="H12" s="26"/>
      <c r="I12" s="26"/>
      <c r="J12" s="27"/>
    </row>
    <row r="13" spans="1:10" ht="15.75" customHeight="1" x14ac:dyDescent="0.25">
      <c r="A13" s="31" t="s">
        <v>11</v>
      </c>
      <c r="B13" s="30" t="s">
        <v>8</v>
      </c>
      <c r="C13" s="30" t="s">
        <v>9</v>
      </c>
      <c r="D13" s="30" t="s">
        <v>9</v>
      </c>
      <c r="E13" s="6">
        <v>2017</v>
      </c>
      <c r="F13" s="7">
        <f>SUM(G13:J13)</f>
        <v>12228</v>
      </c>
      <c r="G13" s="7"/>
      <c r="H13" s="8"/>
      <c r="I13" s="7">
        <f>12278-50</f>
        <v>12228</v>
      </c>
      <c r="J13" s="7"/>
    </row>
    <row r="14" spans="1:10" ht="15.75" customHeight="1" x14ac:dyDescent="0.25">
      <c r="A14" s="31"/>
      <c r="B14" s="30"/>
      <c r="C14" s="30"/>
      <c r="D14" s="30"/>
      <c r="E14" s="6">
        <v>2018</v>
      </c>
      <c r="F14" s="7">
        <f t="shared" ref="F14:F35" si="0">SUM(G14:J14)</f>
        <v>11469.8</v>
      </c>
      <c r="G14" s="7"/>
      <c r="H14" s="8"/>
      <c r="I14" s="7">
        <v>11469.8</v>
      </c>
      <c r="J14" s="7"/>
    </row>
    <row r="15" spans="1:10" ht="15" customHeight="1" x14ac:dyDescent="0.25">
      <c r="A15" s="31"/>
      <c r="B15" s="30"/>
      <c r="C15" s="30"/>
      <c r="D15" s="30"/>
      <c r="E15" s="6">
        <v>2019</v>
      </c>
      <c r="F15" s="7">
        <f t="shared" si="0"/>
        <v>10822.3</v>
      </c>
      <c r="G15" s="7"/>
      <c r="H15" s="8"/>
      <c r="I15" s="7">
        <v>10822.3</v>
      </c>
      <c r="J15" s="7"/>
    </row>
    <row r="16" spans="1:10" ht="15.75" x14ac:dyDescent="0.25">
      <c r="A16" s="3" t="s">
        <v>12</v>
      </c>
      <c r="B16" s="4"/>
      <c r="C16" s="4"/>
      <c r="D16" s="4"/>
      <c r="E16" s="4"/>
      <c r="F16" s="9">
        <f>SUM(F13:F15)</f>
        <v>34520.1</v>
      </c>
      <c r="G16" s="9">
        <f t="shared" ref="G16:J16" si="1">SUM(G13:G15)</f>
        <v>0</v>
      </c>
      <c r="H16" s="9">
        <f t="shared" si="1"/>
        <v>0</v>
      </c>
      <c r="I16" s="9">
        <f t="shared" si="1"/>
        <v>34520.1</v>
      </c>
      <c r="J16" s="9">
        <f t="shared" si="1"/>
        <v>0</v>
      </c>
    </row>
    <row r="17" spans="1:10" ht="31.5" customHeight="1" x14ac:dyDescent="0.25">
      <c r="A17" s="31" t="s">
        <v>13</v>
      </c>
      <c r="B17" s="30" t="s">
        <v>8</v>
      </c>
      <c r="C17" s="30" t="s">
        <v>9</v>
      </c>
      <c r="D17" s="30" t="s">
        <v>9</v>
      </c>
      <c r="E17" s="6">
        <v>2017</v>
      </c>
      <c r="F17" s="7">
        <f>SUM(G17:J17)</f>
        <v>1740.1</v>
      </c>
      <c r="G17" s="7"/>
      <c r="H17" s="7"/>
      <c r="I17" s="7"/>
      <c r="J17" s="7">
        <f>1680+60.1</f>
        <v>1740.1</v>
      </c>
    </row>
    <row r="18" spans="1:10" ht="31.5" customHeight="1" x14ac:dyDescent="0.25">
      <c r="A18" s="31"/>
      <c r="B18" s="30"/>
      <c r="C18" s="30"/>
      <c r="D18" s="30"/>
      <c r="E18" s="6">
        <v>2018</v>
      </c>
      <c r="F18" s="7">
        <f>SUM(G18:J18)</f>
        <v>0</v>
      </c>
      <c r="G18" s="7"/>
      <c r="H18" s="7"/>
      <c r="I18" s="7"/>
      <c r="J18" s="7"/>
    </row>
    <row r="19" spans="1:10" ht="31.5" customHeight="1" x14ac:dyDescent="0.25">
      <c r="A19" s="31"/>
      <c r="B19" s="30"/>
      <c r="C19" s="30"/>
      <c r="D19" s="30"/>
      <c r="E19" s="6">
        <v>2019</v>
      </c>
      <c r="F19" s="7">
        <f>SUM(G19:J19)</f>
        <v>0</v>
      </c>
      <c r="G19" s="7"/>
      <c r="H19" s="7"/>
      <c r="I19" s="7"/>
      <c r="J19" s="7"/>
    </row>
    <row r="20" spans="1:10" ht="15.75" x14ac:dyDescent="0.25">
      <c r="A20" s="3" t="s">
        <v>12</v>
      </c>
      <c r="B20" s="4"/>
      <c r="C20" s="4"/>
      <c r="D20" s="4"/>
      <c r="E20" s="4"/>
      <c r="F20" s="9">
        <f>SUM(F17:F19)</f>
        <v>1740.1</v>
      </c>
      <c r="G20" s="9">
        <f>SUM(G17:G19)</f>
        <v>0</v>
      </c>
      <c r="H20" s="9">
        <f>SUM(H17:H19)</f>
        <v>0</v>
      </c>
      <c r="I20" s="9">
        <f>SUM(I17:I19)</f>
        <v>0</v>
      </c>
      <c r="J20" s="9">
        <f>SUM(J17:J19)</f>
        <v>1740.1</v>
      </c>
    </row>
    <row r="21" spans="1:10" ht="27" customHeight="1" x14ac:dyDescent="0.25">
      <c r="A21" s="31" t="s">
        <v>14</v>
      </c>
      <c r="B21" s="30" t="s">
        <v>8</v>
      </c>
      <c r="C21" s="30" t="s">
        <v>9</v>
      </c>
      <c r="D21" s="30" t="s">
        <v>9</v>
      </c>
      <c r="E21" s="6">
        <v>2017</v>
      </c>
      <c r="F21" s="7">
        <f>SUM(G21:J21)</f>
        <v>1000</v>
      </c>
      <c r="G21" s="7"/>
      <c r="H21" s="7"/>
      <c r="I21" s="7"/>
      <c r="J21" s="7">
        <v>1000</v>
      </c>
    </row>
    <row r="22" spans="1:10" ht="27" customHeight="1" x14ac:dyDescent="0.25">
      <c r="A22" s="31"/>
      <c r="B22" s="30"/>
      <c r="C22" s="30"/>
      <c r="D22" s="30"/>
      <c r="E22" s="6">
        <v>2018</v>
      </c>
      <c r="F22" s="7">
        <f>SUM(G22:J22)</f>
        <v>0</v>
      </c>
      <c r="G22" s="7"/>
      <c r="H22" s="7"/>
      <c r="I22" s="7"/>
      <c r="J22" s="7"/>
    </row>
    <row r="23" spans="1:10" ht="27" customHeight="1" x14ac:dyDescent="0.25">
      <c r="A23" s="31"/>
      <c r="B23" s="30"/>
      <c r="C23" s="30"/>
      <c r="D23" s="30"/>
      <c r="E23" s="6">
        <v>2019</v>
      </c>
      <c r="F23" s="7">
        <f>SUM(G23:J23)</f>
        <v>0</v>
      </c>
      <c r="G23" s="7"/>
      <c r="H23" s="7"/>
      <c r="I23" s="7"/>
      <c r="J23" s="7"/>
    </row>
    <row r="24" spans="1:10" ht="15.75" x14ac:dyDescent="0.25">
      <c r="A24" s="3" t="s">
        <v>12</v>
      </c>
      <c r="B24" s="4"/>
      <c r="C24" s="4"/>
      <c r="D24" s="4"/>
      <c r="E24" s="4"/>
      <c r="F24" s="9">
        <f>SUM(F21:F23)</f>
        <v>1000</v>
      </c>
      <c r="G24" s="9">
        <f>SUM(G21:G23)</f>
        <v>0</v>
      </c>
      <c r="H24" s="9">
        <f>SUM(H21:H23)</f>
        <v>0</v>
      </c>
      <c r="I24" s="9">
        <f>SUM(I21:I23)</f>
        <v>0</v>
      </c>
      <c r="J24" s="9">
        <f>SUM(J21:J23)</f>
        <v>1000</v>
      </c>
    </row>
    <row r="25" spans="1:10" ht="15.75" x14ac:dyDescent="0.25">
      <c r="A25" s="31" t="s">
        <v>15</v>
      </c>
      <c r="B25" s="30" t="s">
        <v>8</v>
      </c>
      <c r="C25" s="30" t="s">
        <v>9</v>
      </c>
      <c r="D25" s="30" t="s">
        <v>9</v>
      </c>
      <c r="E25" s="2">
        <v>2017</v>
      </c>
      <c r="F25" s="10">
        <f t="shared" si="0"/>
        <v>101.3</v>
      </c>
      <c r="G25" s="10"/>
      <c r="H25" s="10">
        <v>101.3</v>
      </c>
      <c r="I25" s="10"/>
      <c r="J25" s="10"/>
    </row>
    <row r="26" spans="1:10" ht="15.75" x14ac:dyDescent="0.25">
      <c r="A26" s="31"/>
      <c r="B26" s="30"/>
      <c r="C26" s="30"/>
      <c r="D26" s="30"/>
      <c r="E26" s="2">
        <v>2018</v>
      </c>
      <c r="F26" s="10">
        <f t="shared" si="0"/>
        <v>0</v>
      </c>
      <c r="G26" s="10"/>
      <c r="H26" s="10"/>
      <c r="I26" s="10"/>
      <c r="J26" s="10"/>
    </row>
    <row r="27" spans="1:10" ht="15.75" x14ac:dyDescent="0.25">
      <c r="A27" s="31"/>
      <c r="B27" s="30"/>
      <c r="C27" s="30"/>
      <c r="D27" s="30"/>
      <c r="E27" s="2">
        <v>2019</v>
      </c>
      <c r="F27" s="10">
        <f t="shared" si="0"/>
        <v>0</v>
      </c>
      <c r="G27" s="10"/>
      <c r="H27" s="10"/>
      <c r="I27" s="10"/>
      <c r="J27" s="10"/>
    </row>
    <row r="28" spans="1:10" ht="15.75" x14ac:dyDescent="0.25">
      <c r="A28" s="3" t="s">
        <v>12</v>
      </c>
      <c r="B28" s="4"/>
      <c r="C28" s="4"/>
      <c r="D28" s="4"/>
      <c r="E28" s="4"/>
      <c r="F28" s="9">
        <f>SUM(F25:F27)</f>
        <v>101.3</v>
      </c>
      <c r="G28" s="9">
        <f t="shared" ref="G28:J28" si="2">SUM(G25:G27)</f>
        <v>0</v>
      </c>
      <c r="H28" s="9">
        <f t="shared" si="2"/>
        <v>101.3</v>
      </c>
      <c r="I28" s="9">
        <f t="shared" si="2"/>
        <v>0</v>
      </c>
      <c r="J28" s="9">
        <f t="shared" si="2"/>
        <v>0</v>
      </c>
    </row>
    <row r="29" spans="1:10" ht="27" customHeight="1" x14ac:dyDescent="0.25">
      <c r="A29" s="31" t="s">
        <v>16</v>
      </c>
      <c r="B29" s="30" t="s">
        <v>8</v>
      </c>
      <c r="C29" s="30" t="s">
        <v>9</v>
      </c>
      <c r="D29" s="30" t="s">
        <v>9</v>
      </c>
      <c r="E29" s="6">
        <v>2017</v>
      </c>
      <c r="F29" s="7">
        <f>SUM(G29:J29)</f>
        <v>49</v>
      </c>
      <c r="G29" s="7"/>
      <c r="H29" s="7"/>
      <c r="I29" s="7">
        <v>49</v>
      </c>
      <c r="J29" s="7"/>
    </row>
    <row r="30" spans="1:10" ht="27" customHeight="1" x14ac:dyDescent="0.25">
      <c r="A30" s="31"/>
      <c r="B30" s="30"/>
      <c r="C30" s="30"/>
      <c r="D30" s="30"/>
      <c r="E30" s="6">
        <v>2018</v>
      </c>
      <c r="F30" s="7">
        <f>SUM(G30:J30)</f>
        <v>45.8</v>
      </c>
      <c r="G30" s="7"/>
      <c r="H30" s="7"/>
      <c r="I30" s="7">
        <v>45.8</v>
      </c>
      <c r="J30" s="7"/>
    </row>
    <row r="31" spans="1:10" ht="27" customHeight="1" x14ac:dyDescent="0.25">
      <c r="A31" s="31"/>
      <c r="B31" s="30"/>
      <c r="C31" s="30"/>
      <c r="D31" s="30"/>
      <c r="E31" s="6">
        <v>2019</v>
      </c>
      <c r="F31" s="7">
        <f>SUM(G31:J31)</f>
        <v>43.2</v>
      </c>
      <c r="G31" s="7"/>
      <c r="H31" s="7"/>
      <c r="I31" s="7">
        <v>43.2</v>
      </c>
      <c r="J31" s="7"/>
    </row>
    <row r="32" spans="1:10" ht="15.75" x14ac:dyDescent="0.25">
      <c r="A32" s="3" t="s">
        <v>12</v>
      </c>
      <c r="B32" s="4"/>
      <c r="C32" s="4"/>
      <c r="D32" s="4"/>
      <c r="E32" s="4"/>
      <c r="F32" s="9">
        <f>SUM(F29:F31)</f>
        <v>138</v>
      </c>
      <c r="G32" s="9">
        <f>SUM(G29:G31)</f>
        <v>0</v>
      </c>
      <c r="H32" s="9">
        <f>SUM(H29:H31)</f>
        <v>0</v>
      </c>
      <c r="I32" s="9">
        <f>SUM(I29:I31)</f>
        <v>138</v>
      </c>
      <c r="J32" s="9">
        <f>SUM(J29:J31)</f>
        <v>0</v>
      </c>
    </row>
    <row r="33" spans="1:10" ht="21.95" customHeight="1" x14ac:dyDescent="0.25">
      <c r="A33" s="31" t="s">
        <v>17</v>
      </c>
      <c r="B33" s="30" t="s">
        <v>8</v>
      </c>
      <c r="C33" s="30" t="s">
        <v>9</v>
      </c>
      <c r="D33" s="30" t="s">
        <v>9</v>
      </c>
      <c r="E33" s="2">
        <v>2017</v>
      </c>
      <c r="F33" s="10">
        <f>SUM(G33:J33)</f>
        <v>13</v>
      </c>
      <c r="G33" s="10"/>
      <c r="H33" s="10">
        <v>13</v>
      </c>
      <c r="I33" s="10"/>
      <c r="J33" s="10"/>
    </row>
    <row r="34" spans="1:10" ht="21.95" customHeight="1" x14ac:dyDescent="0.25">
      <c r="A34" s="31"/>
      <c r="B34" s="30"/>
      <c r="C34" s="30"/>
      <c r="D34" s="30"/>
      <c r="E34" s="2">
        <v>2018</v>
      </c>
      <c r="F34" s="10">
        <f t="shared" si="0"/>
        <v>13</v>
      </c>
      <c r="G34" s="10"/>
      <c r="H34" s="10">
        <v>13</v>
      </c>
      <c r="I34" s="10"/>
      <c r="J34" s="10"/>
    </row>
    <row r="35" spans="1:10" ht="21.95" customHeight="1" x14ac:dyDescent="0.25">
      <c r="A35" s="31"/>
      <c r="B35" s="30"/>
      <c r="C35" s="30"/>
      <c r="D35" s="30"/>
      <c r="E35" s="2">
        <v>2019</v>
      </c>
      <c r="F35" s="10">
        <f t="shared" si="0"/>
        <v>13</v>
      </c>
      <c r="G35" s="10"/>
      <c r="H35" s="10">
        <v>13</v>
      </c>
      <c r="I35" s="10"/>
      <c r="J35" s="10"/>
    </row>
    <row r="36" spans="1:10" ht="15.75" x14ac:dyDescent="0.25">
      <c r="A36" s="3" t="s">
        <v>12</v>
      </c>
      <c r="B36" s="4"/>
      <c r="C36" s="4"/>
      <c r="D36" s="4"/>
      <c r="E36" s="4"/>
      <c r="F36" s="9">
        <f>SUM(F33:F35)</f>
        <v>39</v>
      </c>
      <c r="G36" s="9">
        <f t="shared" ref="G36:J36" si="3">SUM(G33:G35)</f>
        <v>0</v>
      </c>
      <c r="H36" s="9">
        <f t="shared" si="3"/>
        <v>39</v>
      </c>
      <c r="I36" s="9">
        <f t="shared" si="3"/>
        <v>0</v>
      </c>
      <c r="J36" s="9">
        <f t="shared" si="3"/>
        <v>0</v>
      </c>
    </row>
    <row r="37" spans="1:10" ht="15.75" x14ac:dyDescent="0.25">
      <c r="A37" s="31" t="s">
        <v>18</v>
      </c>
      <c r="B37" s="30" t="s">
        <v>8</v>
      </c>
      <c r="C37" s="30" t="s">
        <v>9</v>
      </c>
      <c r="D37" s="30" t="s">
        <v>9</v>
      </c>
      <c r="E37" s="2">
        <v>2017</v>
      </c>
      <c r="F37" s="31" t="s">
        <v>10</v>
      </c>
      <c r="G37" s="31"/>
      <c r="H37" s="31"/>
      <c r="I37" s="31"/>
      <c r="J37" s="31"/>
    </row>
    <row r="38" spans="1:10" ht="15.75" x14ac:dyDescent="0.25">
      <c r="A38" s="31"/>
      <c r="B38" s="30"/>
      <c r="C38" s="30"/>
      <c r="D38" s="30"/>
      <c r="E38" s="2">
        <v>2018</v>
      </c>
      <c r="F38" s="31" t="s">
        <v>10</v>
      </c>
      <c r="G38" s="31"/>
      <c r="H38" s="31"/>
      <c r="I38" s="31"/>
      <c r="J38" s="31"/>
    </row>
    <row r="39" spans="1:10" ht="15.75" x14ac:dyDescent="0.25">
      <c r="A39" s="31"/>
      <c r="B39" s="30"/>
      <c r="C39" s="30"/>
      <c r="D39" s="30"/>
      <c r="E39" s="2">
        <v>2019</v>
      </c>
      <c r="F39" s="31" t="s">
        <v>10</v>
      </c>
      <c r="G39" s="31"/>
      <c r="H39" s="31"/>
      <c r="I39" s="31"/>
      <c r="J39" s="31"/>
    </row>
    <row r="40" spans="1:10" ht="15.75" x14ac:dyDescent="0.25">
      <c r="A40" s="31" t="s">
        <v>19</v>
      </c>
      <c r="B40" s="30" t="s">
        <v>8</v>
      </c>
      <c r="C40" s="30" t="s">
        <v>9</v>
      </c>
      <c r="D40" s="30" t="s">
        <v>9</v>
      </c>
      <c r="E40" s="2">
        <v>2017</v>
      </c>
      <c r="F40" s="31" t="s">
        <v>10</v>
      </c>
      <c r="G40" s="31"/>
      <c r="H40" s="31"/>
      <c r="I40" s="31"/>
      <c r="J40" s="31"/>
    </row>
    <row r="41" spans="1:10" ht="15.75" x14ac:dyDescent="0.25">
      <c r="A41" s="31"/>
      <c r="B41" s="30"/>
      <c r="C41" s="30"/>
      <c r="D41" s="30"/>
      <c r="E41" s="2">
        <v>2018</v>
      </c>
      <c r="F41" s="31" t="s">
        <v>10</v>
      </c>
      <c r="G41" s="31"/>
      <c r="H41" s="31"/>
      <c r="I41" s="31"/>
      <c r="J41" s="31"/>
    </row>
    <row r="42" spans="1:10" ht="15.75" x14ac:dyDescent="0.25">
      <c r="A42" s="31"/>
      <c r="B42" s="30"/>
      <c r="C42" s="30"/>
      <c r="D42" s="30"/>
      <c r="E42" s="2">
        <v>2019</v>
      </c>
      <c r="F42" s="31" t="s">
        <v>10</v>
      </c>
      <c r="G42" s="31"/>
      <c r="H42" s="31"/>
      <c r="I42" s="31"/>
      <c r="J42" s="31"/>
    </row>
    <row r="43" spans="1:10" ht="27" customHeight="1" x14ac:dyDescent="0.25">
      <c r="A43" s="31" t="s">
        <v>45</v>
      </c>
      <c r="B43" s="30" t="s">
        <v>8</v>
      </c>
      <c r="C43" s="30" t="s">
        <v>9</v>
      </c>
      <c r="D43" s="30" t="s">
        <v>9</v>
      </c>
      <c r="E43" s="6">
        <v>2017</v>
      </c>
      <c r="F43" s="7">
        <f>SUM(G43:J43)</f>
        <v>60</v>
      </c>
      <c r="G43" s="7"/>
      <c r="H43" s="7"/>
      <c r="I43" s="7"/>
      <c r="J43" s="7">
        <f>50+10</f>
        <v>60</v>
      </c>
    </row>
    <row r="44" spans="1:10" ht="27" customHeight="1" x14ac:dyDescent="0.25">
      <c r="A44" s="31"/>
      <c r="B44" s="30"/>
      <c r="C44" s="30"/>
      <c r="D44" s="30"/>
      <c r="E44" s="6">
        <v>2018</v>
      </c>
      <c r="F44" s="7">
        <f>SUM(G44:J44)</f>
        <v>0</v>
      </c>
      <c r="G44" s="7"/>
      <c r="H44" s="7"/>
      <c r="I44" s="7"/>
      <c r="J44" s="7"/>
    </row>
    <row r="45" spans="1:10" ht="27" customHeight="1" x14ac:dyDescent="0.25">
      <c r="A45" s="31"/>
      <c r="B45" s="30"/>
      <c r="C45" s="30"/>
      <c r="D45" s="30"/>
      <c r="E45" s="6">
        <v>2019</v>
      </c>
      <c r="F45" s="7">
        <f>SUM(G45:J45)</f>
        <v>0</v>
      </c>
      <c r="G45" s="7"/>
      <c r="H45" s="7"/>
      <c r="I45" s="7"/>
      <c r="J45" s="7"/>
    </row>
    <row r="46" spans="1:10" ht="15.75" x14ac:dyDescent="0.25">
      <c r="A46" s="3" t="s">
        <v>12</v>
      </c>
      <c r="B46" s="4"/>
      <c r="C46" s="4"/>
      <c r="D46" s="4"/>
      <c r="E46" s="4"/>
      <c r="F46" s="9">
        <f>SUM(F43:F45)</f>
        <v>60</v>
      </c>
      <c r="G46" s="9">
        <f>SUM(G43:G45)</f>
        <v>0</v>
      </c>
      <c r="H46" s="9">
        <f>SUM(H43:H45)</f>
        <v>0</v>
      </c>
      <c r="I46" s="9">
        <f>SUM(I43:I45)</f>
        <v>0</v>
      </c>
      <c r="J46" s="9">
        <f>SUM(J43:J45)</f>
        <v>60</v>
      </c>
    </row>
    <row r="47" spans="1:10" ht="15.75" x14ac:dyDescent="0.25">
      <c r="A47" s="31" t="s">
        <v>20</v>
      </c>
      <c r="B47" s="30"/>
      <c r="C47" s="30"/>
      <c r="D47" s="30"/>
      <c r="E47" s="2">
        <v>2017</v>
      </c>
      <c r="F47" s="10">
        <f>SUM(G47:J47)</f>
        <v>15191.4</v>
      </c>
      <c r="G47" s="10">
        <f>G13+G17+G21+G25+G29+G33+G43</f>
        <v>0</v>
      </c>
      <c r="H47" s="10">
        <f t="shared" ref="H47:J47" si="4">H13+H17+H21+H25+H29+H33+H43</f>
        <v>114.3</v>
      </c>
      <c r="I47" s="10">
        <f t="shared" si="4"/>
        <v>12277</v>
      </c>
      <c r="J47" s="10">
        <f t="shared" si="4"/>
        <v>2800.1</v>
      </c>
    </row>
    <row r="48" spans="1:10" ht="15.75" x14ac:dyDescent="0.25">
      <c r="A48" s="31"/>
      <c r="B48" s="30"/>
      <c r="C48" s="30"/>
      <c r="D48" s="30"/>
      <c r="E48" s="2">
        <v>2018</v>
      </c>
      <c r="F48" s="10">
        <f t="shared" ref="F48:F49" si="5">SUM(G48:J48)</f>
        <v>11528.599999999999</v>
      </c>
      <c r="G48" s="10">
        <f t="shared" ref="G48:J48" si="6">G14+G18+G22+G26+G30+G34+G44</f>
        <v>0</v>
      </c>
      <c r="H48" s="10">
        <f t="shared" si="6"/>
        <v>13</v>
      </c>
      <c r="I48" s="10">
        <f t="shared" si="6"/>
        <v>11515.599999999999</v>
      </c>
      <c r="J48" s="10">
        <f t="shared" si="6"/>
        <v>0</v>
      </c>
    </row>
    <row r="49" spans="1:10" ht="15.75" x14ac:dyDescent="0.25">
      <c r="A49" s="31"/>
      <c r="B49" s="30"/>
      <c r="C49" s="30"/>
      <c r="D49" s="30"/>
      <c r="E49" s="2">
        <v>2019</v>
      </c>
      <c r="F49" s="10">
        <f t="shared" si="5"/>
        <v>10878.5</v>
      </c>
      <c r="G49" s="10">
        <f t="shared" ref="G49:J49" si="7">G15+G19+G23+G27+G31+G35+G45</f>
        <v>0</v>
      </c>
      <c r="H49" s="10">
        <f t="shared" si="7"/>
        <v>13</v>
      </c>
      <c r="I49" s="10">
        <f t="shared" si="7"/>
        <v>10865.5</v>
      </c>
      <c r="J49" s="10">
        <f t="shared" si="7"/>
        <v>0</v>
      </c>
    </row>
    <row r="50" spans="1:10" ht="15.75" x14ac:dyDescent="0.25">
      <c r="A50" s="3" t="s">
        <v>21</v>
      </c>
      <c r="B50" s="4"/>
      <c r="C50" s="4"/>
      <c r="D50" s="4"/>
      <c r="E50" s="4"/>
      <c r="F50" s="9">
        <f>SUM(F47:F49)</f>
        <v>37598.5</v>
      </c>
      <c r="G50" s="9">
        <f t="shared" ref="G50:J50" si="8">SUM(G47:G49)</f>
        <v>0</v>
      </c>
      <c r="H50" s="9">
        <f t="shared" si="8"/>
        <v>140.30000000000001</v>
      </c>
      <c r="I50" s="9">
        <f t="shared" si="8"/>
        <v>34658.1</v>
      </c>
      <c r="J50" s="9">
        <f t="shared" si="8"/>
        <v>2800.1</v>
      </c>
    </row>
    <row r="51" spans="1:10" ht="15.75" x14ac:dyDescent="0.25">
      <c r="A51" s="30" t="s">
        <v>22</v>
      </c>
      <c r="B51" s="30"/>
      <c r="C51" s="30"/>
      <c r="D51" s="30"/>
      <c r="E51" s="30"/>
      <c r="F51" s="30"/>
      <c r="G51" s="30"/>
      <c r="H51" s="30"/>
      <c r="I51" s="30"/>
      <c r="J51" s="30"/>
    </row>
    <row r="52" spans="1:10" ht="15.75" x14ac:dyDescent="0.25">
      <c r="A52" s="31" t="s">
        <v>23</v>
      </c>
      <c r="B52" s="30" t="s">
        <v>8</v>
      </c>
      <c r="C52" s="30" t="s">
        <v>9</v>
      </c>
      <c r="D52" s="30" t="s">
        <v>9</v>
      </c>
      <c r="E52" s="2">
        <v>2017</v>
      </c>
      <c r="F52" s="31" t="s">
        <v>10</v>
      </c>
      <c r="G52" s="31"/>
      <c r="H52" s="31"/>
      <c r="I52" s="31"/>
      <c r="J52" s="31"/>
    </row>
    <row r="53" spans="1:10" ht="15.75" x14ac:dyDescent="0.25">
      <c r="A53" s="31"/>
      <c r="B53" s="30"/>
      <c r="C53" s="30"/>
      <c r="D53" s="30"/>
      <c r="E53" s="2">
        <v>2018</v>
      </c>
      <c r="F53" s="31" t="s">
        <v>10</v>
      </c>
      <c r="G53" s="31"/>
      <c r="H53" s="31"/>
      <c r="I53" s="31"/>
      <c r="J53" s="31"/>
    </row>
    <row r="54" spans="1:10" ht="15.75" x14ac:dyDescent="0.25">
      <c r="A54" s="31"/>
      <c r="B54" s="30"/>
      <c r="C54" s="30"/>
      <c r="D54" s="30"/>
      <c r="E54" s="2">
        <v>2019</v>
      </c>
      <c r="F54" s="31" t="s">
        <v>10</v>
      </c>
      <c r="G54" s="31"/>
      <c r="H54" s="31"/>
      <c r="I54" s="31"/>
      <c r="J54" s="31"/>
    </row>
    <row r="55" spans="1:10" ht="24" customHeight="1" x14ac:dyDescent="0.25">
      <c r="A55" s="31" t="s">
        <v>24</v>
      </c>
      <c r="B55" s="30" t="s">
        <v>25</v>
      </c>
      <c r="C55" s="30" t="s">
        <v>9</v>
      </c>
      <c r="D55" s="30" t="s">
        <v>9</v>
      </c>
      <c r="E55" s="6">
        <v>2017</v>
      </c>
      <c r="F55" s="7">
        <f>SUM(G55:J55)</f>
        <v>7471.5</v>
      </c>
      <c r="G55" s="7"/>
      <c r="H55" s="7"/>
      <c r="I55" s="7">
        <v>7471.5</v>
      </c>
      <c r="J55" s="7"/>
    </row>
    <row r="56" spans="1:10" ht="24" customHeight="1" x14ac:dyDescent="0.25">
      <c r="A56" s="31"/>
      <c r="B56" s="30"/>
      <c r="C56" s="30"/>
      <c r="D56" s="30"/>
      <c r="E56" s="6">
        <v>2018</v>
      </c>
      <c r="F56" s="7">
        <f>SUM(G56:J56)</f>
        <v>7471.5</v>
      </c>
      <c r="G56" s="7"/>
      <c r="H56" s="7"/>
      <c r="I56" s="7">
        <v>7471.5</v>
      </c>
      <c r="J56" s="7"/>
    </row>
    <row r="57" spans="1:10" ht="24" customHeight="1" x14ac:dyDescent="0.25">
      <c r="A57" s="31"/>
      <c r="B57" s="30"/>
      <c r="C57" s="30"/>
      <c r="D57" s="30"/>
      <c r="E57" s="6">
        <v>2019</v>
      </c>
      <c r="F57" s="7">
        <f>SUM(G57:J57)</f>
        <v>7471.5</v>
      </c>
      <c r="G57" s="7"/>
      <c r="H57" s="7"/>
      <c r="I57" s="7">
        <v>7471.5</v>
      </c>
      <c r="J57" s="7"/>
    </row>
    <row r="58" spans="1:10" ht="15.75" x14ac:dyDescent="0.25">
      <c r="A58" s="3" t="s">
        <v>12</v>
      </c>
      <c r="B58" s="4"/>
      <c r="C58" s="4"/>
      <c r="D58" s="4"/>
      <c r="E58" s="4"/>
      <c r="F58" s="9">
        <f>SUM(F55:F57)</f>
        <v>22414.5</v>
      </c>
      <c r="G58" s="9">
        <f>SUM(G55:G57)</f>
        <v>0</v>
      </c>
      <c r="H58" s="9">
        <f>SUM(H55:H57)</f>
        <v>0</v>
      </c>
      <c r="I58" s="9">
        <f>SUM(I55:I57)</f>
        <v>22414.5</v>
      </c>
      <c r="J58" s="9">
        <f>SUM(J55:J57)</f>
        <v>0</v>
      </c>
    </row>
    <row r="59" spans="1:10" ht="24" customHeight="1" x14ac:dyDescent="0.25">
      <c r="A59" s="31" t="s">
        <v>26</v>
      </c>
      <c r="B59" s="30" t="s">
        <v>25</v>
      </c>
      <c r="C59" s="30" t="s">
        <v>9</v>
      </c>
      <c r="D59" s="30" t="s">
        <v>9</v>
      </c>
      <c r="E59" s="6">
        <v>2017</v>
      </c>
      <c r="F59" s="7">
        <f>SUM(G59:J59)</f>
        <v>305.10000000000002</v>
      </c>
      <c r="G59" s="7"/>
      <c r="H59" s="7"/>
      <c r="I59" s="7">
        <v>305.10000000000002</v>
      </c>
      <c r="J59" s="7"/>
    </row>
    <row r="60" spans="1:10" ht="24" customHeight="1" x14ac:dyDescent="0.25">
      <c r="A60" s="31"/>
      <c r="B60" s="30"/>
      <c r="C60" s="30"/>
      <c r="D60" s="30"/>
      <c r="E60" s="6">
        <v>2018</v>
      </c>
      <c r="F60" s="7">
        <f>SUM(G60:J60)</f>
        <v>230.4</v>
      </c>
      <c r="G60" s="7"/>
      <c r="H60" s="7"/>
      <c r="I60" s="7">
        <v>230.4</v>
      </c>
      <c r="J60" s="7"/>
    </row>
    <row r="61" spans="1:10" ht="24" customHeight="1" x14ac:dyDescent="0.25">
      <c r="A61" s="31"/>
      <c r="B61" s="30"/>
      <c r="C61" s="30"/>
      <c r="D61" s="30"/>
      <c r="E61" s="6">
        <v>2019</v>
      </c>
      <c r="F61" s="7">
        <f>SUM(G61:J61)</f>
        <v>155.69999999999999</v>
      </c>
      <c r="G61" s="7"/>
      <c r="H61" s="7"/>
      <c r="I61" s="7">
        <v>155.69999999999999</v>
      </c>
      <c r="J61" s="7"/>
    </row>
    <row r="62" spans="1:10" ht="15.75" x14ac:dyDescent="0.25">
      <c r="A62" s="3" t="s">
        <v>12</v>
      </c>
      <c r="B62" s="4"/>
      <c r="C62" s="4"/>
      <c r="D62" s="4"/>
      <c r="E62" s="4"/>
      <c r="F62" s="9">
        <f>SUM(F59:F61)</f>
        <v>691.2</v>
      </c>
      <c r="G62" s="9">
        <f>SUM(G59:G61)</f>
        <v>0</v>
      </c>
      <c r="H62" s="9">
        <f>SUM(H59:H61)</f>
        <v>0</v>
      </c>
      <c r="I62" s="9">
        <f>SUM(I59:I61)</f>
        <v>691.2</v>
      </c>
      <c r="J62" s="9">
        <f>SUM(J59:J61)</f>
        <v>0</v>
      </c>
    </row>
    <row r="63" spans="1:10" ht="24" customHeight="1" x14ac:dyDescent="0.25">
      <c r="A63" s="31" t="s">
        <v>27</v>
      </c>
      <c r="B63" s="30" t="s">
        <v>8</v>
      </c>
      <c r="C63" s="30" t="s">
        <v>9</v>
      </c>
      <c r="D63" s="30" t="s">
        <v>9</v>
      </c>
      <c r="E63" s="6">
        <v>2017</v>
      </c>
      <c r="F63" s="25" t="s">
        <v>10</v>
      </c>
      <c r="G63" s="26"/>
      <c r="H63" s="26"/>
      <c r="I63" s="26"/>
      <c r="J63" s="27"/>
    </row>
    <row r="64" spans="1:10" ht="24" customHeight="1" x14ac:dyDescent="0.25">
      <c r="A64" s="31"/>
      <c r="B64" s="30"/>
      <c r="C64" s="30"/>
      <c r="D64" s="30"/>
      <c r="E64" s="6">
        <v>2018</v>
      </c>
      <c r="F64" s="25" t="s">
        <v>10</v>
      </c>
      <c r="G64" s="26"/>
      <c r="H64" s="26"/>
      <c r="I64" s="26"/>
      <c r="J64" s="27"/>
    </row>
    <row r="65" spans="1:10" ht="24" customHeight="1" x14ac:dyDescent="0.25">
      <c r="A65" s="31"/>
      <c r="B65" s="30"/>
      <c r="C65" s="30"/>
      <c r="D65" s="30"/>
      <c r="E65" s="6">
        <v>2019</v>
      </c>
      <c r="F65" s="25" t="s">
        <v>10</v>
      </c>
      <c r="G65" s="26"/>
      <c r="H65" s="26"/>
      <c r="I65" s="26"/>
      <c r="J65" s="27"/>
    </row>
    <row r="66" spans="1:10" ht="15.75" x14ac:dyDescent="0.25">
      <c r="A66" s="31" t="s">
        <v>28</v>
      </c>
      <c r="B66" s="30"/>
      <c r="C66" s="31"/>
      <c r="D66" s="31"/>
      <c r="E66" s="2">
        <v>2017</v>
      </c>
      <c r="F66" s="10">
        <f>SUM(G66:J66)</f>
        <v>7776.6</v>
      </c>
      <c r="G66" s="10">
        <f>G55+G59</f>
        <v>0</v>
      </c>
      <c r="H66" s="10">
        <f t="shared" ref="H66:J66" si="9">H55+H59</f>
        <v>0</v>
      </c>
      <c r="I66" s="10">
        <f t="shared" si="9"/>
        <v>7776.6</v>
      </c>
      <c r="J66" s="10">
        <f t="shared" si="9"/>
        <v>0</v>
      </c>
    </row>
    <row r="67" spans="1:10" ht="15.75" x14ac:dyDescent="0.25">
      <c r="A67" s="31"/>
      <c r="B67" s="30"/>
      <c r="C67" s="31"/>
      <c r="D67" s="31"/>
      <c r="E67" s="2">
        <v>2018</v>
      </c>
      <c r="F67" s="10">
        <f t="shared" ref="F67:F68" si="10">SUM(G67:J67)</f>
        <v>7701.9</v>
      </c>
      <c r="G67" s="10">
        <f t="shared" ref="G67:J67" si="11">G56+G60</f>
        <v>0</v>
      </c>
      <c r="H67" s="10">
        <f t="shared" si="11"/>
        <v>0</v>
      </c>
      <c r="I67" s="10">
        <f t="shared" si="11"/>
        <v>7701.9</v>
      </c>
      <c r="J67" s="10">
        <f t="shared" si="11"/>
        <v>0</v>
      </c>
    </row>
    <row r="68" spans="1:10" ht="15.75" x14ac:dyDescent="0.25">
      <c r="A68" s="31"/>
      <c r="B68" s="30"/>
      <c r="C68" s="31"/>
      <c r="D68" s="31"/>
      <c r="E68" s="2">
        <v>2019</v>
      </c>
      <c r="F68" s="10">
        <f t="shared" si="10"/>
        <v>7627.2</v>
      </c>
      <c r="G68" s="10">
        <f t="shared" ref="G68:J68" si="12">G57+G61</f>
        <v>0</v>
      </c>
      <c r="H68" s="10">
        <f t="shared" si="12"/>
        <v>0</v>
      </c>
      <c r="I68" s="10">
        <f t="shared" si="12"/>
        <v>7627.2</v>
      </c>
      <c r="J68" s="10">
        <f t="shared" si="12"/>
        <v>0</v>
      </c>
    </row>
    <row r="69" spans="1:10" ht="15.75" x14ac:dyDescent="0.25">
      <c r="A69" s="3" t="s">
        <v>29</v>
      </c>
      <c r="B69" s="4"/>
      <c r="C69" s="3"/>
      <c r="D69" s="3"/>
      <c r="E69" s="4"/>
      <c r="F69" s="9">
        <f>SUM(F66:F68)</f>
        <v>23105.7</v>
      </c>
      <c r="G69" s="9">
        <f t="shared" ref="G69:J69" si="13">SUM(G66:G68)</f>
        <v>0</v>
      </c>
      <c r="H69" s="9">
        <f t="shared" si="13"/>
        <v>0</v>
      </c>
      <c r="I69" s="9">
        <f t="shared" si="13"/>
        <v>23105.7</v>
      </c>
      <c r="J69" s="9">
        <f t="shared" si="13"/>
        <v>0</v>
      </c>
    </row>
    <row r="70" spans="1:10" ht="15.75" x14ac:dyDescent="0.25">
      <c r="A70" s="30" t="s">
        <v>30</v>
      </c>
      <c r="B70" s="30"/>
      <c r="C70" s="30"/>
      <c r="D70" s="30"/>
      <c r="E70" s="30"/>
      <c r="F70" s="30"/>
      <c r="G70" s="30"/>
      <c r="H70" s="30"/>
      <c r="I70" s="30"/>
      <c r="J70" s="30"/>
    </row>
    <row r="71" spans="1:10" ht="24" customHeight="1" x14ac:dyDescent="0.25">
      <c r="A71" s="31" t="s">
        <v>31</v>
      </c>
      <c r="B71" s="30" t="s">
        <v>8</v>
      </c>
      <c r="C71" s="30" t="s">
        <v>9</v>
      </c>
      <c r="D71" s="30" t="s">
        <v>9</v>
      </c>
      <c r="E71" s="2">
        <v>2017</v>
      </c>
      <c r="F71" s="10">
        <f>SUM(G71:J71)</f>
        <v>19260</v>
      </c>
      <c r="G71" s="10"/>
      <c r="H71" s="10"/>
      <c r="I71" s="10">
        <v>19260</v>
      </c>
      <c r="J71" s="10"/>
    </row>
    <row r="72" spans="1:10" ht="24" customHeight="1" x14ac:dyDescent="0.25">
      <c r="A72" s="31"/>
      <c r="B72" s="30"/>
      <c r="C72" s="30"/>
      <c r="D72" s="30"/>
      <c r="E72" s="2">
        <v>2018</v>
      </c>
      <c r="F72" s="10">
        <f t="shared" ref="F72:F73" si="14">SUM(G72:J72)</f>
        <v>19260</v>
      </c>
      <c r="G72" s="10"/>
      <c r="H72" s="10"/>
      <c r="I72" s="10">
        <v>19260</v>
      </c>
      <c r="J72" s="10"/>
    </row>
    <row r="73" spans="1:10" ht="24" customHeight="1" x14ac:dyDescent="0.25">
      <c r="A73" s="31"/>
      <c r="B73" s="30"/>
      <c r="C73" s="30"/>
      <c r="D73" s="30"/>
      <c r="E73" s="2">
        <v>2019</v>
      </c>
      <c r="F73" s="10">
        <f t="shared" si="14"/>
        <v>19260</v>
      </c>
      <c r="G73" s="10"/>
      <c r="H73" s="10"/>
      <c r="I73" s="10">
        <v>19260</v>
      </c>
      <c r="J73" s="10"/>
    </row>
    <row r="74" spans="1:10" ht="15.75" x14ac:dyDescent="0.25">
      <c r="A74" s="3" t="s">
        <v>12</v>
      </c>
      <c r="B74" s="4"/>
      <c r="C74" s="4"/>
      <c r="D74" s="4"/>
      <c r="E74" s="4"/>
      <c r="F74" s="9">
        <f>SUM(F71:F73)</f>
        <v>57780</v>
      </c>
      <c r="G74" s="9">
        <f t="shared" ref="G74:J74" si="15">SUM(G71:G73)</f>
        <v>0</v>
      </c>
      <c r="H74" s="9">
        <f t="shared" si="15"/>
        <v>0</v>
      </c>
      <c r="I74" s="9">
        <f t="shared" si="15"/>
        <v>57780</v>
      </c>
      <c r="J74" s="9">
        <f t="shared" si="15"/>
        <v>0</v>
      </c>
    </row>
    <row r="75" spans="1:10" ht="15.75" x14ac:dyDescent="0.25">
      <c r="A75" s="31" t="s">
        <v>32</v>
      </c>
      <c r="B75" s="30" t="s">
        <v>8</v>
      </c>
      <c r="C75" s="30" t="s">
        <v>9</v>
      </c>
      <c r="D75" s="30" t="s">
        <v>9</v>
      </c>
      <c r="E75" s="2">
        <v>2017</v>
      </c>
      <c r="F75" s="10">
        <f>SUM(G75:J75)</f>
        <v>74693.2</v>
      </c>
      <c r="G75" s="10"/>
      <c r="H75" s="10">
        <v>74693.2</v>
      </c>
      <c r="I75" s="10"/>
      <c r="J75" s="10"/>
    </row>
    <row r="76" spans="1:10" ht="15.75" x14ac:dyDescent="0.25">
      <c r="A76" s="31"/>
      <c r="B76" s="30"/>
      <c r="C76" s="30"/>
      <c r="D76" s="30"/>
      <c r="E76" s="2">
        <v>2018</v>
      </c>
      <c r="F76" s="10">
        <f t="shared" ref="F76:F77" si="16">SUM(G76:J76)</f>
        <v>78466.7</v>
      </c>
      <c r="G76" s="10"/>
      <c r="H76" s="10">
        <v>78466.7</v>
      </c>
      <c r="I76" s="10"/>
      <c r="J76" s="10"/>
    </row>
    <row r="77" spans="1:10" ht="15.75" x14ac:dyDescent="0.25">
      <c r="A77" s="31"/>
      <c r="B77" s="30"/>
      <c r="C77" s="30"/>
      <c r="D77" s="30"/>
      <c r="E77" s="2">
        <v>2019</v>
      </c>
      <c r="F77" s="10">
        <f t="shared" si="16"/>
        <v>82485.399999999994</v>
      </c>
      <c r="G77" s="10"/>
      <c r="H77" s="10">
        <v>82485.399999999994</v>
      </c>
      <c r="I77" s="10"/>
      <c r="J77" s="10"/>
    </row>
    <row r="78" spans="1:10" ht="15.75" x14ac:dyDescent="0.25">
      <c r="A78" s="3" t="s">
        <v>12</v>
      </c>
      <c r="B78" s="4"/>
      <c r="C78" s="4"/>
      <c r="D78" s="4"/>
      <c r="E78" s="4"/>
      <c r="F78" s="9">
        <f>SUM(F75:F77)</f>
        <v>235645.3</v>
      </c>
      <c r="G78" s="9">
        <f t="shared" ref="G78:J78" si="17">SUM(G75:G77)</f>
        <v>0</v>
      </c>
      <c r="H78" s="9">
        <f t="shared" si="17"/>
        <v>235645.3</v>
      </c>
      <c r="I78" s="9">
        <f t="shared" si="17"/>
        <v>0</v>
      </c>
      <c r="J78" s="9">
        <f t="shared" si="17"/>
        <v>0</v>
      </c>
    </row>
    <row r="79" spans="1:10" ht="24" customHeight="1" x14ac:dyDescent="0.25">
      <c r="A79" s="31" t="s">
        <v>33</v>
      </c>
      <c r="B79" s="30" t="s">
        <v>8</v>
      </c>
      <c r="C79" s="30" t="s">
        <v>9</v>
      </c>
      <c r="D79" s="30" t="s">
        <v>9</v>
      </c>
      <c r="E79" s="2">
        <v>2017</v>
      </c>
      <c r="F79" s="10">
        <f>SUM(G79:J79)</f>
        <v>14286.999999999998</v>
      </c>
      <c r="G79" s="10"/>
      <c r="H79" s="10"/>
      <c r="I79" s="10">
        <f>19933.1-5646.1</f>
        <v>14286.999999999998</v>
      </c>
      <c r="J79" s="10"/>
    </row>
    <row r="80" spans="1:10" ht="24" customHeight="1" x14ac:dyDescent="0.25">
      <c r="A80" s="31"/>
      <c r="B80" s="30"/>
      <c r="C80" s="30"/>
      <c r="D80" s="30"/>
      <c r="E80" s="2">
        <v>2018</v>
      </c>
      <c r="F80" s="10">
        <f t="shared" ref="F80:F81" si="18">SUM(G80:J80)</f>
        <v>19933.099999999999</v>
      </c>
      <c r="G80" s="10"/>
      <c r="H80" s="10"/>
      <c r="I80" s="10">
        <v>19933.099999999999</v>
      </c>
      <c r="J80" s="10"/>
    </row>
    <row r="81" spans="1:10" ht="24" customHeight="1" x14ac:dyDescent="0.25">
      <c r="A81" s="31"/>
      <c r="B81" s="30"/>
      <c r="C81" s="30"/>
      <c r="D81" s="30"/>
      <c r="E81" s="2">
        <v>2019</v>
      </c>
      <c r="F81" s="10">
        <f t="shared" si="18"/>
        <v>19933.099999999999</v>
      </c>
      <c r="G81" s="10"/>
      <c r="H81" s="10"/>
      <c r="I81" s="10">
        <v>19933.099999999999</v>
      </c>
      <c r="J81" s="10"/>
    </row>
    <row r="82" spans="1:10" ht="15.75" x14ac:dyDescent="0.25">
      <c r="A82" s="3" t="s">
        <v>12</v>
      </c>
      <c r="B82" s="4"/>
      <c r="C82" s="4"/>
      <c r="D82" s="4"/>
      <c r="E82" s="4"/>
      <c r="F82" s="9">
        <f>SUM(F79:F81)</f>
        <v>54153.2</v>
      </c>
      <c r="G82" s="9">
        <f t="shared" ref="G82:J82" si="19">SUM(G79:G81)</f>
        <v>0</v>
      </c>
      <c r="H82" s="9">
        <f t="shared" si="19"/>
        <v>0</v>
      </c>
      <c r="I82" s="9">
        <f t="shared" si="19"/>
        <v>54153.2</v>
      </c>
      <c r="J82" s="9">
        <f t="shared" si="19"/>
        <v>0</v>
      </c>
    </row>
    <row r="83" spans="1:10" ht="31.5" customHeight="1" x14ac:dyDescent="0.25">
      <c r="A83" s="31" t="s">
        <v>34</v>
      </c>
      <c r="B83" s="30" t="s">
        <v>8</v>
      </c>
      <c r="C83" s="30" t="s">
        <v>9</v>
      </c>
      <c r="D83" s="30" t="s">
        <v>9</v>
      </c>
      <c r="E83" s="2">
        <v>2017</v>
      </c>
      <c r="F83" s="10">
        <f>SUM(G83:J83)</f>
        <v>5569.2999999999993</v>
      </c>
      <c r="G83" s="10"/>
      <c r="H83" s="10"/>
      <c r="I83" s="10">
        <f>3440.6+368.2+1760.5</f>
        <v>5569.2999999999993</v>
      </c>
      <c r="J83" s="10"/>
    </row>
    <row r="84" spans="1:10" ht="31.5" customHeight="1" x14ac:dyDescent="0.25">
      <c r="A84" s="31"/>
      <c r="B84" s="30"/>
      <c r="C84" s="30"/>
      <c r="D84" s="30"/>
      <c r="E84" s="2">
        <v>2018</v>
      </c>
      <c r="F84" s="10">
        <f t="shared" ref="F84:F85" si="20">SUM(G84:J84)</f>
        <v>3569.6</v>
      </c>
      <c r="G84" s="10"/>
      <c r="H84" s="10"/>
      <c r="I84" s="10">
        <v>3569.6</v>
      </c>
      <c r="J84" s="10"/>
    </row>
    <row r="85" spans="1:10" ht="31.5" customHeight="1" x14ac:dyDescent="0.25">
      <c r="A85" s="31"/>
      <c r="B85" s="30"/>
      <c r="C85" s="30"/>
      <c r="D85" s="30"/>
      <c r="E85" s="2">
        <v>2019</v>
      </c>
      <c r="F85" s="10">
        <f t="shared" si="20"/>
        <v>3840.1</v>
      </c>
      <c r="G85" s="10"/>
      <c r="H85" s="10"/>
      <c r="I85" s="10">
        <v>3840.1</v>
      </c>
      <c r="J85" s="10"/>
    </row>
    <row r="86" spans="1:10" ht="15.75" x14ac:dyDescent="0.25">
      <c r="A86" s="3" t="s">
        <v>12</v>
      </c>
      <c r="B86" s="4"/>
      <c r="C86" s="4"/>
      <c r="D86" s="4"/>
      <c r="E86" s="4"/>
      <c r="F86" s="9">
        <f>SUM(F83:F85)</f>
        <v>12979</v>
      </c>
      <c r="G86" s="9">
        <f t="shared" ref="G86:J86" si="21">SUM(G83:G85)</f>
        <v>0</v>
      </c>
      <c r="H86" s="9">
        <f t="shared" si="21"/>
        <v>0</v>
      </c>
      <c r="I86" s="9">
        <f t="shared" si="21"/>
        <v>12979</v>
      </c>
      <c r="J86" s="9">
        <f t="shared" si="21"/>
        <v>0</v>
      </c>
    </row>
    <row r="87" spans="1:10" ht="15.75" x14ac:dyDescent="0.25">
      <c r="A87" s="31" t="s">
        <v>46</v>
      </c>
      <c r="B87" s="30" t="s">
        <v>8</v>
      </c>
      <c r="C87" s="30" t="s">
        <v>9</v>
      </c>
      <c r="D87" s="30" t="s">
        <v>9</v>
      </c>
      <c r="E87" s="2">
        <v>2017</v>
      </c>
      <c r="F87" s="10">
        <f>SUM(G87:J87)</f>
        <v>2400</v>
      </c>
      <c r="G87" s="10"/>
      <c r="H87" s="10">
        <v>2400</v>
      </c>
      <c r="I87" s="10"/>
      <c r="J87" s="10"/>
    </row>
    <row r="88" spans="1:10" ht="15.75" x14ac:dyDescent="0.25">
      <c r="A88" s="31"/>
      <c r="B88" s="30"/>
      <c r="C88" s="30"/>
      <c r="D88" s="30"/>
      <c r="E88" s="2">
        <v>2018</v>
      </c>
      <c r="F88" s="10">
        <f t="shared" ref="F88:F89" si="22">SUM(G88:J88)</f>
        <v>0</v>
      </c>
      <c r="G88" s="10"/>
      <c r="H88" s="10"/>
      <c r="I88" s="10"/>
      <c r="J88" s="10"/>
    </row>
    <row r="89" spans="1:10" ht="15.75" x14ac:dyDescent="0.25">
      <c r="A89" s="31"/>
      <c r="B89" s="30"/>
      <c r="C89" s="30"/>
      <c r="D89" s="30"/>
      <c r="E89" s="2">
        <v>2019</v>
      </c>
      <c r="F89" s="10">
        <f t="shared" si="22"/>
        <v>0</v>
      </c>
      <c r="G89" s="10"/>
      <c r="H89" s="10"/>
      <c r="I89" s="10"/>
      <c r="J89" s="10"/>
    </row>
    <row r="90" spans="1:10" ht="15.75" x14ac:dyDescent="0.25">
      <c r="A90" s="3" t="s">
        <v>12</v>
      </c>
      <c r="B90" s="4"/>
      <c r="C90" s="4"/>
      <c r="D90" s="4"/>
      <c r="E90" s="4"/>
      <c r="F90" s="9">
        <f>SUM(F87:F89)</f>
        <v>2400</v>
      </c>
      <c r="G90" s="9">
        <f t="shared" ref="G90" si="23">SUM(G87:G89)</f>
        <v>0</v>
      </c>
      <c r="H90" s="9">
        <f t="shared" ref="H90" si="24">SUM(H87:H89)</f>
        <v>2400</v>
      </c>
      <c r="I90" s="9">
        <f t="shared" ref="I90" si="25">SUM(I87:I89)</f>
        <v>0</v>
      </c>
      <c r="J90" s="9">
        <f t="shared" ref="J90" si="26">SUM(J87:J89)</f>
        <v>0</v>
      </c>
    </row>
    <row r="91" spans="1:10" ht="24" customHeight="1" x14ac:dyDescent="0.25">
      <c r="A91" s="31" t="s">
        <v>47</v>
      </c>
      <c r="B91" s="30" t="s">
        <v>8</v>
      </c>
      <c r="C91" s="30" t="s">
        <v>9</v>
      </c>
      <c r="D91" s="30" t="s">
        <v>9</v>
      </c>
      <c r="E91" s="2">
        <v>2017</v>
      </c>
      <c r="F91" s="10">
        <f>SUM(G91:J91)</f>
        <v>10000</v>
      </c>
      <c r="G91" s="10"/>
      <c r="H91" s="10">
        <v>10000</v>
      </c>
      <c r="I91" s="10"/>
      <c r="J91" s="10"/>
    </row>
    <row r="92" spans="1:10" ht="24" customHeight="1" x14ac:dyDescent="0.25">
      <c r="A92" s="31"/>
      <c r="B92" s="30"/>
      <c r="C92" s="30"/>
      <c r="D92" s="30"/>
      <c r="E92" s="2">
        <v>2018</v>
      </c>
      <c r="F92" s="10">
        <f t="shared" ref="F92:F93" si="27">SUM(G92:J92)</f>
        <v>0</v>
      </c>
      <c r="G92" s="10"/>
      <c r="H92" s="10"/>
      <c r="I92" s="10"/>
      <c r="J92" s="10"/>
    </row>
    <row r="93" spans="1:10" ht="24" customHeight="1" x14ac:dyDescent="0.25">
      <c r="A93" s="31"/>
      <c r="B93" s="30"/>
      <c r="C93" s="30"/>
      <c r="D93" s="30"/>
      <c r="E93" s="2">
        <v>2019</v>
      </c>
      <c r="F93" s="10">
        <f t="shared" si="27"/>
        <v>0</v>
      </c>
      <c r="G93" s="10"/>
      <c r="H93" s="10"/>
      <c r="I93" s="10"/>
      <c r="J93" s="10"/>
    </row>
    <row r="94" spans="1:10" ht="15.75" x14ac:dyDescent="0.25">
      <c r="A94" s="3" t="s">
        <v>12</v>
      </c>
      <c r="B94" s="4"/>
      <c r="C94" s="4"/>
      <c r="D94" s="4"/>
      <c r="E94" s="4"/>
      <c r="F94" s="9">
        <f>SUM(F91:F93)</f>
        <v>10000</v>
      </c>
      <c r="G94" s="9">
        <f t="shared" ref="G94" si="28">SUM(G91:G93)</f>
        <v>0</v>
      </c>
      <c r="H94" s="9">
        <f t="shared" ref="H94" si="29">SUM(H91:H93)</f>
        <v>10000</v>
      </c>
      <c r="I94" s="9">
        <f t="shared" ref="I94" si="30">SUM(I91:I93)</f>
        <v>0</v>
      </c>
      <c r="J94" s="9">
        <f t="shared" ref="J94" si="31">SUM(J91:J93)</f>
        <v>0</v>
      </c>
    </row>
    <row r="95" spans="1:10" ht="15.75" x14ac:dyDescent="0.25">
      <c r="A95" s="31" t="s">
        <v>35</v>
      </c>
      <c r="B95" s="30"/>
      <c r="C95" s="30"/>
      <c r="D95" s="30"/>
      <c r="E95" s="2">
        <v>2017</v>
      </c>
      <c r="F95" s="10">
        <f>SUM(G95:J95)</f>
        <v>126209.5</v>
      </c>
      <c r="G95" s="10">
        <f>G71+G75+G79+G83+G87+G91</f>
        <v>0</v>
      </c>
      <c r="H95" s="10">
        <f t="shared" ref="H95:J95" si="32">H71+H75+H79+H83+H87+H91</f>
        <v>87093.2</v>
      </c>
      <c r="I95" s="10">
        <f t="shared" si="32"/>
        <v>39116.300000000003</v>
      </c>
      <c r="J95" s="10">
        <f t="shared" si="32"/>
        <v>0</v>
      </c>
    </row>
    <row r="96" spans="1:10" ht="15.75" x14ac:dyDescent="0.25">
      <c r="A96" s="31"/>
      <c r="B96" s="30"/>
      <c r="C96" s="30"/>
      <c r="D96" s="30"/>
      <c r="E96" s="2">
        <v>2018</v>
      </c>
      <c r="F96" s="10">
        <f t="shared" ref="F96:F97" si="33">SUM(G96:J96)</f>
        <v>121229.4</v>
      </c>
      <c r="G96" s="10">
        <f t="shared" ref="G96:J96" si="34">G72+G76+G80+G84+G88+G92</f>
        <v>0</v>
      </c>
      <c r="H96" s="10">
        <f t="shared" si="34"/>
        <v>78466.7</v>
      </c>
      <c r="I96" s="10">
        <f t="shared" si="34"/>
        <v>42762.7</v>
      </c>
      <c r="J96" s="10">
        <f t="shared" si="34"/>
        <v>0</v>
      </c>
    </row>
    <row r="97" spans="1:10" ht="15.75" x14ac:dyDescent="0.25">
      <c r="A97" s="31"/>
      <c r="B97" s="30"/>
      <c r="C97" s="30"/>
      <c r="D97" s="30"/>
      <c r="E97" s="2">
        <v>2019</v>
      </c>
      <c r="F97" s="10">
        <f t="shared" si="33"/>
        <v>125518.59999999999</v>
      </c>
      <c r="G97" s="10">
        <f t="shared" ref="G97:J97" si="35">G73+G77+G81+G85+G89+G93</f>
        <v>0</v>
      </c>
      <c r="H97" s="10">
        <f t="shared" si="35"/>
        <v>82485.399999999994</v>
      </c>
      <c r="I97" s="10">
        <f t="shared" si="35"/>
        <v>43033.2</v>
      </c>
      <c r="J97" s="10">
        <f t="shared" si="35"/>
        <v>0</v>
      </c>
    </row>
    <row r="98" spans="1:10" ht="15.75" x14ac:dyDescent="0.25">
      <c r="A98" s="3" t="s">
        <v>36</v>
      </c>
      <c r="B98" s="4"/>
      <c r="C98" s="3"/>
      <c r="D98" s="3"/>
      <c r="E98" s="4"/>
      <c r="F98" s="9">
        <f>SUM(F95:F97)</f>
        <v>372957.5</v>
      </c>
      <c r="G98" s="9">
        <f t="shared" ref="G98:J98" si="36">SUM(G95:G97)</f>
        <v>0</v>
      </c>
      <c r="H98" s="9">
        <f t="shared" si="36"/>
        <v>248045.3</v>
      </c>
      <c r="I98" s="9">
        <f t="shared" si="36"/>
        <v>124912.2</v>
      </c>
      <c r="J98" s="9">
        <f t="shared" si="36"/>
        <v>0</v>
      </c>
    </row>
    <row r="99" spans="1:10" ht="15.75" x14ac:dyDescent="0.25">
      <c r="A99" s="31" t="s">
        <v>37</v>
      </c>
      <c r="B99" s="30"/>
      <c r="C99" s="30"/>
      <c r="D99" s="30"/>
      <c r="E99" s="2">
        <v>2017</v>
      </c>
      <c r="F99" s="10">
        <f>SUM(G99:J99)</f>
        <v>149177.5</v>
      </c>
      <c r="G99" s="10">
        <f>G47+G66+G95</f>
        <v>0</v>
      </c>
      <c r="H99" s="10">
        <f t="shared" ref="H99:J99" si="37">H47+H66+H95</f>
        <v>87207.5</v>
      </c>
      <c r="I99" s="10">
        <f t="shared" si="37"/>
        <v>59169.9</v>
      </c>
      <c r="J99" s="10">
        <f t="shared" si="37"/>
        <v>2800.1</v>
      </c>
    </row>
    <row r="100" spans="1:10" ht="15.75" x14ac:dyDescent="0.25">
      <c r="A100" s="31"/>
      <c r="B100" s="30"/>
      <c r="C100" s="30"/>
      <c r="D100" s="30"/>
      <c r="E100" s="2">
        <v>2018</v>
      </c>
      <c r="F100" s="10">
        <f t="shared" ref="F100:F101" si="38">SUM(G100:J100)</f>
        <v>140459.9</v>
      </c>
      <c r="G100" s="10">
        <f t="shared" ref="G100:J100" si="39">G48+G67+G96</f>
        <v>0</v>
      </c>
      <c r="H100" s="10">
        <f t="shared" si="39"/>
        <v>78479.7</v>
      </c>
      <c r="I100" s="10">
        <f t="shared" si="39"/>
        <v>61980.2</v>
      </c>
      <c r="J100" s="10">
        <f t="shared" si="39"/>
        <v>0</v>
      </c>
    </row>
    <row r="101" spans="1:10" ht="15.75" x14ac:dyDescent="0.25">
      <c r="A101" s="31"/>
      <c r="B101" s="30"/>
      <c r="C101" s="30"/>
      <c r="D101" s="30"/>
      <c r="E101" s="2">
        <v>2019</v>
      </c>
      <c r="F101" s="10">
        <f t="shared" si="38"/>
        <v>144024.29999999999</v>
      </c>
      <c r="G101" s="10">
        <f t="shared" ref="G101:J101" si="40">G49+G68+G97</f>
        <v>0</v>
      </c>
      <c r="H101" s="10">
        <f t="shared" si="40"/>
        <v>82498.399999999994</v>
      </c>
      <c r="I101" s="10">
        <f t="shared" si="40"/>
        <v>61525.899999999994</v>
      </c>
      <c r="J101" s="10">
        <f t="shared" si="40"/>
        <v>0</v>
      </c>
    </row>
    <row r="102" spans="1:10" ht="15.75" x14ac:dyDescent="0.25">
      <c r="A102" s="3" t="s">
        <v>37</v>
      </c>
      <c r="B102" s="4"/>
      <c r="C102" s="3"/>
      <c r="D102" s="3"/>
      <c r="E102" s="4"/>
      <c r="F102" s="9">
        <f>SUM(F99:F101)</f>
        <v>433661.7</v>
      </c>
      <c r="G102" s="9">
        <f t="shared" ref="G102:J102" si="41">SUM(G99:G101)</f>
        <v>0</v>
      </c>
      <c r="H102" s="9">
        <f t="shared" si="41"/>
        <v>248185.60000000001</v>
      </c>
      <c r="I102" s="9">
        <f t="shared" si="41"/>
        <v>182676</v>
      </c>
      <c r="J102" s="9">
        <f t="shared" si="41"/>
        <v>2800.1</v>
      </c>
    </row>
  </sheetData>
  <mergeCells count="121">
    <mergeCell ref="A4:J4"/>
    <mergeCell ref="A3:J3"/>
    <mergeCell ref="A87:A89"/>
    <mergeCell ref="B87:B89"/>
    <mergeCell ref="C87:C89"/>
    <mergeCell ref="D87:D89"/>
    <mergeCell ref="A43:A45"/>
    <mergeCell ref="B43:B45"/>
    <mergeCell ref="C43:C45"/>
    <mergeCell ref="D43:D45"/>
    <mergeCell ref="F11:J11"/>
    <mergeCell ref="A70:J70"/>
    <mergeCell ref="A71:A73"/>
    <mergeCell ref="B71:B73"/>
    <mergeCell ref="C71:C73"/>
    <mergeCell ref="D71:D73"/>
    <mergeCell ref="A75:A77"/>
    <mergeCell ref="B75:B77"/>
    <mergeCell ref="C75:C77"/>
    <mergeCell ref="D75:D77"/>
    <mergeCell ref="A66:A68"/>
    <mergeCell ref="B66:B68"/>
    <mergeCell ref="C66:C68"/>
    <mergeCell ref="D66:D68"/>
    <mergeCell ref="A95:A97"/>
    <mergeCell ref="B95:B97"/>
    <mergeCell ref="C95:C97"/>
    <mergeCell ref="D95:D97"/>
    <mergeCell ref="A99:A101"/>
    <mergeCell ref="B99:B101"/>
    <mergeCell ref="C99:C101"/>
    <mergeCell ref="D99:D101"/>
    <mergeCell ref="A79:A81"/>
    <mergeCell ref="B79:B81"/>
    <mergeCell ref="C79:C81"/>
    <mergeCell ref="D79:D81"/>
    <mergeCell ref="A83:A85"/>
    <mergeCell ref="B83:B85"/>
    <mergeCell ref="C83:C85"/>
    <mergeCell ref="D83:D85"/>
    <mergeCell ref="A91:A93"/>
    <mergeCell ref="B91:B93"/>
    <mergeCell ref="C91:C93"/>
    <mergeCell ref="D91:D93"/>
    <mergeCell ref="F65:J65"/>
    <mergeCell ref="F64:J64"/>
    <mergeCell ref="F63:J63"/>
    <mergeCell ref="A59:A61"/>
    <mergeCell ref="B59:B61"/>
    <mergeCell ref="C59:C61"/>
    <mergeCell ref="D59:D61"/>
    <mergeCell ref="A63:A65"/>
    <mergeCell ref="B63:B65"/>
    <mergeCell ref="C63:C65"/>
    <mergeCell ref="D63:D65"/>
    <mergeCell ref="F53:J53"/>
    <mergeCell ref="F54:J54"/>
    <mergeCell ref="A55:A57"/>
    <mergeCell ref="B55:B57"/>
    <mergeCell ref="C55:C57"/>
    <mergeCell ref="D55:D57"/>
    <mergeCell ref="A47:A49"/>
    <mergeCell ref="B47:B49"/>
    <mergeCell ref="C47:C49"/>
    <mergeCell ref="D47:D49"/>
    <mergeCell ref="A51:J51"/>
    <mergeCell ref="A52:A54"/>
    <mergeCell ref="B52:B54"/>
    <mergeCell ref="C52:C54"/>
    <mergeCell ref="D52:D54"/>
    <mergeCell ref="F52:J52"/>
    <mergeCell ref="A40:A42"/>
    <mergeCell ref="B40:B42"/>
    <mergeCell ref="C40:C42"/>
    <mergeCell ref="D40:D42"/>
    <mergeCell ref="F40:J40"/>
    <mergeCell ref="F41:J41"/>
    <mergeCell ref="F42:J42"/>
    <mergeCell ref="A37:A39"/>
    <mergeCell ref="B37:B39"/>
    <mergeCell ref="C37:C39"/>
    <mergeCell ref="D37:D39"/>
    <mergeCell ref="F37:J37"/>
    <mergeCell ref="F38:J38"/>
    <mergeCell ref="F39:J39"/>
    <mergeCell ref="A33:A35"/>
    <mergeCell ref="B33:B35"/>
    <mergeCell ref="C33:C35"/>
    <mergeCell ref="D33:D35"/>
    <mergeCell ref="A21:A23"/>
    <mergeCell ref="B21:B23"/>
    <mergeCell ref="C21:C23"/>
    <mergeCell ref="D21:D23"/>
    <mergeCell ref="A25:A27"/>
    <mergeCell ref="B25:B27"/>
    <mergeCell ref="C25:C27"/>
    <mergeCell ref="D25:D27"/>
    <mergeCell ref="A17:A19"/>
    <mergeCell ref="B17:B19"/>
    <mergeCell ref="C17:C19"/>
    <mergeCell ref="D17:D19"/>
    <mergeCell ref="A10:A12"/>
    <mergeCell ref="B10:B12"/>
    <mergeCell ref="C10:C12"/>
    <mergeCell ref="D10:D12"/>
    <mergeCell ref="A29:A31"/>
    <mergeCell ref="B29:B31"/>
    <mergeCell ref="C29:C31"/>
    <mergeCell ref="D29:D31"/>
    <mergeCell ref="F10:J10"/>
    <mergeCell ref="F12:J12"/>
    <mergeCell ref="A6:A7"/>
    <mergeCell ref="B6:B7"/>
    <mergeCell ref="C6:D6"/>
    <mergeCell ref="E6:E7"/>
    <mergeCell ref="F6:J6"/>
    <mergeCell ref="A9:J9"/>
    <mergeCell ref="A13:A15"/>
    <mergeCell ref="B13:B15"/>
    <mergeCell ref="C13:C15"/>
    <mergeCell ref="D13:D15"/>
  </mergeCells>
  <printOptions horizontalCentered="1"/>
  <pageMargins left="0.27559055118110237" right="0.27559055118110237" top="0.78740157480314965" bottom="0.39370078740157483" header="0.31496062992125984" footer="0.31496062992125984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opLeftCell="A25" workbookViewId="0">
      <selection activeCell="J38" sqref="J38"/>
    </sheetView>
  </sheetViews>
  <sheetFormatPr defaultRowHeight="15" x14ac:dyDescent="0.25"/>
  <cols>
    <col min="1" max="1" width="5" style="15" bestFit="1" customWidth="1"/>
    <col min="2" max="2" width="50.7109375" style="1" customWidth="1"/>
    <col min="3" max="3" width="15.7109375" style="1" customWidth="1"/>
    <col min="4" max="4" width="35.7109375" style="1" customWidth="1"/>
    <col min="5" max="5" width="7.85546875" style="1" customWidth="1"/>
    <col min="6" max="10" width="10.28515625" style="1" customWidth="1"/>
    <col min="11" max="16384" width="9.140625" style="1"/>
  </cols>
  <sheetData>
    <row r="1" spans="1:10" ht="18.75" x14ac:dyDescent="0.25">
      <c r="J1" s="13" t="s">
        <v>51</v>
      </c>
    </row>
    <row r="2" spans="1:10" ht="18.75" x14ac:dyDescent="0.25">
      <c r="A2" s="16"/>
      <c r="B2" s="14"/>
    </row>
    <row r="3" spans="1:10" ht="18.75" x14ac:dyDescent="0.25">
      <c r="A3" s="34" t="s">
        <v>52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8.75" x14ac:dyDescent="0.25">
      <c r="A4" s="34" t="s">
        <v>53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8.75" x14ac:dyDescent="0.25">
      <c r="A5" s="34" t="s">
        <v>54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18.75" x14ac:dyDescent="0.25">
      <c r="A6" s="16"/>
    </row>
    <row r="7" spans="1:10" ht="15.75" x14ac:dyDescent="0.25">
      <c r="A7" s="33" t="s">
        <v>55</v>
      </c>
      <c r="B7" s="30" t="s">
        <v>56</v>
      </c>
      <c r="C7" s="30" t="s">
        <v>1</v>
      </c>
      <c r="D7" s="30" t="s">
        <v>57</v>
      </c>
      <c r="E7" s="30" t="s">
        <v>40</v>
      </c>
      <c r="F7" s="30" t="s">
        <v>58</v>
      </c>
      <c r="G7" s="30"/>
      <c r="H7" s="30"/>
      <c r="I7" s="30"/>
      <c r="J7" s="30"/>
    </row>
    <row r="8" spans="1:10" ht="94.5" x14ac:dyDescent="0.25">
      <c r="A8" s="33"/>
      <c r="B8" s="30"/>
      <c r="C8" s="30"/>
      <c r="D8" s="30"/>
      <c r="E8" s="30"/>
      <c r="F8" s="2" t="s">
        <v>4</v>
      </c>
      <c r="G8" s="2" t="s">
        <v>41</v>
      </c>
      <c r="H8" s="2" t="s">
        <v>44</v>
      </c>
      <c r="I8" s="2" t="s">
        <v>5</v>
      </c>
      <c r="J8" s="2" t="s">
        <v>43</v>
      </c>
    </row>
    <row r="9" spans="1:10" ht="15.75" x14ac:dyDescent="0.25">
      <c r="A9" s="17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</row>
    <row r="10" spans="1:10" ht="15.75" x14ac:dyDescent="0.25">
      <c r="A10" s="33" t="s">
        <v>75</v>
      </c>
      <c r="B10" s="31" t="s">
        <v>59</v>
      </c>
      <c r="C10" s="30" t="s">
        <v>8</v>
      </c>
      <c r="D10" s="31" t="s">
        <v>60</v>
      </c>
      <c r="E10" s="2">
        <v>2017</v>
      </c>
      <c r="F10" s="31" t="s">
        <v>10</v>
      </c>
      <c r="G10" s="31"/>
      <c r="H10" s="31"/>
      <c r="I10" s="31"/>
      <c r="J10" s="31"/>
    </row>
    <row r="11" spans="1:10" ht="15.75" x14ac:dyDescent="0.25">
      <c r="A11" s="33"/>
      <c r="B11" s="31"/>
      <c r="C11" s="30"/>
      <c r="D11" s="31"/>
      <c r="E11" s="2">
        <v>2018</v>
      </c>
      <c r="F11" s="31" t="s">
        <v>10</v>
      </c>
      <c r="G11" s="31"/>
      <c r="H11" s="31"/>
      <c r="I11" s="31"/>
      <c r="J11" s="31"/>
    </row>
    <row r="12" spans="1:10" ht="15.75" x14ac:dyDescent="0.25">
      <c r="A12" s="33"/>
      <c r="B12" s="31"/>
      <c r="C12" s="30"/>
      <c r="D12" s="31"/>
      <c r="E12" s="2">
        <v>2019</v>
      </c>
      <c r="F12" s="31" t="s">
        <v>10</v>
      </c>
      <c r="G12" s="31"/>
      <c r="H12" s="31"/>
      <c r="I12" s="31"/>
      <c r="J12" s="31"/>
    </row>
    <row r="13" spans="1:10" ht="24" customHeight="1" x14ac:dyDescent="0.25">
      <c r="A13" s="33" t="s">
        <v>76</v>
      </c>
      <c r="B13" s="31" t="s">
        <v>61</v>
      </c>
      <c r="C13" s="30" t="s">
        <v>8</v>
      </c>
      <c r="D13" s="31" t="s">
        <v>62</v>
      </c>
      <c r="E13" s="2">
        <v>2017</v>
      </c>
      <c r="F13" s="10">
        <f>SUM(G13:J13)</f>
        <v>12228</v>
      </c>
      <c r="G13" s="10"/>
      <c r="H13" s="10"/>
      <c r="I13" s="10">
        <f>12278-50</f>
        <v>12228</v>
      </c>
      <c r="J13" s="10"/>
    </row>
    <row r="14" spans="1:10" ht="24" customHeight="1" x14ac:dyDescent="0.25">
      <c r="A14" s="33"/>
      <c r="B14" s="31"/>
      <c r="C14" s="30"/>
      <c r="D14" s="31"/>
      <c r="E14" s="2">
        <v>2018</v>
      </c>
      <c r="F14" s="10">
        <f t="shared" ref="F14:F30" si="0">SUM(G14:J14)</f>
        <v>11469.8</v>
      </c>
      <c r="G14" s="10"/>
      <c r="H14" s="10"/>
      <c r="I14" s="10">
        <v>11469.8</v>
      </c>
      <c r="J14" s="10"/>
    </row>
    <row r="15" spans="1:10" ht="24" customHeight="1" x14ac:dyDescent="0.25">
      <c r="A15" s="33"/>
      <c r="B15" s="31"/>
      <c r="C15" s="30"/>
      <c r="D15" s="31"/>
      <c r="E15" s="2">
        <v>2019</v>
      </c>
      <c r="F15" s="10">
        <f t="shared" si="0"/>
        <v>10822.3</v>
      </c>
      <c r="G15" s="10"/>
      <c r="H15" s="10"/>
      <c r="I15" s="10">
        <v>10822.3</v>
      </c>
      <c r="J15" s="10"/>
    </row>
    <row r="16" spans="1:10" ht="36.950000000000003" customHeight="1" x14ac:dyDescent="0.25">
      <c r="A16" s="33" t="s">
        <v>77</v>
      </c>
      <c r="B16" s="31" t="s">
        <v>63</v>
      </c>
      <c r="C16" s="30" t="s">
        <v>8</v>
      </c>
      <c r="D16" s="31" t="s">
        <v>64</v>
      </c>
      <c r="E16" s="2">
        <v>2017</v>
      </c>
      <c r="F16" s="10">
        <f t="shared" si="0"/>
        <v>1740.1</v>
      </c>
      <c r="G16" s="10"/>
      <c r="H16" s="10"/>
      <c r="I16" s="10"/>
      <c r="J16" s="10">
        <f>1680+60.1</f>
        <v>1740.1</v>
      </c>
    </row>
    <row r="17" spans="1:10" ht="36.950000000000003" customHeight="1" x14ac:dyDescent="0.25">
      <c r="A17" s="33"/>
      <c r="B17" s="31"/>
      <c r="C17" s="30"/>
      <c r="D17" s="31"/>
      <c r="E17" s="2">
        <v>2018</v>
      </c>
      <c r="F17" s="10">
        <f t="shared" si="0"/>
        <v>0</v>
      </c>
      <c r="G17" s="10"/>
      <c r="H17" s="10"/>
      <c r="I17" s="10"/>
      <c r="J17" s="10"/>
    </row>
    <row r="18" spans="1:10" ht="36.950000000000003" customHeight="1" x14ac:dyDescent="0.25">
      <c r="A18" s="33"/>
      <c r="B18" s="31"/>
      <c r="C18" s="30"/>
      <c r="D18" s="31"/>
      <c r="E18" s="2">
        <v>2019</v>
      </c>
      <c r="F18" s="10">
        <f t="shared" si="0"/>
        <v>0</v>
      </c>
      <c r="G18" s="10"/>
      <c r="H18" s="10"/>
      <c r="I18" s="10"/>
      <c r="J18" s="10"/>
    </row>
    <row r="19" spans="1:10" ht="31.5" customHeight="1" x14ac:dyDescent="0.25">
      <c r="A19" s="33" t="s">
        <v>78</v>
      </c>
      <c r="B19" s="31" t="s">
        <v>65</v>
      </c>
      <c r="C19" s="30" t="s">
        <v>8</v>
      </c>
      <c r="D19" s="31" t="s">
        <v>64</v>
      </c>
      <c r="E19" s="2">
        <v>2017</v>
      </c>
      <c r="F19" s="10">
        <f t="shared" si="0"/>
        <v>1000</v>
      </c>
      <c r="G19" s="10"/>
      <c r="H19" s="10"/>
      <c r="I19" s="10"/>
      <c r="J19" s="10">
        <v>1000</v>
      </c>
    </row>
    <row r="20" spans="1:10" ht="31.5" customHeight="1" x14ac:dyDescent="0.25">
      <c r="A20" s="33"/>
      <c r="B20" s="31"/>
      <c r="C20" s="30"/>
      <c r="D20" s="31"/>
      <c r="E20" s="2">
        <v>2018</v>
      </c>
      <c r="F20" s="10">
        <f t="shared" si="0"/>
        <v>0</v>
      </c>
      <c r="G20" s="10"/>
      <c r="H20" s="10"/>
      <c r="I20" s="10"/>
      <c r="J20" s="10"/>
    </row>
    <row r="21" spans="1:10" ht="31.5" customHeight="1" x14ac:dyDescent="0.25">
      <c r="A21" s="33"/>
      <c r="B21" s="31"/>
      <c r="C21" s="30"/>
      <c r="D21" s="31"/>
      <c r="E21" s="2">
        <v>2019</v>
      </c>
      <c r="F21" s="10">
        <f t="shared" si="0"/>
        <v>0</v>
      </c>
      <c r="G21" s="10"/>
      <c r="H21" s="10"/>
      <c r="I21" s="10"/>
      <c r="J21" s="10"/>
    </row>
    <row r="22" spans="1:10" ht="15.75" x14ac:dyDescent="0.25">
      <c r="A22" s="33" t="s">
        <v>79</v>
      </c>
      <c r="B22" s="31" t="s">
        <v>66</v>
      </c>
      <c r="C22" s="30" t="s">
        <v>8</v>
      </c>
      <c r="D22" s="31" t="s">
        <v>67</v>
      </c>
      <c r="E22" s="2">
        <v>2017</v>
      </c>
      <c r="F22" s="10">
        <f t="shared" si="0"/>
        <v>101.3</v>
      </c>
      <c r="G22" s="10"/>
      <c r="H22" s="10">
        <v>101.3</v>
      </c>
      <c r="I22" s="10"/>
      <c r="J22" s="10"/>
    </row>
    <row r="23" spans="1:10" ht="15.75" x14ac:dyDescent="0.25">
      <c r="A23" s="33"/>
      <c r="B23" s="31"/>
      <c r="C23" s="30"/>
      <c r="D23" s="31"/>
      <c r="E23" s="2">
        <v>2018</v>
      </c>
      <c r="F23" s="10">
        <f t="shared" si="0"/>
        <v>0</v>
      </c>
      <c r="G23" s="10"/>
      <c r="H23" s="10"/>
      <c r="I23" s="10"/>
      <c r="J23" s="10"/>
    </row>
    <row r="24" spans="1:10" ht="15.75" x14ac:dyDescent="0.25">
      <c r="A24" s="33"/>
      <c r="B24" s="31"/>
      <c r="C24" s="30"/>
      <c r="D24" s="31"/>
      <c r="E24" s="2">
        <v>2019</v>
      </c>
      <c r="F24" s="10">
        <f t="shared" si="0"/>
        <v>0</v>
      </c>
      <c r="G24" s="10"/>
      <c r="H24" s="10"/>
      <c r="I24" s="10"/>
      <c r="J24" s="10"/>
    </row>
    <row r="25" spans="1:10" ht="31.5" customHeight="1" x14ac:dyDescent="0.25">
      <c r="A25" s="33" t="s">
        <v>80</v>
      </c>
      <c r="B25" s="31" t="s">
        <v>68</v>
      </c>
      <c r="C25" s="30" t="s">
        <v>8</v>
      </c>
      <c r="D25" s="31" t="s">
        <v>67</v>
      </c>
      <c r="E25" s="2">
        <v>2017</v>
      </c>
      <c r="F25" s="10">
        <f t="shared" si="0"/>
        <v>49</v>
      </c>
      <c r="G25" s="10"/>
      <c r="H25" s="10"/>
      <c r="I25" s="10">
        <v>49</v>
      </c>
      <c r="J25" s="10"/>
    </row>
    <row r="26" spans="1:10" ht="31.5" customHeight="1" x14ac:dyDescent="0.25">
      <c r="A26" s="33"/>
      <c r="B26" s="31"/>
      <c r="C26" s="30"/>
      <c r="D26" s="31"/>
      <c r="E26" s="2">
        <v>2018</v>
      </c>
      <c r="F26" s="10">
        <f t="shared" si="0"/>
        <v>45.8</v>
      </c>
      <c r="G26" s="10"/>
      <c r="H26" s="10"/>
      <c r="I26" s="10">
        <v>45.8</v>
      </c>
      <c r="J26" s="10"/>
    </row>
    <row r="27" spans="1:10" ht="31.5" customHeight="1" x14ac:dyDescent="0.25">
      <c r="A27" s="33"/>
      <c r="B27" s="31"/>
      <c r="C27" s="30"/>
      <c r="D27" s="31"/>
      <c r="E27" s="2">
        <v>2019</v>
      </c>
      <c r="F27" s="10">
        <f t="shared" si="0"/>
        <v>43.2</v>
      </c>
      <c r="G27" s="10"/>
      <c r="H27" s="10"/>
      <c r="I27" s="10">
        <v>43.2</v>
      </c>
      <c r="J27" s="10"/>
    </row>
    <row r="28" spans="1:10" ht="36.950000000000003" customHeight="1" x14ac:dyDescent="0.25">
      <c r="A28" s="33" t="s">
        <v>81</v>
      </c>
      <c r="B28" s="31" t="s">
        <v>69</v>
      </c>
      <c r="C28" s="30" t="s">
        <v>8</v>
      </c>
      <c r="D28" s="31" t="s">
        <v>70</v>
      </c>
      <c r="E28" s="2">
        <v>2017</v>
      </c>
      <c r="F28" s="10">
        <f t="shared" si="0"/>
        <v>13</v>
      </c>
      <c r="G28" s="10"/>
      <c r="H28" s="10">
        <v>13</v>
      </c>
      <c r="I28" s="10"/>
      <c r="J28" s="10"/>
    </row>
    <row r="29" spans="1:10" ht="36.950000000000003" customHeight="1" x14ac:dyDescent="0.25">
      <c r="A29" s="33"/>
      <c r="B29" s="31"/>
      <c r="C29" s="30"/>
      <c r="D29" s="31"/>
      <c r="E29" s="2">
        <v>2018</v>
      </c>
      <c r="F29" s="10">
        <f t="shared" si="0"/>
        <v>13</v>
      </c>
      <c r="G29" s="10"/>
      <c r="H29" s="10">
        <v>13</v>
      </c>
      <c r="I29" s="10"/>
      <c r="J29" s="10"/>
    </row>
    <row r="30" spans="1:10" ht="36.950000000000003" customHeight="1" x14ac:dyDescent="0.25">
      <c r="A30" s="33"/>
      <c r="B30" s="31"/>
      <c r="C30" s="30"/>
      <c r="D30" s="31"/>
      <c r="E30" s="2">
        <v>2019</v>
      </c>
      <c r="F30" s="10">
        <f t="shared" si="0"/>
        <v>13</v>
      </c>
      <c r="G30" s="10"/>
      <c r="H30" s="10">
        <v>13</v>
      </c>
      <c r="I30" s="10"/>
      <c r="J30" s="10"/>
    </row>
    <row r="31" spans="1:10" ht="24" customHeight="1" x14ac:dyDescent="0.25">
      <c r="A31" s="33" t="s">
        <v>82</v>
      </c>
      <c r="B31" s="31" t="s">
        <v>71</v>
      </c>
      <c r="C31" s="30" t="s">
        <v>8</v>
      </c>
      <c r="D31" s="31" t="s">
        <v>72</v>
      </c>
      <c r="E31" s="2">
        <v>2017</v>
      </c>
      <c r="F31" s="31" t="s">
        <v>10</v>
      </c>
      <c r="G31" s="31"/>
      <c r="H31" s="31"/>
      <c r="I31" s="31"/>
      <c r="J31" s="31"/>
    </row>
    <row r="32" spans="1:10" ht="24" customHeight="1" x14ac:dyDescent="0.25">
      <c r="A32" s="33"/>
      <c r="B32" s="31"/>
      <c r="C32" s="30"/>
      <c r="D32" s="31"/>
      <c r="E32" s="2">
        <v>2018</v>
      </c>
      <c r="F32" s="31" t="s">
        <v>10</v>
      </c>
      <c r="G32" s="31"/>
      <c r="H32" s="31"/>
      <c r="I32" s="31"/>
      <c r="J32" s="31"/>
    </row>
    <row r="33" spans="1:10" ht="24" customHeight="1" x14ac:dyDescent="0.25">
      <c r="A33" s="33"/>
      <c r="B33" s="31"/>
      <c r="C33" s="30"/>
      <c r="D33" s="31"/>
      <c r="E33" s="2">
        <v>2019</v>
      </c>
      <c r="F33" s="31" t="s">
        <v>10</v>
      </c>
      <c r="G33" s="31"/>
      <c r="H33" s="31"/>
      <c r="I33" s="31"/>
      <c r="J33" s="31"/>
    </row>
    <row r="34" spans="1:10" ht="15.75" x14ac:dyDescent="0.25">
      <c r="A34" s="33" t="s">
        <v>83</v>
      </c>
      <c r="B34" s="31" t="s">
        <v>73</v>
      </c>
      <c r="C34" s="30" t="s">
        <v>8</v>
      </c>
      <c r="D34" s="31" t="s">
        <v>74</v>
      </c>
      <c r="E34" s="2">
        <v>2017</v>
      </c>
      <c r="F34" s="31" t="s">
        <v>10</v>
      </c>
      <c r="G34" s="31"/>
      <c r="H34" s="31"/>
      <c r="I34" s="31"/>
      <c r="J34" s="31"/>
    </row>
    <row r="35" spans="1:10" ht="15.75" x14ac:dyDescent="0.25">
      <c r="A35" s="33"/>
      <c r="B35" s="31"/>
      <c r="C35" s="30"/>
      <c r="D35" s="31"/>
      <c r="E35" s="2">
        <v>2018</v>
      </c>
      <c r="F35" s="31" t="s">
        <v>10</v>
      </c>
      <c r="G35" s="31"/>
      <c r="H35" s="31"/>
      <c r="I35" s="31"/>
      <c r="J35" s="31"/>
    </row>
    <row r="36" spans="1:10" ht="15.75" x14ac:dyDescent="0.25">
      <c r="A36" s="33"/>
      <c r="B36" s="31"/>
      <c r="C36" s="30"/>
      <c r="D36" s="31"/>
      <c r="E36" s="2">
        <v>2019</v>
      </c>
      <c r="F36" s="31" t="s">
        <v>10</v>
      </c>
      <c r="G36" s="31"/>
      <c r="H36" s="31"/>
      <c r="I36" s="31"/>
      <c r="J36" s="31"/>
    </row>
    <row r="37" spans="1:10" ht="31.5" customHeight="1" x14ac:dyDescent="0.25">
      <c r="A37" s="33" t="s">
        <v>84</v>
      </c>
      <c r="B37" s="31" t="s">
        <v>85</v>
      </c>
      <c r="C37" s="30" t="s">
        <v>8</v>
      </c>
      <c r="D37" s="31" t="s">
        <v>62</v>
      </c>
      <c r="E37" s="2">
        <v>2017</v>
      </c>
      <c r="F37" s="10">
        <f t="shared" ref="F37:F41" si="1">SUM(G37:J37)</f>
        <v>60</v>
      </c>
      <c r="G37" s="10"/>
      <c r="H37" s="10"/>
      <c r="I37" s="10"/>
      <c r="J37" s="10">
        <f>50+10</f>
        <v>60</v>
      </c>
    </row>
    <row r="38" spans="1:10" ht="31.5" customHeight="1" x14ac:dyDescent="0.25">
      <c r="A38" s="33"/>
      <c r="B38" s="31"/>
      <c r="C38" s="30"/>
      <c r="D38" s="31"/>
      <c r="E38" s="2">
        <v>2018</v>
      </c>
      <c r="F38" s="10">
        <f t="shared" si="1"/>
        <v>0</v>
      </c>
      <c r="G38" s="10"/>
      <c r="H38" s="10"/>
      <c r="I38" s="10"/>
      <c r="J38" s="10"/>
    </row>
    <row r="39" spans="1:10" ht="31.5" customHeight="1" x14ac:dyDescent="0.25">
      <c r="A39" s="33"/>
      <c r="B39" s="31"/>
      <c r="C39" s="30"/>
      <c r="D39" s="31"/>
      <c r="E39" s="2">
        <v>2019</v>
      </c>
      <c r="F39" s="10">
        <f t="shared" si="1"/>
        <v>0</v>
      </c>
      <c r="G39" s="10"/>
      <c r="H39" s="10"/>
      <c r="I39" s="10"/>
      <c r="J39" s="10"/>
    </row>
    <row r="40" spans="1:10" ht="15.75" x14ac:dyDescent="0.25">
      <c r="A40" s="33"/>
      <c r="B40" s="31" t="s">
        <v>20</v>
      </c>
      <c r="C40" s="30"/>
      <c r="D40" s="30"/>
      <c r="E40" s="2">
        <v>2017</v>
      </c>
      <c r="F40" s="10">
        <f t="shared" si="1"/>
        <v>15191.4</v>
      </c>
      <c r="G40" s="10">
        <f>G13+G16+G19+G22+G25+G28+G37</f>
        <v>0</v>
      </c>
      <c r="H40" s="10">
        <f t="shared" ref="H40:J40" si="2">H13+H16+H19+H22+H25+H28+H37</f>
        <v>114.3</v>
      </c>
      <c r="I40" s="10">
        <f t="shared" si="2"/>
        <v>12277</v>
      </c>
      <c r="J40" s="10">
        <f t="shared" si="2"/>
        <v>2800.1</v>
      </c>
    </row>
    <row r="41" spans="1:10" ht="15.75" x14ac:dyDescent="0.25">
      <c r="A41" s="33"/>
      <c r="B41" s="31"/>
      <c r="C41" s="30"/>
      <c r="D41" s="30"/>
      <c r="E41" s="2">
        <v>2018</v>
      </c>
      <c r="F41" s="10">
        <f t="shared" si="1"/>
        <v>11528.599999999999</v>
      </c>
      <c r="G41" s="10">
        <f t="shared" ref="G41:J41" si="3">G14+G17+G20+G23+G26+G29+G38</f>
        <v>0</v>
      </c>
      <c r="H41" s="19">
        <f t="shared" si="3"/>
        <v>13</v>
      </c>
      <c r="I41" s="19">
        <f t="shared" si="3"/>
        <v>11515.599999999999</v>
      </c>
      <c r="J41" s="10">
        <f t="shared" si="3"/>
        <v>0</v>
      </c>
    </row>
    <row r="42" spans="1:10" ht="15.75" x14ac:dyDescent="0.25">
      <c r="A42" s="33"/>
      <c r="B42" s="31"/>
      <c r="C42" s="30"/>
      <c r="D42" s="30"/>
      <c r="E42" s="2">
        <v>2019</v>
      </c>
      <c r="F42" s="10">
        <f>SUM(G42:J42)</f>
        <v>10878.5</v>
      </c>
      <c r="G42" s="10">
        <f t="shared" ref="G42:J42" si="4">G15+G18+G21+G24+G27+G30+G39</f>
        <v>0</v>
      </c>
      <c r="H42" s="19">
        <f t="shared" si="4"/>
        <v>13</v>
      </c>
      <c r="I42" s="19">
        <f t="shared" si="4"/>
        <v>10865.5</v>
      </c>
      <c r="J42" s="10">
        <f t="shared" si="4"/>
        <v>0</v>
      </c>
    </row>
    <row r="43" spans="1:10" ht="15.75" x14ac:dyDescent="0.25">
      <c r="A43" s="18"/>
      <c r="B43" s="3" t="s">
        <v>21</v>
      </c>
      <c r="C43" s="4"/>
      <c r="D43" s="4"/>
      <c r="E43" s="4"/>
      <c r="F43" s="9">
        <f>SUM(F40:F42)</f>
        <v>37598.5</v>
      </c>
      <c r="G43" s="9">
        <f t="shared" ref="G43:J43" si="5">SUM(G40:G42)</f>
        <v>0</v>
      </c>
      <c r="H43" s="9">
        <f t="shared" si="5"/>
        <v>140.30000000000001</v>
      </c>
      <c r="I43" s="9">
        <f t="shared" si="5"/>
        <v>34658.1</v>
      </c>
      <c r="J43" s="9">
        <f t="shared" si="5"/>
        <v>2800.1</v>
      </c>
    </row>
  </sheetData>
  <mergeCells count="62">
    <mergeCell ref="A3:J3"/>
    <mergeCell ref="A4:J4"/>
    <mergeCell ref="A5:J5"/>
    <mergeCell ref="A37:A39"/>
    <mergeCell ref="B37:B39"/>
    <mergeCell ref="C37:C39"/>
    <mergeCell ref="D37:D39"/>
    <mergeCell ref="F34:J34"/>
    <mergeCell ref="F35:J35"/>
    <mergeCell ref="F36:J36"/>
    <mergeCell ref="A31:A33"/>
    <mergeCell ref="B31:B33"/>
    <mergeCell ref="C31:C33"/>
    <mergeCell ref="D31:D33"/>
    <mergeCell ref="F31:J31"/>
    <mergeCell ref="F32:J32"/>
    <mergeCell ref="A40:A42"/>
    <mergeCell ref="B40:B42"/>
    <mergeCell ref="C40:C42"/>
    <mergeCell ref="D40:D42"/>
    <mergeCell ref="A34:A36"/>
    <mergeCell ref="B34:B36"/>
    <mergeCell ref="C34:C36"/>
    <mergeCell ref="D34:D36"/>
    <mergeCell ref="F33:J33"/>
    <mergeCell ref="A28:A30"/>
    <mergeCell ref="B28:B30"/>
    <mergeCell ref="C28:C30"/>
    <mergeCell ref="D28:D30"/>
    <mergeCell ref="A25:A27"/>
    <mergeCell ref="B25:B27"/>
    <mergeCell ref="C25:C27"/>
    <mergeCell ref="D25:D27"/>
    <mergeCell ref="A22:A24"/>
    <mergeCell ref="B22:B24"/>
    <mergeCell ref="C22:C24"/>
    <mergeCell ref="D22:D24"/>
    <mergeCell ref="A19:A21"/>
    <mergeCell ref="B19:B21"/>
    <mergeCell ref="C19:C21"/>
    <mergeCell ref="D19:D21"/>
    <mergeCell ref="A16:A18"/>
    <mergeCell ref="B16:B18"/>
    <mergeCell ref="C16:C18"/>
    <mergeCell ref="D16:D18"/>
    <mergeCell ref="A13:A15"/>
    <mergeCell ref="B13:B15"/>
    <mergeCell ref="C13:C15"/>
    <mergeCell ref="D13:D15"/>
    <mergeCell ref="A10:A12"/>
    <mergeCell ref="B10:B12"/>
    <mergeCell ref="C10:C12"/>
    <mergeCell ref="D10:D12"/>
    <mergeCell ref="F10:J10"/>
    <mergeCell ref="F11:J11"/>
    <mergeCell ref="F12:J12"/>
    <mergeCell ref="A7:A8"/>
    <mergeCell ref="B7:B8"/>
    <mergeCell ref="C7:C8"/>
    <mergeCell ref="D7:D8"/>
    <mergeCell ref="E7:E8"/>
    <mergeCell ref="F7:J7"/>
  </mergeCells>
  <pageMargins left="0.27559055118110237" right="0.27559055118110237" top="0.78740157480314965" bottom="0.39370078740157483" header="0.31496062992125984" footer="0.31496062992125984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opLeftCell="A19" workbookViewId="0">
      <selection activeCell="I20" sqref="I20"/>
    </sheetView>
  </sheetViews>
  <sheetFormatPr defaultRowHeight="15" x14ac:dyDescent="0.25"/>
  <cols>
    <col min="1" max="1" width="5" style="20" bestFit="1" customWidth="1"/>
    <col min="2" max="2" width="50.7109375" customWidth="1"/>
    <col min="3" max="3" width="15.7109375" customWidth="1"/>
    <col min="4" max="4" width="35.7109375" customWidth="1"/>
    <col min="5" max="5" width="7.85546875" customWidth="1"/>
    <col min="6" max="10" width="10.28515625" customWidth="1"/>
  </cols>
  <sheetData>
    <row r="1" spans="1:10" ht="18.75" x14ac:dyDescent="0.25">
      <c r="B1" s="1"/>
      <c r="C1" s="1"/>
      <c r="D1" s="1"/>
      <c r="E1" s="1"/>
      <c r="F1" s="1"/>
      <c r="G1" s="1"/>
      <c r="H1" s="1"/>
      <c r="I1" s="1"/>
      <c r="J1" s="13" t="s">
        <v>86</v>
      </c>
    </row>
    <row r="2" spans="1:10" ht="18.75" x14ac:dyDescent="0.25">
      <c r="A2" s="16"/>
      <c r="B2" s="1"/>
      <c r="C2" s="1"/>
      <c r="D2" s="1"/>
      <c r="E2" s="1"/>
      <c r="F2" s="1"/>
      <c r="G2" s="1"/>
      <c r="H2" s="1"/>
      <c r="I2" s="1"/>
      <c r="J2" s="1"/>
    </row>
    <row r="3" spans="1:10" ht="18.75" x14ac:dyDescent="0.25">
      <c r="A3" s="34" t="s">
        <v>87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8.75" x14ac:dyDescent="0.25">
      <c r="A4" s="34" t="s">
        <v>53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8.75" x14ac:dyDescent="0.25">
      <c r="A5" s="34" t="s">
        <v>54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18.75" x14ac:dyDescent="0.25">
      <c r="A6" s="16"/>
      <c r="B6" s="1"/>
      <c r="C6" s="1"/>
      <c r="D6" s="1"/>
      <c r="E6" s="1"/>
      <c r="F6" s="1"/>
      <c r="G6" s="1"/>
      <c r="H6" s="1"/>
      <c r="I6" s="1"/>
      <c r="J6" s="1"/>
    </row>
    <row r="7" spans="1:10" ht="15.75" x14ac:dyDescent="0.25">
      <c r="A7" s="33" t="s">
        <v>55</v>
      </c>
      <c r="B7" s="30" t="s">
        <v>56</v>
      </c>
      <c r="C7" s="30" t="s">
        <v>1</v>
      </c>
      <c r="D7" s="30" t="s">
        <v>57</v>
      </c>
      <c r="E7" s="30" t="s">
        <v>40</v>
      </c>
      <c r="F7" s="30" t="s">
        <v>58</v>
      </c>
      <c r="G7" s="30"/>
      <c r="H7" s="30"/>
      <c r="I7" s="30"/>
      <c r="J7" s="30"/>
    </row>
    <row r="8" spans="1:10" ht="94.5" x14ac:dyDescent="0.25">
      <c r="A8" s="33"/>
      <c r="B8" s="30"/>
      <c r="C8" s="30"/>
      <c r="D8" s="30"/>
      <c r="E8" s="30"/>
      <c r="F8" s="2" t="s">
        <v>4</v>
      </c>
      <c r="G8" s="2" t="s">
        <v>41</v>
      </c>
      <c r="H8" s="2" t="s">
        <v>44</v>
      </c>
      <c r="I8" s="2" t="s">
        <v>5</v>
      </c>
      <c r="J8" s="2" t="s">
        <v>43</v>
      </c>
    </row>
    <row r="9" spans="1:10" ht="15.75" x14ac:dyDescent="0.25">
      <c r="A9" s="17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</row>
    <row r="10" spans="1:10" ht="31.5" customHeight="1" x14ac:dyDescent="0.25">
      <c r="A10" s="33" t="s">
        <v>92</v>
      </c>
      <c r="B10" s="31" t="s">
        <v>88</v>
      </c>
      <c r="C10" s="30" t="s">
        <v>8</v>
      </c>
      <c r="D10" s="31" t="s">
        <v>89</v>
      </c>
      <c r="E10" s="2">
        <v>2017</v>
      </c>
      <c r="F10" s="10">
        <f>SUM(G10:J10)</f>
        <v>19260</v>
      </c>
      <c r="G10" s="10"/>
      <c r="H10" s="10"/>
      <c r="I10" s="10">
        <v>19260</v>
      </c>
      <c r="J10" s="10"/>
    </row>
    <row r="11" spans="1:10" ht="31.5" customHeight="1" x14ac:dyDescent="0.25">
      <c r="A11" s="33"/>
      <c r="B11" s="31"/>
      <c r="C11" s="30"/>
      <c r="D11" s="31"/>
      <c r="E11" s="2">
        <v>2018</v>
      </c>
      <c r="F11" s="10">
        <f t="shared" ref="F11:F30" si="0">SUM(G11:J11)</f>
        <v>19260</v>
      </c>
      <c r="G11" s="10"/>
      <c r="H11" s="10"/>
      <c r="I11" s="10">
        <v>19260</v>
      </c>
      <c r="J11" s="10"/>
    </row>
    <row r="12" spans="1:10" ht="31.5" customHeight="1" x14ac:dyDescent="0.25">
      <c r="A12" s="33"/>
      <c r="B12" s="31"/>
      <c r="C12" s="30"/>
      <c r="D12" s="31"/>
      <c r="E12" s="2">
        <v>2019</v>
      </c>
      <c r="F12" s="10">
        <f t="shared" si="0"/>
        <v>19260</v>
      </c>
      <c r="G12" s="10"/>
      <c r="H12" s="10"/>
      <c r="I12" s="10">
        <v>19260</v>
      </c>
      <c r="J12" s="10"/>
    </row>
    <row r="13" spans="1:10" ht="31.5" customHeight="1" x14ac:dyDescent="0.25">
      <c r="A13" s="33" t="s">
        <v>93</v>
      </c>
      <c r="B13" s="31" t="s">
        <v>90</v>
      </c>
      <c r="C13" s="30" t="s">
        <v>8</v>
      </c>
      <c r="D13" s="31" t="s">
        <v>89</v>
      </c>
      <c r="E13" s="2">
        <v>2017</v>
      </c>
      <c r="F13" s="10">
        <f t="shared" si="0"/>
        <v>74693.2</v>
      </c>
      <c r="G13" s="10"/>
      <c r="H13" s="10">
        <v>74693.2</v>
      </c>
      <c r="I13" s="10"/>
      <c r="J13" s="10"/>
    </row>
    <row r="14" spans="1:10" ht="31.5" customHeight="1" x14ac:dyDescent="0.25">
      <c r="A14" s="33"/>
      <c r="B14" s="31"/>
      <c r="C14" s="30"/>
      <c r="D14" s="31"/>
      <c r="E14" s="2">
        <v>2018</v>
      </c>
      <c r="F14" s="10">
        <f t="shared" si="0"/>
        <v>78466.7</v>
      </c>
      <c r="G14" s="10"/>
      <c r="H14" s="10">
        <v>78466.7</v>
      </c>
      <c r="I14" s="10"/>
      <c r="J14" s="10"/>
    </row>
    <row r="15" spans="1:10" ht="31.5" customHeight="1" x14ac:dyDescent="0.25">
      <c r="A15" s="33"/>
      <c r="B15" s="31"/>
      <c r="C15" s="30"/>
      <c r="D15" s="31"/>
      <c r="E15" s="2">
        <v>2019</v>
      </c>
      <c r="F15" s="10">
        <f t="shared" si="0"/>
        <v>82485.399999999994</v>
      </c>
      <c r="G15" s="10"/>
      <c r="H15" s="10">
        <v>82485.399999999994</v>
      </c>
      <c r="I15" s="10"/>
      <c r="J15" s="10"/>
    </row>
    <row r="16" spans="1:10" ht="31.5" customHeight="1" x14ac:dyDescent="0.25">
      <c r="A16" s="33" t="s">
        <v>94</v>
      </c>
      <c r="B16" s="31" t="s">
        <v>91</v>
      </c>
      <c r="C16" s="30" t="s">
        <v>8</v>
      </c>
      <c r="D16" s="31" t="s">
        <v>89</v>
      </c>
      <c r="E16" s="2">
        <v>2017</v>
      </c>
      <c r="F16" s="10">
        <f t="shared" si="0"/>
        <v>14286.999999999998</v>
      </c>
      <c r="G16" s="10"/>
      <c r="H16" s="10"/>
      <c r="I16" s="10">
        <f>19933.1-5646.1</f>
        <v>14286.999999999998</v>
      </c>
      <c r="J16" s="10"/>
    </row>
    <row r="17" spans="1:10" ht="31.5" customHeight="1" x14ac:dyDescent="0.25">
      <c r="A17" s="33"/>
      <c r="B17" s="31"/>
      <c r="C17" s="30"/>
      <c r="D17" s="31"/>
      <c r="E17" s="2">
        <v>2018</v>
      </c>
      <c r="F17" s="10">
        <f t="shared" si="0"/>
        <v>19933.099999999999</v>
      </c>
      <c r="G17" s="10"/>
      <c r="H17" s="10"/>
      <c r="I17" s="10">
        <v>19933.099999999999</v>
      </c>
      <c r="J17" s="10"/>
    </row>
    <row r="18" spans="1:10" ht="31.5" customHeight="1" x14ac:dyDescent="0.25">
      <c r="A18" s="33"/>
      <c r="B18" s="31"/>
      <c r="C18" s="30"/>
      <c r="D18" s="31"/>
      <c r="E18" s="2">
        <v>2019</v>
      </c>
      <c r="F18" s="10">
        <f t="shared" si="0"/>
        <v>19933.099999999999</v>
      </c>
      <c r="G18" s="10"/>
      <c r="H18" s="10"/>
      <c r="I18" s="10">
        <v>19933.099999999999</v>
      </c>
      <c r="J18" s="10"/>
    </row>
    <row r="19" spans="1:10" ht="36.950000000000003" customHeight="1" x14ac:dyDescent="0.25">
      <c r="A19" s="33" t="s">
        <v>95</v>
      </c>
      <c r="B19" s="31" t="s">
        <v>100</v>
      </c>
      <c r="C19" s="30" t="s">
        <v>8</v>
      </c>
      <c r="D19" s="31" t="s">
        <v>89</v>
      </c>
      <c r="E19" s="2">
        <v>2017</v>
      </c>
      <c r="F19" s="10">
        <f>SUM(G19:J19)</f>
        <v>5569.2999999999993</v>
      </c>
      <c r="G19" s="10"/>
      <c r="H19" s="10"/>
      <c r="I19" s="10">
        <f>3440.6+368.2+1760.5</f>
        <v>5569.2999999999993</v>
      </c>
      <c r="J19" s="10"/>
    </row>
    <row r="20" spans="1:10" ht="36.950000000000003" customHeight="1" x14ac:dyDescent="0.25">
      <c r="A20" s="33"/>
      <c r="B20" s="31"/>
      <c r="C20" s="30"/>
      <c r="D20" s="31"/>
      <c r="E20" s="2">
        <v>2018</v>
      </c>
      <c r="F20" s="10">
        <f t="shared" si="0"/>
        <v>3569.6</v>
      </c>
      <c r="G20" s="10"/>
      <c r="H20" s="10"/>
      <c r="I20" s="10">
        <v>3569.6</v>
      </c>
      <c r="J20" s="10"/>
    </row>
    <row r="21" spans="1:10" ht="36.950000000000003" customHeight="1" x14ac:dyDescent="0.25">
      <c r="A21" s="33"/>
      <c r="B21" s="31"/>
      <c r="C21" s="30"/>
      <c r="D21" s="31"/>
      <c r="E21" s="2">
        <v>2019</v>
      </c>
      <c r="F21" s="10">
        <f t="shared" si="0"/>
        <v>3840.1</v>
      </c>
      <c r="G21" s="10"/>
      <c r="H21" s="10"/>
      <c r="I21" s="10">
        <v>3840.1</v>
      </c>
      <c r="J21" s="10"/>
    </row>
    <row r="22" spans="1:10" s="23" customFormat="1" ht="31.5" customHeight="1" x14ac:dyDescent="0.25">
      <c r="A22" s="35" t="s">
        <v>96</v>
      </c>
      <c r="B22" s="36" t="s">
        <v>98</v>
      </c>
      <c r="C22" s="37" t="s">
        <v>8</v>
      </c>
      <c r="D22" s="36" t="s">
        <v>89</v>
      </c>
      <c r="E22" s="21">
        <v>2017</v>
      </c>
      <c r="F22" s="22">
        <f t="shared" ref="F22:F27" si="1">SUM(G22:J22)</f>
        <v>2400</v>
      </c>
      <c r="G22" s="22"/>
      <c r="H22" s="22">
        <v>2400</v>
      </c>
      <c r="I22" s="22"/>
      <c r="J22" s="22"/>
    </row>
    <row r="23" spans="1:10" s="23" customFormat="1" ht="31.5" customHeight="1" x14ac:dyDescent="0.25">
      <c r="A23" s="35"/>
      <c r="B23" s="36"/>
      <c r="C23" s="37"/>
      <c r="D23" s="36"/>
      <c r="E23" s="21">
        <v>2018</v>
      </c>
      <c r="F23" s="22">
        <f t="shared" si="1"/>
        <v>0</v>
      </c>
      <c r="G23" s="22"/>
      <c r="H23" s="22"/>
      <c r="I23" s="22"/>
      <c r="J23" s="22"/>
    </row>
    <row r="24" spans="1:10" s="23" customFormat="1" ht="31.5" customHeight="1" x14ac:dyDescent="0.25">
      <c r="A24" s="35"/>
      <c r="B24" s="36"/>
      <c r="C24" s="37"/>
      <c r="D24" s="36"/>
      <c r="E24" s="21">
        <v>2019</v>
      </c>
      <c r="F24" s="22">
        <f t="shared" si="1"/>
        <v>0</v>
      </c>
      <c r="G24" s="22"/>
      <c r="H24" s="22"/>
      <c r="I24" s="22"/>
      <c r="J24" s="22"/>
    </row>
    <row r="25" spans="1:10" s="23" customFormat="1" ht="31.5" customHeight="1" x14ac:dyDescent="0.25">
      <c r="A25" s="35" t="s">
        <v>97</v>
      </c>
      <c r="B25" s="36" t="s">
        <v>99</v>
      </c>
      <c r="C25" s="37" t="s">
        <v>8</v>
      </c>
      <c r="D25" s="36" t="s">
        <v>89</v>
      </c>
      <c r="E25" s="21">
        <v>2017</v>
      </c>
      <c r="F25" s="22">
        <f t="shared" si="1"/>
        <v>10000</v>
      </c>
      <c r="G25" s="22"/>
      <c r="H25" s="22">
        <v>10000</v>
      </c>
      <c r="I25" s="22"/>
      <c r="J25" s="22"/>
    </row>
    <row r="26" spans="1:10" s="23" customFormat="1" ht="31.5" customHeight="1" x14ac:dyDescent="0.25">
      <c r="A26" s="35"/>
      <c r="B26" s="36"/>
      <c r="C26" s="37"/>
      <c r="D26" s="36"/>
      <c r="E26" s="21">
        <v>2018</v>
      </c>
      <c r="F26" s="22">
        <f t="shared" si="1"/>
        <v>0</v>
      </c>
      <c r="G26" s="22"/>
      <c r="H26" s="22"/>
      <c r="I26" s="22"/>
      <c r="J26" s="22"/>
    </row>
    <row r="27" spans="1:10" s="23" customFormat="1" ht="31.5" customHeight="1" x14ac:dyDescent="0.25">
      <c r="A27" s="35"/>
      <c r="B27" s="36"/>
      <c r="C27" s="37"/>
      <c r="D27" s="36"/>
      <c r="E27" s="21">
        <v>2019</v>
      </c>
      <c r="F27" s="22">
        <f t="shared" si="1"/>
        <v>0</v>
      </c>
      <c r="G27" s="22"/>
      <c r="H27" s="22"/>
      <c r="I27" s="22"/>
      <c r="J27" s="22"/>
    </row>
    <row r="28" spans="1:10" ht="15.75" x14ac:dyDescent="0.25">
      <c r="A28" s="33"/>
      <c r="B28" s="31" t="s">
        <v>35</v>
      </c>
      <c r="C28" s="30"/>
      <c r="D28" s="30"/>
      <c r="E28" s="2">
        <v>2017</v>
      </c>
      <c r="F28" s="10">
        <f t="shared" si="0"/>
        <v>126209.5</v>
      </c>
      <c r="G28" s="10">
        <f>G10+G13+G16+G19+G22+G25</f>
        <v>0</v>
      </c>
      <c r="H28" s="10">
        <f t="shared" ref="H28:J28" si="2">H10+H13+H16+H19+H22+H25</f>
        <v>87093.2</v>
      </c>
      <c r="I28" s="10">
        <f t="shared" si="2"/>
        <v>39116.300000000003</v>
      </c>
      <c r="J28" s="10">
        <f t="shared" si="2"/>
        <v>0</v>
      </c>
    </row>
    <row r="29" spans="1:10" ht="15.75" x14ac:dyDescent="0.25">
      <c r="A29" s="33"/>
      <c r="B29" s="31"/>
      <c r="C29" s="30"/>
      <c r="D29" s="30"/>
      <c r="E29" s="2">
        <v>2018</v>
      </c>
      <c r="F29" s="10">
        <f t="shared" si="0"/>
        <v>121229.4</v>
      </c>
      <c r="G29" s="10">
        <f t="shared" ref="G29:J29" si="3">G11+G14+G17+G20+G23+G26</f>
        <v>0</v>
      </c>
      <c r="H29" s="10">
        <f t="shared" si="3"/>
        <v>78466.7</v>
      </c>
      <c r="I29" s="10">
        <f t="shared" si="3"/>
        <v>42762.7</v>
      </c>
      <c r="J29" s="10">
        <f t="shared" si="3"/>
        <v>0</v>
      </c>
    </row>
    <row r="30" spans="1:10" ht="15.75" x14ac:dyDescent="0.25">
      <c r="A30" s="33"/>
      <c r="B30" s="31"/>
      <c r="C30" s="30"/>
      <c r="D30" s="30"/>
      <c r="E30" s="2">
        <v>2019</v>
      </c>
      <c r="F30" s="10">
        <f t="shared" si="0"/>
        <v>125518.59999999999</v>
      </c>
      <c r="G30" s="10">
        <f t="shared" ref="G30:J30" si="4">G12+G15+G18+G21+G24+G27</f>
        <v>0</v>
      </c>
      <c r="H30" s="10">
        <f t="shared" si="4"/>
        <v>82485.399999999994</v>
      </c>
      <c r="I30" s="10">
        <f t="shared" si="4"/>
        <v>43033.2</v>
      </c>
      <c r="J30" s="10">
        <f t="shared" si="4"/>
        <v>0</v>
      </c>
    </row>
    <row r="31" spans="1:10" ht="15.75" x14ac:dyDescent="0.25">
      <c r="A31" s="18"/>
      <c r="B31" s="3" t="s">
        <v>36</v>
      </c>
      <c r="C31" s="4"/>
      <c r="D31" s="3"/>
      <c r="E31" s="4"/>
      <c r="F31" s="9">
        <f>SUM(F28:F30)</f>
        <v>372957.5</v>
      </c>
      <c r="G31" s="9">
        <f t="shared" ref="G31:J31" si="5">SUM(G28:G30)</f>
        <v>0</v>
      </c>
      <c r="H31" s="9">
        <f t="shared" si="5"/>
        <v>248045.3</v>
      </c>
      <c r="I31" s="9">
        <f t="shared" si="5"/>
        <v>124912.2</v>
      </c>
      <c r="J31" s="9">
        <f t="shared" si="5"/>
        <v>0</v>
      </c>
    </row>
  </sheetData>
  <mergeCells count="37">
    <mergeCell ref="D22:D24"/>
    <mergeCell ref="A25:A27"/>
    <mergeCell ref="B25:B27"/>
    <mergeCell ref="C25:C27"/>
    <mergeCell ref="D25:D27"/>
    <mergeCell ref="A28:A30"/>
    <mergeCell ref="B28:B30"/>
    <mergeCell ref="C28:C30"/>
    <mergeCell ref="D28:D30"/>
    <mergeCell ref="A3:J3"/>
    <mergeCell ref="A4:J4"/>
    <mergeCell ref="A5:J5"/>
    <mergeCell ref="A22:A24"/>
    <mergeCell ref="B22:B24"/>
    <mergeCell ref="C22:C24"/>
    <mergeCell ref="A16:A18"/>
    <mergeCell ref="B16:B18"/>
    <mergeCell ref="C16:C18"/>
    <mergeCell ref="D16:D18"/>
    <mergeCell ref="A19:A21"/>
    <mergeCell ref="B19:B21"/>
    <mergeCell ref="C19:C21"/>
    <mergeCell ref="D19:D21"/>
    <mergeCell ref="A10:A12"/>
    <mergeCell ref="B10:B12"/>
    <mergeCell ref="C10:C12"/>
    <mergeCell ref="D10:D12"/>
    <mergeCell ref="A13:A15"/>
    <mergeCell ref="B13:B15"/>
    <mergeCell ref="C13:C15"/>
    <mergeCell ref="D13:D15"/>
    <mergeCell ref="F7:J7"/>
    <mergeCell ref="A7:A8"/>
    <mergeCell ref="B7:B8"/>
    <mergeCell ref="C7:C8"/>
    <mergeCell ref="D7:D8"/>
    <mergeCell ref="E7:E8"/>
  </mergeCells>
  <printOptions horizontalCentered="1"/>
  <pageMargins left="0.27559055118110237" right="0.27559055118110237" top="0.78740157480314965" bottom="0.19685039370078741" header="0.31496062992125984" footer="0.31496062992125984"/>
  <pageSetup paperSize="9"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tabSelected="1" topLeftCell="A7" workbookViewId="0">
      <selection activeCell="D21" sqref="D21"/>
    </sheetView>
  </sheetViews>
  <sheetFormatPr defaultRowHeight="15" x14ac:dyDescent="0.25"/>
  <cols>
    <col min="1" max="1" width="4.5703125" customWidth="1"/>
    <col min="2" max="2" width="18.7109375" customWidth="1"/>
    <col min="3" max="17" width="8.7109375" customWidth="1"/>
  </cols>
  <sheetData>
    <row r="1" spans="1:17" ht="18.7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3" t="s">
        <v>101</v>
      </c>
    </row>
    <row r="2" spans="1:17" ht="18.75" x14ac:dyDescent="0.25">
      <c r="A2" s="1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.75" x14ac:dyDescent="0.25">
      <c r="A3" s="34" t="s">
        <v>102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8.75" x14ac:dyDescent="0.25">
      <c r="A4" s="34" t="s">
        <v>103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ht="18.75" x14ac:dyDescent="0.25">
      <c r="A5" s="34" t="s">
        <v>104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ht="18.75" x14ac:dyDescent="0.25">
      <c r="A6" s="1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4" t="s">
        <v>105</v>
      </c>
    </row>
    <row r="8" spans="1:17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4" t="s">
        <v>106</v>
      </c>
    </row>
    <row r="9" spans="1:17" ht="15.75" customHeight="1" x14ac:dyDescent="0.25">
      <c r="A9" s="30" t="s">
        <v>107</v>
      </c>
      <c r="B9" s="30" t="s">
        <v>108</v>
      </c>
      <c r="C9" s="30" t="s">
        <v>109</v>
      </c>
      <c r="D9" s="30"/>
      <c r="E9" s="30"/>
      <c r="F9" s="30"/>
      <c r="G9" s="30"/>
      <c r="H9" s="30" t="s">
        <v>111</v>
      </c>
      <c r="I9" s="30"/>
      <c r="J9" s="30"/>
      <c r="K9" s="30"/>
      <c r="L9" s="30"/>
      <c r="M9" s="30" t="s">
        <v>113</v>
      </c>
      <c r="N9" s="30"/>
      <c r="O9" s="30"/>
      <c r="P9" s="30"/>
      <c r="Q9" s="30"/>
    </row>
    <row r="10" spans="1:17" ht="15.75" x14ac:dyDescent="0.25">
      <c r="A10" s="30"/>
      <c r="B10" s="30"/>
      <c r="C10" s="30" t="s">
        <v>110</v>
      </c>
      <c r="D10" s="30"/>
      <c r="E10" s="30"/>
      <c r="F10" s="30"/>
      <c r="G10" s="30"/>
      <c r="H10" s="30" t="s">
        <v>112</v>
      </c>
      <c r="I10" s="30"/>
      <c r="J10" s="30"/>
      <c r="K10" s="30"/>
      <c r="L10" s="30"/>
      <c r="M10" s="30" t="s">
        <v>114</v>
      </c>
      <c r="N10" s="30"/>
      <c r="O10" s="30"/>
      <c r="P10" s="30"/>
      <c r="Q10" s="30"/>
    </row>
    <row r="11" spans="1:17" ht="15.75" x14ac:dyDescent="0.25">
      <c r="A11" s="30"/>
      <c r="B11" s="30"/>
      <c r="C11" s="30" t="s">
        <v>115</v>
      </c>
      <c r="D11" s="30"/>
      <c r="E11" s="30"/>
      <c r="F11" s="30"/>
      <c r="G11" s="30"/>
      <c r="H11" s="30" t="s">
        <v>115</v>
      </c>
      <c r="I11" s="30"/>
      <c r="J11" s="30"/>
      <c r="K11" s="30"/>
      <c r="L11" s="30"/>
      <c r="M11" s="30" t="s">
        <v>115</v>
      </c>
      <c r="N11" s="30"/>
      <c r="O11" s="30"/>
      <c r="P11" s="30"/>
      <c r="Q11" s="30"/>
    </row>
    <row r="12" spans="1:17" ht="63" x14ac:dyDescent="0.25">
      <c r="A12" s="30"/>
      <c r="B12" s="30"/>
      <c r="C12" s="2" t="s">
        <v>41</v>
      </c>
      <c r="D12" s="2" t="s">
        <v>42</v>
      </c>
      <c r="E12" s="2" t="s">
        <v>123</v>
      </c>
      <c r="F12" s="2" t="s">
        <v>124</v>
      </c>
      <c r="G12" s="2" t="s">
        <v>125</v>
      </c>
      <c r="H12" s="2" t="s">
        <v>41</v>
      </c>
      <c r="I12" s="2" t="s">
        <v>42</v>
      </c>
      <c r="J12" s="2" t="s">
        <v>123</v>
      </c>
      <c r="K12" s="2" t="s">
        <v>124</v>
      </c>
      <c r="L12" s="2" t="s">
        <v>125</v>
      </c>
      <c r="M12" s="2" t="s">
        <v>41</v>
      </c>
      <c r="N12" s="2" t="s">
        <v>42</v>
      </c>
      <c r="O12" s="2" t="s">
        <v>123</v>
      </c>
      <c r="P12" s="2" t="s">
        <v>124</v>
      </c>
      <c r="Q12" s="2" t="s">
        <v>125</v>
      </c>
    </row>
    <row r="13" spans="1:17" ht="63" x14ac:dyDescent="0.25">
      <c r="A13" s="30">
        <v>1</v>
      </c>
      <c r="B13" s="3" t="s">
        <v>116</v>
      </c>
      <c r="C13" s="9">
        <f t="shared" ref="C13:D13" si="0">SUM(C15:C16)</f>
        <v>0</v>
      </c>
      <c r="D13" s="9">
        <f t="shared" si="0"/>
        <v>0</v>
      </c>
      <c r="E13" s="9">
        <f>SUM(E15:E16)</f>
        <v>7776.6</v>
      </c>
      <c r="F13" s="9">
        <f t="shared" ref="F13:Q13" si="1">SUM(F15:F16)</f>
        <v>0</v>
      </c>
      <c r="G13" s="9">
        <f t="shared" si="1"/>
        <v>0</v>
      </c>
      <c r="H13" s="9">
        <f t="shared" si="1"/>
        <v>0</v>
      </c>
      <c r="I13" s="9">
        <f t="shared" si="1"/>
        <v>0</v>
      </c>
      <c r="J13" s="9">
        <f t="shared" si="1"/>
        <v>7701.9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7627.2</v>
      </c>
      <c r="P13" s="9">
        <f t="shared" si="1"/>
        <v>0</v>
      </c>
      <c r="Q13" s="9">
        <f t="shared" si="1"/>
        <v>0</v>
      </c>
    </row>
    <row r="14" spans="1:17" ht="15.75" x14ac:dyDescent="0.25">
      <c r="A14" s="30"/>
      <c r="B14" s="5" t="s">
        <v>117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47.25" x14ac:dyDescent="0.25">
      <c r="A15" s="30"/>
      <c r="B15" s="5" t="s">
        <v>118</v>
      </c>
      <c r="C15" s="10"/>
      <c r="D15" s="10"/>
      <c r="E15" s="10">
        <v>7471.5</v>
      </c>
      <c r="F15" s="10"/>
      <c r="G15" s="10"/>
      <c r="H15" s="10"/>
      <c r="I15" s="10"/>
      <c r="J15" s="10">
        <v>7471.5</v>
      </c>
      <c r="K15" s="10"/>
      <c r="L15" s="10"/>
      <c r="M15" s="10"/>
      <c r="N15" s="10"/>
      <c r="O15" s="10">
        <v>7471.5</v>
      </c>
      <c r="P15" s="10"/>
      <c r="Q15" s="10"/>
    </row>
    <row r="16" spans="1:17" ht="47.25" x14ac:dyDescent="0.25">
      <c r="A16" s="30"/>
      <c r="B16" s="5" t="s">
        <v>119</v>
      </c>
      <c r="C16" s="10"/>
      <c r="D16" s="10"/>
      <c r="E16" s="10">
        <v>305.10000000000002</v>
      </c>
      <c r="F16" s="10"/>
      <c r="G16" s="10"/>
      <c r="H16" s="10"/>
      <c r="I16" s="10"/>
      <c r="J16" s="10">
        <v>230.4</v>
      </c>
      <c r="K16" s="10"/>
      <c r="L16" s="10"/>
      <c r="M16" s="10"/>
      <c r="N16" s="10"/>
      <c r="O16" s="10">
        <v>155.69999999999999</v>
      </c>
      <c r="P16" s="10"/>
      <c r="Q16" s="10"/>
    </row>
    <row r="17" spans="1:17" ht="31.5" x14ac:dyDescent="0.25">
      <c r="A17" s="30">
        <v>2</v>
      </c>
      <c r="B17" s="3" t="s">
        <v>8</v>
      </c>
      <c r="C17" s="9">
        <f>SUM(C19:C21)</f>
        <v>0</v>
      </c>
      <c r="D17" s="9">
        <f t="shared" ref="D17:Q17" si="2">SUM(D19:D21)</f>
        <v>87207.5</v>
      </c>
      <c r="E17" s="9">
        <f t="shared" si="2"/>
        <v>51393.3</v>
      </c>
      <c r="F17" s="9">
        <f t="shared" si="2"/>
        <v>2800.1</v>
      </c>
      <c r="G17" s="9">
        <f t="shared" si="2"/>
        <v>0</v>
      </c>
      <c r="H17" s="9">
        <f t="shared" si="2"/>
        <v>0</v>
      </c>
      <c r="I17" s="9">
        <f t="shared" si="2"/>
        <v>78479.7</v>
      </c>
      <c r="J17" s="9">
        <f t="shared" si="2"/>
        <v>54278.3</v>
      </c>
      <c r="K17" s="9">
        <f t="shared" si="2"/>
        <v>0</v>
      </c>
      <c r="L17" s="9">
        <f t="shared" si="2"/>
        <v>0</v>
      </c>
      <c r="M17" s="9">
        <f t="shared" si="2"/>
        <v>0</v>
      </c>
      <c r="N17" s="9">
        <f t="shared" si="2"/>
        <v>82498.399999999994</v>
      </c>
      <c r="O17" s="9">
        <f t="shared" si="2"/>
        <v>53898.7</v>
      </c>
      <c r="P17" s="9">
        <f t="shared" si="2"/>
        <v>0</v>
      </c>
      <c r="Q17" s="9">
        <f t="shared" si="2"/>
        <v>0</v>
      </c>
    </row>
    <row r="18" spans="1:17" ht="15.75" x14ac:dyDescent="0.25">
      <c r="A18" s="30"/>
      <c r="B18" s="5" t="s">
        <v>117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63" x14ac:dyDescent="0.25">
      <c r="A19" s="30"/>
      <c r="B19" s="5" t="s">
        <v>120</v>
      </c>
      <c r="C19" s="10"/>
      <c r="D19" s="10">
        <f>13+101.3</f>
        <v>114.3</v>
      </c>
      <c r="E19" s="10">
        <f>12327-50</f>
        <v>12277</v>
      </c>
      <c r="F19" s="10">
        <f>2680+60.1+50+10</f>
        <v>2800.1</v>
      </c>
      <c r="G19" s="10"/>
      <c r="H19" s="10"/>
      <c r="I19" s="10">
        <v>13</v>
      </c>
      <c r="J19" s="10">
        <v>11515.6</v>
      </c>
      <c r="K19" s="10"/>
      <c r="L19" s="10"/>
      <c r="M19" s="10"/>
      <c r="N19" s="10">
        <v>13</v>
      </c>
      <c r="O19" s="10">
        <v>10865.5</v>
      </c>
      <c r="P19" s="10"/>
      <c r="Q19" s="10"/>
    </row>
    <row r="20" spans="1:17" ht="78.75" x14ac:dyDescent="0.25">
      <c r="A20" s="30"/>
      <c r="B20" s="5" t="s">
        <v>121</v>
      </c>
      <c r="C20" s="10"/>
      <c r="D20" s="10">
        <v>74693.2</v>
      </c>
      <c r="E20" s="10">
        <v>19260</v>
      </c>
      <c r="F20" s="10"/>
      <c r="G20" s="10"/>
      <c r="H20" s="10"/>
      <c r="I20" s="10">
        <v>78466.7</v>
      </c>
      <c r="J20" s="10">
        <v>19260</v>
      </c>
      <c r="K20" s="10"/>
      <c r="L20" s="10"/>
      <c r="M20" s="10"/>
      <c r="N20" s="10">
        <v>82485.399999999994</v>
      </c>
      <c r="O20" s="10">
        <v>19260</v>
      </c>
      <c r="P20" s="10"/>
      <c r="Q20" s="10"/>
    </row>
    <row r="21" spans="1:17" ht="63" x14ac:dyDescent="0.25">
      <c r="A21" s="30"/>
      <c r="B21" s="5" t="s">
        <v>122</v>
      </c>
      <c r="C21" s="10"/>
      <c r="D21" s="10">
        <f>2400+10000</f>
        <v>12400</v>
      </c>
      <c r="E21" s="10">
        <f>23373.7-5646.1+368.2+1760.5</f>
        <v>19856.3</v>
      </c>
      <c r="F21" s="10"/>
      <c r="G21" s="10"/>
      <c r="H21" s="10"/>
      <c r="I21" s="10"/>
      <c r="J21" s="10">
        <v>23502.7</v>
      </c>
      <c r="K21" s="10"/>
      <c r="L21" s="10"/>
      <c r="M21" s="10"/>
      <c r="N21" s="10"/>
      <c r="O21" s="10">
        <v>23773.200000000001</v>
      </c>
      <c r="P21" s="10"/>
      <c r="Q21" s="10"/>
    </row>
    <row r="22" spans="1:17" ht="15.75" x14ac:dyDescent="0.25">
      <c r="A22" s="4"/>
      <c r="B22" s="3" t="s">
        <v>12</v>
      </c>
      <c r="C22" s="9">
        <f>C13+C17</f>
        <v>0</v>
      </c>
      <c r="D22" s="9">
        <f t="shared" ref="D22:Q22" si="3">D13+D17</f>
        <v>87207.5</v>
      </c>
      <c r="E22" s="9">
        <f t="shared" si="3"/>
        <v>59169.9</v>
      </c>
      <c r="F22" s="9">
        <f t="shared" si="3"/>
        <v>2800.1</v>
      </c>
      <c r="G22" s="9">
        <f t="shared" si="3"/>
        <v>0</v>
      </c>
      <c r="H22" s="9">
        <f t="shared" si="3"/>
        <v>0</v>
      </c>
      <c r="I22" s="9">
        <f t="shared" si="3"/>
        <v>78479.7</v>
      </c>
      <c r="J22" s="9">
        <f t="shared" si="3"/>
        <v>61980.200000000004</v>
      </c>
      <c r="K22" s="9">
        <f t="shared" si="3"/>
        <v>0</v>
      </c>
      <c r="L22" s="9">
        <f t="shared" si="3"/>
        <v>0</v>
      </c>
      <c r="M22" s="9">
        <f t="shared" si="3"/>
        <v>0</v>
      </c>
      <c r="N22" s="9">
        <f t="shared" si="3"/>
        <v>82498.399999999994</v>
      </c>
      <c r="O22" s="9">
        <f t="shared" si="3"/>
        <v>61525.899999999994</v>
      </c>
      <c r="P22" s="9">
        <f t="shared" si="3"/>
        <v>0</v>
      </c>
      <c r="Q22" s="9">
        <f t="shared" si="3"/>
        <v>0</v>
      </c>
    </row>
  </sheetData>
  <mergeCells count="16">
    <mergeCell ref="A17:A21"/>
    <mergeCell ref="A3:Q3"/>
    <mergeCell ref="A4:Q4"/>
    <mergeCell ref="A5:Q5"/>
    <mergeCell ref="M9:Q9"/>
    <mergeCell ref="M10:Q10"/>
    <mergeCell ref="C11:G11"/>
    <mergeCell ref="H11:L11"/>
    <mergeCell ref="M11:Q11"/>
    <mergeCell ref="A13:A16"/>
    <mergeCell ref="A9:A12"/>
    <mergeCell ref="B9:B12"/>
    <mergeCell ref="C9:G9"/>
    <mergeCell ref="C10:G10"/>
    <mergeCell ref="H9:L9"/>
    <mergeCell ref="H10:L10"/>
  </mergeCells>
  <pageMargins left="0.27559055118110237" right="0.27559055118110237" top="0.78740157480314965" bottom="0.39370078740157483" header="0.31496062992125984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2</vt:lpstr>
      <vt:lpstr>Приложение 2.1</vt:lpstr>
      <vt:lpstr>Приложение 2.3</vt:lpstr>
      <vt:lpstr>Приложение 3</vt:lpstr>
      <vt:lpstr>'Приложение 2'!_Toc384891825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cp:lastModifiedBy>Бакашова Екатерина В.</cp:lastModifiedBy>
  <cp:lastPrinted>2017-08-30T12:46:38Z</cp:lastPrinted>
  <dcterms:created xsi:type="dcterms:W3CDTF">2017-04-27T07:51:08Z</dcterms:created>
  <dcterms:modified xsi:type="dcterms:W3CDTF">2017-08-30T12:48:48Z</dcterms:modified>
</cp:coreProperties>
</file>