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11" activeTab="0"/>
  </bookViews>
  <sheets>
    <sheet name="прил. 2 на 2020г." sheetId="1" r:id="rId1"/>
    <sheet name="Доп.норматив 2020" sheetId="2" state="hidden" r:id="rId2"/>
  </sheets>
  <definedNames>
    <definedName name="_xlnm.Print_Titles" localSheetId="0">'прил. 2 на 2020г.'!$14:$15</definedName>
  </definedNames>
  <calcPr fullCalcOnLoad="1"/>
</workbook>
</file>

<file path=xl/sharedStrings.xml><?xml version="1.0" encoding="utf-8"?>
<sst xmlns="http://schemas.openxmlformats.org/spreadsheetml/2006/main" count="100" uniqueCount="97">
  <si>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</si>
  <si>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</si>
  <si>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</si>
  <si>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</si>
  <si>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</si>
  <si>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</si>
  <si>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</si>
  <si>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</si>
  <si>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</si>
  <si>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</si>
  <si>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</si>
  <si>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</si>
  <si>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</si>
  <si>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</si>
  <si>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</si>
  <si>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</si>
  <si>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</si>
  <si>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</si>
  <si>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</si>
  <si>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</si>
  <si>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</si>
  <si>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</si>
  <si>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</si>
  <si>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</si>
  <si>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</si>
  <si>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</si>
  <si>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</si>
  <si>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</si>
  <si>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</si>
  <si>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</si>
  <si>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</si>
  <si>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</si>
  <si>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</si>
  <si>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>Сумма (тыс.руб.)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</si>
  <si>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</si>
  <si>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</si>
  <si>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</si>
  <si>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</si>
  <si>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</si>
  <si>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</si>
  <si>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</si>
  <si>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</si>
  <si>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</si>
  <si>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</si>
  <si>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</si>
  <si>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</si>
  <si>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</si>
  <si>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</si>
  <si>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</si>
  <si>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</si>
  <si>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</si>
  <si>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</si>
  <si>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</si>
  <si>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</si>
  <si>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</si>
  <si>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</si>
  <si>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</si>
  <si>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</si>
  <si>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</si>
  <si>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</si>
  <si>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</si>
  <si>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>осн норматив  15 %</t>
  </si>
  <si>
    <t xml:space="preserve"> Налоги на прибыль, доходы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</si>
  <si>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</si>
  <si>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</si>
  <si>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</si>
  <si>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</si>
  <si>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</si>
  <si>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</si>
  <si>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</si>
  <si>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</si>
  <si>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</si>
  <si>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</si>
  <si>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</si>
  <si>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</si>
  <si>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доп норматив отчислений 41,34 %</t>
  </si>
  <si>
    <t xml:space="preserve">              Ленинградской области на  2020 год</t>
  </si>
  <si>
    <t>Всего доходов</t>
  </si>
  <si>
    <t xml:space="preserve">от 18.12.2019 № 38-рсд  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</si>
  <si>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</si>
  <si>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</si>
  <si>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</si>
  <si>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</si>
  <si>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</si>
  <si>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</si>
  <si>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</si>
  <si>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</si>
  <si>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</si>
  <si>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</si>
  <si>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Дотации бюджетам бюджетной системы Российской Федерации</t>
  </si>
  <si>
    <t xml:space="preserve"> 1 14 02000 00 0000 00,0</t>
  </si>
  <si>
    <t>1 11 09040 00 0000 120</t>
  </si>
  <si>
    <t xml:space="preserve"> 1 11 07000 00 0000 120</t>
  </si>
  <si>
    <t xml:space="preserve"> 1 11 07010 00 0000 120</t>
  </si>
  <si>
    <t xml:space="preserve"> 1 11 09000 00 0000 120</t>
  </si>
  <si>
    <t>(в редакции решения совета депутатов от   27.05.2020 г. №  95-рсд)</t>
  </si>
  <si>
    <t>к решению совета депутатов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</si>
</sst>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2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1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7" fillId="34" borderId="10" xfId="0" applyNumberFormat="1" applyFont="1" applyFill="1" applyBorder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0" xfId="0" applyFont="1" applyAlignment="1">
      <alignment/>
    </xf>
    <xf numFmtId="0" fontId="14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justify" wrapText="1"/>
    </xf>
    <xf numFmtId="0" fontId="13" fillId="0" borderId="12" xfId="0" applyFont="1" applyBorder="1" applyAlignment="1">
      <alignment wrapText="1"/>
    </xf>
    <xf numFmtId="0" fontId="15" fillId="0" borderId="0" xfId="0" applyFont="1" applyAlignment="1">
      <alignment/>
    </xf>
    <xf numFmtId="0" fontId="14" fillId="0" borderId="12" xfId="0" applyFont="1" applyBorder="1" applyAlignment="1">
      <alignment vertical="justify" wrapText="1"/>
    </xf>
    <xf numFmtId="0" fontId="8" fillId="0" borderId="12" xfId="0" applyFont="1" applyBorder="1" applyAlignment="1">
      <alignment vertical="justify" wrapText="1"/>
    </xf>
    <xf numFmtId="0" fontId="1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 vertical="justify" wrapText="1"/>
    </xf>
    <xf numFmtId="0" fontId="10" fillId="0" borderId="15" xfId="0" applyFont="1" applyBorder="1" applyAlignment="1">
      <alignment horizontal="left"/>
    </xf>
    <xf numFmtId="0" fontId="10" fillId="35" borderId="13" xfId="0" applyFont="1" applyFill="1" applyBorder="1" applyAlignment="1">
      <alignment/>
    </xf>
    <xf numFmtId="0" fontId="16" fillId="0" borderId="0" xfId="0" applyFont="1" applyAlignment="1">
      <alignment/>
    </xf>
    <xf numFmtId="0" fontId="10" fillId="0" borderId="15" xfId="0" applyFont="1" applyBorder="1" applyAlignment="1">
      <alignment horizontal="left" wrapText="1"/>
    </xf>
    <xf numFmtId="0" fontId="8" fillId="35" borderId="12" xfId="0" applyNumberFormat="1" applyFont="1" applyFill="1" applyBorder="1" applyAlignment="1">
      <alignment vertical="justify" wrapText="1"/>
    </xf>
    <xf numFmtId="0" fontId="8" fillId="0" borderId="16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vertical="justify" wrapText="1"/>
    </xf>
    <xf numFmtId="0" fontId="17" fillId="0" borderId="13" xfId="0" applyFont="1" applyBorder="1" applyAlignment="1">
      <alignment horizontal="left"/>
    </xf>
    <xf numFmtId="0" fontId="10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13" xfId="0" applyFont="1" applyBorder="1" applyAlignment="1">
      <alignment/>
    </xf>
    <xf numFmtId="0" fontId="17" fillId="0" borderId="18" xfId="0" applyFont="1" applyBorder="1" applyAlignment="1">
      <alignment/>
    </xf>
    <xf numFmtId="179" fontId="9" fillId="0" borderId="19" xfId="0" applyNumberFormat="1" applyFont="1" applyFill="1" applyBorder="1" applyAlignment="1">
      <alignment/>
    </xf>
    <xf numFmtId="173" fontId="8" fillId="0" borderId="0" xfId="0" applyNumberFormat="1" applyFont="1" applyFill="1" applyAlignment="1">
      <alignment/>
    </xf>
    <xf numFmtId="173" fontId="16" fillId="0" borderId="0" xfId="0" applyNumberFormat="1" applyFont="1" applyFill="1" applyAlignment="1">
      <alignment/>
    </xf>
    <xf numFmtId="179" fontId="13" fillId="0" borderId="20" xfId="0" applyNumberFormat="1" applyFont="1" applyFill="1" applyBorder="1" applyAlignment="1">
      <alignment horizontal="right" wrapText="1"/>
    </xf>
    <xf numFmtId="179" fontId="12" fillId="0" borderId="21" xfId="0" applyNumberFormat="1" applyFont="1" applyFill="1" applyBorder="1" applyAlignment="1">
      <alignment/>
    </xf>
    <xf numFmtId="179" fontId="8" fillId="0" borderId="21" xfId="0" applyNumberFormat="1" applyFont="1" applyFill="1" applyBorder="1" applyAlignment="1">
      <alignment/>
    </xf>
    <xf numFmtId="179" fontId="13" fillId="0" borderId="21" xfId="0" applyNumberFormat="1" applyFont="1" applyFill="1" applyBorder="1" applyAlignment="1">
      <alignment/>
    </xf>
    <xf numFmtId="179" fontId="10" fillId="0" borderId="0" xfId="60" applyNumberFormat="1" applyFont="1" applyFill="1" applyBorder="1" applyAlignment="1">
      <alignment horizontal="right"/>
    </xf>
    <xf numFmtId="179" fontId="8" fillId="36" borderId="21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8" fillId="0" borderId="2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wrapText="1"/>
    </xf>
    <xf numFmtId="0" fontId="9" fillId="0" borderId="24" xfId="0" applyFont="1" applyBorder="1" applyAlignment="1">
      <alignment vertical="justify"/>
    </xf>
    <xf numFmtId="0" fontId="15" fillId="0" borderId="25" xfId="0" applyFont="1" applyBorder="1" applyAlignment="1">
      <alignment vertical="justify"/>
    </xf>
    <xf numFmtId="0" fontId="9" fillId="0" borderId="0" xfId="0" applyFont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73" fontId="11" fillId="0" borderId="30" xfId="0" applyNumberFormat="1" applyFont="1" applyFill="1" applyBorder="1" applyAlignment="1">
      <alignment horizontal="center" wrapText="1"/>
    </xf>
    <xf numFmtId="173" fontId="11" fillId="0" borderId="31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5"/>
  <sheetViews>
    <sheetView tabSelected="1" zoomScalePageLayoutView="0" workbookViewId="0" topLeftCell="A31">
      <selection activeCell="B10" sqref="B10"/>
    </sheetView>
  </sheetViews>
  <sheetFormatPr defaultColWidth="8.875" defaultRowHeight="12.75"/>
  <cols>
    <col min="1" max="1" width="22.25390625" style="12" customWidth="1"/>
    <col min="2" max="2" width="83.75390625" style="12" customWidth="1"/>
    <col min="3" max="3" width="12.625" style="49" customWidth="1"/>
    <col min="4" max="16384" width="8.875" style="12" customWidth="1"/>
  </cols>
  <sheetData>
    <row r="2" ht="15">
      <c r="C2" s="44" t="s">
        <v>1</v>
      </c>
    </row>
    <row r="3" ht="15">
      <c r="C3" s="44" t="s">
        <v>96</v>
      </c>
    </row>
    <row r="4" ht="15">
      <c r="C4" s="44" t="s">
        <v>20</v>
      </c>
    </row>
    <row r="5" ht="15">
      <c r="C5" s="44" t="s">
        <v>21</v>
      </c>
    </row>
    <row r="6" ht="15">
      <c r="C6" s="44" t="s">
        <v>22</v>
      </c>
    </row>
    <row r="7" spans="2:3" ht="15">
      <c r="B7" s="14"/>
      <c r="C7" s="55" t="s">
        <v>78</v>
      </c>
    </row>
    <row r="8" spans="2:3" ht="15">
      <c r="B8" s="63" t="s">
        <v>95</v>
      </c>
      <c r="C8" s="63"/>
    </row>
    <row r="9" spans="2:3" ht="15">
      <c r="B9" s="59"/>
      <c r="C9" s="59"/>
    </row>
    <row r="10" ht="12.75">
      <c r="B10" s="13"/>
    </row>
    <row r="11" spans="1:3" ht="15.75">
      <c r="A11" s="66" t="s">
        <v>31</v>
      </c>
      <c r="B11" s="66"/>
      <c r="C11" s="66"/>
    </row>
    <row r="12" spans="1:3" ht="18.75">
      <c r="A12" s="34"/>
      <c r="B12" s="45" t="s">
        <v>76</v>
      </c>
      <c r="C12" s="50"/>
    </row>
    <row r="13" ht="15.75" thickBot="1">
      <c r="B13" s="15"/>
    </row>
    <row r="14" spans="1:3" ht="12.75">
      <c r="A14" s="67" t="s">
        <v>32</v>
      </c>
      <c r="B14" s="69" t="s">
        <v>5</v>
      </c>
      <c r="C14" s="71" t="s">
        <v>33</v>
      </c>
    </row>
    <row r="15" spans="1:3" ht="13.5" thickBot="1">
      <c r="A15" s="68"/>
      <c r="B15" s="70"/>
      <c r="C15" s="72"/>
    </row>
    <row r="16" spans="1:3" ht="14.25">
      <c r="A16" s="39" t="s">
        <v>6</v>
      </c>
      <c r="B16" s="16" t="s">
        <v>3</v>
      </c>
      <c r="C16" s="51">
        <f>C17+C21+C26+C27+C36+C41+C45+C47+C38+C48+C19</f>
        <v>477590.39999999997</v>
      </c>
    </row>
    <row r="17" spans="1:3" ht="13.5">
      <c r="A17" s="40" t="s">
        <v>7</v>
      </c>
      <c r="B17" s="17" t="s">
        <v>62</v>
      </c>
      <c r="C17" s="52">
        <f>SUM(C18:C18)</f>
        <v>280427.1</v>
      </c>
    </row>
    <row r="18" spans="1:3" ht="15">
      <c r="A18" s="30" t="s">
        <v>8</v>
      </c>
      <c r="B18" s="18" t="s">
        <v>34</v>
      </c>
      <c r="C18" s="53">
        <v>280427.1</v>
      </c>
    </row>
    <row r="19" spans="1:3" ht="13.5">
      <c r="A19" s="47" t="s">
        <v>65</v>
      </c>
      <c r="B19" s="17" t="s">
        <v>66</v>
      </c>
      <c r="C19" s="52">
        <f>C20</f>
        <v>553.6</v>
      </c>
    </row>
    <row r="20" spans="1:3" ht="26.25">
      <c r="A20" s="46" t="s">
        <v>67</v>
      </c>
      <c r="B20" s="18" t="s">
        <v>68</v>
      </c>
      <c r="C20" s="53">
        <v>553.6</v>
      </c>
    </row>
    <row r="21" spans="1:3" ht="13.5">
      <c r="A21" s="40" t="s">
        <v>9</v>
      </c>
      <c r="B21" s="17" t="s">
        <v>35</v>
      </c>
      <c r="C21" s="52">
        <f>SUM(C22:C25)</f>
        <v>95888</v>
      </c>
    </row>
    <row r="22" spans="1:3" ht="15">
      <c r="A22" s="30" t="s">
        <v>57</v>
      </c>
      <c r="B22" s="18" t="s">
        <v>58</v>
      </c>
      <c r="C22" s="53">
        <v>80693</v>
      </c>
    </row>
    <row r="23" spans="1:3" ht="15">
      <c r="A23" s="30" t="s">
        <v>28</v>
      </c>
      <c r="B23" s="18" t="s">
        <v>36</v>
      </c>
      <c r="C23" s="53">
        <v>13470</v>
      </c>
    </row>
    <row r="24" spans="1:3" ht="15">
      <c r="A24" s="30" t="s">
        <v>27</v>
      </c>
      <c r="B24" s="18" t="s">
        <v>37</v>
      </c>
      <c r="C24" s="53">
        <v>112</v>
      </c>
    </row>
    <row r="25" spans="1:3" ht="15">
      <c r="A25" s="30" t="s">
        <v>50</v>
      </c>
      <c r="B25" s="18" t="s">
        <v>51</v>
      </c>
      <c r="C25" s="53">
        <v>1613</v>
      </c>
    </row>
    <row r="26" spans="1:3" ht="13.5">
      <c r="A26" s="40" t="s">
        <v>10</v>
      </c>
      <c r="B26" s="17" t="s">
        <v>42</v>
      </c>
      <c r="C26" s="52">
        <v>6235</v>
      </c>
    </row>
    <row r="27" spans="1:3" ht="25.5">
      <c r="A27" s="40" t="s">
        <v>23</v>
      </c>
      <c r="B27" s="17" t="s">
        <v>38</v>
      </c>
      <c r="C27" s="52">
        <f>C28+C32+C34</f>
        <v>48978.7</v>
      </c>
    </row>
    <row r="28" spans="1:3" ht="48">
      <c r="A28" s="41" t="s">
        <v>24</v>
      </c>
      <c r="B28" s="20" t="s">
        <v>25</v>
      </c>
      <c r="C28" s="52">
        <f>C29+C31+C30</f>
        <v>48823.7</v>
      </c>
    </row>
    <row r="29" spans="1:3" ht="39">
      <c r="A29" s="32" t="s">
        <v>48</v>
      </c>
      <c r="B29" s="18" t="s">
        <v>47</v>
      </c>
      <c r="C29" s="53">
        <f>35082.2+4000</f>
        <v>39082.2</v>
      </c>
    </row>
    <row r="30" spans="1:3" ht="51.75">
      <c r="A30" s="32" t="s">
        <v>63</v>
      </c>
      <c r="B30" s="18" t="s">
        <v>64</v>
      </c>
      <c r="C30" s="53">
        <v>179.6</v>
      </c>
    </row>
    <row r="31" spans="1:3" ht="25.5">
      <c r="A31" s="33" t="s">
        <v>60</v>
      </c>
      <c r="B31" s="36" t="s">
        <v>79</v>
      </c>
      <c r="C31" s="53">
        <v>9561.9</v>
      </c>
    </row>
    <row r="32" spans="1:3" s="19" customFormat="1" ht="13.5">
      <c r="A32" s="42" t="s">
        <v>92</v>
      </c>
      <c r="B32" s="24" t="s">
        <v>80</v>
      </c>
      <c r="C32" s="52">
        <f>C33</f>
        <v>5</v>
      </c>
    </row>
    <row r="33" spans="1:3" ht="25.5">
      <c r="A33" s="31" t="s">
        <v>93</v>
      </c>
      <c r="B33" s="25" t="s">
        <v>81</v>
      </c>
      <c r="C33" s="53">
        <v>5</v>
      </c>
    </row>
    <row r="34" spans="1:3" ht="37.5" customHeight="1">
      <c r="A34" s="39" t="s">
        <v>94</v>
      </c>
      <c r="B34" s="62" t="s">
        <v>82</v>
      </c>
      <c r="C34" s="52">
        <f>C35</f>
        <v>150</v>
      </c>
    </row>
    <row r="35" spans="1:3" ht="39" customHeight="1">
      <c r="A35" s="35" t="s">
        <v>91</v>
      </c>
      <c r="B35" s="61" t="s">
        <v>83</v>
      </c>
      <c r="C35" s="53">
        <v>150</v>
      </c>
    </row>
    <row r="36" spans="1:3" ht="13.5">
      <c r="A36" s="40" t="s">
        <v>11</v>
      </c>
      <c r="B36" s="17" t="s">
        <v>30</v>
      </c>
      <c r="C36" s="52">
        <f>C37</f>
        <v>8345.3</v>
      </c>
    </row>
    <row r="37" spans="1:3" ht="15">
      <c r="A37" s="28" t="s">
        <v>55</v>
      </c>
      <c r="B37" s="18" t="s">
        <v>56</v>
      </c>
      <c r="C37" s="53">
        <f>6845.3+1500</f>
        <v>8345.3</v>
      </c>
    </row>
    <row r="38" spans="1:3" s="19" customFormat="1" ht="13.5">
      <c r="A38" s="43" t="s">
        <v>26</v>
      </c>
      <c r="B38" s="17" t="s">
        <v>0</v>
      </c>
      <c r="C38" s="52">
        <f>C40+C39</f>
        <v>30780.699999999997</v>
      </c>
    </row>
    <row r="39" spans="1:3" s="19" customFormat="1" ht="15">
      <c r="A39" s="30" t="s">
        <v>52</v>
      </c>
      <c r="B39" s="25" t="s">
        <v>84</v>
      </c>
      <c r="C39" s="53">
        <f>5736+26342.8-119-1338.7+0.6</f>
        <v>30621.699999999997</v>
      </c>
    </row>
    <row r="40" spans="1:3" s="19" customFormat="1" ht="15">
      <c r="A40" s="30" t="s">
        <v>54</v>
      </c>
      <c r="B40" s="21" t="s">
        <v>85</v>
      </c>
      <c r="C40" s="53">
        <f>26382.8-26342.8+119</f>
        <v>159</v>
      </c>
    </row>
    <row r="41" spans="1:3" ht="13.5">
      <c r="A41" s="40" t="s">
        <v>12</v>
      </c>
      <c r="B41" s="17" t="s">
        <v>39</v>
      </c>
      <c r="C41" s="52">
        <f>C43+C42+C44</f>
        <v>4476.9</v>
      </c>
    </row>
    <row r="42" spans="1:3" ht="39.75" customHeight="1">
      <c r="A42" s="28" t="s">
        <v>90</v>
      </c>
      <c r="B42" s="60" t="s">
        <v>86</v>
      </c>
      <c r="C42" s="53">
        <v>607.4</v>
      </c>
    </row>
    <row r="43" spans="1:3" ht="26.25">
      <c r="A43" s="28" t="s">
        <v>59</v>
      </c>
      <c r="B43" s="18" t="s">
        <v>53</v>
      </c>
      <c r="C43" s="53">
        <v>2019.5</v>
      </c>
    </row>
    <row r="44" spans="1:3" ht="39">
      <c r="A44" s="28" t="s">
        <v>73</v>
      </c>
      <c r="B44" s="18" t="s">
        <v>74</v>
      </c>
      <c r="C44" s="53">
        <v>1850</v>
      </c>
    </row>
    <row r="45" spans="1:3" ht="12.75" hidden="1">
      <c r="A45" s="26" t="s">
        <v>13</v>
      </c>
      <c r="B45" s="17" t="s">
        <v>4</v>
      </c>
      <c r="C45" s="52">
        <f>C46</f>
        <v>0</v>
      </c>
    </row>
    <row r="46" spans="1:3" ht="12.75" customHeight="1" hidden="1">
      <c r="A46" s="27" t="s">
        <v>14</v>
      </c>
      <c r="B46" s="18" t="s">
        <v>2</v>
      </c>
      <c r="C46" s="53">
        <v>0</v>
      </c>
    </row>
    <row r="47" spans="1:3" ht="13.5">
      <c r="A47" s="40" t="s">
        <v>15</v>
      </c>
      <c r="B47" s="17" t="s">
        <v>40</v>
      </c>
      <c r="C47" s="52">
        <f>112.8+1000</f>
        <v>1112.8</v>
      </c>
    </row>
    <row r="48" spans="1:3" ht="13.5">
      <c r="A48" s="40" t="s">
        <v>19</v>
      </c>
      <c r="B48" s="17" t="s">
        <v>18</v>
      </c>
      <c r="C48" s="52">
        <v>792.3</v>
      </c>
    </row>
    <row r="49" spans="1:3" ht="14.25">
      <c r="A49" s="40" t="s">
        <v>16</v>
      </c>
      <c r="B49" s="22" t="s">
        <v>41</v>
      </c>
      <c r="C49" s="54">
        <f>C50</f>
        <v>952082.7000000001</v>
      </c>
    </row>
    <row r="50" spans="1:3" ht="13.5">
      <c r="A50" s="40" t="s">
        <v>17</v>
      </c>
      <c r="B50" s="17" t="s">
        <v>49</v>
      </c>
      <c r="C50" s="52">
        <f>SUM(C51:C54)</f>
        <v>952082.7000000001</v>
      </c>
    </row>
    <row r="51" spans="1:3" ht="15">
      <c r="A51" s="28" t="s">
        <v>69</v>
      </c>
      <c r="B51" s="37" t="s">
        <v>89</v>
      </c>
      <c r="C51" s="53">
        <v>54951</v>
      </c>
    </row>
    <row r="52" spans="1:3" ht="15">
      <c r="A52" s="28" t="s">
        <v>70</v>
      </c>
      <c r="B52" s="37" t="s">
        <v>87</v>
      </c>
      <c r="C52" s="56">
        <f>80148+4004.6+88763.6+19831.2</f>
        <v>192747.40000000002</v>
      </c>
    </row>
    <row r="53" spans="1:3" ht="15">
      <c r="A53" s="28" t="s">
        <v>71</v>
      </c>
      <c r="B53" s="37" t="s">
        <v>88</v>
      </c>
      <c r="C53" s="57">
        <f>662439.9-332.9+785.3</f>
        <v>662892.3</v>
      </c>
    </row>
    <row r="54" spans="1:3" ht="15.75" thickBot="1">
      <c r="A54" s="29" t="s">
        <v>72</v>
      </c>
      <c r="B54" s="38" t="s">
        <v>29</v>
      </c>
      <c r="C54" s="58">
        <f>54799.9-18942+5000+634.1</f>
        <v>41492</v>
      </c>
    </row>
    <row r="55" spans="1:3" s="23" customFormat="1" ht="16.5" thickBot="1">
      <c r="A55" s="64" t="s">
        <v>77</v>
      </c>
      <c r="B55" s="65"/>
      <c r="C55" s="48">
        <f>C49+C16</f>
        <v>1429673.1</v>
      </c>
    </row>
  </sheetData>
  <sheetProtection/>
  <mergeCells count="6">
    <mergeCell ref="B8:C8"/>
    <mergeCell ref="A55:B55"/>
    <mergeCell ref="A11:C11"/>
    <mergeCell ref="A14:A15"/>
    <mergeCell ref="B14:B15"/>
    <mergeCell ref="C14:C15"/>
  </mergeCells>
  <printOptions horizontalCentered="1"/>
  <pageMargins left="0.7874015748031497" right="0.31496062992125984" top="0.1968503937007874" bottom="0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3.00390625" style="0" customWidth="1"/>
    <col min="4" max="4" width="13.625" style="0" customWidth="1"/>
    <col min="5" max="5" width="13.25390625" style="4" customWidth="1"/>
  </cols>
  <sheetData>
    <row r="1" ht="12.75">
      <c r="A1" s="3" t="s">
        <v>43</v>
      </c>
    </row>
    <row r="2" ht="12.75">
      <c r="C2" s="1"/>
    </row>
    <row r="3" ht="12.75">
      <c r="C3" s="1"/>
    </row>
    <row r="4" ht="12.75">
      <c r="C4" s="1"/>
    </row>
    <row r="5" spans="1:4" ht="14.25">
      <c r="A5" t="s">
        <v>44</v>
      </c>
      <c r="C5" s="5">
        <f>'прил. 2 на 2020г.'!C18*100/56.34</f>
        <v>497740.68157614477</v>
      </c>
      <c r="D5" s="6" t="s">
        <v>45</v>
      </c>
    </row>
    <row r="6" spans="3:4" ht="12.75">
      <c r="C6" s="2"/>
      <c r="D6" s="6"/>
    </row>
    <row r="7" spans="1:8" ht="14.25">
      <c r="A7" t="s">
        <v>61</v>
      </c>
      <c r="C7" s="7">
        <f>C5*0.15</f>
        <v>74661.1022364217</v>
      </c>
      <c r="D7" s="6" t="s">
        <v>45</v>
      </c>
      <c r="E7" s="8"/>
      <c r="F7" s="2"/>
      <c r="G7" s="2"/>
      <c r="H7" s="2"/>
    </row>
    <row r="8" spans="1:8" ht="15.75">
      <c r="A8" s="9" t="s">
        <v>75</v>
      </c>
      <c r="B8" s="9"/>
      <c r="C8" s="10">
        <f>C5*0.4134</f>
        <v>205765.99776357823</v>
      </c>
      <c r="D8" s="11" t="s">
        <v>45</v>
      </c>
      <c r="E8" s="8"/>
      <c r="F8" s="2"/>
      <c r="G8" s="2"/>
      <c r="H8" s="2"/>
    </row>
    <row r="9" spans="1:8" ht="14.25">
      <c r="A9" t="s">
        <v>46</v>
      </c>
      <c r="C9" s="5">
        <f>SUM(C7:C8)</f>
        <v>280427.0999999999</v>
      </c>
      <c r="D9" s="6" t="s">
        <v>45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2020-05-29T11:54:53Z</cp:lastPrinted>
  <dcterms:created xsi:type="dcterms:W3CDTF">2005-12-26T07:27:52Z</dcterms:created>
  <dcterms:modified xsi:type="dcterms:W3CDTF">2020-05-29T11:54:58Z</dcterms:modified>
  <cp:category/>
  <cp:version/>
  <cp:contentType/>
  <cp:contentStatus/>
</cp:coreProperties>
</file>