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19.02.2019" sheetId="1" r:id="rId1"/>
  </sheets>
  <definedNames/>
  <calcPr fullCalcOnLoad="1"/>
</workbook>
</file>

<file path=xl/sharedStrings.xml><?xml version="1.0" encoding="utf-8"?>
<sst xmlns="http://schemas.openxmlformats.org/spreadsheetml/2006/main" count="172" uniqueCount="98">
  <si>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</si>
  <si>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</si>
  <si>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</si>
  <si>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</si>
  <si>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</si>
  <si>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</si>
  <si>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</si>
  <si>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</si>
  <si>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</si>
  <si>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</si>
  <si>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</si>
  <si>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</si>
  <si>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</si>
  <si>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</si>
  <si>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</si>
  <si>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</si>
  <si>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</si>
  <si>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</si>
  <si>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</si>
  <si>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</si>
  <si>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</si>
  <si>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</si>
  <si>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</si>
  <si>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</si>
  <si>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</si>
  <si>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</si>
  <si>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</si>
  <si>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</si>
  <si>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</si>
  <si>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</si>
  <si>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</si>
  <si>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</si>
  <si>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</si>
  <si>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</si>
  <si>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</si>
  <si>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</si>
  <si>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</si>
  <si>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</si>
  <si>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</si>
  <si>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</si>
  <si>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</si>
  <si>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</si>
  <si>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</si>
  <si>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Приложение 5.1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</si>
  <si>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</si>
  <si>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</si>
  <si>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</si>
  <si>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</si>
  <si>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634</t>
  </si>
  <si>
    <t>за счет средств бюджетов другого уровня (субсидии),                                      в том числе:</t>
  </si>
  <si>
    <t>499</t>
  </si>
  <si>
    <t xml:space="preserve">0702 </t>
  </si>
  <si>
    <t xml:space="preserve">0702         </t>
  </si>
  <si>
    <t xml:space="preserve">Субсидии, выделяемые бюджетным общеобразовательным учреждениям на 2019  год                                                                                                                                        </t>
  </si>
  <si>
    <r>
      <t xml:space="preserve">За счет средств бюджетов другого уровня (субвенции на реализацию программ </t>
    </r>
    <r>
      <rPr>
        <b/>
        <u val="single"/>
        <sz val="9"/>
        <rFont val="Times New Roman"/>
        <family val="1"/>
      </rPr>
      <t>дошкольного образования</t>
    </r>
    <r>
      <rPr>
        <sz val="9"/>
        <rFont val="Times New Roman"/>
        <family val="1"/>
      </rPr>
      <t>)</t>
    </r>
  </si>
  <si>
    <t xml:space="preserve">0701 </t>
  </si>
  <si>
    <t>0410171350</t>
  </si>
  <si>
    <t xml:space="preserve">611 </t>
  </si>
  <si>
    <t>181</t>
  </si>
  <si>
    <t>420</t>
  </si>
  <si>
    <t>Развитие воспитательного потенциала системы общего образования</t>
  </si>
  <si>
    <t>за счет средств местного бюджета:</t>
  </si>
  <si>
    <t>08101S4300</t>
  </si>
  <si>
    <t xml:space="preserve">414    415    417       425    428                        489     </t>
  </si>
  <si>
    <t>04201S4700</t>
  </si>
  <si>
    <t>604</t>
  </si>
  <si>
    <t>417 425 489</t>
  </si>
  <si>
    <t xml:space="preserve">Организация электронного и дистанционного обучения детей-инвалидов
</t>
  </si>
  <si>
    <t>На МП "Капитальный ремонт и строительство объектов капитального строительства в  Сланцевского мун. Районе 2017-2019", в т.ч.:</t>
  </si>
  <si>
    <t>0420181190</t>
  </si>
  <si>
    <t xml:space="preserve">На подпрограмму " "Развитие объектов физической культуры и спорта в Сланцевском муниципальном районе"
</t>
  </si>
  <si>
    <t xml:space="preserve">На п/п «Развитие системы отдыха, оздоровления, занятости детей, подростков и молодежи СМР ЛО» </t>
  </si>
  <si>
    <t>0707</t>
  </si>
  <si>
    <t>0460180730</t>
  </si>
  <si>
    <t>0460181240</t>
  </si>
  <si>
    <t>442</t>
  </si>
  <si>
    <t>04601S4410</t>
  </si>
  <si>
    <t>826</t>
  </si>
  <si>
    <t>Развитие кадрового потенциала системы дошкольного, общего и дополнительного образования</t>
  </si>
  <si>
    <t xml:space="preserve">0705    </t>
  </si>
  <si>
    <t xml:space="preserve">432  </t>
  </si>
  <si>
    <t>821</t>
  </si>
  <si>
    <t>04701S0840</t>
  </si>
  <si>
    <t xml:space="preserve">Укрепление материально-технической базы организаций общего образования </t>
  </si>
  <si>
    <t>0420181160</t>
  </si>
  <si>
    <t xml:space="preserve">  463   </t>
  </si>
  <si>
    <t>Укрепление материально-технической базы оздоровительных лагерей</t>
  </si>
  <si>
    <t>0460181250</t>
  </si>
  <si>
    <t>445</t>
  </si>
  <si>
    <t xml:space="preserve"> </t>
  </si>
  <si>
    <t>0420181170</t>
  </si>
  <si>
    <t>409   414  455  466  500</t>
  </si>
  <si>
    <t>(в редакции решения совета депутатов от 19.02.2019 № 555-рсд)</t>
  </si>
  <si>
    <t>871</t>
  </si>
  <si>
    <t>Поддержка талантливой молодежи</t>
  </si>
  <si>
    <t>462  463</t>
  </si>
  <si>
    <t>к решению овета депутатов</t>
  </si>
  <si>
    <t xml:space="preserve">от 21.12.2018   № 533 -рсд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</si>
</sst>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</numFmts>
  <fonts count="6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8" fontId="1" fillId="0" borderId="0" xfId="60" applyNumberFormat="1" applyFont="1" applyFill="1" applyAlignment="1">
      <alignment horizontal="right"/>
    </xf>
    <xf numFmtId="188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8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88" fontId="3" fillId="33" borderId="10" xfId="0" applyNumberFormat="1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63" fillId="33" borderId="0" xfId="0" applyFont="1" applyFill="1" applyAlignment="1">
      <alignment/>
    </xf>
    <xf numFmtId="0" fontId="64" fillId="0" borderId="0" xfId="0" applyFont="1" applyFill="1" applyAlignment="1">
      <alignment/>
    </xf>
    <xf numFmtId="188" fontId="60" fillId="0" borderId="0" xfId="60" applyNumberFormat="1" applyFont="1" applyFill="1" applyBorder="1" applyAlignment="1">
      <alignment horizontal="right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188" fontId="15" fillId="0" borderId="1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8" fontId="63" fillId="0" borderId="0" xfId="0" applyNumberFormat="1" applyFont="1" applyFill="1" applyAlignment="1">
      <alignment/>
    </xf>
    <xf numFmtId="188" fontId="63" fillId="33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28">
      <selection activeCell="A9" sqref="A9:K9"/>
    </sheetView>
  </sheetViews>
  <sheetFormatPr defaultColWidth="8.8515625" defaultRowHeight="12.75"/>
  <cols>
    <col min="1" max="1" width="24.7109375" style="20" customWidth="1"/>
    <col min="2" max="2" width="6.00390625" style="21" customWidth="1"/>
    <col min="3" max="3" width="9.57421875" style="21" customWidth="1"/>
    <col min="4" max="5" width="5.140625" style="21" customWidth="1"/>
    <col min="6" max="6" width="5.421875" style="21" customWidth="1"/>
    <col min="7" max="9" width="10.28125" style="21" customWidth="1"/>
    <col min="10" max="10" width="10.8515625" style="21" customWidth="1"/>
    <col min="11" max="11" width="11.140625" style="21" customWidth="1"/>
    <col min="12" max="12" width="8.8515625" style="22" customWidth="1"/>
    <col min="13" max="13" width="9.140625" style="22" bestFit="1" customWidth="1"/>
    <col min="14" max="16384" width="8.8515625" style="22" customWidth="1"/>
  </cols>
  <sheetData>
    <row r="1" spans="1:11" s="18" customFormat="1" ht="12.75">
      <c r="A1" s="26"/>
      <c r="I1" s="3"/>
      <c r="J1" s="3"/>
      <c r="K1" s="4" t="s">
        <v>43</v>
      </c>
    </row>
    <row r="2" spans="1:11" s="18" customFormat="1" ht="12.75">
      <c r="A2" s="26"/>
      <c r="I2" s="3"/>
      <c r="J2" s="3"/>
      <c r="K2" s="1" t="s">
        <v>96</v>
      </c>
    </row>
    <row r="3" spans="1:11" s="18" customFormat="1" ht="12.75">
      <c r="A3" s="26"/>
      <c r="I3" s="3"/>
      <c r="J3" s="3"/>
      <c r="K3" s="1" t="s">
        <v>8</v>
      </c>
    </row>
    <row r="4" spans="1:11" s="18" customFormat="1" ht="12.75">
      <c r="A4" s="26"/>
      <c r="I4" s="3"/>
      <c r="J4" s="3"/>
      <c r="K4" s="2" t="s">
        <v>9</v>
      </c>
    </row>
    <row r="5" spans="1:11" s="18" customFormat="1" ht="12.75">
      <c r="A5" s="26"/>
      <c r="I5" s="3"/>
      <c r="J5" s="3"/>
      <c r="K5" s="2" t="s">
        <v>37</v>
      </c>
    </row>
    <row r="6" spans="1:11" s="18" customFormat="1" ht="12.75">
      <c r="A6" s="26"/>
      <c r="I6" s="3"/>
      <c r="J6" s="3"/>
      <c r="K6" s="2" t="s">
        <v>97</v>
      </c>
    </row>
    <row r="7" spans="1:11" s="18" customFormat="1" ht="12.75">
      <c r="A7" s="26"/>
      <c r="G7" s="59" t="s">
        <v>92</v>
      </c>
      <c r="H7" s="59"/>
      <c r="I7" s="59"/>
      <c r="J7" s="59"/>
      <c r="K7" s="59"/>
    </row>
    <row r="8" spans="1:11" s="18" customFormat="1" ht="12.75">
      <c r="A8" s="26"/>
      <c r="K8" s="27"/>
    </row>
    <row r="9" spans="1:11" s="19" customFormat="1" ht="17.25" customHeight="1">
      <c r="A9" s="53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19" customFormat="1" ht="17.25" customHeight="1">
      <c r="A10" s="53" t="s">
        <v>42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s="19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3"/>
      <c r="B12" s="12"/>
      <c r="C12" s="12"/>
      <c r="D12" s="12"/>
      <c r="E12" s="12"/>
      <c r="F12" s="12"/>
      <c r="G12" s="12"/>
      <c r="H12" s="12"/>
      <c r="I12" s="12"/>
      <c r="J12" s="54" t="s">
        <v>10</v>
      </c>
      <c r="K12" s="54"/>
    </row>
    <row r="13" spans="1:11" ht="30.75" customHeight="1">
      <c r="A13" s="55"/>
      <c r="B13" s="56" t="s">
        <v>14</v>
      </c>
      <c r="C13" s="57"/>
      <c r="D13" s="57"/>
      <c r="E13" s="57"/>
      <c r="F13" s="58"/>
      <c r="G13" s="56" t="s">
        <v>24</v>
      </c>
      <c r="H13" s="57"/>
      <c r="I13" s="57"/>
      <c r="J13" s="57"/>
      <c r="K13" s="58"/>
    </row>
    <row r="14" spans="1:11" s="23" customFormat="1" ht="36" customHeight="1">
      <c r="A14" s="55"/>
      <c r="B14" s="5" t="s">
        <v>0</v>
      </c>
      <c r="C14" s="5" t="s">
        <v>1</v>
      </c>
      <c r="D14" s="5" t="s">
        <v>2</v>
      </c>
      <c r="E14" s="5" t="s">
        <v>32</v>
      </c>
      <c r="F14" s="5" t="s">
        <v>33</v>
      </c>
      <c r="G14" s="9" t="s">
        <v>23</v>
      </c>
      <c r="H14" s="9" t="s">
        <v>20</v>
      </c>
      <c r="I14" s="9" t="s">
        <v>21</v>
      </c>
      <c r="J14" s="9" t="s">
        <v>22</v>
      </c>
      <c r="K14" s="8" t="s">
        <v>15</v>
      </c>
    </row>
    <row r="15" spans="1:13" ht="18" customHeight="1">
      <c r="A15" s="66" t="s">
        <v>6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  <c r="M15" s="49"/>
    </row>
    <row r="16" spans="1:11" ht="24" customHeight="1">
      <c r="A16" s="69" t="s">
        <v>44</v>
      </c>
      <c r="B16" s="70"/>
      <c r="C16" s="70"/>
      <c r="D16" s="70"/>
      <c r="E16" s="70"/>
      <c r="F16" s="70"/>
      <c r="G16" s="70"/>
      <c r="H16" s="70"/>
      <c r="I16" s="70"/>
      <c r="J16" s="71"/>
      <c r="K16" s="11">
        <f>K18+K19</f>
        <v>262836.8</v>
      </c>
    </row>
    <row r="17" spans="1:11" s="30" customFormat="1" ht="24">
      <c r="A17" s="37" t="s">
        <v>18</v>
      </c>
      <c r="B17" s="16"/>
      <c r="C17" s="16"/>
      <c r="D17" s="16"/>
      <c r="E17" s="16"/>
      <c r="F17" s="16"/>
      <c r="G17" s="36">
        <f>G18</f>
        <v>5580.6</v>
      </c>
      <c r="H17" s="36">
        <f>H18</f>
        <v>7332.9</v>
      </c>
      <c r="I17" s="36">
        <f>I18</f>
        <v>10752.3</v>
      </c>
      <c r="J17" s="36">
        <f>J18</f>
        <v>24050.2</v>
      </c>
      <c r="K17" s="36">
        <f>K18</f>
        <v>47716</v>
      </c>
    </row>
    <row r="18" spans="1:11" s="24" customFormat="1" ht="30" customHeight="1">
      <c r="A18" s="6" t="s">
        <v>29</v>
      </c>
      <c r="B18" s="16" t="s">
        <v>3</v>
      </c>
      <c r="C18" s="16" t="s">
        <v>38</v>
      </c>
      <c r="D18" s="16" t="s">
        <v>30</v>
      </c>
      <c r="E18" s="16" t="s">
        <v>36</v>
      </c>
      <c r="F18" s="16" t="s">
        <v>11</v>
      </c>
      <c r="G18" s="34">
        <f>5740.6-160</f>
        <v>5580.6</v>
      </c>
      <c r="H18" s="34">
        <f>7432.9-100</f>
        <v>7332.9</v>
      </c>
      <c r="I18" s="34">
        <f>11429.5-677.2</f>
        <v>10752.3</v>
      </c>
      <c r="J18" s="34">
        <f>24300.2-250</f>
        <v>24050.2</v>
      </c>
      <c r="K18" s="35">
        <f>SUM(G18:J18)</f>
        <v>47716</v>
      </c>
    </row>
    <row r="19" spans="1:11" s="30" customFormat="1" ht="41.25" customHeight="1">
      <c r="A19" s="37" t="s">
        <v>49</v>
      </c>
      <c r="B19" s="16"/>
      <c r="C19" s="16"/>
      <c r="D19" s="16"/>
      <c r="E19" s="16"/>
      <c r="F19" s="16"/>
      <c r="G19" s="36">
        <f>G20+G21</f>
        <v>38176</v>
      </c>
      <c r="H19" s="36">
        <f>H20+H21</f>
        <v>36872.2</v>
      </c>
      <c r="I19" s="36">
        <f>I20+I21</f>
        <v>69065.9</v>
      </c>
      <c r="J19" s="36">
        <f>J20+J21</f>
        <v>71006.7</v>
      </c>
      <c r="K19" s="36">
        <f>K20+K21</f>
        <v>215120.8</v>
      </c>
    </row>
    <row r="20" spans="1:11" s="17" customFormat="1" ht="58.5" customHeight="1">
      <c r="A20" s="6" t="s">
        <v>54</v>
      </c>
      <c r="B20" s="33" t="s">
        <v>55</v>
      </c>
      <c r="C20" s="16" t="s">
        <v>56</v>
      </c>
      <c r="D20" s="16" t="s">
        <v>57</v>
      </c>
      <c r="E20" s="33" t="s">
        <v>11</v>
      </c>
      <c r="F20" s="16" t="s">
        <v>58</v>
      </c>
      <c r="G20" s="34">
        <v>0</v>
      </c>
      <c r="H20" s="34">
        <v>0</v>
      </c>
      <c r="I20" s="34">
        <v>0</v>
      </c>
      <c r="J20" s="34">
        <v>15905.6</v>
      </c>
      <c r="K20" s="35">
        <f>SUM(G20:J20)</f>
        <v>15905.6</v>
      </c>
    </row>
    <row r="21" spans="1:11" s="24" customFormat="1" ht="57" customHeight="1">
      <c r="A21" s="6" t="s">
        <v>28</v>
      </c>
      <c r="B21" s="16" t="s">
        <v>3</v>
      </c>
      <c r="C21" s="16" t="s">
        <v>39</v>
      </c>
      <c r="D21" s="16" t="s">
        <v>30</v>
      </c>
      <c r="E21" s="16" t="s">
        <v>11</v>
      </c>
      <c r="F21" s="16" t="s">
        <v>12</v>
      </c>
      <c r="G21" s="34">
        <v>38176</v>
      </c>
      <c r="H21" s="34">
        <v>36872.2</v>
      </c>
      <c r="I21" s="34">
        <v>69065.9</v>
      </c>
      <c r="J21" s="34">
        <v>55101.1</v>
      </c>
      <c r="K21" s="35">
        <f>SUM(G21:J21)</f>
        <v>199215.19999999998</v>
      </c>
    </row>
    <row r="22" spans="1:11" ht="36.75" customHeight="1">
      <c r="A22" s="72" t="s">
        <v>17</v>
      </c>
      <c r="B22" s="73"/>
      <c r="C22" s="73"/>
      <c r="D22" s="73"/>
      <c r="E22" s="73"/>
      <c r="F22" s="74"/>
      <c r="G22" s="40">
        <f>G17+G19</f>
        <v>43756.6</v>
      </c>
      <c r="H22" s="40">
        <f>H17+H19</f>
        <v>44205.1</v>
      </c>
      <c r="I22" s="40">
        <f>I17+I19</f>
        <v>79818.2</v>
      </c>
      <c r="J22" s="40">
        <f>J17+J19</f>
        <v>95056.9</v>
      </c>
      <c r="K22" s="40">
        <f>K17+K19</f>
        <v>262836.8</v>
      </c>
    </row>
    <row r="23" spans="1:11" ht="18" customHeight="1">
      <c r="A23" s="66" t="s">
        <v>5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24" customHeight="1">
      <c r="A24" s="69" t="s">
        <v>45</v>
      </c>
      <c r="B24" s="70"/>
      <c r="C24" s="70"/>
      <c r="D24" s="70"/>
      <c r="E24" s="70"/>
      <c r="F24" s="70"/>
      <c r="G24" s="70"/>
      <c r="H24" s="70"/>
      <c r="I24" s="70"/>
      <c r="J24" s="71"/>
      <c r="K24" s="11">
        <f>K25+K36</f>
        <v>19051.15</v>
      </c>
    </row>
    <row r="25" spans="1:11" s="30" customFormat="1" ht="24">
      <c r="A25" s="37" t="s">
        <v>18</v>
      </c>
      <c r="B25" s="16"/>
      <c r="C25" s="16"/>
      <c r="D25" s="16"/>
      <c r="E25" s="16"/>
      <c r="F25" s="16"/>
      <c r="G25" s="36">
        <f>SUM(G26:G35)</f>
        <v>3785.9000000000005</v>
      </c>
      <c r="H25" s="36">
        <f>SUM(H26:H35)</f>
        <v>2916.3</v>
      </c>
      <c r="I25" s="36">
        <f>SUM(I26:I35)</f>
        <v>3956.15</v>
      </c>
      <c r="J25" s="36">
        <f>SUM(J26:J35)</f>
        <v>5910.950000000001</v>
      </c>
      <c r="K25" s="36">
        <f>K26+K27+K28+K29+K30+K31+K32+K33+K34+K35</f>
        <v>16569.300000000003</v>
      </c>
    </row>
    <row r="26" spans="1:11" s="30" customFormat="1" ht="69.75" customHeight="1">
      <c r="A26" s="6" t="s">
        <v>47</v>
      </c>
      <c r="B26" s="33" t="s">
        <v>51</v>
      </c>
      <c r="C26" s="16" t="s">
        <v>46</v>
      </c>
      <c r="D26" s="16" t="s">
        <v>31</v>
      </c>
      <c r="E26" s="33" t="s">
        <v>63</v>
      </c>
      <c r="F26" s="16" t="s">
        <v>11</v>
      </c>
      <c r="G26" s="34">
        <f>20+0.4+1.6</f>
        <v>22</v>
      </c>
      <c r="H26" s="34">
        <f>1.4+5.6+10</f>
        <v>17</v>
      </c>
      <c r="I26" s="34">
        <v>202.5</v>
      </c>
      <c r="J26" s="34">
        <f>0.6+2.4+23</f>
        <v>26</v>
      </c>
      <c r="K26" s="35">
        <f aca="true" t="shared" si="0" ref="K26:K35">SUM(G26:J26)</f>
        <v>267.5</v>
      </c>
    </row>
    <row r="27" spans="1:11" s="30" customFormat="1" ht="55.5" customHeight="1">
      <c r="A27" s="44" t="s">
        <v>34</v>
      </c>
      <c r="B27" s="16" t="s">
        <v>3</v>
      </c>
      <c r="C27" s="16" t="s">
        <v>38</v>
      </c>
      <c r="D27" s="16" t="s">
        <v>31</v>
      </c>
      <c r="E27" s="33" t="s">
        <v>85</v>
      </c>
      <c r="F27" s="16" t="s">
        <v>11</v>
      </c>
      <c r="G27" s="41">
        <v>310.4</v>
      </c>
      <c r="H27" s="41">
        <v>945.5</v>
      </c>
      <c r="I27" s="41">
        <v>794.2</v>
      </c>
      <c r="J27" s="41">
        <v>911.8</v>
      </c>
      <c r="K27" s="35">
        <f t="shared" si="0"/>
        <v>2961.9000000000005</v>
      </c>
    </row>
    <row r="28" spans="1:11" s="30" customFormat="1" ht="24.75" customHeight="1">
      <c r="A28" s="45" t="s">
        <v>94</v>
      </c>
      <c r="B28" s="16" t="s">
        <v>3</v>
      </c>
      <c r="C28" s="16" t="s">
        <v>90</v>
      </c>
      <c r="D28" s="16" t="s">
        <v>31</v>
      </c>
      <c r="E28" s="33" t="s">
        <v>95</v>
      </c>
      <c r="F28" s="16" t="s">
        <v>11</v>
      </c>
      <c r="G28" s="41"/>
      <c r="H28" s="41">
        <v>3.4</v>
      </c>
      <c r="I28" s="41"/>
      <c r="J28" s="41">
        <f>5.2-0.05</f>
        <v>5.15</v>
      </c>
      <c r="K28" s="35">
        <f t="shared" si="0"/>
        <v>8.55</v>
      </c>
    </row>
    <row r="29" spans="1:11" s="17" customFormat="1" ht="57" customHeight="1">
      <c r="A29" s="6" t="s">
        <v>83</v>
      </c>
      <c r="B29" s="16" t="s">
        <v>3</v>
      </c>
      <c r="C29" s="16" t="s">
        <v>84</v>
      </c>
      <c r="D29" s="16" t="s">
        <v>31</v>
      </c>
      <c r="E29" s="33" t="s">
        <v>91</v>
      </c>
      <c r="F29" s="16" t="s">
        <v>11</v>
      </c>
      <c r="G29" s="34">
        <f>630.4+400</f>
        <v>1030.4</v>
      </c>
      <c r="H29" s="34">
        <f>556.1+120+489</f>
        <v>1165.1</v>
      </c>
      <c r="I29" s="34">
        <f>394.4+200+1682.7+56</f>
        <v>2333.1</v>
      </c>
      <c r="J29" s="34">
        <f>600.6+3389.7+126.2</f>
        <v>4116.5</v>
      </c>
      <c r="K29" s="35">
        <f t="shared" si="0"/>
        <v>8645.1</v>
      </c>
    </row>
    <row r="30" spans="1:13" s="30" customFormat="1" ht="45" customHeight="1">
      <c r="A30" s="6" t="s">
        <v>60</v>
      </c>
      <c r="B30" s="33" t="s">
        <v>52</v>
      </c>
      <c r="C30" s="16" t="s">
        <v>69</v>
      </c>
      <c r="D30" s="16" t="s">
        <v>31</v>
      </c>
      <c r="E30" s="33" t="s">
        <v>59</v>
      </c>
      <c r="F30" s="16" t="s">
        <v>11</v>
      </c>
      <c r="G30" s="34">
        <v>0</v>
      </c>
      <c r="H30" s="34">
        <v>14.2</v>
      </c>
      <c r="I30" s="34">
        <v>0</v>
      </c>
      <c r="J30" s="34">
        <v>0</v>
      </c>
      <c r="K30" s="35">
        <f t="shared" si="0"/>
        <v>14.2</v>
      </c>
      <c r="M30" s="50"/>
    </row>
    <row r="31" spans="1:16" s="17" customFormat="1" ht="42.75" customHeight="1">
      <c r="A31" s="6" t="s">
        <v>78</v>
      </c>
      <c r="B31" s="33" t="s">
        <v>79</v>
      </c>
      <c r="C31" s="16" t="s">
        <v>82</v>
      </c>
      <c r="D31" s="16" t="s">
        <v>31</v>
      </c>
      <c r="E31" s="33" t="s">
        <v>80</v>
      </c>
      <c r="F31" s="16" t="s">
        <v>11</v>
      </c>
      <c r="G31" s="34">
        <v>10</v>
      </c>
      <c r="H31" s="34"/>
      <c r="I31" s="34">
        <v>10</v>
      </c>
      <c r="J31" s="34">
        <v>10</v>
      </c>
      <c r="K31" s="35">
        <f t="shared" si="0"/>
        <v>30</v>
      </c>
      <c r="P31" s="17" t="s">
        <v>89</v>
      </c>
    </row>
    <row r="32" spans="1:11" s="17" customFormat="1" ht="18" customHeight="1">
      <c r="A32" s="51" t="s">
        <v>71</v>
      </c>
      <c r="B32" s="16" t="s">
        <v>72</v>
      </c>
      <c r="C32" s="16" t="s">
        <v>73</v>
      </c>
      <c r="D32" s="16" t="s">
        <v>31</v>
      </c>
      <c r="E32" s="16" t="s">
        <v>11</v>
      </c>
      <c r="F32" s="16" t="s">
        <v>11</v>
      </c>
      <c r="G32" s="34">
        <v>567.3</v>
      </c>
      <c r="H32" s="34">
        <v>118.8</v>
      </c>
      <c r="I32" s="34">
        <f>149.2-0.05</f>
        <v>149.14999999999998</v>
      </c>
      <c r="J32" s="34">
        <v>207.6</v>
      </c>
      <c r="K32" s="35">
        <f t="shared" si="0"/>
        <v>1042.85</v>
      </c>
    </row>
    <row r="33" spans="1:11" s="17" customFormat="1" ht="18" customHeight="1">
      <c r="A33" s="52"/>
      <c r="B33" s="16" t="s">
        <v>72</v>
      </c>
      <c r="C33" s="16" t="s">
        <v>74</v>
      </c>
      <c r="D33" s="16" t="s">
        <v>31</v>
      </c>
      <c r="E33" s="16" t="s">
        <v>75</v>
      </c>
      <c r="F33" s="16" t="s">
        <v>11</v>
      </c>
      <c r="G33" s="34">
        <v>1679</v>
      </c>
      <c r="H33" s="34">
        <v>251.3</v>
      </c>
      <c r="I33" s="34">
        <v>467.2</v>
      </c>
      <c r="J33" s="34">
        <v>566.6</v>
      </c>
      <c r="K33" s="35">
        <f t="shared" si="0"/>
        <v>2964.1</v>
      </c>
    </row>
    <row r="34" spans="1:11" s="17" customFormat="1" ht="18" customHeight="1">
      <c r="A34" s="52"/>
      <c r="B34" s="16" t="s">
        <v>72</v>
      </c>
      <c r="C34" s="16" t="s">
        <v>76</v>
      </c>
      <c r="D34" s="16" t="s">
        <v>31</v>
      </c>
      <c r="E34" s="16" t="s">
        <v>75</v>
      </c>
      <c r="F34" s="16" t="s">
        <v>11</v>
      </c>
      <c r="G34" s="34"/>
      <c r="H34" s="34">
        <v>401</v>
      </c>
      <c r="I34" s="34"/>
      <c r="J34" s="34"/>
      <c r="K34" s="35">
        <f t="shared" si="0"/>
        <v>401</v>
      </c>
    </row>
    <row r="35" spans="1:11" s="17" customFormat="1" ht="45" customHeight="1">
      <c r="A35" s="6" t="s">
        <v>86</v>
      </c>
      <c r="B35" s="16" t="s">
        <v>72</v>
      </c>
      <c r="C35" s="16" t="s">
        <v>87</v>
      </c>
      <c r="D35" s="16" t="s">
        <v>31</v>
      </c>
      <c r="E35" s="33" t="s">
        <v>88</v>
      </c>
      <c r="F35" s="16" t="s">
        <v>11</v>
      </c>
      <c r="G35" s="34">
        <v>166.8</v>
      </c>
      <c r="H35" s="34"/>
      <c r="I35" s="34"/>
      <c r="J35" s="34">
        <v>67.3</v>
      </c>
      <c r="K35" s="35">
        <f t="shared" si="0"/>
        <v>234.10000000000002</v>
      </c>
    </row>
    <row r="36" spans="1:11" s="30" customFormat="1" ht="41.25" customHeight="1">
      <c r="A36" s="37" t="s">
        <v>49</v>
      </c>
      <c r="B36" s="16"/>
      <c r="C36" s="16"/>
      <c r="D36" s="16"/>
      <c r="E36" s="16"/>
      <c r="F36" s="16"/>
      <c r="G36" s="36">
        <f>G37+G38+G39+G40+G41+G42</f>
        <v>822.5</v>
      </c>
      <c r="H36" s="36">
        <f>H37+H38+H39+H40+H41+H42</f>
        <v>286.5</v>
      </c>
      <c r="I36" s="36">
        <f>I37+I38+I39+I40+I41+I42</f>
        <v>337.5</v>
      </c>
      <c r="J36" s="36">
        <f>J37+J38+J39+J40+J41+J42</f>
        <v>1035.35</v>
      </c>
      <c r="K36" s="36">
        <f>K37+K38+K39+K40+K41+K42</f>
        <v>2481.85</v>
      </c>
    </row>
    <row r="37" spans="1:11" s="30" customFormat="1" ht="53.25" customHeight="1">
      <c r="A37" s="6" t="s">
        <v>47</v>
      </c>
      <c r="B37" s="33" t="s">
        <v>51</v>
      </c>
      <c r="C37" s="16" t="s">
        <v>46</v>
      </c>
      <c r="D37" s="16" t="s">
        <v>31</v>
      </c>
      <c r="E37" s="33" t="s">
        <v>63</v>
      </c>
      <c r="F37" s="16" t="s">
        <v>48</v>
      </c>
      <c r="G37" s="34">
        <v>180</v>
      </c>
      <c r="H37" s="34">
        <v>0</v>
      </c>
      <c r="I37" s="34">
        <v>247.5</v>
      </c>
      <c r="J37" s="34">
        <f>207+588</f>
        <v>795</v>
      </c>
      <c r="K37" s="35">
        <f aca="true" t="shared" si="1" ref="K37:K42">SUM(G37:J37)</f>
        <v>1222.5</v>
      </c>
    </row>
    <row r="38" spans="1:11" s="30" customFormat="1" ht="51" customHeight="1">
      <c r="A38" s="6" t="s">
        <v>67</v>
      </c>
      <c r="B38" s="33" t="s">
        <v>51</v>
      </c>
      <c r="C38" s="16" t="s">
        <v>64</v>
      </c>
      <c r="D38" s="16" t="s">
        <v>31</v>
      </c>
      <c r="E38" s="33" t="s">
        <v>66</v>
      </c>
      <c r="F38" s="16" t="s">
        <v>65</v>
      </c>
      <c r="G38" s="34">
        <v>18</v>
      </c>
      <c r="H38" s="34">
        <v>153</v>
      </c>
      <c r="I38" s="34">
        <v>0</v>
      </c>
      <c r="J38" s="34">
        <v>27</v>
      </c>
      <c r="K38" s="35">
        <f t="shared" si="1"/>
        <v>198</v>
      </c>
    </row>
    <row r="39" spans="1:11" s="17" customFormat="1" ht="42.75" customHeight="1">
      <c r="A39" s="6" t="s">
        <v>78</v>
      </c>
      <c r="B39" s="33" t="s">
        <v>79</v>
      </c>
      <c r="C39" s="16" t="s">
        <v>82</v>
      </c>
      <c r="D39" s="16" t="s">
        <v>31</v>
      </c>
      <c r="E39" s="33" t="s">
        <v>80</v>
      </c>
      <c r="F39" s="16" t="s">
        <v>81</v>
      </c>
      <c r="G39" s="34">
        <v>90</v>
      </c>
      <c r="H39" s="34"/>
      <c r="I39" s="34">
        <v>90</v>
      </c>
      <c r="J39" s="34">
        <v>90</v>
      </c>
      <c r="K39" s="35">
        <f t="shared" si="1"/>
        <v>270</v>
      </c>
    </row>
    <row r="40" spans="1:11" s="17" customFormat="1" ht="18" customHeight="1">
      <c r="A40" s="51" t="s">
        <v>71</v>
      </c>
      <c r="B40" s="16" t="s">
        <v>72</v>
      </c>
      <c r="C40" s="16" t="s">
        <v>73</v>
      </c>
      <c r="D40" s="16" t="s">
        <v>31</v>
      </c>
      <c r="E40" s="16" t="s">
        <v>11</v>
      </c>
      <c r="F40" s="16" t="s">
        <v>11</v>
      </c>
      <c r="G40" s="34"/>
      <c r="H40" s="34"/>
      <c r="I40" s="34"/>
      <c r="J40" s="34"/>
      <c r="K40" s="35">
        <f t="shared" si="1"/>
        <v>0</v>
      </c>
    </row>
    <row r="41" spans="1:11" s="17" customFormat="1" ht="18" customHeight="1">
      <c r="A41" s="52"/>
      <c r="B41" s="16" t="s">
        <v>72</v>
      </c>
      <c r="C41" s="16" t="s">
        <v>74</v>
      </c>
      <c r="D41" s="16" t="s">
        <v>31</v>
      </c>
      <c r="E41" s="16" t="s">
        <v>75</v>
      </c>
      <c r="F41" s="16" t="s">
        <v>11</v>
      </c>
      <c r="G41" s="34"/>
      <c r="H41" s="34"/>
      <c r="I41" s="34"/>
      <c r="J41" s="34"/>
      <c r="K41" s="35">
        <f t="shared" si="1"/>
        <v>0</v>
      </c>
    </row>
    <row r="42" spans="1:11" s="17" customFormat="1" ht="18" customHeight="1">
      <c r="A42" s="52"/>
      <c r="B42" s="16" t="s">
        <v>72</v>
      </c>
      <c r="C42" s="16" t="s">
        <v>76</v>
      </c>
      <c r="D42" s="16" t="s">
        <v>31</v>
      </c>
      <c r="E42" s="16" t="s">
        <v>11</v>
      </c>
      <c r="F42" s="16" t="s">
        <v>77</v>
      </c>
      <c r="G42" s="34">
        <v>534.5</v>
      </c>
      <c r="H42" s="34">
        <v>133.5</v>
      </c>
      <c r="I42" s="34"/>
      <c r="J42" s="34">
        <f>123.4-0.05</f>
        <v>123.35000000000001</v>
      </c>
      <c r="K42" s="35">
        <f t="shared" si="1"/>
        <v>791.35</v>
      </c>
    </row>
    <row r="43" spans="1:11" s="10" customFormat="1" ht="27.75" customHeight="1">
      <c r="A43" s="69" t="s">
        <v>68</v>
      </c>
      <c r="B43" s="70"/>
      <c r="C43" s="70"/>
      <c r="D43" s="70"/>
      <c r="E43" s="70"/>
      <c r="F43" s="70"/>
      <c r="G43" s="70"/>
      <c r="H43" s="70"/>
      <c r="I43" s="70"/>
      <c r="J43" s="71"/>
      <c r="K43" s="36">
        <f>K45</f>
        <v>7876.849999999999</v>
      </c>
    </row>
    <row r="44" spans="1:11" s="10" customFormat="1" ht="27" customHeight="1">
      <c r="A44" s="37" t="s">
        <v>61</v>
      </c>
      <c r="B44" s="37"/>
      <c r="C44" s="37"/>
      <c r="D44" s="37"/>
      <c r="E44" s="37"/>
      <c r="F44" s="37"/>
      <c r="G44" s="38">
        <f>G45</f>
        <v>0</v>
      </c>
      <c r="H44" s="38">
        <f>H45</f>
        <v>0</v>
      </c>
      <c r="I44" s="38">
        <f>I45</f>
        <v>7876.849999999999</v>
      </c>
      <c r="J44" s="38">
        <f>J45</f>
        <v>0</v>
      </c>
      <c r="K44" s="38">
        <f>K45</f>
        <v>7876.849999999999</v>
      </c>
    </row>
    <row r="45" spans="1:11" s="10" customFormat="1" ht="54" customHeight="1">
      <c r="A45" s="39" t="s">
        <v>70</v>
      </c>
      <c r="B45" s="16" t="s">
        <v>3</v>
      </c>
      <c r="C45" s="16" t="s">
        <v>62</v>
      </c>
      <c r="D45" s="16" t="s">
        <v>31</v>
      </c>
      <c r="E45" s="16" t="s">
        <v>50</v>
      </c>
      <c r="F45" s="16" t="s">
        <v>11</v>
      </c>
      <c r="G45" s="34">
        <v>0</v>
      </c>
      <c r="H45" s="34">
        <v>0</v>
      </c>
      <c r="I45" s="34">
        <f>8400-523.1-0.05</f>
        <v>7876.849999999999</v>
      </c>
      <c r="J45" s="34">
        <v>0</v>
      </c>
      <c r="K45" s="35">
        <f>SUM(G45:J45)</f>
        <v>7876.849999999999</v>
      </c>
    </row>
    <row r="46" spans="1:11" s="31" customFormat="1" ht="18.75" customHeight="1">
      <c r="A46" s="75" t="s">
        <v>35</v>
      </c>
      <c r="B46" s="76"/>
      <c r="C46" s="76"/>
      <c r="D46" s="76"/>
      <c r="E46" s="76"/>
      <c r="F46" s="76"/>
      <c r="G46" s="76"/>
      <c r="H46" s="76"/>
      <c r="I46" s="76"/>
      <c r="J46" s="77"/>
      <c r="K46" s="46">
        <f>SUM(K47)</f>
        <v>92418.8</v>
      </c>
    </row>
    <row r="47" spans="1:11" s="30" customFormat="1" ht="36">
      <c r="A47" s="37" t="s">
        <v>27</v>
      </c>
      <c r="B47" s="47"/>
      <c r="C47" s="48"/>
      <c r="D47" s="48"/>
      <c r="E47" s="48"/>
      <c r="F47" s="48"/>
      <c r="G47" s="36">
        <f>SUM(G48:G49)</f>
        <v>3605.3</v>
      </c>
      <c r="H47" s="36">
        <f>SUM(H48:H49)</f>
        <v>4581.2</v>
      </c>
      <c r="I47" s="36">
        <f>SUM(I48:I50)</f>
        <v>77800</v>
      </c>
      <c r="J47" s="36">
        <f>SUM(J48:J49)</f>
        <v>6432.299999999999</v>
      </c>
      <c r="K47" s="36">
        <f>K48+K49+K50</f>
        <v>92418.8</v>
      </c>
    </row>
    <row r="48" spans="1:11" s="30" customFormat="1" ht="42.75" customHeight="1">
      <c r="A48" s="6" t="s">
        <v>25</v>
      </c>
      <c r="B48" s="33" t="s">
        <v>4</v>
      </c>
      <c r="C48" s="16" t="s">
        <v>40</v>
      </c>
      <c r="D48" s="16" t="s">
        <v>31</v>
      </c>
      <c r="E48" s="33" t="s">
        <v>11</v>
      </c>
      <c r="F48" s="16" t="s">
        <v>13</v>
      </c>
      <c r="G48" s="34">
        <v>81</v>
      </c>
      <c r="H48" s="34">
        <v>85.8</v>
      </c>
      <c r="I48" s="34">
        <v>138.8</v>
      </c>
      <c r="J48" s="34">
        <v>124.9</v>
      </c>
      <c r="K48" s="35">
        <f>SUM(G48:J48)</f>
        <v>430.5</v>
      </c>
    </row>
    <row r="49" spans="1:11" s="30" customFormat="1" ht="51" customHeight="1">
      <c r="A49" s="6" t="s">
        <v>26</v>
      </c>
      <c r="B49" s="33" t="s">
        <v>16</v>
      </c>
      <c r="C49" s="16" t="s">
        <v>41</v>
      </c>
      <c r="D49" s="16" t="s">
        <v>31</v>
      </c>
      <c r="E49" s="33" t="s">
        <v>11</v>
      </c>
      <c r="F49" s="16" t="s">
        <v>13</v>
      </c>
      <c r="G49" s="34">
        <v>3524.3</v>
      </c>
      <c r="H49" s="34">
        <v>4495.4</v>
      </c>
      <c r="I49" s="34">
        <v>6769.4</v>
      </c>
      <c r="J49" s="34">
        <v>6307.4</v>
      </c>
      <c r="K49" s="35">
        <f>SUM(G49:J49)</f>
        <v>21096.5</v>
      </c>
    </row>
    <row r="50" spans="1:11" s="10" customFormat="1" ht="54" customHeight="1">
      <c r="A50" s="39" t="s">
        <v>70</v>
      </c>
      <c r="B50" s="16" t="s">
        <v>3</v>
      </c>
      <c r="C50" s="16" t="s">
        <v>62</v>
      </c>
      <c r="D50" s="16" t="s">
        <v>31</v>
      </c>
      <c r="E50" s="16" t="s">
        <v>50</v>
      </c>
      <c r="F50" s="16" t="s">
        <v>93</v>
      </c>
      <c r="G50" s="34">
        <v>0</v>
      </c>
      <c r="H50" s="34">
        <v>0</v>
      </c>
      <c r="I50" s="34">
        <v>70891.8</v>
      </c>
      <c r="J50" s="34">
        <v>0</v>
      </c>
      <c r="K50" s="35">
        <f>SUM(G50:J50)</f>
        <v>70891.8</v>
      </c>
    </row>
    <row r="51" spans="1:11" s="30" customFormat="1" ht="21" customHeight="1">
      <c r="A51" s="60" t="s">
        <v>19</v>
      </c>
      <c r="B51" s="61"/>
      <c r="C51" s="61"/>
      <c r="D51" s="61"/>
      <c r="E51" s="61"/>
      <c r="F51" s="62"/>
      <c r="G51" s="42">
        <f>G25+G36+G44+G47</f>
        <v>8213.7</v>
      </c>
      <c r="H51" s="14">
        <f>H25+H36+H44+H47</f>
        <v>7784</v>
      </c>
      <c r="I51" s="14">
        <f>I25+I36+I44+I47</f>
        <v>89970.5</v>
      </c>
      <c r="J51" s="14">
        <f>J25+J36+J44+J47</f>
        <v>13378.6</v>
      </c>
      <c r="K51" s="14">
        <f>K25+K36+K44+K47</f>
        <v>119346.8</v>
      </c>
    </row>
    <row r="52" spans="1:11" s="32" customFormat="1" ht="21" customHeight="1">
      <c r="A52" s="63" t="s">
        <v>7</v>
      </c>
      <c r="B52" s="64"/>
      <c r="C52" s="64"/>
      <c r="D52" s="64"/>
      <c r="E52" s="64"/>
      <c r="F52" s="65"/>
      <c r="G52" s="43">
        <f>G22+G51</f>
        <v>51970.3</v>
      </c>
      <c r="H52" s="15">
        <f>H22+H51</f>
        <v>51989.1</v>
      </c>
      <c r="I52" s="15">
        <f>I22+I51</f>
        <v>169788.7</v>
      </c>
      <c r="J52" s="15">
        <f>J22+J51</f>
        <v>108435.5</v>
      </c>
      <c r="K52" s="15">
        <f>K22+K51</f>
        <v>382183.6</v>
      </c>
    </row>
    <row r="53" spans="1:11" s="25" customFormat="1" ht="12.75">
      <c r="A53" s="28"/>
      <c r="B53" s="29"/>
      <c r="C53" s="29"/>
      <c r="D53" s="29"/>
      <c r="E53" s="29"/>
      <c r="F53" s="29"/>
      <c r="G53" s="21"/>
      <c r="H53" s="29"/>
      <c r="I53" s="29"/>
      <c r="J53" s="29"/>
      <c r="K53" s="29"/>
    </row>
    <row r="54" spans="1:10" s="25" customFormat="1" ht="12.75">
      <c r="A54" s="28"/>
      <c r="B54" s="29"/>
      <c r="C54" s="29"/>
      <c r="D54" s="29"/>
      <c r="E54" s="29"/>
      <c r="F54" s="29"/>
      <c r="G54" s="21"/>
      <c r="H54" s="29"/>
      <c r="I54" s="29"/>
      <c r="J54" s="29"/>
    </row>
    <row r="55" spans="10:11" ht="12.75">
      <c r="J55" s="22"/>
      <c r="K55" s="22"/>
    </row>
    <row r="56" spans="10:11" ht="12.75">
      <c r="J56" s="22"/>
      <c r="K56" s="22"/>
    </row>
    <row r="57" spans="10:11" ht="12.75">
      <c r="J57" s="22"/>
      <c r="K57" s="22"/>
    </row>
    <row r="58" spans="10:11" ht="12.75">
      <c r="J58" s="22"/>
      <c r="K58" s="22"/>
    </row>
    <row r="59" spans="10:11" ht="12.75">
      <c r="J59" s="22"/>
      <c r="K59" s="22"/>
    </row>
    <row r="60" spans="10:11" ht="12.75">
      <c r="J60" s="22"/>
      <c r="K60" s="22"/>
    </row>
    <row r="61" spans="10:11" ht="12.75">
      <c r="J61" s="22"/>
      <c r="K61" s="22"/>
    </row>
    <row r="62" spans="10:11" ht="12.75">
      <c r="J62" s="22"/>
      <c r="K62" s="22"/>
    </row>
  </sheetData>
  <sheetProtection/>
  <mergeCells count="18">
    <mergeCell ref="G7:K7"/>
    <mergeCell ref="A51:F51"/>
    <mergeCell ref="A52:F52"/>
    <mergeCell ref="A15:K15"/>
    <mergeCell ref="A16:J16"/>
    <mergeCell ref="A22:F22"/>
    <mergeCell ref="A23:K23"/>
    <mergeCell ref="A24:J24"/>
    <mergeCell ref="A46:J46"/>
    <mergeCell ref="A43:J43"/>
    <mergeCell ref="A40:A42"/>
    <mergeCell ref="A32:A34"/>
    <mergeCell ref="A9:K9"/>
    <mergeCell ref="A10:K10"/>
    <mergeCell ref="J12:K12"/>
    <mergeCell ref="A13:A14"/>
    <mergeCell ref="B13:F13"/>
    <mergeCell ref="G13:K13"/>
  </mergeCells>
  <printOptions/>
  <pageMargins left="0.7086614173228347" right="0.11811023622047245" top="0.5511811023622047" bottom="0.3937007874015748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</cp:lastModifiedBy>
  <cp:lastPrinted>2019-02-25T14:05:55Z</cp:lastPrinted>
  <dcterms:created xsi:type="dcterms:W3CDTF">1996-10-08T23:32:33Z</dcterms:created>
  <dcterms:modified xsi:type="dcterms:W3CDTF">2019-02-25T14:06:16Z</dcterms:modified>
  <cp:category/>
  <cp:version/>
  <cp:contentType/>
  <cp:contentStatus/>
</cp:coreProperties>
</file>