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640" windowHeight="12060" activeTab="0"/>
  </bookViews>
  <sheets>
    <sheet name="1 кв.2017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<sst xmlns="http://schemas.openxmlformats.org/spreadsheetml/2006/main" count="54" uniqueCount="54">
  <si>
    <t>Наименование КВД</t>
  </si>
  <si>
    <t xml:space="preserve">Налог на доходы физических лиц </t>
  </si>
  <si>
    <t xml:space="preserve">Единый налог на вмененный доход </t>
  </si>
  <si>
    <t>Единый сельскохозяйственный налог</t>
  </si>
  <si>
    <t xml:space="preserve">Государственная пошлина </t>
  </si>
  <si>
    <t>Плата за негативное воздействие на окружающую среду</t>
  </si>
  <si>
    <t>Итого безвозмездных перечислений:</t>
  </si>
  <si>
    <t>Всего доходов:</t>
  </si>
  <si>
    <t>Штрафы</t>
  </si>
  <si>
    <t>Невыясненные поступления</t>
  </si>
  <si>
    <t>Субсидии</t>
  </si>
  <si>
    <t>Субвенции</t>
  </si>
  <si>
    <t>Доходы от реализации имущества</t>
  </si>
  <si>
    <t>Арендная плата за земельные участки</t>
  </si>
  <si>
    <t xml:space="preserve">Дотации </t>
  </si>
  <si>
    <t>Дивиденды по акциям</t>
  </si>
  <si>
    <t>Прочие неналоговые доходы</t>
  </si>
  <si>
    <t xml:space="preserve">  % исполнения</t>
  </si>
  <si>
    <t>Иные межбюджетные трансферты</t>
  </si>
  <si>
    <t>Доходы от продажи земельных участков</t>
  </si>
  <si>
    <t xml:space="preserve">Возврат остатков субсидий, субвенций,  межб. трансф.  </t>
  </si>
  <si>
    <t>Аренда имущества</t>
  </si>
  <si>
    <t>Итого налоговых и неналоговых доходов:</t>
  </si>
  <si>
    <t>Отмененные налоги и сборы</t>
  </si>
  <si>
    <t xml:space="preserve">Единица измерения: тыс.руб. </t>
  </si>
  <si>
    <t xml:space="preserve">Доходы от возврата остатков субсидий, субвенций,  мб. трансф.  </t>
  </si>
  <si>
    <t>Доходы от перечисления части прибыли</t>
  </si>
  <si>
    <t>Итого безвозмездные поступления от других бюджетов бюджетной системы:</t>
  </si>
  <si>
    <t>Прочие доходы от оказания платных услуг и компенсации затрат государства</t>
  </si>
  <si>
    <t>Прочие безвозмездные поступления</t>
  </si>
  <si>
    <t>Налог, взимаемый в связи с применением упрощ. системы налогообложения</t>
  </si>
  <si>
    <t>Налог, взимаемый в связи с применением патентной системы налогообложения</t>
  </si>
  <si>
    <t>Приложение 1</t>
  </si>
  <si>
    <t xml:space="preserve">к пояснительной записке </t>
  </si>
  <si>
    <t>налоговые и неналоговые</t>
  </si>
  <si>
    <t>общая</t>
  </si>
  <si>
    <t>Прочие доходы от использования имущества</t>
  </si>
  <si>
    <t xml:space="preserve">Предоставление нерезидентами грантов </t>
  </si>
  <si>
    <t>Безвозмездные поступления от нерезидентов</t>
  </si>
  <si>
    <t>рост "+", снижение "-"</t>
  </si>
  <si>
    <t>Доходы от возврата иными организациями остатков субсидий прошлых лет</t>
  </si>
  <si>
    <t>Факт 1 кв.  2017 г.</t>
  </si>
  <si>
    <t>Исполнение доходной части бюджета Сланцевского муниципального района на 01.04.2018 год.</t>
  </si>
  <si>
    <t>Факт 2017 г.</t>
  </si>
  <si>
    <t>Акцизы на нефтепродукты</t>
  </si>
  <si>
    <t>План 2018 г.</t>
  </si>
  <si>
    <t>План 1 кв.      2018 г.</t>
  </si>
  <si>
    <t>Факт 1 кв.  2018 г.</t>
  </si>
  <si>
    <t>факт 1 кв.2018 г. к плану 1 кв.2018 г.</t>
  </si>
  <si>
    <t>факт 1 кв.2018 г. к факту 1 кв.2017 г.</t>
  </si>
  <si>
    <t>к плану 2018 г.</t>
  </si>
  <si>
    <t>к плану       1 кв.        2018 г.</t>
  </si>
  <si>
    <t>к Факту         1 кв.  2017 г.</t>
  </si>
  <si>
    <t>структура факт 2018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</si>
</sst>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#,##0.00000000000"/>
    <numFmt numFmtId="189" formatCode="#,##0.000000000000"/>
    <numFmt numFmtId="190" formatCode="0.0000"/>
    <numFmt numFmtId="191" formatCode="0.000"/>
  </numFmts>
  <fonts count="7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0"/>
      <name val="Arial Cyr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"/>
      <family val="2"/>
    </font>
    <font>
      <b/>
      <sz val="14"/>
      <name val="Arial Narrow"/>
      <family val="2"/>
    </font>
    <font>
      <sz val="14"/>
      <name val="Arial Cyr"/>
      <family val="0"/>
    </font>
    <font>
      <sz val="10"/>
      <name val="Arial Narrow"/>
      <family val="2"/>
    </font>
    <font>
      <sz val="8"/>
      <name val="Arial Narrow"/>
      <family val="2"/>
    </font>
    <font>
      <b/>
      <sz val="8.5"/>
      <name val="MS Sans Serif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0"/>
      <name val="Arial Narrow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Narrow"/>
      <family val="2"/>
    </font>
    <font>
      <b/>
      <sz val="14"/>
      <color indexed="10"/>
      <name val="Arial"/>
      <family val="2"/>
    </font>
    <font>
      <sz val="8"/>
      <color indexed="10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Narrow"/>
      <family val="2"/>
    </font>
    <font>
      <b/>
      <sz val="14"/>
      <color rgb="FFFF0000"/>
      <name val="Arial"/>
      <family val="2"/>
    </font>
    <font>
      <sz val="14"/>
      <color rgb="FFFF0000"/>
      <name val="Arial Cyr"/>
      <family val="0"/>
    </font>
    <font>
      <sz val="10"/>
      <color rgb="FFFF0000"/>
      <name val="Arial Narrow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sz val="8"/>
      <color rgb="FFFF0000"/>
      <name val="Arial Narrow"/>
      <family val="2"/>
    </font>
    <font>
      <sz val="9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Border="1" applyAlignment="1">
      <alignment horizontal="left" vertical="center"/>
    </xf>
    <xf numFmtId="172" fontId="5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1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173" fontId="14" fillId="0" borderId="13" xfId="0" applyNumberFormat="1" applyFont="1" applyBorder="1" applyAlignment="1">
      <alignment horizontal="left" vertical="center"/>
    </xf>
    <xf numFmtId="179" fontId="14" fillId="0" borderId="0" xfId="0" applyNumberFormat="1" applyFont="1" applyFill="1" applyBorder="1" applyAlignment="1">
      <alignment horizontal="right" vertical="center" wrapText="1"/>
    </xf>
    <xf numFmtId="179" fontId="14" fillId="0" borderId="14" xfId="0" applyNumberFormat="1" applyFont="1" applyFill="1" applyBorder="1" applyAlignment="1">
      <alignment horizontal="right" vertical="center" wrapText="1"/>
    </xf>
    <xf numFmtId="172" fontId="14" fillId="0" borderId="15" xfId="0" applyNumberFormat="1" applyFont="1" applyBorder="1" applyAlignment="1">
      <alignment/>
    </xf>
    <xf numFmtId="172" fontId="14" fillId="0" borderId="14" xfId="0" applyNumberFormat="1" applyFont="1" applyBorder="1" applyAlignment="1">
      <alignment/>
    </xf>
    <xf numFmtId="172" fontId="14" fillId="0" borderId="16" xfId="0" applyNumberFormat="1" applyFont="1" applyBorder="1" applyAlignment="1">
      <alignment/>
    </xf>
    <xf numFmtId="172" fontId="14" fillId="0" borderId="0" xfId="0" applyNumberFormat="1" applyFont="1" applyAlignment="1">
      <alignment horizontal="center"/>
    </xf>
    <xf numFmtId="49" fontId="14" fillId="0" borderId="13" xfId="0" applyNumberFormat="1" applyFont="1" applyBorder="1" applyAlignment="1">
      <alignment horizontal="left" vertical="center"/>
    </xf>
    <xf numFmtId="179" fontId="14" fillId="0" borderId="17" xfId="0" applyNumberFormat="1" applyFont="1" applyFill="1" applyBorder="1" applyAlignment="1">
      <alignment horizontal="right" vertical="center" wrapText="1"/>
    </xf>
    <xf numFmtId="49" fontId="14" fillId="0" borderId="18" xfId="0" applyNumberFormat="1" applyFont="1" applyBorder="1" applyAlignment="1">
      <alignment horizontal="left" vertical="center"/>
    </xf>
    <xf numFmtId="179" fontId="14" fillId="0" borderId="19" xfId="0" applyNumberFormat="1" applyFont="1" applyFill="1" applyBorder="1" applyAlignment="1">
      <alignment horizontal="right" vertical="center" wrapText="1"/>
    </xf>
    <xf numFmtId="179" fontId="14" fillId="0" borderId="20" xfId="0" applyNumberFormat="1" applyFont="1" applyFill="1" applyBorder="1" applyAlignment="1">
      <alignment horizontal="right" vertical="center" wrapText="1"/>
    </xf>
    <xf numFmtId="49" fontId="19" fillId="0" borderId="21" xfId="0" applyNumberFormat="1" applyFont="1" applyBorder="1" applyAlignment="1">
      <alignment horizontal="left" vertical="center"/>
    </xf>
    <xf numFmtId="179" fontId="19" fillId="0" borderId="22" xfId="0" applyNumberFormat="1" applyFont="1" applyFill="1" applyBorder="1" applyAlignment="1">
      <alignment horizontal="right" vertical="center" wrapText="1"/>
    </xf>
    <xf numFmtId="179" fontId="19" fillId="0" borderId="23" xfId="0" applyNumberFormat="1" applyFont="1" applyFill="1" applyBorder="1" applyAlignment="1">
      <alignment horizontal="right" vertical="center" wrapText="1"/>
    </xf>
    <xf numFmtId="172" fontId="19" fillId="0" borderId="24" xfId="0" applyNumberFormat="1" applyFont="1" applyBorder="1" applyAlignment="1">
      <alignment/>
    </xf>
    <xf numFmtId="172" fontId="19" fillId="0" borderId="23" xfId="0" applyNumberFormat="1" applyFont="1" applyBorder="1" applyAlignment="1">
      <alignment/>
    </xf>
    <xf numFmtId="172" fontId="19" fillId="0" borderId="25" xfId="0" applyNumberFormat="1" applyFont="1" applyBorder="1" applyAlignment="1">
      <alignment/>
    </xf>
    <xf numFmtId="172" fontId="19" fillId="0" borderId="21" xfId="0" applyNumberFormat="1" applyFont="1" applyBorder="1" applyAlignment="1">
      <alignment horizontal="center"/>
    </xf>
    <xf numFmtId="172" fontId="19" fillId="0" borderId="22" xfId="0" applyNumberFormat="1" applyFont="1" applyBorder="1" applyAlignment="1">
      <alignment horizontal="center"/>
    </xf>
    <xf numFmtId="0" fontId="20" fillId="0" borderId="0" xfId="0" applyFont="1" applyAlignment="1">
      <alignment/>
    </xf>
    <xf numFmtId="49" fontId="14" fillId="0" borderId="26" xfId="0" applyNumberFormat="1" applyFont="1" applyBorder="1" applyAlignment="1">
      <alignment horizontal="left" vertical="center"/>
    </xf>
    <xf numFmtId="179" fontId="14" fillId="0" borderId="27" xfId="0" applyNumberFormat="1" applyFont="1" applyFill="1" applyBorder="1" applyAlignment="1">
      <alignment horizontal="right" vertical="center" wrapText="1"/>
    </xf>
    <xf numFmtId="179" fontId="14" fillId="0" borderId="28" xfId="0" applyNumberFormat="1" applyFont="1" applyFill="1" applyBorder="1" applyAlignment="1">
      <alignment horizontal="right" vertical="center" wrapText="1"/>
    </xf>
    <xf numFmtId="172" fontId="14" fillId="0" borderId="29" xfId="0" applyNumberFormat="1" applyFont="1" applyBorder="1" applyAlignment="1">
      <alignment/>
    </xf>
    <xf numFmtId="172" fontId="14" fillId="0" borderId="28" xfId="0" applyNumberFormat="1" applyFont="1" applyBorder="1" applyAlignment="1">
      <alignment/>
    </xf>
    <xf numFmtId="172" fontId="14" fillId="0" borderId="30" xfId="0" applyNumberFormat="1" applyFont="1" applyBorder="1" applyAlignment="1">
      <alignment/>
    </xf>
    <xf numFmtId="0" fontId="14" fillId="0" borderId="0" xfId="0" applyFont="1" applyAlignment="1">
      <alignment/>
    </xf>
    <xf numFmtId="172" fontId="14" fillId="0" borderId="31" xfId="0" applyNumberFormat="1" applyFont="1" applyBorder="1" applyAlignment="1">
      <alignment/>
    </xf>
    <xf numFmtId="172" fontId="14" fillId="0" borderId="20" xfId="0" applyNumberFormat="1" applyFont="1" applyBorder="1" applyAlignment="1">
      <alignment/>
    </xf>
    <xf numFmtId="172" fontId="14" fillId="0" borderId="32" xfId="0" applyNumberFormat="1" applyFont="1" applyBorder="1" applyAlignment="1">
      <alignment/>
    </xf>
    <xf numFmtId="0" fontId="19" fillId="0" borderId="0" xfId="0" applyFont="1" applyAlignment="1">
      <alignment/>
    </xf>
    <xf numFmtId="49" fontId="14" fillId="0" borderId="33" xfId="0" applyNumberFormat="1" applyFont="1" applyBorder="1" applyAlignment="1">
      <alignment horizontal="left" vertical="center"/>
    </xf>
    <xf numFmtId="49" fontId="14" fillId="0" borderId="34" xfId="0" applyNumberFormat="1" applyFont="1" applyBorder="1" applyAlignment="1">
      <alignment horizontal="left" vertical="center"/>
    </xf>
    <xf numFmtId="179" fontId="14" fillId="0" borderId="35" xfId="0" applyNumberFormat="1" applyFont="1" applyFill="1" applyBorder="1" applyAlignment="1">
      <alignment horizontal="right" vertical="center" wrapText="1"/>
    </xf>
    <xf numFmtId="172" fontId="14" fillId="0" borderId="36" xfId="0" applyNumberFormat="1" applyFont="1" applyBorder="1" applyAlignment="1">
      <alignment/>
    </xf>
    <xf numFmtId="49" fontId="19" fillId="0" borderId="37" xfId="0" applyNumberFormat="1" applyFont="1" applyBorder="1" applyAlignment="1">
      <alignment horizontal="left" vertical="center"/>
    </xf>
    <xf numFmtId="0" fontId="19" fillId="0" borderId="21" xfId="0" applyFont="1" applyBorder="1" applyAlignment="1">
      <alignment/>
    </xf>
    <xf numFmtId="0" fontId="0" fillId="0" borderId="0" xfId="0" applyFont="1" applyAlignment="1">
      <alignment/>
    </xf>
    <xf numFmtId="49" fontId="14" fillId="0" borderId="13" xfId="0" applyNumberFormat="1" applyFont="1" applyBorder="1" applyAlignment="1">
      <alignment horizontal="left" vertical="center" wrapText="1"/>
    </xf>
    <xf numFmtId="49" fontId="14" fillId="0" borderId="38" xfId="0" applyNumberFormat="1" applyFont="1" applyBorder="1" applyAlignment="1">
      <alignment horizontal="left" vertical="center"/>
    </xf>
    <xf numFmtId="173" fontId="14" fillId="0" borderId="13" xfId="0" applyNumberFormat="1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33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49" fontId="14" fillId="0" borderId="39" xfId="0" applyNumberFormat="1" applyFont="1" applyBorder="1" applyAlignment="1">
      <alignment horizontal="left" vertical="center"/>
    </xf>
    <xf numFmtId="49" fontId="22" fillId="0" borderId="24" xfId="0" applyNumberFormat="1" applyFont="1" applyBorder="1" applyAlignment="1">
      <alignment horizontal="left" vertical="center"/>
    </xf>
    <xf numFmtId="179" fontId="14" fillId="0" borderId="40" xfId="0" applyNumberFormat="1" applyFont="1" applyFill="1" applyBorder="1" applyAlignment="1">
      <alignment horizontal="right" vertical="center" wrapText="1"/>
    </xf>
    <xf numFmtId="0" fontId="19" fillId="0" borderId="22" xfId="0" applyFont="1" applyBorder="1" applyAlignment="1">
      <alignment/>
    </xf>
    <xf numFmtId="179" fontId="22" fillId="0" borderId="23" xfId="0" applyNumberFormat="1" applyFont="1" applyFill="1" applyBorder="1" applyAlignment="1">
      <alignment horizontal="right" vertical="center" wrapText="1"/>
    </xf>
    <xf numFmtId="179" fontId="19" fillId="33" borderId="23" xfId="0" applyNumberFormat="1" applyFont="1" applyFill="1" applyBorder="1" applyAlignment="1">
      <alignment horizontal="right" vertical="center" wrapText="1"/>
    </xf>
    <xf numFmtId="179" fontId="14" fillId="0" borderId="14" xfId="0" applyNumberFormat="1" applyFont="1" applyBorder="1" applyAlignment="1">
      <alignment horizontal="right" vertical="center" wrapText="1"/>
    </xf>
    <xf numFmtId="179" fontId="22" fillId="33" borderId="23" xfId="0" applyNumberFormat="1" applyFont="1" applyFill="1" applyBorder="1" applyAlignment="1">
      <alignment horizontal="right" vertical="center" wrapText="1"/>
    </xf>
    <xf numFmtId="179" fontId="19" fillId="34" borderId="23" xfId="0" applyNumberFormat="1" applyFont="1" applyFill="1" applyBorder="1" applyAlignment="1">
      <alignment horizontal="right" vertical="center" wrapText="1"/>
    </xf>
    <xf numFmtId="179" fontId="14" fillId="0" borderId="41" xfId="0" applyNumberFormat="1" applyFont="1" applyFill="1" applyBorder="1" applyAlignment="1">
      <alignment horizontal="right" vertical="center" wrapText="1"/>
    </xf>
    <xf numFmtId="179" fontId="14" fillId="0" borderId="42" xfId="0" applyNumberFormat="1" applyFont="1" applyFill="1" applyBorder="1" applyAlignment="1">
      <alignment horizontal="right" vertical="center" wrapText="1"/>
    </xf>
    <xf numFmtId="179" fontId="19" fillId="0" borderId="43" xfId="0" applyNumberFormat="1" applyFont="1" applyFill="1" applyBorder="1" applyAlignment="1">
      <alignment horizontal="right" vertical="center" wrapText="1"/>
    </xf>
    <xf numFmtId="179" fontId="14" fillId="0" borderId="44" xfId="0" applyNumberFormat="1" applyFont="1" applyFill="1" applyBorder="1" applyAlignment="1">
      <alignment horizontal="right" vertical="center" wrapText="1"/>
    </xf>
    <xf numFmtId="179" fontId="14" fillId="0" borderId="45" xfId="0" applyNumberFormat="1" applyFont="1" applyFill="1" applyBorder="1" applyAlignment="1">
      <alignment horizontal="right" vertical="center" wrapText="1"/>
    </xf>
    <xf numFmtId="179" fontId="14" fillId="0" borderId="46" xfId="0" applyNumberFormat="1" applyFont="1" applyFill="1" applyBorder="1" applyAlignment="1">
      <alignment horizontal="right" vertical="center" wrapText="1"/>
    </xf>
    <xf numFmtId="179" fontId="14" fillId="34" borderId="14" xfId="0" applyNumberFormat="1" applyFont="1" applyFill="1" applyBorder="1" applyAlignment="1">
      <alignment horizontal="right" vertical="center" wrapText="1"/>
    </xf>
    <xf numFmtId="179" fontId="14" fillId="0" borderId="14" xfId="0" applyNumberFormat="1" applyFont="1" applyFill="1" applyBorder="1" applyAlignment="1">
      <alignment horizontal="right" vertical="center" wrapText="1"/>
    </xf>
    <xf numFmtId="179" fontId="14" fillId="0" borderId="23" xfId="0" applyNumberFormat="1" applyFont="1" applyFill="1" applyBorder="1" applyAlignment="1">
      <alignment horizontal="right" vertical="center" wrapText="1"/>
    </xf>
    <xf numFmtId="179" fontId="14" fillId="33" borderId="28" xfId="0" applyNumberFormat="1" applyFont="1" applyFill="1" applyBorder="1" applyAlignment="1">
      <alignment horizontal="right" vertical="center" wrapText="1"/>
    </xf>
    <xf numFmtId="179" fontId="14" fillId="0" borderId="20" xfId="0" applyNumberFormat="1" applyFont="1" applyFill="1" applyBorder="1" applyAlignment="1">
      <alignment horizontal="right" vertical="center" wrapText="1"/>
    </xf>
    <xf numFmtId="179" fontId="23" fillId="0" borderId="47" xfId="0" applyNumberFormat="1" applyFont="1" applyFill="1" applyBorder="1" applyAlignment="1">
      <alignment horizontal="right" vertical="center" wrapText="1"/>
    </xf>
    <xf numFmtId="179" fontId="14" fillId="0" borderId="48" xfId="0" applyNumberFormat="1" applyFont="1" applyFill="1" applyBorder="1" applyAlignment="1">
      <alignment horizontal="right" vertical="center" wrapText="1"/>
    </xf>
    <xf numFmtId="179" fontId="14" fillId="0" borderId="49" xfId="0" applyNumberFormat="1" applyFont="1" applyFill="1" applyBorder="1" applyAlignment="1">
      <alignment horizontal="right" vertical="center" wrapText="1"/>
    </xf>
    <xf numFmtId="179" fontId="19" fillId="0" borderId="50" xfId="0" applyNumberFormat="1" applyFont="1" applyFill="1" applyBorder="1" applyAlignment="1">
      <alignment horizontal="right" vertical="center" wrapText="1"/>
    </xf>
    <xf numFmtId="179" fontId="14" fillId="0" borderId="15" xfId="0" applyNumberFormat="1" applyFont="1" applyFill="1" applyBorder="1" applyAlignment="1">
      <alignment horizontal="right" vertical="center" wrapText="1"/>
    </xf>
    <xf numFmtId="179" fontId="14" fillId="0" borderId="51" xfId="0" applyNumberFormat="1" applyFont="1" applyFill="1" applyBorder="1" applyAlignment="1">
      <alignment horizontal="right" vertical="center" wrapText="1"/>
    </xf>
    <xf numFmtId="179" fontId="14" fillId="0" borderId="31" xfId="0" applyNumberFormat="1" applyFont="1" applyFill="1" applyBorder="1" applyAlignment="1">
      <alignment horizontal="right" vertical="center" wrapText="1"/>
    </xf>
    <xf numFmtId="179" fontId="19" fillId="0" borderId="24" xfId="0" applyNumberFormat="1" applyFont="1" applyFill="1" applyBorder="1" applyAlignment="1">
      <alignment horizontal="right" vertical="center" wrapText="1"/>
    </xf>
    <xf numFmtId="179" fontId="14" fillId="0" borderId="29" xfId="0" applyNumberFormat="1" applyFont="1" applyFill="1" applyBorder="1" applyAlignment="1">
      <alignment horizontal="right" vertical="center" wrapText="1"/>
    </xf>
    <xf numFmtId="179" fontId="14" fillId="0" borderId="52" xfId="0" applyNumberFormat="1" applyFont="1" applyFill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49" fontId="62" fillId="0" borderId="0" xfId="0" applyNumberFormat="1" applyFont="1" applyBorder="1" applyAlignment="1">
      <alignment horizontal="left" vertical="center"/>
    </xf>
    <xf numFmtId="4" fontId="62" fillId="0" borderId="0" xfId="0" applyNumberFormat="1" applyFont="1" applyBorder="1" applyAlignment="1">
      <alignment horizontal="right"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49" fontId="65" fillId="0" borderId="0" xfId="0" applyNumberFormat="1" applyFont="1" applyBorder="1" applyAlignment="1">
      <alignment horizontal="left" vertical="center"/>
    </xf>
    <xf numFmtId="4" fontId="65" fillId="0" borderId="0" xfId="0" applyNumberFormat="1" applyFont="1" applyBorder="1" applyAlignment="1">
      <alignment horizontal="right" vertical="center" wrapText="1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49" fontId="68" fillId="0" borderId="0" xfId="0" applyNumberFormat="1" applyFont="1" applyBorder="1" applyAlignment="1">
      <alignment horizontal="left" vertical="center"/>
    </xf>
    <xf numFmtId="4" fontId="68" fillId="0" borderId="0" xfId="0" applyNumberFormat="1" applyFont="1" applyBorder="1" applyAlignment="1">
      <alignment horizontal="right" vertical="center" wrapText="1"/>
    </xf>
    <xf numFmtId="4" fontId="68" fillId="0" borderId="0" xfId="0" applyNumberFormat="1" applyFont="1" applyBorder="1" applyAlignment="1">
      <alignment horizontal="right" vertical="center"/>
    </xf>
    <xf numFmtId="0" fontId="67" fillId="0" borderId="0" xfId="0" applyFont="1" applyBorder="1" applyAlignment="1">
      <alignment/>
    </xf>
    <xf numFmtId="49" fontId="69" fillId="0" borderId="0" xfId="0" applyNumberFormat="1" applyFont="1" applyBorder="1" applyAlignment="1">
      <alignment horizontal="left" vertical="center"/>
    </xf>
    <xf numFmtId="179" fontId="65" fillId="0" borderId="0" xfId="0" applyNumberFormat="1" applyFont="1" applyBorder="1" applyAlignment="1">
      <alignment horizontal="right" vertical="center" wrapText="1"/>
    </xf>
    <xf numFmtId="172" fontId="65" fillId="0" borderId="0" xfId="0" applyNumberFormat="1" applyFont="1" applyBorder="1" applyAlignment="1">
      <alignment/>
    </xf>
    <xf numFmtId="179" fontId="14" fillId="0" borderId="53" xfId="0" applyNumberFormat="1" applyFont="1" applyFill="1" applyBorder="1" applyAlignment="1">
      <alignment horizontal="right" vertical="center" wrapText="1"/>
    </xf>
    <xf numFmtId="179" fontId="14" fillId="0" borderId="11" xfId="0" applyNumberFormat="1" applyFont="1" applyFill="1" applyBorder="1" applyAlignment="1">
      <alignment horizontal="right" vertical="center" wrapText="1"/>
    </xf>
    <xf numFmtId="179" fontId="14" fillId="0" borderId="54" xfId="0" applyNumberFormat="1" applyFont="1" applyFill="1" applyBorder="1" applyAlignment="1">
      <alignment horizontal="right" vertical="center" wrapText="1"/>
    </xf>
    <xf numFmtId="172" fontId="14" fillId="0" borderId="0" xfId="0" applyNumberFormat="1" applyFont="1" applyBorder="1" applyAlignment="1">
      <alignment horizontal="center"/>
    </xf>
    <xf numFmtId="172" fontId="14" fillId="0" borderId="22" xfId="0" applyNumberFormat="1" applyFont="1" applyBorder="1" applyAlignment="1">
      <alignment horizontal="center"/>
    </xf>
    <xf numFmtId="49" fontId="16" fillId="0" borderId="33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7" fillId="0" borderId="55" xfId="0" applyNumberFormat="1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49" fontId="16" fillId="0" borderId="37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49" fontId="16" fillId="0" borderId="57" xfId="0" applyNumberFormat="1" applyFont="1" applyBorder="1" applyAlignment="1">
      <alignment horizontal="center" vertical="center" wrapText="1"/>
    </xf>
    <xf numFmtId="49" fontId="16" fillId="0" borderId="28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49" fontId="16" fillId="0" borderId="58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vertical="center" wrapText="1"/>
    </xf>
    <xf numFmtId="49" fontId="16" fillId="0" borderId="56" xfId="0" applyNumberFormat="1" applyFont="1" applyBorder="1" applyAlignment="1">
      <alignment horizontal="center" vertical="center" wrapText="1"/>
    </xf>
    <xf numFmtId="0" fontId="0" fillId="0" borderId="59" xfId="0" applyFont="1" applyBorder="1" applyAlignment="1">
      <alignment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179" fontId="44" fillId="0" borderId="0" xfId="0" applyNumberFormat="1" applyFont="1" applyFill="1" applyBorder="1" applyAlignment="1">
      <alignment horizontal="right" vertical="center" wrapText="1"/>
    </xf>
    <xf numFmtId="4" fontId="22" fillId="0" borderId="0" xfId="0" applyNumberFormat="1" applyFont="1" applyBorder="1" applyAlignment="1">
      <alignment horizontal="right" vertical="center" wrapText="1"/>
    </xf>
    <xf numFmtId="4" fontId="44" fillId="0" borderId="0" xfId="0" applyNumberFormat="1" applyFont="1" applyBorder="1" applyAlignment="1">
      <alignment horizontal="right" vertical="center" wrapText="1"/>
    </xf>
    <xf numFmtId="179" fontId="14" fillId="0" borderId="0" xfId="0" applyNumberFormat="1" applyFont="1" applyBorder="1" applyAlignment="1">
      <alignment horizontal="right" vertical="center" wrapText="1"/>
    </xf>
    <xf numFmtId="172" fontId="14" fillId="0" borderId="51" xfId="0" applyNumberFormat="1" applyFont="1" applyBorder="1" applyAlignment="1">
      <alignment/>
    </xf>
    <xf numFmtId="172" fontId="14" fillId="0" borderId="40" xfId="0" applyNumberFormat="1" applyFont="1" applyBorder="1" applyAlignment="1">
      <alignment/>
    </xf>
    <xf numFmtId="172" fontId="14" fillId="0" borderId="61" xfId="0" applyNumberFormat="1" applyFont="1" applyBorder="1" applyAlignment="1">
      <alignment/>
    </xf>
    <xf numFmtId="172" fontId="14" fillId="0" borderId="52" xfId="0" applyNumberFormat="1" applyFont="1" applyBorder="1" applyAlignment="1">
      <alignment/>
    </xf>
    <xf numFmtId="172" fontId="14" fillId="0" borderId="35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PageLayoutView="0" workbookViewId="0" topLeftCell="A1">
      <selection activeCell="F7" sqref="F7:F40"/>
    </sheetView>
  </sheetViews>
  <sheetFormatPr defaultColWidth="8.875" defaultRowHeight="12.75"/>
  <cols>
    <col min="1" max="1" width="45.75390625" style="5" customWidth="1"/>
    <col min="2" max="2" width="13.625" style="141" customWidth="1"/>
    <col min="3" max="3" width="13.125" style="5" customWidth="1"/>
    <col min="4" max="4" width="12.875" style="5" customWidth="1"/>
    <col min="5" max="5" width="13.25390625" style="141" customWidth="1"/>
    <col min="6" max="6" width="13.125" style="5" customWidth="1"/>
    <col min="7" max="7" width="11.375" style="5" customWidth="1"/>
    <col min="8" max="8" width="12.25390625" style="5" customWidth="1"/>
    <col min="9" max="9" width="8.25390625" style="5" customWidth="1"/>
    <col min="10" max="10" width="8.625" style="5" customWidth="1"/>
    <col min="11" max="11" width="9.00390625" style="5" customWidth="1"/>
    <col min="12" max="12" width="10.375" style="5" customWidth="1"/>
    <col min="13" max="13" width="9.25390625" style="5" customWidth="1"/>
    <col min="14" max="16384" width="8.875" style="5" customWidth="1"/>
  </cols>
  <sheetData>
    <row r="1" spans="1:14" s="1" customFormat="1" ht="18">
      <c r="A1" s="15" t="s">
        <v>42</v>
      </c>
      <c r="B1" s="139"/>
      <c r="C1" s="104"/>
      <c r="D1" s="104"/>
      <c r="E1" s="139"/>
      <c r="F1" s="104"/>
      <c r="G1" s="104"/>
      <c r="H1" s="104"/>
      <c r="I1" s="105"/>
      <c r="J1" s="106"/>
      <c r="K1" s="67" t="s">
        <v>32</v>
      </c>
      <c r="L1" s="16"/>
      <c r="M1" s="106"/>
      <c r="N1" s="16"/>
    </row>
    <row r="2" spans="1:14" s="1" customFormat="1" ht="12" customHeight="1">
      <c r="A2" s="103"/>
      <c r="B2" s="139"/>
      <c r="C2" s="104"/>
      <c r="D2" s="104"/>
      <c r="E2" s="139"/>
      <c r="F2" s="104"/>
      <c r="G2" s="104"/>
      <c r="H2" s="104"/>
      <c r="I2" s="105"/>
      <c r="J2" s="106"/>
      <c r="K2" s="68" t="s">
        <v>33</v>
      </c>
      <c r="L2" s="16"/>
      <c r="M2" s="106"/>
      <c r="N2" s="16"/>
    </row>
    <row r="3" spans="1:14" ht="12.75">
      <c r="A3" s="107"/>
      <c r="B3" s="140"/>
      <c r="C3" s="108"/>
      <c r="D3" s="108"/>
      <c r="E3" s="140"/>
      <c r="F3" s="108"/>
      <c r="G3" s="108"/>
      <c r="H3" s="108"/>
      <c r="I3" s="109"/>
      <c r="J3" s="110"/>
      <c r="K3" s="110"/>
      <c r="L3" s="110"/>
      <c r="M3" s="110"/>
      <c r="N3" s="17"/>
    </row>
    <row r="4" spans="1:14" ht="14.25" customHeight="1" thickBot="1">
      <c r="A4" s="111"/>
      <c r="C4" s="112"/>
      <c r="D4" s="112"/>
      <c r="F4" s="19" t="s">
        <v>24</v>
      </c>
      <c r="G4" s="113"/>
      <c r="H4" s="113"/>
      <c r="I4" s="114"/>
      <c r="J4" s="110"/>
      <c r="K4" s="114"/>
      <c r="L4" s="110"/>
      <c r="M4" s="110"/>
      <c r="N4" s="18"/>
    </row>
    <row r="5" spans="1:14" ht="21.75" customHeight="1" thickBot="1">
      <c r="A5" s="128" t="s">
        <v>0</v>
      </c>
      <c r="B5" s="130" t="s">
        <v>43</v>
      </c>
      <c r="C5" s="130" t="s">
        <v>41</v>
      </c>
      <c r="D5" s="133" t="s">
        <v>45</v>
      </c>
      <c r="E5" s="130" t="s">
        <v>46</v>
      </c>
      <c r="F5" s="135" t="s">
        <v>47</v>
      </c>
      <c r="G5" s="137" t="s">
        <v>39</v>
      </c>
      <c r="H5" s="138"/>
      <c r="I5" s="125" t="s">
        <v>17</v>
      </c>
      <c r="J5" s="126"/>
      <c r="K5" s="127"/>
      <c r="L5" s="123" t="s">
        <v>53</v>
      </c>
      <c r="M5" s="124"/>
      <c r="N5" s="20"/>
    </row>
    <row r="6" spans="1:14" ht="41.25" customHeight="1">
      <c r="A6" s="129"/>
      <c r="B6" s="131"/>
      <c r="C6" s="132"/>
      <c r="D6" s="134"/>
      <c r="E6" s="132"/>
      <c r="F6" s="136"/>
      <c r="G6" s="101" t="s">
        <v>48</v>
      </c>
      <c r="H6" s="102" t="s">
        <v>49</v>
      </c>
      <c r="I6" s="21" t="s">
        <v>50</v>
      </c>
      <c r="J6" s="22" t="s">
        <v>51</v>
      </c>
      <c r="K6" s="23" t="s">
        <v>52</v>
      </c>
      <c r="L6" s="69" t="s">
        <v>34</v>
      </c>
      <c r="M6" s="70" t="s">
        <v>35</v>
      </c>
      <c r="N6" s="24"/>
    </row>
    <row r="7" spans="1:14" ht="12.75">
      <c r="A7" s="25" t="s">
        <v>1</v>
      </c>
      <c r="B7" s="27">
        <v>222523.5</v>
      </c>
      <c r="C7" s="27">
        <v>43805.2</v>
      </c>
      <c r="D7" s="80">
        <v>229625.4</v>
      </c>
      <c r="E7" s="27">
        <v>45840</v>
      </c>
      <c r="F7" s="93">
        <v>49127.1</v>
      </c>
      <c r="G7" s="95">
        <f>F7-E7</f>
        <v>3287.0999999999985</v>
      </c>
      <c r="H7" s="33">
        <f>F7-C7</f>
        <v>5321.9000000000015</v>
      </c>
      <c r="I7" s="28">
        <f>F7/D7*100</f>
        <v>21.394453749454545</v>
      </c>
      <c r="J7" s="29">
        <f>F7/E7*100</f>
        <v>107.1708115183246</v>
      </c>
      <c r="K7" s="30">
        <f>F7/C7*100</f>
        <v>112.1490142722782</v>
      </c>
      <c r="L7" s="31">
        <f aca="true" t="shared" si="0" ref="L7:L27">F7/$F$27*100</f>
        <v>54.683854565531</v>
      </c>
      <c r="M7" s="31">
        <f aca="true" t="shared" si="1" ref="M7:M38">F7/$F$40*100</f>
        <v>17.76675392045319</v>
      </c>
      <c r="N7" s="17"/>
    </row>
    <row r="8" spans="1:14" ht="12.75">
      <c r="A8" s="25" t="s">
        <v>44</v>
      </c>
      <c r="B8" s="27">
        <v>0</v>
      </c>
      <c r="C8" s="27">
        <v>0</v>
      </c>
      <c r="D8" s="80">
        <v>441.3</v>
      </c>
      <c r="E8" s="27">
        <v>110.2</v>
      </c>
      <c r="F8" s="33">
        <v>103.4</v>
      </c>
      <c r="G8" s="95">
        <f>F8-E8</f>
        <v>-6.799999999999997</v>
      </c>
      <c r="H8" s="33">
        <f>F8-C8</f>
        <v>103.4</v>
      </c>
      <c r="I8" s="28">
        <f>F8/D8*100</f>
        <v>23.43077271697258</v>
      </c>
      <c r="J8" s="29">
        <f>F8/E8*100</f>
        <v>93.82940108892922</v>
      </c>
      <c r="K8" s="30" t="e">
        <f>F8/C8*100</f>
        <v>#DIV/0!</v>
      </c>
      <c r="L8" s="31">
        <f t="shared" si="0"/>
        <v>0.11509554934192952</v>
      </c>
      <c r="M8" s="31">
        <f t="shared" si="1"/>
        <v>0.03739447993825933</v>
      </c>
      <c r="N8" s="17"/>
    </row>
    <row r="9" spans="1:14" ht="25.5">
      <c r="A9" s="66" t="s">
        <v>30</v>
      </c>
      <c r="B9" s="27">
        <v>54702.3</v>
      </c>
      <c r="C9" s="73">
        <v>9191</v>
      </c>
      <c r="D9" s="84">
        <v>50693.1</v>
      </c>
      <c r="E9" s="48">
        <v>9230.1</v>
      </c>
      <c r="F9" s="26">
        <v>10838.3</v>
      </c>
      <c r="G9" s="96">
        <f aca="true" t="shared" si="2" ref="G9:G40">F9-E9</f>
        <v>1608.199999999999</v>
      </c>
      <c r="H9" s="26">
        <f aca="true" t="shared" si="3" ref="H9:H40">F9-C9</f>
        <v>1647.2999999999993</v>
      </c>
      <c r="I9" s="49">
        <f>F9/D9*100</f>
        <v>21.380227289315506</v>
      </c>
      <c r="J9" s="50">
        <f>F9/E9*100</f>
        <v>117.4234298653319</v>
      </c>
      <c r="K9" s="30">
        <f>F9/C9*100</f>
        <v>117.92296812098793</v>
      </c>
      <c r="L9" s="31">
        <f t="shared" si="0"/>
        <v>12.064217528362036</v>
      </c>
      <c r="M9" s="31">
        <f t="shared" si="1"/>
        <v>3.9196575620390335</v>
      </c>
      <c r="N9" s="17"/>
    </row>
    <row r="10" spans="1:14" ht="12.75">
      <c r="A10" s="32" t="s">
        <v>2</v>
      </c>
      <c r="B10" s="27">
        <v>16893.3</v>
      </c>
      <c r="C10" s="27">
        <v>4191.6</v>
      </c>
      <c r="D10" s="80">
        <v>19000</v>
      </c>
      <c r="E10" s="27">
        <v>4800</v>
      </c>
      <c r="F10" s="33">
        <v>4120.7</v>
      </c>
      <c r="G10" s="95">
        <f t="shared" si="2"/>
        <v>-679.3000000000002</v>
      </c>
      <c r="H10" s="33">
        <f t="shared" si="3"/>
        <v>-70.90000000000055</v>
      </c>
      <c r="I10" s="28">
        <f aca="true" t="shared" si="4" ref="I10:I40">F10/D10*100</f>
        <v>21.687894736842104</v>
      </c>
      <c r="J10" s="29">
        <f aca="true" t="shared" si="5" ref="J10:J40">F10/E10*100</f>
        <v>85.84791666666666</v>
      </c>
      <c r="K10" s="30">
        <f aca="true" t="shared" si="6" ref="K10:K40">F10/C10*100</f>
        <v>98.30852180551578</v>
      </c>
      <c r="L10" s="31">
        <f t="shared" si="0"/>
        <v>4.586791394325812</v>
      </c>
      <c r="M10" s="31">
        <f t="shared" si="1"/>
        <v>1.4902459717754857</v>
      </c>
      <c r="N10" s="17"/>
    </row>
    <row r="11" spans="1:14" ht="13.5" customHeight="1">
      <c r="A11" s="32" t="s">
        <v>3</v>
      </c>
      <c r="B11" s="27">
        <v>101.4</v>
      </c>
      <c r="C11" s="27">
        <v>33.3</v>
      </c>
      <c r="D11" s="80">
        <v>101.3</v>
      </c>
      <c r="E11" s="27">
        <v>101.3</v>
      </c>
      <c r="F11" s="33">
        <v>11.5</v>
      </c>
      <c r="G11" s="95">
        <f t="shared" si="2"/>
        <v>-89.8</v>
      </c>
      <c r="H11" s="33">
        <f t="shared" si="3"/>
        <v>-21.799999999999997</v>
      </c>
      <c r="I11" s="28">
        <f t="shared" si="4"/>
        <v>11.352418558736426</v>
      </c>
      <c r="J11" s="29">
        <f t="shared" si="5"/>
        <v>11.352418558736426</v>
      </c>
      <c r="K11" s="30">
        <f t="shared" si="6"/>
        <v>34.53453453453454</v>
      </c>
      <c r="L11" s="31">
        <f t="shared" si="0"/>
        <v>0.012800762257564696</v>
      </c>
      <c r="M11" s="31">
        <f t="shared" si="1"/>
        <v>0.004158960534719365</v>
      </c>
      <c r="N11" s="17"/>
    </row>
    <row r="12" spans="1:14" ht="23.25" customHeight="1">
      <c r="A12" s="64" t="s">
        <v>31</v>
      </c>
      <c r="B12" s="27">
        <v>1537.8</v>
      </c>
      <c r="C12" s="27">
        <v>490.4</v>
      </c>
      <c r="D12" s="80">
        <v>880</v>
      </c>
      <c r="E12" s="27">
        <v>500</v>
      </c>
      <c r="F12" s="33">
        <v>428.4</v>
      </c>
      <c r="G12" s="95">
        <f t="shared" si="2"/>
        <v>-71.60000000000002</v>
      </c>
      <c r="H12" s="33">
        <f t="shared" si="3"/>
        <v>-62</v>
      </c>
      <c r="I12" s="28">
        <f t="shared" si="4"/>
        <v>48.68181818181818</v>
      </c>
      <c r="J12" s="29">
        <f t="shared" si="5"/>
        <v>85.68</v>
      </c>
      <c r="K12" s="30">
        <f t="shared" si="6"/>
        <v>87.35725938009787</v>
      </c>
      <c r="L12" s="31">
        <f t="shared" si="0"/>
        <v>0.47685622183832305</v>
      </c>
      <c r="M12" s="31">
        <f t="shared" si="1"/>
        <v>0.15493032113685007</v>
      </c>
      <c r="N12" s="17"/>
    </row>
    <row r="13" spans="1:14" ht="12.75" customHeight="1">
      <c r="A13" s="32" t="s">
        <v>4</v>
      </c>
      <c r="B13" s="27">
        <v>3982.1</v>
      </c>
      <c r="C13" s="27">
        <v>740.6</v>
      </c>
      <c r="D13" s="80">
        <v>3255.4</v>
      </c>
      <c r="E13" s="27">
        <v>755.9</v>
      </c>
      <c r="F13" s="33">
        <v>1089.8</v>
      </c>
      <c r="G13" s="95">
        <f t="shared" si="2"/>
        <v>333.9</v>
      </c>
      <c r="H13" s="33">
        <f t="shared" si="3"/>
        <v>349.19999999999993</v>
      </c>
      <c r="I13" s="28">
        <f t="shared" si="4"/>
        <v>33.476684892793514</v>
      </c>
      <c r="J13" s="29">
        <f t="shared" si="5"/>
        <v>144.17250959121577</v>
      </c>
      <c r="K13" s="30">
        <f t="shared" si="6"/>
        <v>147.1509586821496</v>
      </c>
      <c r="L13" s="31">
        <f t="shared" si="0"/>
        <v>1.213067018112522</v>
      </c>
      <c r="M13" s="31">
        <f t="shared" si="1"/>
        <v>0.3941247991945359</v>
      </c>
      <c r="N13" s="17"/>
    </row>
    <row r="14" spans="1:14" ht="12.75" customHeight="1" hidden="1">
      <c r="A14" s="32" t="s">
        <v>23</v>
      </c>
      <c r="B14" s="27">
        <v>0</v>
      </c>
      <c r="C14" s="27">
        <v>0</v>
      </c>
      <c r="D14" s="80">
        <v>0</v>
      </c>
      <c r="E14" s="27">
        <v>0</v>
      </c>
      <c r="F14" s="33">
        <v>0</v>
      </c>
      <c r="G14" s="95">
        <f t="shared" si="2"/>
        <v>0</v>
      </c>
      <c r="H14" s="33">
        <f t="shared" si="3"/>
        <v>0</v>
      </c>
      <c r="I14" s="28" t="e">
        <f t="shared" si="4"/>
        <v>#DIV/0!</v>
      </c>
      <c r="J14" s="29" t="e">
        <f t="shared" si="5"/>
        <v>#DIV/0!</v>
      </c>
      <c r="K14" s="30" t="e">
        <f t="shared" si="6"/>
        <v>#DIV/0!</v>
      </c>
      <c r="L14" s="31">
        <f t="shared" si="0"/>
        <v>0</v>
      </c>
      <c r="M14" s="31">
        <f t="shared" si="1"/>
        <v>0</v>
      </c>
      <c r="N14" s="17"/>
    </row>
    <row r="15" spans="1:14" ht="11.25" customHeight="1" hidden="1">
      <c r="A15" s="32" t="s">
        <v>15</v>
      </c>
      <c r="B15" s="27">
        <v>0</v>
      </c>
      <c r="C15" s="27">
        <v>0</v>
      </c>
      <c r="D15" s="80">
        <v>0</v>
      </c>
      <c r="E15" s="27">
        <v>0</v>
      </c>
      <c r="F15" s="33">
        <v>0</v>
      </c>
      <c r="G15" s="95">
        <f t="shared" si="2"/>
        <v>0</v>
      </c>
      <c r="H15" s="33">
        <f t="shared" si="3"/>
        <v>0</v>
      </c>
      <c r="I15" s="28" t="e">
        <f t="shared" si="4"/>
        <v>#DIV/0!</v>
      </c>
      <c r="J15" s="29" t="e">
        <f t="shared" si="5"/>
        <v>#DIV/0!</v>
      </c>
      <c r="K15" s="30" t="e">
        <f t="shared" si="6"/>
        <v>#DIV/0!</v>
      </c>
      <c r="L15" s="31">
        <f t="shared" si="0"/>
        <v>0</v>
      </c>
      <c r="M15" s="31">
        <f t="shared" si="1"/>
        <v>0</v>
      </c>
      <c r="N15" s="17"/>
    </row>
    <row r="16" spans="1:14" ht="14.25" customHeight="1">
      <c r="A16" s="32" t="s">
        <v>13</v>
      </c>
      <c r="B16" s="27">
        <v>38695</v>
      </c>
      <c r="C16" s="27">
        <v>8855</v>
      </c>
      <c r="D16" s="80">
        <v>31983.4</v>
      </c>
      <c r="E16" s="27">
        <v>7165.7</v>
      </c>
      <c r="F16" s="33">
        <v>9657</v>
      </c>
      <c r="G16" s="95">
        <f t="shared" si="2"/>
        <v>2491.3</v>
      </c>
      <c r="H16" s="33">
        <f t="shared" si="3"/>
        <v>802</v>
      </c>
      <c r="I16" s="28">
        <f t="shared" si="4"/>
        <v>30.193788027539288</v>
      </c>
      <c r="J16" s="29">
        <f t="shared" si="5"/>
        <v>134.76701508575576</v>
      </c>
      <c r="K16" s="30">
        <f t="shared" si="6"/>
        <v>109.05702992659513</v>
      </c>
      <c r="L16" s="31">
        <f t="shared" si="0"/>
        <v>10.749300967069761</v>
      </c>
      <c r="M16" s="31">
        <f t="shared" si="1"/>
        <v>3.4924419029378178</v>
      </c>
      <c r="N16" s="17"/>
    </row>
    <row r="17" spans="1:14" ht="13.5" customHeight="1">
      <c r="A17" s="32" t="s">
        <v>21</v>
      </c>
      <c r="B17" s="27">
        <v>8135.4</v>
      </c>
      <c r="C17" s="27">
        <v>2023</v>
      </c>
      <c r="D17" s="80">
        <v>8820</v>
      </c>
      <c r="E17" s="27">
        <v>2205</v>
      </c>
      <c r="F17" s="33">
        <v>1821.4</v>
      </c>
      <c r="G17" s="95">
        <f t="shared" si="2"/>
        <v>-383.5999999999999</v>
      </c>
      <c r="H17" s="33">
        <f t="shared" si="3"/>
        <v>-201.5999999999999</v>
      </c>
      <c r="I17" s="28">
        <f t="shared" si="4"/>
        <v>20.650793650793652</v>
      </c>
      <c r="J17" s="29">
        <f t="shared" si="5"/>
        <v>82.60317460317461</v>
      </c>
      <c r="K17" s="30">
        <f t="shared" si="6"/>
        <v>90.03460207612457</v>
      </c>
      <c r="L17" s="31">
        <f t="shared" si="0"/>
        <v>2.0274181196459424</v>
      </c>
      <c r="M17" s="31">
        <f t="shared" si="1"/>
        <v>0.6587070189511175</v>
      </c>
      <c r="N17" s="17"/>
    </row>
    <row r="18" spans="1:14" ht="13.5" customHeight="1">
      <c r="A18" s="32" t="s">
        <v>26</v>
      </c>
      <c r="B18" s="27">
        <v>0</v>
      </c>
      <c r="C18" s="27">
        <v>0</v>
      </c>
      <c r="D18" s="80">
        <v>50</v>
      </c>
      <c r="E18" s="27">
        <v>0</v>
      </c>
      <c r="F18" s="33">
        <v>0</v>
      </c>
      <c r="G18" s="95">
        <f t="shared" si="2"/>
        <v>0</v>
      </c>
      <c r="H18" s="33">
        <f t="shared" si="3"/>
        <v>0</v>
      </c>
      <c r="I18" s="28">
        <f t="shared" si="4"/>
        <v>0</v>
      </c>
      <c r="J18" s="29" t="e">
        <f t="shared" si="5"/>
        <v>#DIV/0!</v>
      </c>
      <c r="K18" s="30" t="e">
        <f t="shared" si="6"/>
        <v>#DIV/0!</v>
      </c>
      <c r="L18" s="31">
        <f t="shared" si="0"/>
        <v>0</v>
      </c>
      <c r="M18" s="31">
        <f t="shared" si="1"/>
        <v>0</v>
      </c>
      <c r="N18" s="17"/>
    </row>
    <row r="19" spans="1:14" ht="13.5" customHeight="1">
      <c r="A19" s="32" t="s">
        <v>36</v>
      </c>
      <c r="B19" s="27">
        <v>121.2</v>
      </c>
      <c r="C19" s="27">
        <v>7.1</v>
      </c>
      <c r="D19" s="80">
        <v>80</v>
      </c>
      <c r="E19" s="27">
        <v>20</v>
      </c>
      <c r="F19" s="33">
        <v>34.6</v>
      </c>
      <c r="G19" s="95">
        <f t="shared" si="2"/>
        <v>14.600000000000001</v>
      </c>
      <c r="H19" s="33">
        <f t="shared" si="3"/>
        <v>27.5</v>
      </c>
      <c r="I19" s="28">
        <f t="shared" si="4"/>
        <v>43.25</v>
      </c>
      <c r="J19" s="29">
        <f t="shared" si="5"/>
        <v>173</v>
      </c>
      <c r="K19" s="30">
        <f t="shared" si="6"/>
        <v>487.3239436619719</v>
      </c>
      <c r="L19" s="31">
        <f t="shared" si="0"/>
        <v>0.03851359774884682</v>
      </c>
      <c r="M19" s="31">
        <f t="shared" si="1"/>
        <v>0.012513046478373046</v>
      </c>
      <c r="N19" s="17"/>
    </row>
    <row r="20" spans="1:14" ht="14.25" customHeight="1">
      <c r="A20" s="32" t="s">
        <v>5</v>
      </c>
      <c r="B20" s="27">
        <v>2940</v>
      </c>
      <c r="C20" s="27">
        <v>1051.5</v>
      </c>
      <c r="D20" s="80">
        <v>1764.2</v>
      </c>
      <c r="E20" s="27">
        <v>404.8</v>
      </c>
      <c r="F20" s="33">
        <v>2243.9</v>
      </c>
      <c r="G20" s="95">
        <f t="shared" si="2"/>
        <v>1839.1000000000001</v>
      </c>
      <c r="H20" s="33">
        <f t="shared" si="3"/>
        <v>1192.4</v>
      </c>
      <c r="I20" s="28">
        <f t="shared" si="4"/>
        <v>127.1907946944791</v>
      </c>
      <c r="J20" s="29">
        <f t="shared" si="5"/>
        <v>554.3231225296443</v>
      </c>
      <c r="K20" s="30">
        <f t="shared" si="6"/>
        <v>213.3999048977651</v>
      </c>
      <c r="L20" s="31">
        <f t="shared" si="0"/>
        <v>2.4977069938912537</v>
      </c>
      <c r="M20" s="31">
        <f t="shared" si="1"/>
        <v>0.8115036125092855</v>
      </c>
      <c r="N20" s="17"/>
    </row>
    <row r="21" spans="1:14" ht="24" customHeight="1">
      <c r="A21" s="64" t="s">
        <v>28</v>
      </c>
      <c r="B21" s="27">
        <v>37797.1</v>
      </c>
      <c r="C21" s="27">
        <v>9133.9</v>
      </c>
      <c r="D21" s="80">
        <v>38266.9</v>
      </c>
      <c r="E21" s="27">
        <v>9186.8</v>
      </c>
      <c r="F21" s="33">
        <v>8052.6</v>
      </c>
      <c r="G21" s="95">
        <f t="shared" si="2"/>
        <v>-1134.199999999999</v>
      </c>
      <c r="H21" s="33">
        <f t="shared" si="3"/>
        <v>-1081.2999999999993</v>
      </c>
      <c r="I21" s="28">
        <f t="shared" si="4"/>
        <v>21.043251478431753</v>
      </c>
      <c r="J21" s="29">
        <f t="shared" si="5"/>
        <v>87.65402534070624</v>
      </c>
      <c r="K21" s="30">
        <f t="shared" si="6"/>
        <v>88.16168339920517</v>
      </c>
      <c r="L21" s="31">
        <f t="shared" si="0"/>
        <v>8.963427665675258</v>
      </c>
      <c r="M21" s="31">
        <f t="shared" si="1"/>
        <v>2.9122126610331445</v>
      </c>
      <c r="N21" s="17"/>
    </row>
    <row r="22" spans="1:14" ht="14.25" customHeight="1">
      <c r="A22" s="32" t="s">
        <v>12</v>
      </c>
      <c r="B22" s="86">
        <v>1081.1</v>
      </c>
      <c r="C22" s="27">
        <v>254.2</v>
      </c>
      <c r="D22" s="80">
        <v>833.3</v>
      </c>
      <c r="E22" s="27">
        <v>270.6</v>
      </c>
      <c r="F22" s="33">
        <v>255.2</v>
      </c>
      <c r="G22" s="95">
        <f t="shared" si="2"/>
        <v>-15.400000000000034</v>
      </c>
      <c r="H22" s="33">
        <f t="shared" si="3"/>
        <v>1</v>
      </c>
      <c r="I22" s="28">
        <f t="shared" si="4"/>
        <v>30.625225009000363</v>
      </c>
      <c r="J22" s="29">
        <f t="shared" si="5"/>
        <v>94.30894308943088</v>
      </c>
      <c r="K22" s="30">
        <f t="shared" si="6"/>
        <v>100.3933910306845</v>
      </c>
      <c r="L22" s="31">
        <f t="shared" si="0"/>
        <v>0.28406561114178347</v>
      </c>
      <c r="M22" s="31">
        <f t="shared" si="1"/>
        <v>0.09229275899655494</v>
      </c>
      <c r="N22" s="17"/>
    </row>
    <row r="23" spans="1:14" ht="14.25" customHeight="1">
      <c r="A23" s="32" t="s">
        <v>19</v>
      </c>
      <c r="B23" s="27">
        <v>1900.4</v>
      </c>
      <c r="C23" s="27">
        <v>69.4</v>
      </c>
      <c r="D23" s="80">
        <v>2019.5</v>
      </c>
      <c r="E23" s="27">
        <v>503.5</v>
      </c>
      <c r="F23" s="33">
        <v>212.2</v>
      </c>
      <c r="G23" s="95">
        <f t="shared" si="2"/>
        <v>-291.3</v>
      </c>
      <c r="H23" s="33">
        <f t="shared" si="3"/>
        <v>142.79999999999998</v>
      </c>
      <c r="I23" s="28">
        <f t="shared" si="4"/>
        <v>10.5075513741025</v>
      </c>
      <c r="J23" s="29">
        <f t="shared" si="5"/>
        <v>42.144985104270106</v>
      </c>
      <c r="K23" s="30">
        <f t="shared" si="6"/>
        <v>305.7636887608069</v>
      </c>
      <c r="L23" s="31">
        <f t="shared" si="0"/>
        <v>0.23620189139610678</v>
      </c>
      <c r="M23" s="31">
        <f t="shared" si="1"/>
        <v>0.07674186308412602</v>
      </c>
      <c r="N23" s="17"/>
    </row>
    <row r="24" spans="1:14" ht="12.75" customHeight="1">
      <c r="A24" s="32" t="s">
        <v>8</v>
      </c>
      <c r="B24" s="27">
        <v>4854.9</v>
      </c>
      <c r="C24" s="27">
        <v>1078.3</v>
      </c>
      <c r="D24" s="80">
        <v>4789.6</v>
      </c>
      <c r="E24" s="27">
        <v>808.7</v>
      </c>
      <c r="F24" s="33">
        <v>1509.1</v>
      </c>
      <c r="G24" s="95">
        <f t="shared" si="2"/>
        <v>700.3999999999999</v>
      </c>
      <c r="H24" s="33">
        <f t="shared" si="3"/>
        <v>430.79999999999995</v>
      </c>
      <c r="I24" s="28">
        <f t="shared" si="4"/>
        <v>31.50785034240855</v>
      </c>
      <c r="J24" s="29">
        <f t="shared" si="5"/>
        <v>186.60813651539505</v>
      </c>
      <c r="K24" s="30">
        <f t="shared" si="6"/>
        <v>139.95177594361493</v>
      </c>
      <c r="L24" s="31">
        <f t="shared" si="0"/>
        <v>1.679793941120946</v>
      </c>
      <c r="M24" s="31">
        <f t="shared" si="1"/>
        <v>0.5457641167778254</v>
      </c>
      <c r="N24" s="17"/>
    </row>
    <row r="25" spans="1:14" ht="12.75" customHeight="1">
      <c r="A25" s="34" t="s">
        <v>9</v>
      </c>
      <c r="B25" s="27">
        <v>0</v>
      </c>
      <c r="C25" s="36">
        <v>8.4</v>
      </c>
      <c r="D25" s="81">
        <v>0</v>
      </c>
      <c r="E25" s="36">
        <v>0</v>
      </c>
      <c r="F25" s="35">
        <v>0.4</v>
      </c>
      <c r="G25" s="97">
        <f t="shared" si="2"/>
        <v>0.4</v>
      </c>
      <c r="H25" s="35">
        <f t="shared" si="3"/>
        <v>-8</v>
      </c>
      <c r="I25" s="28" t="e">
        <f t="shared" si="4"/>
        <v>#DIV/0!</v>
      </c>
      <c r="J25" s="29" t="e">
        <f t="shared" si="5"/>
        <v>#DIV/0!</v>
      </c>
      <c r="K25" s="30">
        <f t="shared" si="6"/>
        <v>4.761904761904762</v>
      </c>
      <c r="L25" s="31">
        <f t="shared" si="0"/>
        <v>0.0004452439046109459</v>
      </c>
      <c r="M25" s="31">
        <f t="shared" si="1"/>
        <v>0.000144659496859804</v>
      </c>
      <c r="N25" s="17"/>
    </row>
    <row r="26" spans="1:14" ht="15" customHeight="1" thickBot="1">
      <c r="A26" s="34" t="s">
        <v>16</v>
      </c>
      <c r="B26" s="36">
        <v>1296.7</v>
      </c>
      <c r="C26" s="36">
        <v>404.5</v>
      </c>
      <c r="D26" s="81">
        <v>170.8</v>
      </c>
      <c r="E26" s="36">
        <v>14.4</v>
      </c>
      <c r="F26" s="35">
        <v>332.8</v>
      </c>
      <c r="G26" s="97">
        <f t="shared" si="2"/>
        <v>318.40000000000003</v>
      </c>
      <c r="H26" s="35">
        <f t="shared" si="3"/>
        <v>-71.69999999999999</v>
      </c>
      <c r="I26" s="28">
        <f t="shared" si="4"/>
        <v>194.84777517564402</v>
      </c>
      <c r="J26" s="29">
        <f t="shared" si="5"/>
        <v>2311.111111111111</v>
      </c>
      <c r="K26" s="30">
        <f t="shared" si="6"/>
        <v>82.27441285537701</v>
      </c>
      <c r="L26" s="31">
        <f t="shared" si="0"/>
        <v>0.370442928636307</v>
      </c>
      <c r="M26" s="31">
        <f t="shared" si="1"/>
        <v>0.12035670138735692</v>
      </c>
      <c r="N26" s="17"/>
    </row>
    <row r="27" spans="1:14" ht="17.25" customHeight="1" thickBot="1">
      <c r="A27" s="37" t="s">
        <v>22</v>
      </c>
      <c r="B27" s="79">
        <f>SUM(B7:B26)</f>
        <v>396562.2</v>
      </c>
      <c r="C27" s="39">
        <f>SUM(C7:C26)</f>
        <v>81337.4</v>
      </c>
      <c r="D27" s="82">
        <f>SUM(D7:D26)</f>
        <v>392774.2</v>
      </c>
      <c r="E27" s="39">
        <f>SUM(E7:E26)</f>
        <v>81917</v>
      </c>
      <c r="F27" s="38">
        <f>SUM(F7:F26)</f>
        <v>89838.4</v>
      </c>
      <c r="G27" s="98">
        <f t="shared" si="2"/>
        <v>7921.399999999994</v>
      </c>
      <c r="H27" s="38">
        <f t="shared" si="3"/>
        <v>8501</v>
      </c>
      <c r="I27" s="40">
        <f t="shared" si="4"/>
        <v>22.872785432444388</v>
      </c>
      <c r="J27" s="41">
        <f t="shared" si="5"/>
        <v>109.67003186151835</v>
      </c>
      <c r="K27" s="42">
        <f t="shared" si="6"/>
        <v>110.45152660399766</v>
      </c>
      <c r="L27" s="43">
        <f t="shared" si="0"/>
        <v>100</v>
      </c>
      <c r="M27" s="44">
        <f t="shared" si="1"/>
        <v>32.489944356724536</v>
      </c>
      <c r="N27" s="45"/>
    </row>
    <row r="28" spans="1:14" ht="13.5" thickBot="1">
      <c r="A28" s="71" t="s">
        <v>37</v>
      </c>
      <c r="B28" s="88">
        <v>185.9</v>
      </c>
      <c r="C28" s="73">
        <v>0</v>
      </c>
      <c r="D28" s="83">
        <v>0</v>
      </c>
      <c r="E28" s="73">
        <v>0</v>
      </c>
      <c r="F28" s="26">
        <v>0</v>
      </c>
      <c r="G28" s="96">
        <f t="shared" si="2"/>
        <v>0</v>
      </c>
      <c r="H28" s="26">
        <f t="shared" si="3"/>
        <v>0</v>
      </c>
      <c r="I28" s="146" t="e">
        <f>F28/D28*100</f>
        <v>#DIV/0!</v>
      </c>
      <c r="J28" s="147" t="e">
        <f>F28/E28*100</f>
        <v>#DIV/0!</v>
      </c>
      <c r="K28" s="148" t="e">
        <f>F28/C28*100</f>
        <v>#DIV/0!</v>
      </c>
      <c r="L28" s="52"/>
      <c r="M28" s="121">
        <f>F28/$F$40*100</f>
        <v>0</v>
      </c>
      <c r="N28" s="17"/>
    </row>
    <row r="29" spans="1:14" s="6" customFormat="1" ht="14.25" thickBot="1">
      <c r="A29" s="72" t="s">
        <v>38</v>
      </c>
      <c r="B29" s="75">
        <f>SUM(B28)</f>
        <v>185.9</v>
      </c>
      <c r="C29" s="39">
        <f>SUM(C28)</f>
        <v>0</v>
      </c>
      <c r="D29" s="82">
        <f>SUM(D28)</f>
        <v>0</v>
      </c>
      <c r="E29" s="39">
        <f>SUM(E28)</f>
        <v>0</v>
      </c>
      <c r="F29" s="94">
        <f>SUM(F28)</f>
        <v>0</v>
      </c>
      <c r="G29" s="98">
        <f t="shared" si="2"/>
        <v>0</v>
      </c>
      <c r="H29" s="82">
        <f t="shared" si="3"/>
        <v>0</v>
      </c>
      <c r="I29" s="40" t="e">
        <f>F29/D29*100</f>
        <v>#DIV/0!</v>
      </c>
      <c r="J29" s="41" t="e">
        <f>F29/E29*100</f>
        <v>#DIV/0!</v>
      </c>
      <c r="K29" s="42" t="e">
        <f>F29/C29*100</f>
        <v>#DIV/0!</v>
      </c>
      <c r="L29" s="74"/>
      <c r="M29" s="122">
        <f>F29/$F$40*100</f>
        <v>0</v>
      </c>
      <c r="N29" s="45"/>
    </row>
    <row r="30" spans="1:14" ht="12.75">
      <c r="A30" s="46" t="s">
        <v>14</v>
      </c>
      <c r="B30" s="48">
        <v>75975.1</v>
      </c>
      <c r="C30" s="48">
        <v>22940.8</v>
      </c>
      <c r="D30" s="84">
        <v>50623.7</v>
      </c>
      <c r="E30" s="48">
        <v>20249.5</v>
      </c>
      <c r="F30" s="47">
        <v>20249.5</v>
      </c>
      <c r="G30" s="99">
        <f t="shared" si="2"/>
        <v>0</v>
      </c>
      <c r="H30" s="47">
        <f t="shared" si="3"/>
        <v>-2691.2999999999993</v>
      </c>
      <c r="I30" s="49">
        <f t="shared" si="4"/>
        <v>40.000039507187346</v>
      </c>
      <c r="J30" s="50">
        <f t="shared" si="5"/>
        <v>100</v>
      </c>
      <c r="K30" s="51">
        <f t="shared" si="6"/>
        <v>88.2684997907658</v>
      </c>
      <c r="L30" s="52"/>
      <c r="M30" s="121">
        <f t="shared" si="1"/>
        <v>7.323206204156501</v>
      </c>
      <c r="N30" s="17"/>
    </row>
    <row r="31" spans="1:14" ht="12.75">
      <c r="A31" s="32" t="s">
        <v>10</v>
      </c>
      <c r="B31" s="77">
        <v>33533.7</v>
      </c>
      <c r="C31" s="27">
        <v>3637.1</v>
      </c>
      <c r="D31" s="80">
        <v>119707.2</v>
      </c>
      <c r="E31" s="27">
        <v>13273.2</v>
      </c>
      <c r="F31" s="33">
        <v>13273.2</v>
      </c>
      <c r="G31" s="95">
        <f t="shared" si="2"/>
        <v>0</v>
      </c>
      <c r="H31" s="33">
        <f t="shared" si="3"/>
        <v>9636.1</v>
      </c>
      <c r="I31" s="28">
        <f t="shared" si="4"/>
        <v>11.08805485384338</v>
      </c>
      <c r="J31" s="29">
        <f t="shared" si="5"/>
        <v>100</v>
      </c>
      <c r="K31" s="30">
        <f t="shared" si="6"/>
        <v>364.939099832284</v>
      </c>
      <c r="L31" s="52"/>
      <c r="M31" s="121">
        <f t="shared" si="1"/>
        <v>4.800236084298876</v>
      </c>
      <c r="N31" s="17"/>
    </row>
    <row r="32" spans="1:14" ht="12.75">
      <c r="A32" s="32" t="s">
        <v>11</v>
      </c>
      <c r="B32" s="77">
        <v>641124</v>
      </c>
      <c r="C32" s="27">
        <v>162281</v>
      </c>
      <c r="D32" s="80">
        <v>632500.8</v>
      </c>
      <c r="E32" s="27">
        <v>142864.7</v>
      </c>
      <c r="F32" s="33">
        <v>141906.6</v>
      </c>
      <c r="G32" s="95">
        <f t="shared" si="2"/>
        <v>-958.1000000000058</v>
      </c>
      <c r="H32" s="33">
        <f t="shared" si="3"/>
        <v>-20374.399999999994</v>
      </c>
      <c r="I32" s="28">
        <f t="shared" si="4"/>
        <v>22.435797709662975</v>
      </c>
      <c r="J32" s="29">
        <f t="shared" si="5"/>
        <v>99.3293654765663</v>
      </c>
      <c r="K32" s="30">
        <f t="shared" si="6"/>
        <v>87.44498739840154</v>
      </c>
      <c r="L32" s="52"/>
      <c r="M32" s="121">
        <f t="shared" si="1"/>
        <v>51.32034339271365</v>
      </c>
      <c r="N32" s="17"/>
    </row>
    <row r="33" spans="1:14" ht="13.5" thickBot="1">
      <c r="A33" s="34" t="s">
        <v>18</v>
      </c>
      <c r="B33" s="36">
        <v>91803.9</v>
      </c>
      <c r="C33" s="36">
        <v>14105.3</v>
      </c>
      <c r="D33" s="81">
        <v>54327.8</v>
      </c>
      <c r="E33" s="36">
        <v>14866.9</v>
      </c>
      <c r="F33" s="35">
        <v>12020.4</v>
      </c>
      <c r="G33" s="97">
        <f t="shared" si="2"/>
        <v>-2846.5</v>
      </c>
      <c r="H33" s="35">
        <f t="shared" si="3"/>
        <v>-2084.8999999999996</v>
      </c>
      <c r="I33" s="53">
        <f t="shared" si="4"/>
        <v>22.12568887383623</v>
      </c>
      <c r="J33" s="54">
        <f t="shared" si="5"/>
        <v>80.85343952000753</v>
      </c>
      <c r="K33" s="55">
        <f t="shared" si="6"/>
        <v>85.21903114432165</v>
      </c>
      <c r="L33" s="52"/>
      <c r="M33" s="121">
        <f t="shared" si="1"/>
        <v>4.3471625401339695</v>
      </c>
      <c r="N33" s="17"/>
    </row>
    <row r="34" spans="1:14" s="6" customFormat="1" ht="14.25" thickBot="1">
      <c r="A34" s="37" t="s">
        <v>27</v>
      </c>
      <c r="B34" s="78">
        <f>SUM(B30:B33)</f>
        <v>842436.7000000001</v>
      </c>
      <c r="C34" s="39">
        <f>SUM(C30:C33)</f>
        <v>202964.19999999998</v>
      </c>
      <c r="D34" s="82">
        <f>SUM(D30:D33)</f>
        <v>857159.5000000001</v>
      </c>
      <c r="E34" s="39">
        <f>SUM(E30:E33)</f>
        <v>191254.30000000002</v>
      </c>
      <c r="F34" s="38">
        <f>SUM(F30:F33)</f>
        <v>187449.69999999998</v>
      </c>
      <c r="G34" s="98">
        <f t="shared" si="2"/>
        <v>-3804.600000000035</v>
      </c>
      <c r="H34" s="38">
        <f t="shared" si="3"/>
        <v>-15514.5</v>
      </c>
      <c r="I34" s="40">
        <f t="shared" si="4"/>
        <v>21.868707049271453</v>
      </c>
      <c r="J34" s="41">
        <f t="shared" si="5"/>
        <v>98.01071139315559</v>
      </c>
      <c r="K34" s="42">
        <f t="shared" si="6"/>
        <v>92.35604111463992</v>
      </c>
      <c r="L34" s="56"/>
      <c r="M34" s="121">
        <f t="shared" si="1"/>
        <v>67.790948221303</v>
      </c>
      <c r="N34" s="45"/>
    </row>
    <row r="35" spans="1:14" s="6" customFormat="1" ht="12.75" customHeight="1">
      <c r="A35" s="65" t="s">
        <v>29</v>
      </c>
      <c r="B35" s="89">
        <v>17402.1</v>
      </c>
      <c r="C35" s="119">
        <v>3855.7</v>
      </c>
      <c r="D35" s="118">
        <v>17716</v>
      </c>
      <c r="E35" s="119">
        <v>3900</v>
      </c>
      <c r="F35" s="120">
        <v>3863.5</v>
      </c>
      <c r="G35" s="99">
        <f t="shared" si="2"/>
        <v>-36.5</v>
      </c>
      <c r="H35" s="47">
        <f t="shared" si="3"/>
        <v>7.800000000000182</v>
      </c>
      <c r="I35" s="49">
        <f t="shared" si="4"/>
        <v>21.807970196432603</v>
      </c>
      <c r="J35" s="50">
        <f t="shared" si="5"/>
        <v>99.06410256410257</v>
      </c>
      <c r="K35" s="51">
        <f t="shared" si="6"/>
        <v>100.20229789662058</v>
      </c>
      <c r="L35" s="56"/>
      <c r="M35" s="121">
        <f t="shared" si="1"/>
        <v>1.3972299152946317</v>
      </c>
      <c r="N35" s="45"/>
    </row>
    <row r="36" spans="1:14" ht="12.75">
      <c r="A36" s="57" t="s">
        <v>25</v>
      </c>
      <c r="B36" s="90">
        <v>0</v>
      </c>
      <c r="C36" s="48">
        <v>0</v>
      </c>
      <c r="D36" s="83">
        <v>0</v>
      </c>
      <c r="E36" s="48">
        <v>0</v>
      </c>
      <c r="F36" s="47">
        <v>0</v>
      </c>
      <c r="G36" s="99">
        <f t="shared" si="2"/>
        <v>0</v>
      </c>
      <c r="H36" s="47">
        <f t="shared" si="3"/>
        <v>0</v>
      </c>
      <c r="I36" s="49" t="e">
        <f t="shared" si="4"/>
        <v>#DIV/0!</v>
      </c>
      <c r="J36" s="50" t="e">
        <f t="shared" si="5"/>
        <v>#DIV/0!</v>
      </c>
      <c r="K36" s="51" t="e">
        <f t="shared" si="6"/>
        <v>#DIV/0!</v>
      </c>
      <c r="L36" s="52"/>
      <c r="M36" s="121">
        <f t="shared" si="1"/>
        <v>0</v>
      </c>
      <c r="N36" s="17"/>
    </row>
    <row r="37" spans="1:14" ht="12.75">
      <c r="A37" s="32" t="s">
        <v>40</v>
      </c>
      <c r="B37" s="87">
        <v>0</v>
      </c>
      <c r="C37" s="73">
        <v>0</v>
      </c>
      <c r="D37" s="80">
        <v>0</v>
      </c>
      <c r="E37" s="73">
        <v>0</v>
      </c>
      <c r="F37" s="26">
        <v>0</v>
      </c>
      <c r="G37" s="96">
        <f t="shared" si="2"/>
        <v>0</v>
      </c>
      <c r="H37" s="26">
        <f t="shared" si="3"/>
        <v>0</v>
      </c>
      <c r="I37" s="146" t="e">
        <f t="shared" si="4"/>
        <v>#DIV/0!</v>
      </c>
      <c r="J37" s="147" t="e">
        <f t="shared" si="5"/>
        <v>#DIV/0!</v>
      </c>
      <c r="K37" s="148" t="e">
        <f t="shared" si="6"/>
        <v>#DIV/0!</v>
      </c>
      <c r="L37" s="52"/>
      <c r="M37" s="121">
        <f t="shared" si="1"/>
        <v>0</v>
      </c>
      <c r="N37" s="17"/>
    </row>
    <row r="38" spans="1:14" ht="13.5" thickBot="1">
      <c r="A38" s="58" t="s">
        <v>20</v>
      </c>
      <c r="B38" s="90">
        <v>-475.8</v>
      </c>
      <c r="C38" s="59">
        <v>-475.8</v>
      </c>
      <c r="D38" s="85">
        <v>0</v>
      </c>
      <c r="E38" s="59">
        <v>0</v>
      </c>
      <c r="F38" s="92">
        <v>-4640.2</v>
      </c>
      <c r="G38" s="100">
        <f t="shared" si="2"/>
        <v>-4640.2</v>
      </c>
      <c r="H38" s="92">
        <f t="shared" si="3"/>
        <v>-4164.4</v>
      </c>
      <c r="I38" s="149" t="e">
        <f t="shared" si="4"/>
        <v>#DIV/0!</v>
      </c>
      <c r="J38" s="150" t="e">
        <f t="shared" si="5"/>
        <v>#DIV/0!</v>
      </c>
      <c r="K38" s="60">
        <f t="shared" si="6"/>
        <v>975.2416981925178</v>
      </c>
      <c r="L38" s="52"/>
      <c r="M38" s="121">
        <f t="shared" si="1"/>
        <v>-1.678122493322156</v>
      </c>
      <c r="N38" s="17"/>
    </row>
    <row r="39" spans="1:14" s="6" customFormat="1" ht="18" customHeight="1" thickBot="1">
      <c r="A39" s="61" t="s">
        <v>6</v>
      </c>
      <c r="B39" s="76">
        <f>B34+B36+B38+B35+B29+B37</f>
        <v>859548.9</v>
      </c>
      <c r="C39" s="39">
        <f>C34+C36+C38+C35+C29+C37</f>
        <v>206344.1</v>
      </c>
      <c r="D39" s="82">
        <f>D34+D36+D38+D35+D29+D37</f>
        <v>874875.5000000001</v>
      </c>
      <c r="E39" s="39">
        <f>E34+E36+E38+E35+E29+E37</f>
        <v>195154.30000000002</v>
      </c>
      <c r="F39" s="94">
        <f>F34+F36+F38+F35+F29+F37</f>
        <v>186672.99999999997</v>
      </c>
      <c r="G39" s="98">
        <f t="shared" si="2"/>
        <v>-8481.300000000047</v>
      </c>
      <c r="H39" s="82">
        <f t="shared" si="3"/>
        <v>-19671.100000000035</v>
      </c>
      <c r="I39" s="40">
        <f t="shared" si="4"/>
        <v>21.337093106390558</v>
      </c>
      <c r="J39" s="41">
        <f t="shared" si="5"/>
        <v>95.65405425348042</v>
      </c>
      <c r="K39" s="42">
        <f t="shared" si="6"/>
        <v>90.46684639880664</v>
      </c>
      <c r="L39" s="62"/>
      <c r="M39" s="44">
        <f>F39/$F$40*100</f>
        <v>67.51005564327546</v>
      </c>
      <c r="N39" s="45"/>
    </row>
    <row r="40" spans="1:14" ht="17.25" thickBot="1">
      <c r="A40" s="37" t="s">
        <v>7</v>
      </c>
      <c r="B40" s="91">
        <f>B39+B27</f>
        <v>1256111.1</v>
      </c>
      <c r="C40" s="39">
        <f>C39+C27</f>
        <v>287681.5</v>
      </c>
      <c r="D40" s="82">
        <f>D39+D27</f>
        <v>1267649.7000000002</v>
      </c>
      <c r="E40" s="39">
        <f>E39+E27</f>
        <v>277071.30000000005</v>
      </c>
      <c r="F40" s="94">
        <f>F39+F27</f>
        <v>276511.39999999997</v>
      </c>
      <c r="G40" s="98">
        <f t="shared" si="2"/>
        <v>-559.9000000000815</v>
      </c>
      <c r="H40" s="82">
        <f t="shared" si="3"/>
        <v>-11170.100000000035</v>
      </c>
      <c r="I40" s="40">
        <f t="shared" si="4"/>
        <v>21.812918821343146</v>
      </c>
      <c r="J40" s="41">
        <f t="shared" si="5"/>
        <v>99.797922051111</v>
      </c>
      <c r="K40" s="42">
        <f t="shared" si="6"/>
        <v>96.11719905520513</v>
      </c>
      <c r="L40" s="62"/>
      <c r="M40" s="44">
        <f>F40/$F$40*100</f>
        <v>100</v>
      </c>
      <c r="N40" s="63"/>
    </row>
    <row r="41" spans="1:14" ht="13.5">
      <c r="A41" s="115"/>
      <c r="B41" s="142"/>
      <c r="C41" s="116"/>
      <c r="D41" s="116"/>
      <c r="E41" s="145"/>
      <c r="F41" s="116"/>
      <c r="G41" s="116"/>
      <c r="H41" s="116"/>
      <c r="I41" s="117"/>
      <c r="J41" s="117"/>
      <c r="K41" s="109"/>
      <c r="L41" s="110"/>
      <c r="M41" s="110"/>
      <c r="N41" s="17"/>
    </row>
    <row r="42" spans="1:11" ht="13.5">
      <c r="A42" s="9"/>
      <c r="B42" s="143"/>
      <c r="C42" s="3"/>
      <c r="D42" s="3"/>
      <c r="E42" s="140"/>
      <c r="F42" s="3"/>
      <c r="G42" s="3"/>
      <c r="H42" s="3"/>
      <c r="I42" s="8"/>
      <c r="J42" s="8"/>
      <c r="K42" s="4"/>
    </row>
    <row r="43" spans="1:11" ht="13.5">
      <c r="A43" s="2"/>
      <c r="B43" s="140"/>
      <c r="C43" s="10"/>
      <c r="D43" s="10"/>
      <c r="E43" s="143"/>
      <c r="F43" s="10"/>
      <c r="G43" s="10"/>
      <c r="H43" s="10"/>
      <c r="I43" s="11"/>
      <c r="J43" s="11"/>
      <c r="K43" s="12"/>
    </row>
    <row r="44" spans="1:11" ht="6.75" customHeight="1">
      <c r="A44" s="2"/>
      <c r="B44" s="140"/>
      <c r="C44" s="13"/>
      <c r="D44" s="13"/>
      <c r="E44" s="144"/>
      <c r="F44" s="13"/>
      <c r="G44" s="13"/>
      <c r="H44" s="13"/>
      <c r="I44" s="11"/>
      <c r="J44" s="11"/>
      <c r="K44" s="4"/>
    </row>
    <row r="45" spans="1:11" ht="13.5">
      <c r="A45" s="14"/>
      <c r="B45" s="143"/>
      <c r="C45" s="13"/>
      <c r="D45" s="13"/>
      <c r="E45" s="144"/>
      <c r="F45" s="13"/>
      <c r="G45" s="13"/>
      <c r="H45" s="13"/>
      <c r="I45" s="11"/>
      <c r="J45" s="11"/>
      <c r="K45" s="4"/>
    </row>
    <row r="46" spans="1:11" ht="13.5">
      <c r="A46" s="7"/>
      <c r="B46" s="144"/>
      <c r="C46" s="13"/>
      <c r="D46" s="13"/>
      <c r="E46" s="144"/>
      <c r="F46" s="13"/>
      <c r="G46" s="13"/>
      <c r="H46" s="13"/>
      <c r="I46" s="11"/>
      <c r="J46" s="11"/>
      <c r="K46" s="4"/>
    </row>
    <row r="47" spans="1:2" ht="13.5">
      <c r="A47" s="7"/>
      <c r="B47" s="144"/>
    </row>
    <row r="48" spans="1:2" ht="13.5">
      <c r="A48" s="7"/>
      <c r="B48" s="144"/>
    </row>
  </sheetData>
  <sheetProtection/>
  <mergeCells count="9">
    <mergeCell ref="L5:M5"/>
    <mergeCell ref="I5:K5"/>
    <mergeCell ref="A5:A6"/>
    <mergeCell ref="B5:B6"/>
    <mergeCell ref="C5:C6"/>
    <mergeCell ref="D5:D6"/>
    <mergeCell ref="E5:E6"/>
    <mergeCell ref="F5:F6"/>
    <mergeCell ref="G5:H5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2017-04-24T14:11:50Z</cp:lastPrinted>
  <dcterms:created xsi:type="dcterms:W3CDTF">2006-03-15T08:37:36Z</dcterms:created>
  <dcterms:modified xsi:type="dcterms:W3CDTF">2018-04-18T13:58:33Z</dcterms:modified>
  <cp:category/>
  <cp:version/>
  <cp:contentType/>
  <cp:contentStatus/>
</cp:coreProperties>
</file>