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0.03.16" sheetId="1" r:id="rId1"/>
  </sheets>
  <definedNames/>
  <calcPr fullCalcOnLoad="1"/>
</workbook>
</file>

<file path=xl/sharedStrings.xml><?xml version="1.0" encoding="utf-8"?>
<sst xmlns="http://schemas.openxmlformats.org/spreadsheetml/2006/main" count="114" uniqueCount="78">
  <si>
    <t>Приложение 5.1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</si>
  <si>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</si>
  <si>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</si>
  <si>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</si>
  <si>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</si>
  <si>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 23.12.2015   №  160-рсд   </t>
  </si>
  <si>
    <t>(в редакции решения совета депутатов от 30.03.2016   №   198 -рсд)</t>
  </si>
  <si>
    <t xml:space="preserve">Субсидии, выделяемые бюджетным общеобразовательным учреждениям на 2016  год                                                                                                                                        </t>
  </si>
  <si>
    <t>из бюджета Сланцевского муниципального района</t>
  </si>
  <si>
    <t>Ед.изм:  тыс.руб.</t>
  </si>
  <si>
    <t>Коды бюджетной классификации</t>
  </si>
  <si>
    <t>Наименование учреждения,                                                                                       которому предоставляется субсидия</t>
  </si>
  <si>
    <t>КФСР</t>
  </si>
  <si>
    <t>КЦСР</t>
  </si>
  <si>
    <t>КВР</t>
  </si>
  <si>
    <t>Доп ЭК</t>
  </si>
  <si>
    <t>Доп ФК</t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</si>
  <si>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</si>
  <si>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</si>
  <si>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</si>
  <si>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</si>
  <si>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t>Итого</t>
  </si>
  <si>
    <t>Субсидии  на исполнение муниципального задания</t>
  </si>
  <si>
    <t>На МП«Развитие образования муниципального образования Сланцевский муниципальный район Ленинградской области в 2014-2018г."</t>
  </si>
  <si>
    <t xml:space="preserve">За счет средств местного бюджета     </t>
  </si>
  <si>
    <t>0702</t>
  </si>
  <si>
    <t>0420100040</t>
  </si>
  <si>
    <t>611</t>
  </si>
  <si>
    <t>462</t>
  </si>
  <si>
    <t>000</t>
  </si>
  <si>
    <t>За счет средств бюджетов другого уровня (субвенции на реализацию основных общеобразовательных программ)</t>
  </si>
  <si>
    <t>0420171530</t>
  </si>
  <si>
    <t>112</t>
  </si>
  <si>
    <t>Итого субсидий  на исполнение муниципального задания</t>
  </si>
  <si>
    <t>Субсидии на иные цели</t>
  </si>
  <si>
    <t>За счет средств местного бюджета, в том числе:</t>
  </si>
  <si>
    <t xml:space="preserve">На п/п «Развитие начального общего, основного общего и среднего общего образования СМР ЛО» </t>
  </si>
  <si>
    <t>612</t>
  </si>
  <si>
    <t>463</t>
  </si>
  <si>
    <t>0420181160</t>
  </si>
  <si>
    <t>409 414  415 416 466</t>
  </si>
  <si>
    <t>0420181170</t>
  </si>
  <si>
    <t>473</t>
  </si>
  <si>
    <t>0420181180</t>
  </si>
  <si>
    <t>490</t>
  </si>
  <si>
    <r>
      <t>Укрепление материально-технической базы организаций общего образования (</t>
    </r>
    <r>
      <rPr>
        <u val="single"/>
        <sz val="9"/>
        <rFont val="Times New Roman"/>
        <family val="1"/>
      </rPr>
      <t>софинансирование ГП ЛО "Современное образование ЛО"</t>
    </r>
    <r>
      <rPr>
        <sz val="9"/>
        <rFont val="Times New Roman"/>
        <family val="1"/>
      </rPr>
      <t>)</t>
    </r>
  </si>
  <si>
    <t>0702         0709</t>
  </si>
  <si>
    <t>04201S0510</t>
  </si>
  <si>
    <t xml:space="preserve">414 415 417 424 425 427  489 </t>
  </si>
  <si>
    <t xml:space="preserve">На п/п «Развитие кадрового потенциала сферы образования СМР ЛО» </t>
  </si>
  <si>
    <t>0705</t>
  </si>
  <si>
    <t>0450181220</t>
  </si>
  <si>
    <t>432</t>
  </si>
  <si>
    <r>
      <t>Развитие кадрового потенциала системы дошкольного, общего и дополнительного образования (</t>
    </r>
    <r>
      <rPr>
        <u val="single"/>
        <sz val="9"/>
        <rFont val="Times New Roman"/>
        <family val="1"/>
      </rPr>
      <t>софинансирование ГП ЛО "Современное образование ЛО"</t>
    </r>
    <r>
      <rPr>
        <sz val="9"/>
        <rFont val="Times New Roman"/>
        <family val="1"/>
      </rPr>
      <t>)</t>
    </r>
  </si>
  <si>
    <t>04501S0840</t>
  </si>
  <si>
    <t xml:space="preserve">На п/п «Развитие системы отдыха, оздоровления, занятости детей, подростков и молодежи СМР ЛО» </t>
  </si>
  <si>
    <t>0707</t>
  </si>
  <si>
    <t>0460181240</t>
  </si>
  <si>
    <t>442</t>
  </si>
  <si>
    <t>за счет средств бюджетов другого уровня (субвенции),                                      в том числе:</t>
  </si>
  <si>
    <t>На укрепление материально-технической базы организаций общего образования</t>
  </si>
  <si>
    <t>0702 0709</t>
  </si>
  <si>
    <t>0420170510</t>
  </si>
  <si>
    <t xml:space="preserve">414 415 417 424 425 426 427  489 </t>
  </si>
  <si>
    <t>634</t>
  </si>
  <si>
    <t>0450170840</t>
  </si>
  <si>
    <t>821</t>
  </si>
  <si>
    <t>Непрограммные расходы</t>
  </si>
  <si>
    <t>За счет средств бюджетов другого уровня (субвенции),              в том числе:</t>
  </si>
  <si>
    <t>На питание обучающихся в общеобразовательных учр.   -                            на реализацию полномочия</t>
  </si>
  <si>
    <t>0709</t>
  </si>
  <si>
    <t>8320271440</t>
  </si>
  <si>
    <t>623</t>
  </si>
  <si>
    <t>На питание обучающихся в общеобразовательных учр.  -                                        на обеспечение полномочия (соц.выпл)</t>
  </si>
  <si>
    <t>1003</t>
  </si>
  <si>
    <t>8340271440</t>
  </si>
  <si>
    <t>Итого субсидий  на иные цели</t>
  </si>
  <si>
    <t>Всего субсидий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</si>
</sst>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#,##0.0"/>
  </numFmts>
  <fonts count="56">
    <font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color indexed="10"/>
      <name val="Arial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u val="single"/>
      <sz val="9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65" fontId="4" fillId="0" borderId="0" xfId="58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vertical="center"/>
    </xf>
    <xf numFmtId="165" fontId="10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0" fillId="0" borderId="10" xfId="0" applyNumberFormat="1" applyFont="1" applyFill="1" applyBorder="1" applyAlignment="1">
      <alignment horizontal="right" vertical="center" wrapText="1"/>
    </xf>
    <xf numFmtId="165" fontId="16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/>
    </xf>
    <xf numFmtId="165" fontId="17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165" fontId="14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 wrapText="1"/>
    </xf>
    <xf numFmtId="165" fontId="20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0982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1">
      <selection activeCell="A16" sqref="A16"/>
    </sheetView>
  </sheetViews>
  <sheetFormatPr defaultColWidth="8.8515625" defaultRowHeight="12.75"/>
  <cols>
    <col min="1" max="1" width="30.140625" style="1" customWidth="1"/>
    <col min="2" max="2" width="6.00390625" style="2" customWidth="1"/>
    <col min="3" max="3" width="10.00390625" style="2" customWidth="1"/>
    <col min="4" max="5" width="5.140625" style="2" customWidth="1"/>
    <col min="6" max="6" width="5.421875" style="2" customWidth="1"/>
    <col min="7" max="9" width="10.28125" style="2" customWidth="1"/>
    <col min="10" max="10" width="10.8515625" style="2" customWidth="1"/>
    <col min="11" max="11" width="11.140625" style="2" customWidth="1"/>
    <col min="12" max="12" width="7.140625" style="3" customWidth="1"/>
    <col min="13" max="17" width="8.8515625" style="3" customWidth="1"/>
    <col min="18" max="18" width="21.28125" style="3" customWidth="1"/>
    <col min="19" max="16384" width="8.8515625" style="3" customWidth="1"/>
  </cols>
  <sheetData>
    <row r="1" spans="1:11" s="7" customFormat="1" ht="12.75">
      <c r="A1" s="4"/>
      <c r="B1" s="5"/>
      <c r="C1" s="5"/>
      <c r="D1" s="5"/>
      <c r="E1" s="5"/>
      <c r="F1" s="5"/>
      <c r="G1" s="5"/>
      <c r="H1" s="5"/>
      <c r="I1" s="5"/>
      <c r="J1" s="5"/>
      <c r="K1" s="6" t="s">
        <v>0</v>
      </c>
    </row>
    <row r="2" spans="1:11" s="7" customFormat="1" ht="12.75">
      <c r="A2" s="4"/>
      <c r="B2" s="5"/>
      <c r="C2" s="5"/>
      <c r="D2" s="5"/>
      <c r="E2" s="5"/>
      <c r="F2" s="5"/>
      <c r="G2" s="5"/>
      <c r="H2" s="5"/>
      <c r="I2" s="5"/>
      <c r="J2" s="5"/>
      <c r="K2" s="8" t="s">
        <v>1</v>
      </c>
    </row>
    <row r="3" spans="1:11" s="7" customFormat="1" ht="12.75">
      <c r="A3" s="4"/>
      <c r="B3" s="5"/>
      <c r="C3" s="5"/>
      <c r="D3" s="5"/>
      <c r="E3" s="5"/>
      <c r="F3" s="5"/>
      <c r="G3" s="5"/>
      <c r="H3" s="5"/>
      <c r="I3" s="5"/>
      <c r="J3" s="5"/>
      <c r="K3" s="8" t="s">
        <v>2</v>
      </c>
    </row>
    <row r="4" spans="1:11" s="7" customFormat="1" ht="12.75">
      <c r="A4" s="4"/>
      <c r="B4" s="5"/>
      <c r="C4" s="5"/>
      <c r="D4" s="5"/>
      <c r="E4" s="5"/>
      <c r="F4" s="5"/>
      <c r="G4" s="5"/>
      <c r="H4" s="5"/>
      <c r="I4" s="5"/>
      <c r="J4" s="5"/>
      <c r="K4" s="8" t="s">
        <v>3</v>
      </c>
    </row>
    <row r="5" spans="1:11" s="7" customFormat="1" ht="12.75">
      <c r="A5" s="4"/>
      <c r="B5" s="5"/>
      <c r="C5" s="5"/>
      <c r="D5" s="5"/>
      <c r="E5" s="5"/>
      <c r="F5" s="5"/>
      <c r="G5" s="5"/>
      <c r="H5" s="5"/>
      <c r="I5" s="5"/>
      <c r="J5" s="5"/>
      <c r="K5" s="8" t="s">
        <v>4</v>
      </c>
    </row>
    <row r="6" spans="1:11" s="7" customFormat="1" ht="12.75">
      <c r="A6" s="4"/>
      <c r="B6" s="5"/>
      <c r="C6" s="5"/>
      <c r="D6" s="5"/>
      <c r="E6" s="5"/>
      <c r="F6" s="5"/>
      <c r="G6" s="5"/>
      <c r="H6" s="5"/>
      <c r="I6" s="5"/>
      <c r="J6" s="5"/>
      <c r="K6" s="8" t="s">
        <v>5</v>
      </c>
    </row>
    <row r="7" spans="1:11" s="7" customFormat="1" ht="12.75">
      <c r="A7" s="4"/>
      <c r="B7" s="5"/>
      <c r="C7" s="5"/>
      <c r="D7" s="5"/>
      <c r="E7" s="5"/>
      <c r="F7" s="5"/>
      <c r="G7" s="5"/>
      <c r="H7" s="5"/>
      <c r="I7" s="5"/>
      <c r="J7" s="5"/>
      <c r="K7" s="6" t="s">
        <v>6</v>
      </c>
    </row>
    <row r="8" spans="1:11" s="7" customFormat="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2" s="10" customFormat="1" ht="17.25" customHeight="1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9"/>
    </row>
    <row r="10" spans="1:12" s="10" customFormat="1" ht="10.5" customHeight="1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9"/>
    </row>
    <row r="11" spans="1:12" ht="12.75">
      <c r="A11" s="11"/>
      <c r="B11" s="12"/>
      <c r="C11" s="12"/>
      <c r="D11" s="12"/>
      <c r="E11" s="12"/>
      <c r="F11" s="12"/>
      <c r="G11" s="12"/>
      <c r="H11" s="12"/>
      <c r="I11" s="12"/>
      <c r="J11" s="48" t="s">
        <v>9</v>
      </c>
      <c r="K11" s="48"/>
      <c r="L11" s="13"/>
    </row>
    <row r="12" spans="1:11" ht="12.75" customHeight="1">
      <c r="A12" s="49"/>
      <c r="B12" s="50" t="s">
        <v>10</v>
      </c>
      <c r="C12" s="50"/>
      <c r="D12" s="50"/>
      <c r="E12" s="50"/>
      <c r="F12" s="50"/>
      <c r="G12" s="50" t="s">
        <v>11</v>
      </c>
      <c r="H12" s="50"/>
      <c r="I12" s="50"/>
      <c r="J12" s="50"/>
      <c r="K12" s="50"/>
    </row>
    <row r="13" spans="1:11" s="17" customFormat="1" ht="37.5" customHeight="1">
      <c r="A13" s="49"/>
      <c r="B13" s="14" t="s">
        <v>12</v>
      </c>
      <c r="C13" s="14" t="s">
        <v>13</v>
      </c>
      <c r="D13" s="14" t="s">
        <v>14</v>
      </c>
      <c r="E13" s="14" t="s">
        <v>15</v>
      </c>
      <c r="F13" s="14" t="s">
        <v>16</v>
      </c>
      <c r="G13" s="15" t="s">
        <v>17</v>
      </c>
      <c r="H13" s="15" t="s">
        <v>18</v>
      </c>
      <c r="I13" s="15" t="s">
        <v>19</v>
      </c>
      <c r="J13" s="15" t="s">
        <v>20</v>
      </c>
      <c r="K13" s="16" t="s">
        <v>21</v>
      </c>
    </row>
    <row r="14" spans="1:11" ht="15.75" customHeight="1">
      <c r="A14" s="51" t="s">
        <v>22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2.75" customHeight="1">
      <c r="A15" s="52" t="s">
        <v>23</v>
      </c>
      <c r="B15" s="52"/>
      <c r="C15" s="52"/>
      <c r="D15" s="52"/>
      <c r="E15" s="52"/>
      <c r="F15" s="52"/>
      <c r="G15" s="52"/>
      <c r="H15" s="52"/>
      <c r="I15" s="52"/>
      <c r="J15" s="52"/>
      <c r="K15" s="19">
        <f>SUM(K16:K17)</f>
        <v>189188.3</v>
      </c>
    </row>
    <row r="16" spans="1:22" s="23" customFormat="1" ht="12.75">
      <c r="A16" s="18" t="s">
        <v>24</v>
      </c>
      <c r="B16" s="20" t="s">
        <v>25</v>
      </c>
      <c r="C16" s="20" t="s">
        <v>26</v>
      </c>
      <c r="D16" s="20" t="s">
        <v>27</v>
      </c>
      <c r="E16" s="20" t="s">
        <v>28</v>
      </c>
      <c r="F16" s="20" t="s">
        <v>29</v>
      </c>
      <c r="G16" s="21">
        <v>4937.5</v>
      </c>
      <c r="H16" s="21">
        <v>7462.8</v>
      </c>
      <c r="I16" s="21">
        <v>10002.3</v>
      </c>
      <c r="J16" s="21">
        <v>13186.7</v>
      </c>
      <c r="K16" s="22">
        <f>SUM(G16:J16)</f>
        <v>35589.3</v>
      </c>
      <c r="O16" s="24"/>
      <c r="P16" s="24"/>
      <c r="Q16" s="24"/>
      <c r="R16" s="25"/>
      <c r="S16" s="24"/>
      <c r="T16" s="24"/>
      <c r="U16" s="25"/>
      <c r="V16" s="26"/>
    </row>
    <row r="17" spans="1:22" ht="48">
      <c r="A17" s="18" t="s">
        <v>30</v>
      </c>
      <c r="B17" s="20" t="s">
        <v>25</v>
      </c>
      <c r="C17" s="20" t="s">
        <v>31</v>
      </c>
      <c r="D17" s="20" t="s">
        <v>27</v>
      </c>
      <c r="E17" s="20" t="s">
        <v>29</v>
      </c>
      <c r="F17" s="20" t="s">
        <v>32</v>
      </c>
      <c r="G17" s="21">
        <v>28439.5</v>
      </c>
      <c r="H17" s="21">
        <v>27532</v>
      </c>
      <c r="I17" s="21">
        <v>56742.2</v>
      </c>
      <c r="J17" s="21">
        <v>40885.3</v>
      </c>
      <c r="K17" s="22">
        <f>SUM(G17:J17)</f>
        <v>153599</v>
      </c>
      <c r="O17" s="17"/>
      <c r="P17" s="17"/>
      <c r="Q17" s="17"/>
      <c r="R17" s="17"/>
      <c r="S17" s="17"/>
      <c r="T17" s="17"/>
      <c r="U17" s="17"/>
      <c r="V17" s="17"/>
    </row>
    <row r="18" spans="1:11" ht="12.75" customHeight="1">
      <c r="A18" s="53" t="s">
        <v>33</v>
      </c>
      <c r="B18" s="53"/>
      <c r="C18" s="53"/>
      <c r="D18" s="53"/>
      <c r="E18" s="53"/>
      <c r="F18" s="53"/>
      <c r="G18" s="27">
        <f>G16+G17</f>
        <v>33377</v>
      </c>
      <c r="H18" s="27">
        <f>H16+H17</f>
        <v>34994.8</v>
      </c>
      <c r="I18" s="27">
        <f>I16+I17</f>
        <v>66744.5</v>
      </c>
      <c r="J18" s="27">
        <f>J16+J17</f>
        <v>54072</v>
      </c>
      <c r="K18" s="27">
        <f>K15</f>
        <v>189188.3</v>
      </c>
    </row>
    <row r="19" spans="1:11" ht="15.75" customHeight="1">
      <c r="A19" s="51" t="s">
        <v>34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27" customHeight="1">
      <c r="A20" s="54" t="s">
        <v>23</v>
      </c>
      <c r="B20" s="54"/>
      <c r="C20" s="54"/>
      <c r="D20" s="54"/>
      <c r="E20" s="54"/>
      <c r="F20" s="54"/>
      <c r="G20" s="28">
        <f>G21+G30</f>
        <v>4452.1</v>
      </c>
      <c r="H20" s="28">
        <f>H21+H30</f>
        <v>3120.5</v>
      </c>
      <c r="I20" s="28">
        <f>I21+I30</f>
        <v>3417.2999999999997</v>
      </c>
      <c r="J20" s="28">
        <f>J21+J30</f>
        <v>3031.3999999999996</v>
      </c>
      <c r="K20" s="28">
        <f>K21+K30</f>
        <v>14021.3</v>
      </c>
    </row>
    <row r="21" spans="1:11" ht="24">
      <c r="A21" s="29" t="s">
        <v>35</v>
      </c>
      <c r="B21" s="30"/>
      <c r="C21" s="30"/>
      <c r="D21" s="30"/>
      <c r="E21" s="30"/>
      <c r="F21" s="30"/>
      <c r="G21" s="31">
        <f>SUM(G22:G29)</f>
        <v>1783.2999999999997</v>
      </c>
      <c r="H21" s="31">
        <f>SUM(H22:H29)</f>
        <v>2725.8</v>
      </c>
      <c r="I21" s="31">
        <f>SUM(I22:I29)</f>
        <v>3135.2999999999997</v>
      </c>
      <c r="J21" s="31">
        <f>SUM(J22:J29)</f>
        <v>2559.2</v>
      </c>
      <c r="K21" s="31">
        <f>SUM(K22:K29)</f>
        <v>10203.599999999999</v>
      </c>
    </row>
    <row r="22" spans="1:11" ht="15" customHeight="1">
      <c r="A22" s="52" t="s">
        <v>36</v>
      </c>
      <c r="B22" s="30" t="s">
        <v>25</v>
      </c>
      <c r="C22" s="30" t="s">
        <v>26</v>
      </c>
      <c r="D22" s="30" t="s">
        <v>37</v>
      </c>
      <c r="E22" s="30" t="s">
        <v>38</v>
      </c>
      <c r="F22" s="30" t="s">
        <v>29</v>
      </c>
      <c r="G22" s="32">
        <v>269.8</v>
      </c>
      <c r="H22" s="32">
        <v>672.2</v>
      </c>
      <c r="I22" s="32">
        <v>360.1</v>
      </c>
      <c r="J22" s="32">
        <v>585.7</v>
      </c>
      <c r="K22" s="33">
        <f aca="true" t="shared" si="0" ref="K22:K29">SUM(G22:J22)</f>
        <v>1887.8</v>
      </c>
    </row>
    <row r="23" spans="1:11" ht="64.5" customHeight="1">
      <c r="A23" s="52"/>
      <c r="B23" s="20" t="s">
        <v>25</v>
      </c>
      <c r="C23" s="20" t="s">
        <v>39</v>
      </c>
      <c r="D23" s="20" t="s">
        <v>37</v>
      </c>
      <c r="E23" s="34" t="s">
        <v>40</v>
      </c>
      <c r="F23" s="20" t="s">
        <v>29</v>
      </c>
      <c r="G23" s="21">
        <f>50.4+1201.1-0.5</f>
        <v>1251</v>
      </c>
      <c r="H23" s="21">
        <f>150.2+1385.4-50.3</f>
        <v>1485.3000000000002</v>
      </c>
      <c r="I23" s="21">
        <f>125.5+2047.7-0.6</f>
        <v>2172.6</v>
      </c>
      <c r="J23" s="21">
        <f>50.4+627.4-627.8</f>
        <v>50</v>
      </c>
      <c r="K23" s="22">
        <f t="shared" si="0"/>
        <v>4958.9</v>
      </c>
    </row>
    <row r="24" spans="1:11" ht="17.25" customHeight="1">
      <c r="A24" s="52"/>
      <c r="B24" s="20" t="s">
        <v>25</v>
      </c>
      <c r="C24" s="20" t="s">
        <v>41</v>
      </c>
      <c r="D24" s="20" t="s">
        <v>37</v>
      </c>
      <c r="E24" s="34" t="s">
        <v>42</v>
      </c>
      <c r="F24" s="20" t="s">
        <v>29</v>
      </c>
      <c r="G24" s="21">
        <v>11.6</v>
      </c>
      <c r="H24" s="21">
        <v>6.8</v>
      </c>
      <c r="I24" s="21">
        <v>3</v>
      </c>
      <c r="J24" s="21"/>
      <c r="K24" s="22">
        <f t="shared" si="0"/>
        <v>21.4</v>
      </c>
    </row>
    <row r="25" spans="1:11" ht="17.25" customHeight="1">
      <c r="A25" s="52"/>
      <c r="B25" s="20" t="s">
        <v>25</v>
      </c>
      <c r="C25" s="20" t="s">
        <v>43</v>
      </c>
      <c r="D25" s="20" t="s">
        <v>37</v>
      </c>
      <c r="E25" s="34" t="s">
        <v>44</v>
      </c>
      <c r="F25" s="20" t="s">
        <v>29</v>
      </c>
      <c r="G25" s="21">
        <f>9.7+0.1-9.8</f>
        <v>0</v>
      </c>
      <c r="H25" s="21">
        <f>31+0.1-18.1</f>
        <v>13</v>
      </c>
      <c r="I25" s="21">
        <f>18+0.1-18.1</f>
        <v>0</v>
      </c>
      <c r="J25" s="21">
        <f>21.7+0.3-22</f>
        <v>0</v>
      </c>
      <c r="K25" s="22">
        <f t="shared" si="0"/>
        <v>13</v>
      </c>
    </row>
    <row r="26" spans="1:11" ht="81.75" customHeight="1">
      <c r="A26" s="35" t="s">
        <v>45</v>
      </c>
      <c r="B26" s="34" t="s">
        <v>46</v>
      </c>
      <c r="C26" s="20" t="s">
        <v>47</v>
      </c>
      <c r="D26" s="20" t="s">
        <v>37</v>
      </c>
      <c r="E26" s="34" t="s">
        <v>48</v>
      </c>
      <c r="F26" s="20" t="s">
        <v>29</v>
      </c>
      <c r="G26" s="21">
        <f>0.5+9.8</f>
        <v>10.3</v>
      </c>
      <c r="H26" s="21">
        <f>60.3+8.1</f>
        <v>68.39999999999999</v>
      </c>
      <c r="I26" s="21">
        <f>0.6+18.1</f>
        <v>18.700000000000003</v>
      </c>
      <c r="J26" s="21">
        <f>627.8+22</f>
        <v>649.8</v>
      </c>
      <c r="K26" s="22">
        <f>SUM(G26:J26)</f>
        <v>747.1999999999999</v>
      </c>
    </row>
    <row r="27" spans="1:11" ht="33" customHeight="1">
      <c r="A27" s="36" t="s">
        <v>49</v>
      </c>
      <c r="B27" s="20" t="s">
        <v>50</v>
      </c>
      <c r="C27" s="20" t="s">
        <v>51</v>
      </c>
      <c r="D27" s="20" t="s">
        <v>37</v>
      </c>
      <c r="E27" s="20" t="s">
        <v>52</v>
      </c>
      <c r="F27" s="20" t="s">
        <v>29</v>
      </c>
      <c r="G27" s="21">
        <v>43</v>
      </c>
      <c r="H27" s="21">
        <f>52.6-52.6</f>
        <v>0</v>
      </c>
      <c r="I27" s="21">
        <v>54</v>
      </c>
      <c r="J27" s="21">
        <v>20.9</v>
      </c>
      <c r="K27" s="22">
        <f t="shared" si="0"/>
        <v>117.9</v>
      </c>
    </row>
    <row r="28" spans="1:11" ht="57" customHeight="1">
      <c r="A28" s="36" t="s">
        <v>53</v>
      </c>
      <c r="B28" s="20" t="s">
        <v>50</v>
      </c>
      <c r="C28" s="20" t="s">
        <v>54</v>
      </c>
      <c r="D28" s="20" t="s">
        <v>37</v>
      </c>
      <c r="E28" s="20" t="s">
        <v>52</v>
      </c>
      <c r="F28" s="20" t="s">
        <v>29</v>
      </c>
      <c r="G28" s="21">
        <v>0</v>
      </c>
      <c r="H28" s="21">
        <f>52.6</f>
        <v>52.6</v>
      </c>
      <c r="I28" s="21">
        <v>0</v>
      </c>
      <c r="J28" s="21">
        <v>0</v>
      </c>
      <c r="K28" s="22">
        <f>SUM(G28:J28)</f>
        <v>52.6</v>
      </c>
    </row>
    <row r="29" spans="1:11" ht="42.75" customHeight="1">
      <c r="A29" s="37" t="s">
        <v>55</v>
      </c>
      <c r="B29" s="20" t="s">
        <v>56</v>
      </c>
      <c r="C29" s="20" t="s">
        <v>57</v>
      </c>
      <c r="D29" s="20" t="s">
        <v>37</v>
      </c>
      <c r="E29" s="20" t="s">
        <v>58</v>
      </c>
      <c r="F29" s="20" t="s">
        <v>29</v>
      </c>
      <c r="G29" s="21">
        <v>197.6</v>
      </c>
      <c r="H29" s="21">
        <v>427.5</v>
      </c>
      <c r="I29" s="21">
        <v>526.9</v>
      </c>
      <c r="J29" s="21">
        <v>1252.8</v>
      </c>
      <c r="K29" s="22">
        <f t="shared" si="0"/>
        <v>2404.8</v>
      </c>
    </row>
    <row r="30" spans="1:11" ht="36">
      <c r="A30" s="29" t="s">
        <v>59</v>
      </c>
      <c r="B30" s="30"/>
      <c r="C30" s="30"/>
      <c r="D30" s="30"/>
      <c r="E30" s="30"/>
      <c r="F30" s="30"/>
      <c r="G30" s="38">
        <f>SUM(G31:G32)</f>
        <v>2668.8</v>
      </c>
      <c r="H30" s="38">
        <f>SUM(H31:H32)</f>
        <v>394.7</v>
      </c>
      <c r="I30" s="38">
        <f>SUM(I31:I32)</f>
        <v>282</v>
      </c>
      <c r="J30" s="38">
        <f>SUM(J31:J32)</f>
        <v>472.2</v>
      </c>
      <c r="K30" s="38">
        <f>SUM(K31:K32)</f>
        <v>3817.7</v>
      </c>
    </row>
    <row r="31" spans="1:11" ht="92.25" customHeight="1">
      <c r="A31" s="39" t="s">
        <v>60</v>
      </c>
      <c r="B31" s="34" t="s">
        <v>61</v>
      </c>
      <c r="C31" s="20" t="s">
        <v>62</v>
      </c>
      <c r="D31" s="20" t="s">
        <v>37</v>
      </c>
      <c r="E31" s="34" t="s">
        <v>63</v>
      </c>
      <c r="F31" s="20" t="s">
        <v>64</v>
      </c>
      <c r="G31" s="21">
        <v>2668.8</v>
      </c>
      <c r="H31" s="21">
        <v>274.7</v>
      </c>
      <c r="I31" s="21">
        <v>282</v>
      </c>
      <c r="J31" s="21">
        <v>472.2</v>
      </c>
      <c r="K31" s="22">
        <f>SUM(G31:J31)</f>
        <v>3697.7</v>
      </c>
    </row>
    <row r="32" spans="1:11" ht="30.75" customHeight="1">
      <c r="A32" s="39" t="s">
        <v>49</v>
      </c>
      <c r="B32" s="20" t="s">
        <v>50</v>
      </c>
      <c r="C32" s="20" t="s">
        <v>65</v>
      </c>
      <c r="D32" s="20" t="s">
        <v>37</v>
      </c>
      <c r="E32" s="20" t="s">
        <v>52</v>
      </c>
      <c r="F32" s="34" t="s">
        <v>66</v>
      </c>
      <c r="G32" s="21"/>
      <c r="H32" s="21">
        <v>120</v>
      </c>
      <c r="I32" s="21"/>
      <c r="J32" s="21"/>
      <c r="K32" s="22">
        <f>SUM(G32:J32)</f>
        <v>120</v>
      </c>
    </row>
    <row r="33" spans="1:11" s="7" customFormat="1" ht="12.75" customHeight="1">
      <c r="A33" s="55" t="s">
        <v>67</v>
      </c>
      <c r="B33" s="55"/>
      <c r="C33" s="55"/>
      <c r="D33" s="55"/>
      <c r="E33" s="55"/>
      <c r="F33" s="55"/>
      <c r="G33" s="55"/>
      <c r="H33" s="55"/>
      <c r="I33" s="55"/>
      <c r="J33" s="55"/>
      <c r="K33" s="40">
        <f>SUM(K34)</f>
        <v>15473.000000000002</v>
      </c>
    </row>
    <row r="34" spans="1:11" ht="40.5" customHeight="1">
      <c r="A34" s="29" t="s">
        <v>68</v>
      </c>
      <c r="B34" s="41"/>
      <c r="C34" s="42"/>
      <c r="D34" s="42"/>
      <c r="E34" s="42"/>
      <c r="F34" s="42"/>
      <c r="G34" s="31">
        <f>SUM(G35:G36)</f>
        <v>1826</v>
      </c>
      <c r="H34" s="31">
        <f>SUM(H35:H36)</f>
        <v>3645.7999999999997</v>
      </c>
      <c r="I34" s="31">
        <f>SUM(I35:I36)</f>
        <v>5731.4</v>
      </c>
      <c r="J34" s="31">
        <f>SUM(J35:J36)</f>
        <v>4269.8</v>
      </c>
      <c r="K34" s="31">
        <f>SUM(K35:K36)</f>
        <v>15473.000000000002</v>
      </c>
    </row>
    <row r="35" spans="1:11" ht="39" customHeight="1">
      <c r="A35" s="39" t="s">
        <v>69</v>
      </c>
      <c r="B35" s="30" t="s">
        <v>70</v>
      </c>
      <c r="C35" s="30" t="s">
        <v>71</v>
      </c>
      <c r="D35" s="30" t="s">
        <v>37</v>
      </c>
      <c r="E35" s="30" t="s">
        <v>29</v>
      </c>
      <c r="F35" s="30" t="s">
        <v>72</v>
      </c>
      <c r="G35" s="32">
        <v>62.2</v>
      </c>
      <c r="H35" s="32">
        <v>80.1</v>
      </c>
      <c r="I35" s="32">
        <v>135.2</v>
      </c>
      <c r="J35" s="32">
        <v>98.2</v>
      </c>
      <c r="K35" s="33">
        <f>SUM(G35:J35)</f>
        <v>375.7</v>
      </c>
    </row>
    <row r="36" spans="1:11" ht="39" customHeight="1">
      <c r="A36" s="39" t="s">
        <v>73</v>
      </c>
      <c r="B36" s="30" t="s">
        <v>74</v>
      </c>
      <c r="C36" s="30" t="s">
        <v>75</v>
      </c>
      <c r="D36" s="30" t="s">
        <v>37</v>
      </c>
      <c r="E36" s="30" t="s">
        <v>29</v>
      </c>
      <c r="F36" s="30" t="s">
        <v>72</v>
      </c>
      <c r="G36" s="32">
        <v>1763.8</v>
      </c>
      <c r="H36" s="32">
        <v>3565.7</v>
      </c>
      <c r="I36" s="32">
        <v>5596.2</v>
      </c>
      <c r="J36" s="32">
        <v>4171.6</v>
      </c>
      <c r="K36" s="33">
        <f>SUM(G36:J36)</f>
        <v>15097.300000000001</v>
      </c>
    </row>
    <row r="37" spans="1:11" ht="12.75" customHeight="1">
      <c r="A37" s="53" t="s">
        <v>76</v>
      </c>
      <c r="B37" s="53"/>
      <c r="C37" s="53"/>
      <c r="D37" s="53"/>
      <c r="E37" s="53"/>
      <c r="F37" s="53"/>
      <c r="G37" s="43">
        <f>SUM(G20,G34)</f>
        <v>6278.1</v>
      </c>
      <c r="H37" s="43">
        <f>SUM(H20,H34)</f>
        <v>6766.299999999999</v>
      </c>
      <c r="I37" s="43">
        <f>SUM(I20,I34)</f>
        <v>9148.699999999999</v>
      </c>
      <c r="J37" s="43">
        <f>SUM(J20,J34)</f>
        <v>7301.2</v>
      </c>
      <c r="K37" s="43">
        <f>SUM(K20,K34)</f>
        <v>29494.300000000003</v>
      </c>
    </row>
    <row r="38" spans="1:11" s="46" customFormat="1" ht="13.5" customHeight="1">
      <c r="A38" s="56" t="s">
        <v>77</v>
      </c>
      <c r="B38" s="56"/>
      <c r="C38" s="56"/>
      <c r="D38" s="56"/>
      <c r="E38" s="56"/>
      <c r="F38" s="56"/>
      <c r="G38" s="44">
        <f>G18+G37</f>
        <v>39655.1</v>
      </c>
      <c r="H38" s="44">
        <f>H18+H37</f>
        <v>41761.100000000006</v>
      </c>
      <c r="I38" s="44">
        <f>I18+I37</f>
        <v>75893.2</v>
      </c>
      <c r="J38" s="44">
        <f>J18+J37</f>
        <v>61373.2</v>
      </c>
      <c r="K38" s="45">
        <f>K18+K37</f>
        <v>218682.59999999998</v>
      </c>
    </row>
  </sheetData>
  <sheetProtection selectLockedCells="1" selectUnlockedCells="1"/>
  <mergeCells count="15">
    <mergeCell ref="A33:J33"/>
    <mergeCell ref="A37:F37"/>
    <mergeCell ref="A38:F38"/>
    <mergeCell ref="A14:K14"/>
    <mergeCell ref="A15:J15"/>
    <mergeCell ref="A18:F18"/>
    <mergeCell ref="A19:K19"/>
    <mergeCell ref="A20:F20"/>
    <mergeCell ref="A22:A25"/>
    <mergeCell ref="A9:K9"/>
    <mergeCell ref="A10:K10"/>
    <mergeCell ref="J11:K11"/>
    <mergeCell ref="A12:A13"/>
    <mergeCell ref="B12:F12"/>
    <mergeCell ref="G12:K12"/>
  </mergeCells>
  <printOptions/>
  <pageMargins left="0.9451388888888889" right="0" top="0.27569444444444446" bottom="0.07847222222222222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2016-04-06T08:15:04Z</dcterms:modified>
  <cp:category/>
  <cp:version/>
  <cp:contentType/>
  <cp:contentStatus/>
</cp:coreProperties>
</file>