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  <sheet name="остатки" sheetId="2" r:id="rId2"/>
  </sheets>
  <definedNames/>
  <calcPr fullCalcOnLoad="1"/>
</workbook>
</file>

<file path=xl/sharedStrings.xml><?xml version="1.0" encoding="utf-8"?>
<sst xmlns="http://schemas.openxmlformats.org/spreadsheetml/2006/main" count="101" uniqueCount="92">
  <si>
    <t>Приложение  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</si>
  <si>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</si>
  <si>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</si>
  <si>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</si>
  <si>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</si>
  <si>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</si>
  <si>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30.03.2016   №   198 -рсд)</t>
  </si>
  <si>
    <t>ИСТОЧНИКИ ФИНАНСИРОВАНИЯ</t>
  </si>
  <si>
    <t>дефицита бюджета муниципального образования</t>
  </si>
  <si>
    <t>на 2016 год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</si>
  <si>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</si>
  <si>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</si>
  <si>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</si>
  <si>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</si>
  <si>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</si>
  <si>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</si>
  <si>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</si>
  <si>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</si>
  <si>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</si>
  <si>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</si>
  <si>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</si>
  <si>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</si>
  <si>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</si>
  <si>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</si>
  <si>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</si>
  <si>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</si>
  <si>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</si>
  <si>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</si>
  <si>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</si>
  <si>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</si>
  <si>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</si>
  <si>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</si>
  <si>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</si>
  <si>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</si>
  <si>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</si>
  <si>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Остатки средств на счете на 01.01.2016</t>
  </si>
  <si>
    <t>Доп.ФК</t>
  </si>
  <si>
    <t>Наименование Доп.ФК</t>
  </si>
  <si>
    <t>Ост-ки на 01.01.16</t>
  </si>
  <si>
    <t>Возврат</t>
  </si>
  <si>
    <r>
      <t xml:space="preserve">Возврат возврата              </t>
    </r>
    <r>
      <rPr>
        <b/>
        <sz val="8"/>
        <rFont val="Arial Cyr"/>
        <family val="2"/>
      </rPr>
      <t>(сумма в уведомл)</t>
    </r>
  </si>
  <si>
    <t>Можно в план          на 2016 год</t>
  </si>
  <si>
    <r>
      <t>первоначальный бюджет 23</t>
    </r>
    <r>
      <rPr>
        <b/>
        <sz val="9"/>
        <rFont val="Arial Cyr"/>
        <family val="2"/>
      </rPr>
      <t>.12.2015                    160-рсд</t>
    </r>
  </si>
  <si>
    <t>уточнение февраль 24.02.2016           ***-рсд</t>
  </si>
  <si>
    <t xml:space="preserve">уточнение </t>
  </si>
  <si>
    <t>итого включено в план</t>
  </si>
  <si>
    <t>можно, но не включено в план</t>
  </si>
  <si>
    <t>Район</t>
  </si>
  <si>
    <t xml:space="preserve">дата </t>
  </si>
  <si>
    <t>сумма</t>
  </si>
  <si>
    <t>000</t>
  </si>
  <si>
    <t>Местные+дотации любые, в т.ч.:</t>
  </si>
  <si>
    <t xml:space="preserve">     - бюджет**</t>
  </si>
  <si>
    <t xml:space="preserve">     - платные (казенные учреждения)</t>
  </si>
  <si>
    <t xml:space="preserve">     - аренда, продажа земли (доля сельских поселений)</t>
  </si>
  <si>
    <t>204</t>
  </si>
  <si>
    <t xml:space="preserve">     - дотация на сбалансир.районного бюджета(ремонт ДЮСШ)</t>
  </si>
  <si>
    <t xml:space="preserve">     - платные (единые проездные билеты)</t>
  </si>
  <si>
    <t>Целевые средства, в т.ч.:</t>
  </si>
  <si>
    <t>Средства от физических и юридических лиц   - грант</t>
  </si>
  <si>
    <t>102</t>
  </si>
  <si>
    <t>Субв. на гос.пол. профилактика безнадзор. и правонар. несовершеннолетних (ОБ)</t>
  </si>
  <si>
    <t>106</t>
  </si>
  <si>
    <t>Субв.на предост.соц. обслуживания населению (ОБ)</t>
  </si>
  <si>
    <t>119</t>
  </si>
  <si>
    <t>МБТ на исп.бюджетов поселений(МБ)</t>
  </si>
  <si>
    <t>139</t>
  </si>
  <si>
    <t>Субв.на осущ.гос.полномоч.по организац. опеки и попечительства (ОБ)</t>
  </si>
  <si>
    <t>151</t>
  </si>
  <si>
    <t>Субв.на осущ.отд.гос.полн.безнадзор.животные(ОБ)</t>
  </si>
  <si>
    <t>196</t>
  </si>
  <si>
    <t>Субв.на исполнение гос.полномочий в сфере жилищных отношений (ОБ)</t>
  </si>
  <si>
    <t>301</t>
  </si>
  <si>
    <t>МБТ по развитию обществен.инфраструктуры (ОБ)</t>
  </si>
  <si>
    <t>676</t>
  </si>
  <si>
    <t>Субс.на ДЦП "Дети ЛО"- загородн.стац.лагеря(ОБ)</t>
  </si>
  <si>
    <t>723</t>
  </si>
  <si>
    <t>МБТ на реш.вопр.местн.знач.(контроль жил хоз) (МБ)</t>
  </si>
  <si>
    <t>724</t>
  </si>
  <si>
    <t>МБТ бюджету района в соответствии с соглашениями из города (МБ)</t>
  </si>
  <si>
    <t>809</t>
  </si>
  <si>
    <t>Субс.на обновление общего образования, создание образ.среды и развитие общеобраз.учреждений (ОБ)</t>
  </si>
  <si>
    <t>ИТОГО</t>
  </si>
  <si>
    <t>Примечание по строке " - бюджет**"</t>
  </si>
  <si>
    <t>ВСЕГО:</t>
  </si>
  <si>
    <t>доп.софинансирование стадион "Шахтер" 3-е чтение обл.бюдж.</t>
  </si>
  <si>
    <t>софинансирование спорт.площадка Стар.шк. 3-е чтение обл.бюдж.</t>
  </si>
  <si>
    <t>софинансирование мероприят по молод полит "Герг лент," "Бессмертн полк"</t>
  </si>
  <si>
    <t>Сопровождение СЭД  Адм СМР</t>
  </si>
  <si>
    <t>доп.софинансирование строит. ФОК 6446000,00 (остальное за счет уменьшения расходов)</t>
  </si>
  <si>
    <t>в февральском уточнении нет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</si>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</sst>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17"/>
      <name val="Arial Cyr"/>
      <family val="2"/>
    </font>
    <font>
      <sz val="10"/>
      <color indexed="57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2"/>
    </font>
    <font>
      <sz val="8"/>
      <name val="Arial Narrow"/>
      <family val="2"/>
    </font>
    <font>
      <b/>
      <sz val="11"/>
      <name val="Times New Roman"/>
      <family val="1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Narrow"/>
      <family val="2"/>
    </font>
    <font>
      <i/>
      <sz val="9"/>
      <name val="Times New Roman"/>
      <family val="1"/>
    </font>
    <font>
      <sz val="6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hair">
        <color indexed="23"/>
      </right>
      <top>
        <color indexed="63"/>
      </top>
      <bottom style="hair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8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8"/>
      </left>
      <right style="medium">
        <color indexed="8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8"/>
      </left>
      <right style="hair">
        <color indexed="23"/>
      </right>
      <top style="hair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2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 wrapText="1"/>
    </xf>
    <xf numFmtId="164" fontId="9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164" fontId="7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164" fontId="8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justify" vertical="top" wrapText="1"/>
    </xf>
    <xf numFmtId="164" fontId="12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6" xfId="0" applyNumberFormat="1" applyFont="1" applyFill="1" applyBorder="1" applyAlignment="1">
      <alignment/>
    </xf>
    <xf numFmtId="14" fontId="18" fillId="0" borderId="17" xfId="0" applyNumberFormat="1" applyFont="1" applyBorder="1" applyAlignment="1">
      <alignment horizontal="center"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4" fontId="19" fillId="0" borderId="21" xfId="0" applyNumberFormat="1" applyFont="1" applyFill="1" applyBorder="1" applyAlignment="1">
      <alignment/>
    </xf>
    <xf numFmtId="14" fontId="18" fillId="0" borderId="22" xfId="0" applyNumberFormat="1" applyFont="1" applyBorder="1" applyAlignment="1">
      <alignment horizontal="center"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20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14" fontId="18" fillId="0" borderId="22" xfId="0" applyNumberFormat="1" applyFont="1" applyFill="1" applyBorder="1" applyAlignment="1">
      <alignment horizontal="center"/>
    </xf>
    <xf numFmtId="0" fontId="19" fillId="0" borderId="25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" fontId="19" fillId="0" borderId="26" xfId="0" applyNumberFormat="1" applyFont="1" applyFill="1" applyBorder="1" applyAlignment="1">
      <alignment/>
    </xf>
    <xf numFmtId="14" fontId="18" fillId="0" borderId="27" xfId="0" applyNumberFormat="1" applyFont="1" applyBorder="1" applyAlignment="1">
      <alignment horizontal="center"/>
    </xf>
    <xf numFmtId="4" fontId="19" fillId="0" borderId="28" xfId="0" applyNumberFormat="1" applyFont="1" applyFill="1" applyBorder="1" applyAlignment="1">
      <alignment/>
    </xf>
    <xf numFmtId="4" fontId="19" fillId="0" borderId="29" xfId="0" applyNumberFormat="1" applyFont="1" applyFill="1" applyBorder="1" applyAlignment="1">
      <alignment/>
    </xf>
    <xf numFmtId="0" fontId="19" fillId="0" borderId="25" xfId="0" applyFont="1" applyBorder="1" applyAlignment="1">
      <alignment wrapText="1"/>
    </xf>
    <xf numFmtId="14" fontId="18" fillId="0" borderId="22" xfId="0" applyNumberFormat="1" applyFont="1" applyBorder="1" applyAlignment="1">
      <alignment horizontal="center" wrapText="1"/>
    </xf>
    <xf numFmtId="14" fontId="20" fillId="0" borderId="27" xfId="0" applyNumberFormat="1" applyFont="1" applyBorder="1" applyAlignment="1">
      <alignment horizontal="center" wrapText="1"/>
    </xf>
    <xf numFmtId="4" fontId="9" fillId="33" borderId="30" xfId="0" applyNumberFormat="1" applyFont="1" applyFill="1" applyBorder="1" applyAlignment="1">
      <alignment/>
    </xf>
    <xf numFmtId="14" fontId="18" fillId="33" borderId="31" xfId="0" applyNumberFormat="1" applyFont="1" applyFill="1" applyBorder="1" applyAlignment="1">
      <alignment horizontal="center"/>
    </xf>
    <xf numFmtId="4" fontId="9" fillId="33" borderId="32" xfId="0" applyNumberFormat="1" applyFont="1" applyFill="1" applyBorder="1" applyAlignment="1">
      <alignment/>
    </xf>
    <xf numFmtId="4" fontId="15" fillId="33" borderId="33" xfId="0" applyNumberFormat="1" applyFont="1" applyFill="1" applyBorder="1" applyAlignment="1">
      <alignment/>
    </xf>
    <xf numFmtId="4" fontId="15" fillId="33" borderId="30" xfId="0" applyNumberFormat="1" applyFont="1" applyFill="1" applyBorder="1" applyAlignment="1">
      <alignment/>
    </xf>
    <xf numFmtId="4" fontId="15" fillId="33" borderId="3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4" fontId="21" fillId="0" borderId="34" xfId="0" applyNumberFormat="1" applyFont="1" applyBorder="1" applyAlignment="1">
      <alignment wrapText="1"/>
    </xf>
    <xf numFmtId="0" fontId="14" fillId="0" borderId="34" xfId="0" applyFont="1" applyBorder="1" applyAlignment="1">
      <alignment horizontal="left" wrapText="1"/>
    </xf>
    <xf numFmtId="0" fontId="18" fillId="0" borderId="34" xfId="0" applyFont="1" applyBorder="1" applyAlignment="1">
      <alignment wrapText="1"/>
    </xf>
    <xf numFmtId="4" fontId="18" fillId="0" borderId="34" xfId="0" applyNumberFormat="1" applyFont="1" applyBorder="1" applyAlignment="1">
      <alignment wrapText="1"/>
    </xf>
    <xf numFmtId="0" fontId="6" fillId="0" borderId="34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spans="1:3" ht="12.75">
      <c r="A1" s="1"/>
      <c r="B1" s="2"/>
      <c r="C1" s="3" t="s">
        <v>0</v>
      </c>
    </row>
    <row r="2" spans="1:3" ht="12.75">
      <c r="A2" s="2"/>
      <c r="B2" s="2"/>
      <c r="C2" s="3" t="s">
        <v>1</v>
      </c>
    </row>
    <row r="3" spans="1:3" ht="12.75">
      <c r="A3" s="2"/>
      <c r="B3" s="2"/>
      <c r="C3" s="3" t="s">
        <v>2</v>
      </c>
    </row>
    <row r="4" spans="1:3" ht="12.75">
      <c r="A4" s="2"/>
      <c r="B4" s="2"/>
      <c r="C4" s="3" t="s">
        <v>3</v>
      </c>
    </row>
    <row r="5" spans="1:3" ht="12.75">
      <c r="A5" s="2"/>
      <c r="B5" s="2"/>
      <c r="C5" s="3" t="s">
        <v>4</v>
      </c>
    </row>
    <row r="6" spans="1:3" ht="12.75">
      <c r="A6" s="2"/>
      <c r="B6" s="2"/>
      <c r="C6" s="4" t="s">
        <v>5</v>
      </c>
    </row>
    <row r="7" spans="1:3" ht="12.75">
      <c r="A7" s="2"/>
      <c r="B7" s="2"/>
      <c r="C7" s="4" t="s">
        <v>6</v>
      </c>
    </row>
    <row r="8" spans="1:3" ht="26.25" customHeight="1">
      <c r="A8" s="2"/>
      <c r="B8" s="2"/>
      <c r="C8" s="2" t="s">
        <v>91</v>
      </c>
    </row>
    <row r="9" spans="1:3" ht="15.75">
      <c r="A9" s="76" t="s">
        <v>7</v>
      </c>
      <c r="B9" s="76"/>
      <c r="C9" s="76"/>
    </row>
    <row r="10" spans="1:3" ht="15" customHeight="1">
      <c r="A10" s="77" t="s">
        <v>8</v>
      </c>
      <c r="B10" s="77"/>
      <c r="C10" s="77"/>
    </row>
    <row r="11" spans="1:3" ht="15" customHeight="1">
      <c r="A11" s="77" t="s">
        <v>3</v>
      </c>
      <c r="B11" s="77"/>
      <c r="C11" s="77"/>
    </row>
    <row r="12" spans="1:3" ht="15.75">
      <c r="A12" s="76" t="s">
        <v>9</v>
      </c>
      <c r="B12" s="76"/>
      <c r="C12" s="76"/>
    </row>
    <row r="13" spans="1:3" s="7" customFormat="1" ht="24" customHeight="1">
      <c r="A13" s="5"/>
      <c r="B13" s="6"/>
      <c r="C13" s="5"/>
    </row>
    <row r="14" spans="1:3" s="7" customFormat="1" ht="15" customHeight="1">
      <c r="A14" s="78" t="s">
        <v>10</v>
      </c>
      <c r="B14" s="8" t="s">
        <v>11</v>
      </c>
      <c r="C14" s="79" t="s">
        <v>12</v>
      </c>
    </row>
    <row r="15" spans="1:3" s="7" customFormat="1" ht="15" customHeight="1">
      <c r="A15" s="78"/>
      <c r="B15" s="9" t="s">
        <v>13</v>
      </c>
      <c r="C15" s="79"/>
    </row>
    <row r="16" spans="1:3" s="7" customFormat="1" ht="31.5">
      <c r="A16" s="10" t="s">
        <v>14</v>
      </c>
      <c r="B16" s="11" t="s">
        <v>15</v>
      </c>
      <c r="C16" s="12">
        <v>106818.49999999967</v>
      </c>
    </row>
    <row r="17" spans="1:3" s="7" customFormat="1" ht="15.75">
      <c r="A17" s="13"/>
      <c r="B17" s="14" t="s">
        <v>16</v>
      </c>
      <c r="C17" s="15"/>
    </row>
    <row r="18" spans="1:3" s="7" customFormat="1" ht="13.5" customHeight="1" hidden="1">
      <c r="A18" s="13" t="s">
        <v>17</v>
      </c>
      <c r="B18" s="16" t="s">
        <v>18</v>
      </c>
      <c r="C18" s="17">
        <v>0</v>
      </c>
    </row>
    <row r="19" spans="1:3" s="7" customFormat="1" ht="47.25" hidden="1">
      <c r="A19" s="18" t="s">
        <v>19</v>
      </c>
      <c r="B19" s="19" t="s">
        <v>20</v>
      </c>
      <c r="C19" s="20"/>
    </row>
    <row r="20" spans="1:3" s="7" customFormat="1" ht="63" hidden="1">
      <c r="A20" s="18" t="s">
        <v>21</v>
      </c>
      <c r="B20" s="19" t="s">
        <v>22</v>
      </c>
      <c r="C20" s="20"/>
    </row>
    <row r="21" spans="1:3" s="7" customFormat="1" ht="47.25">
      <c r="A21" s="13" t="s">
        <v>23</v>
      </c>
      <c r="B21" s="21" t="s">
        <v>24</v>
      </c>
      <c r="C21" s="17">
        <v>61955.09999999999</v>
      </c>
    </row>
    <row r="22" spans="1:3" s="7" customFormat="1" ht="63">
      <c r="A22" s="18" t="s">
        <v>25</v>
      </c>
      <c r="B22" s="22" t="s">
        <v>26</v>
      </c>
      <c r="C22" s="20">
        <v>69426.59999999999</v>
      </c>
    </row>
    <row r="23" spans="1:3" s="7" customFormat="1" ht="78.75">
      <c r="A23" s="18" t="s">
        <v>27</v>
      </c>
      <c r="B23" s="19" t="s">
        <v>28</v>
      </c>
      <c r="C23" s="20">
        <v>-7471.5</v>
      </c>
    </row>
    <row r="24" spans="1:3" s="7" customFormat="1" ht="31.5">
      <c r="A24" s="23" t="s">
        <v>29</v>
      </c>
      <c r="B24" s="21" t="s">
        <v>30</v>
      </c>
      <c r="C24" s="17">
        <v>44863.399999999674</v>
      </c>
    </row>
    <row r="25" spans="1:3" s="7" customFormat="1" ht="47.25">
      <c r="A25" s="18" t="s">
        <v>31</v>
      </c>
      <c r="B25" s="22" t="s">
        <v>32</v>
      </c>
      <c r="C25" s="20">
        <v>-1113572.6800000002</v>
      </c>
    </row>
    <row r="26" spans="1:3" s="7" customFormat="1" ht="47.25">
      <c r="A26" s="18" t="s">
        <v>33</v>
      </c>
      <c r="B26" s="19" t="s">
        <v>34</v>
      </c>
      <c r="C26" s="20">
        <v>1158436.0799999998</v>
      </c>
    </row>
  </sheetData>
  <sheetProtection selectLockedCells="1" selectUnlockedCells="1"/>
  <mergeCells count="6">
    <mergeCell ref="A9:C9"/>
    <mergeCell ref="A10:C10"/>
    <mergeCell ref="A11:C11"/>
    <mergeCell ref="A12:C12"/>
    <mergeCell ref="A14:A15"/>
    <mergeCell ref="C14:C15"/>
  </mergeCells>
  <printOptions/>
  <pageMargins left="0.9840277777777777" right="0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B4">
      <selection activeCell="K16" sqref="K16"/>
    </sheetView>
  </sheetViews>
  <sheetFormatPr defaultColWidth="9.00390625" defaultRowHeight="12.75"/>
  <cols>
    <col min="2" max="2" width="41.625" style="0" customWidth="1"/>
    <col min="3" max="3" width="13.625" style="0" customWidth="1"/>
    <col min="4" max="4" width="7.25390625" style="24" customWidth="1"/>
    <col min="5" max="5" width="13.625" style="0" customWidth="1"/>
    <col min="6" max="6" width="7.25390625" style="24" customWidth="1"/>
    <col min="7" max="14" width="13.625" style="0" customWidth="1"/>
  </cols>
  <sheetData>
    <row r="1" ht="15">
      <c r="A1" s="25" t="s">
        <v>35</v>
      </c>
    </row>
    <row r="2" ht="13.5">
      <c r="I2" s="26"/>
    </row>
    <row r="3" spans="1:14" ht="36" customHeight="1">
      <c r="A3" s="80" t="s">
        <v>36</v>
      </c>
      <c r="B3" s="81" t="s">
        <v>37</v>
      </c>
      <c r="C3" s="27" t="s">
        <v>38</v>
      </c>
      <c r="D3" s="82" t="s">
        <v>39</v>
      </c>
      <c r="E3" s="82"/>
      <c r="F3" s="83" t="s">
        <v>40</v>
      </c>
      <c r="G3" s="83"/>
      <c r="H3" s="84" t="s">
        <v>41</v>
      </c>
      <c r="I3" s="85" t="s">
        <v>42</v>
      </c>
      <c r="J3" s="86" t="s">
        <v>43</v>
      </c>
      <c r="K3" s="86" t="s">
        <v>44</v>
      </c>
      <c r="L3" s="86" t="s">
        <v>44</v>
      </c>
      <c r="M3" s="84" t="s">
        <v>45</v>
      </c>
      <c r="N3" s="84" t="s">
        <v>46</v>
      </c>
    </row>
    <row r="4" spans="1:14" ht="21" customHeight="1">
      <c r="A4" s="80"/>
      <c r="B4" s="81"/>
      <c r="C4" s="28" t="s">
        <v>47</v>
      </c>
      <c r="D4" s="29" t="s">
        <v>48</v>
      </c>
      <c r="E4" s="30" t="s">
        <v>49</v>
      </c>
      <c r="F4" s="29" t="s">
        <v>48</v>
      </c>
      <c r="G4" s="30" t="s">
        <v>49</v>
      </c>
      <c r="H4" s="84"/>
      <c r="I4" s="85"/>
      <c r="J4" s="86"/>
      <c r="K4" s="86"/>
      <c r="L4" s="86"/>
      <c r="M4" s="84"/>
      <c r="N4" s="84"/>
    </row>
    <row r="5" spans="1:14" ht="15.75">
      <c r="A5" s="31" t="s">
        <v>50</v>
      </c>
      <c r="B5" s="32" t="s">
        <v>51</v>
      </c>
      <c r="C5" s="33">
        <f>SUM(C6:C10)</f>
        <v>47116157.550000004</v>
      </c>
      <c r="D5" s="34"/>
      <c r="E5" s="33">
        <f>SUM(E6:E10)</f>
        <v>0</v>
      </c>
      <c r="F5" s="34"/>
      <c r="G5" s="33">
        <f aca="true" t="shared" si="0" ref="G5:M5">SUM(G6:G10)</f>
        <v>0</v>
      </c>
      <c r="H5" s="35">
        <f t="shared" si="0"/>
        <v>47116157.550000004</v>
      </c>
      <c r="I5" s="36">
        <f t="shared" si="0"/>
        <v>30000000</v>
      </c>
      <c r="J5" s="33">
        <f t="shared" si="0"/>
        <v>14664639.620000001</v>
      </c>
      <c r="K5" s="33">
        <f t="shared" si="0"/>
        <v>0</v>
      </c>
      <c r="L5" s="37">
        <f t="shared" si="0"/>
        <v>0</v>
      </c>
      <c r="M5" s="38">
        <f t="shared" si="0"/>
        <v>44664639.62</v>
      </c>
      <c r="N5" s="35">
        <f>N6+N9+N10+N7</f>
        <v>2451517.9299999997</v>
      </c>
    </row>
    <row r="6" spans="1:17" ht="13.5">
      <c r="A6" s="39" t="s">
        <v>50</v>
      </c>
      <c r="B6" s="40" t="s">
        <v>52</v>
      </c>
      <c r="C6" s="41">
        <f>36611945.15-C7-C8</f>
        <v>35506161.71</v>
      </c>
      <c r="D6" s="42"/>
      <c r="E6" s="41"/>
      <c r="F6" s="42"/>
      <c r="G6" s="41"/>
      <c r="H6" s="43">
        <f>C6+E6+G6</f>
        <v>35506161.71</v>
      </c>
      <c r="I6" s="44">
        <v>30000000</v>
      </c>
      <c r="J6" s="41">
        <f>J26</f>
        <v>3086215.44</v>
      </c>
      <c r="K6" s="41"/>
      <c r="L6" s="41"/>
      <c r="M6" s="43">
        <f>SUM(I6:L6)</f>
        <v>33086215.44</v>
      </c>
      <c r="N6" s="43">
        <f>H6-M6</f>
        <v>2419946.2699999996</v>
      </c>
      <c r="O6" s="45"/>
      <c r="P6" s="46"/>
      <c r="Q6" s="46"/>
    </row>
    <row r="7" spans="1:14" ht="13.5">
      <c r="A7" s="39" t="s">
        <v>50</v>
      </c>
      <c r="B7" s="40" t="s">
        <v>53</v>
      </c>
      <c r="C7" s="41">
        <v>772938.44</v>
      </c>
      <c r="D7" s="42"/>
      <c r="E7" s="41"/>
      <c r="F7" s="42"/>
      <c r="G7" s="41"/>
      <c r="H7" s="43">
        <f>C7+E7+G7</f>
        <v>772938.44</v>
      </c>
      <c r="I7" s="44"/>
      <c r="J7" s="41">
        <v>741366.78</v>
      </c>
      <c r="K7" s="41"/>
      <c r="L7" s="41"/>
      <c r="M7" s="43">
        <f>SUM(I7:L7)</f>
        <v>741366.78</v>
      </c>
      <c r="N7" s="43">
        <f>H7-M7</f>
        <v>31571.659999999916</v>
      </c>
    </row>
    <row r="8" spans="1:14" ht="13.5">
      <c r="A8" s="39" t="s">
        <v>50</v>
      </c>
      <c r="B8" s="40" t="s">
        <v>54</v>
      </c>
      <c r="C8" s="41">
        <v>332845</v>
      </c>
      <c r="D8" s="42"/>
      <c r="E8" s="41"/>
      <c r="F8" s="42"/>
      <c r="G8" s="41"/>
      <c r="H8" s="43">
        <f>C8+E8+G8</f>
        <v>332845</v>
      </c>
      <c r="I8" s="44"/>
      <c r="J8" s="41">
        <v>332845</v>
      </c>
      <c r="K8" s="41"/>
      <c r="L8" s="41"/>
      <c r="M8" s="43">
        <f>SUM(I8:L8)</f>
        <v>332845</v>
      </c>
      <c r="N8" s="43">
        <f>H8-M8</f>
        <v>0</v>
      </c>
    </row>
    <row r="9" spans="1:14" ht="24.75">
      <c r="A9" s="39" t="s">
        <v>55</v>
      </c>
      <c r="B9" s="47" t="s">
        <v>56</v>
      </c>
      <c r="C9" s="41">
        <v>9291670.400000006</v>
      </c>
      <c r="D9" s="42"/>
      <c r="E9" s="41"/>
      <c r="F9" s="42"/>
      <c r="G9" s="41"/>
      <c r="H9" s="43">
        <f>C9+E9+G9</f>
        <v>9291670.400000006</v>
      </c>
      <c r="I9" s="44"/>
      <c r="J9" s="41">
        <v>9291670.4</v>
      </c>
      <c r="K9" s="41"/>
      <c r="L9" s="41"/>
      <c r="M9" s="43">
        <f>SUM(I9:L9)</f>
        <v>9291670.4</v>
      </c>
      <c r="N9" s="43">
        <f>H9-M9</f>
        <v>0</v>
      </c>
    </row>
    <row r="10" spans="1:14" ht="13.5">
      <c r="A10" s="39" t="s">
        <v>50</v>
      </c>
      <c r="B10" s="40" t="s">
        <v>57</v>
      </c>
      <c r="C10" s="41">
        <v>1212542</v>
      </c>
      <c r="D10" s="42"/>
      <c r="E10" s="41"/>
      <c r="F10" s="42"/>
      <c r="G10" s="41"/>
      <c r="H10" s="43">
        <f>C10+E10+G10</f>
        <v>1212542</v>
      </c>
      <c r="I10" s="44"/>
      <c r="J10" s="41">
        <v>1212542</v>
      </c>
      <c r="K10" s="41"/>
      <c r="L10" s="41"/>
      <c r="M10" s="43">
        <f>SUM(I10:L10)</f>
        <v>1212542</v>
      </c>
      <c r="N10" s="43">
        <f>H10-M10</f>
        <v>0</v>
      </c>
    </row>
    <row r="11" spans="1:14" ht="15.75">
      <c r="A11" s="48"/>
      <c r="B11" s="49" t="s">
        <v>58</v>
      </c>
      <c r="C11" s="50">
        <f>SUM(C12:C23)</f>
        <v>1596985.8569999936</v>
      </c>
      <c r="D11" s="42"/>
      <c r="E11" s="50">
        <f>SUM(E12:E23)</f>
        <v>-1123487.966999996</v>
      </c>
      <c r="F11" s="42"/>
      <c r="G11" s="50">
        <f aca="true" t="shared" si="1" ref="G11:N11">SUM(G12:G23)</f>
        <v>0</v>
      </c>
      <c r="H11" s="51">
        <f t="shared" si="1"/>
        <v>473497.8899999977</v>
      </c>
      <c r="I11" s="52">
        <f t="shared" si="1"/>
        <v>0</v>
      </c>
      <c r="J11" s="50">
        <f t="shared" si="1"/>
        <v>198745.32999999775</v>
      </c>
      <c r="K11" s="50">
        <f t="shared" si="1"/>
        <v>0</v>
      </c>
      <c r="L11" s="50">
        <f t="shared" si="1"/>
        <v>0</v>
      </c>
      <c r="M11" s="51">
        <f t="shared" si="1"/>
        <v>198745.32999999775</v>
      </c>
      <c r="N11" s="51">
        <f t="shared" si="1"/>
        <v>274752.56</v>
      </c>
    </row>
    <row r="12" spans="1:14" ht="13.5">
      <c r="A12" s="39" t="s">
        <v>50</v>
      </c>
      <c r="B12" s="40" t="s">
        <v>59</v>
      </c>
      <c r="C12" s="41">
        <v>274752.56</v>
      </c>
      <c r="D12" s="53"/>
      <c r="E12" s="41"/>
      <c r="F12" s="42"/>
      <c r="G12" s="41"/>
      <c r="H12" s="43">
        <f aca="true" t="shared" si="2" ref="H12:H23">C12+E12+G12</f>
        <v>274752.56</v>
      </c>
      <c r="I12" s="44"/>
      <c r="J12" s="41"/>
      <c r="K12" s="41"/>
      <c r="L12" s="41"/>
      <c r="M12" s="43">
        <f aca="true" t="shared" si="3" ref="M12:M20">SUM(I12:L12)</f>
        <v>0</v>
      </c>
      <c r="N12" s="43">
        <f aca="true" t="shared" si="4" ref="N12:N17">H12-M12</f>
        <v>274752.56</v>
      </c>
    </row>
    <row r="13" spans="1:14" ht="24.75">
      <c r="A13" s="39" t="s">
        <v>60</v>
      </c>
      <c r="B13" s="47" t="s">
        <v>61</v>
      </c>
      <c r="C13" s="41">
        <v>15913.547000000122</v>
      </c>
      <c r="D13" s="42">
        <v>42384</v>
      </c>
      <c r="E13" s="41">
        <f>-C13</f>
        <v>-15913.547000000122</v>
      </c>
      <c r="F13" s="42"/>
      <c r="G13" s="41"/>
      <c r="H13" s="43">
        <f t="shared" si="2"/>
        <v>0</v>
      </c>
      <c r="I13" s="44"/>
      <c r="J13" s="41"/>
      <c r="K13" s="41"/>
      <c r="L13" s="41"/>
      <c r="M13" s="43">
        <f>SUM(I13:L13)</f>
        <v>0</v>
      </c>
      <c r="N13" s="43">
        <f t="shared" si="4"/>
        <v>0</v>
      </c>
    </row>
    <row r="14" spans="1:14" ht="13.5">
      <c r="A14" s="39" t="s">
        <v>62</v>
      </c>
      <c r="B14" s="47" t="s">
        <v>63</v>
      </c>
      <c r="C14" s="41">
        <v>826472.729999996</v>
      </c>
      <c r="D14" s="42">
        <v>42384</v>
      </c>
      <c r="E14" s="41">
        <f aca="true" t="shared" si="5" ref="E14:E23">-C14</f>
        <v>-826472.729999996</v>
      </c>
      <c r="F14" s="42"/>
      <c r="G14" s="41"/>
      <c r="H14" s="43">
        <f t="shared" si="2"/>
        <v>0</v>
      </c>
      <c r="I14" s="44"/>
      <c r="J14" s="41"/>
      <c r="K14" s="41"/>
      <c r="L14" s="41"/>
      <c r="M14" s="43">
        <f>SUM(I14:L14)</f>
        <v>0</v>
      </c>
      <c r="N14" s="43">
        <f t="shared" si="4"/>
        <v>0</v>
      </c>
    </row>
    <row r="15" spans="1:14" ht="13.5">
      <c r="A15" s="39" t="s">
        <v>64</v>
      </c>
      <c r="B15" s="40" t="s">
        <v>65</v>
      </c>
      <c r="C15" s="41">
        <v>40543.79</v>
      </c>
      <c r="D15" s="42"/>
      <c r="E15" s="41"/>
      <c r="F15" s="42"/>
      <c r="G15" s="41"/>
      <c r="H15" s="43">
        <f t="shared" si="2"/>
        <v>40543.79</v>
      </c>
      <c r="I15" s="44"/>
      <c r="J15" s="41">
        <v>40543.79</v>
      </c>
      <c r="K15" s="41"/>
      <c r="L15" s="41"/>
      <c r="M15" s="43">
        <f t="shared" si="3"/>
        <v>40543.79</v>
      </c>
      <c r="N15" s="43">
        <f t="shared" si="4"/>
        <v>0</v>
      </c>
    </row>
    <row r="16" spans="1:14" ht="24.75">
      <c r="A16" s="39" t="s">
        <v>66</v>
      </c>
      <c r="B16" s="47" t="s">
        <v>67</v>
      </c>
      <c r="C16" s="41">
        <v>164522.5</v>
      </c>
      <c r="D16" s="42">
        <v>42391</v>
      </c>
      <c r="E16" s="41">
        <f t="shared" si="5"/>
        <v>-164522.5</v>
      </c>
      <c r="F16" s="42"/>
      <c r="G16" s="41"/>
      <c r="H16" s="43">
        <f>C16+E16+G16</f>
        <v>0</v>
      </c>
      <c r="I16" s="44"/>
      <c r="J16" s="41"/>
      <c r="K16" s="41"/>
      <c r="L16" s="41"/>
      <c r="M16" s="43">
        <f>SUM(I16:L16)</f>
        <v>0</v>
      </c>
      <c r="N16" s="43">
        <f>H16-M16</f>
        <v>0</v>
      </c>
    </row>
    <row r="17" spans="1:14" ht="13.5">
      <c r="A17" s="39" t="s">
        <v>68</v>
      </c>
      <c r="B17" s="40" t="s">
        <v>69</v>
      </c>
      <c r="C17" s="41">
        <v>11611.43</v>
      </c>
      <c r="D17" s="42">
        <v>42384</v>
      </c>
      <c r="E17" s="41">
        <f t="shared" si="5"/>
        <v>-11611.43</v>
      </c>
      <c r="F17" s="42"/>
      <c r="G17" s="41"/>
      <c r="H17" s="43">
        <f t="shared" si="2"/>
        <v>0</v>
      </c>
      <c r="I17" s="44"/>
      <c r="J17" s="41"/>
      <c r="K17" s="41"/>
      <c r="L17" s="41"/>
      <c r="M17" s="43">
        <f>SUM(I17:L17)</f>
        <v>0</v>
      </c>
      <c r="N17" s="43">
        <f t="shared" si="4"/>
        <v>0</v>
      </c>
    </row>
    <row r="18" spans="1:14" ht="24.75">
      <c r="A18" s="39" t="s">
        <v>70</v>
      </c>
      <c r="B18" s="47" t="s">
        <v>71</v>
      </c>
      <c r="C18" s="41">
        <v>9272.139999999956</v>
      </c>
      <c r="D18" s="42">
        <v>42384</v>
      </c>
      <c r="E18" s="41">
        <f t="shared" si="5"/>
        <v>-9272.139999999956</v>
      </c>
      <c r="F18" s="42"/>
      <c r="G18" s="41"/>
      <c r="H18" s="43">
        <f t="shared" si="2"/>
        <v>0</v>
      </c>
      <c r="I18" s="44"/>
      <c r="J18" s="41"/>
      <c r="K18" s="41"/>
      <c r="L18" s="41"/>
      <c r="M18" s="43">
        <f t="shared" si="3"/>
        <v>0</v>
      </c>
      <c r="N18" s="43">
        <f aca="true" t="shared" si="6" ref="N18:N23">H18-M18</f>
        <v>0</v>
      </c>
    </row>
    <row r="19" spans="1:14" ht="13.5">
      <c r="A19" s="39" t="s">
        <v>72</v>
      </c>
      <c r="B19" s="54" t="s">
        <v>73</v>
      </c>
      <c r="C19" s="41">
        <v>0.82</v>
      </c>
      <c r="D19" s="42">
        <v>42384</v>
      </c>
      <c r="E19" s="41">
        <f t="shared" si="5"/>
        <v>-0.82</v>
      </c>
      <c r="F19" s="42"/>
      <c r="G19" s="41"/>
      <c r="H19" s="43">
        <f t="shared" si="2"/>
        <v>0</v>
      </c>
      <c r="I19" s="44"/>
      <c r="J19" s="41"/>
      <c r="K19" s="41"/>
      <c r="L19" s="41"/>
      <c r="M19" s="43">
        <f>SUM(I19:L19)</f>
        <v>0</v>
      </c>
      <c r="N19" s="43">
        <f t="shared" si="6"/>
        <v>0</v>
      </c>
    </row>
    <row r="20" spans="1:14" ht="13.5">
      <c r="A20" s="39" t="s">
        <v>74</v>
      </c>
      <c r="B20" s="40" t="s">
        <v>75</v>
      </c>
      <c r="C20" s="41">
        <v>93301.2</v>
      </c>
      <c r="D20" s="42">
        <v>42384</v>
      </c>
      <c r="E20" s="41">
        <f t="shared" si="5"/>
        <v>-93301.2</v>
      </c>
      <c r="F20" s="42"/>
      <c r="G20" s="41"/>
      <c r="H20" s="43">
        <f t="shared" si="2"/>
        <v>0</v>
      </c>
      <c r="I20" s="44"/>
      <c r="J20" s="41"/>
      <c r="K20" s="41"/>
      <c r="L20" s="41"/>
      <c r="M20" s="43">
        <f t="shared" si="3"/>
        <v>0</v>
      </c>
      <c r="N20" s="43">
        <f t="shared" si="6"/>
        <v>0</v>
      </c>
    </row>
    <row r="21" spans="1:14" ht="13.5">
      <c r="A21" s="55" t="s">
        <v>76</v>
      </c>
      <c r="B21" s="54" t="s">
        <v>77</v>
      </c>
      <c r="C21" s="56">
        <v>15016.98</v>
      </c>
      <c r="D21" s="57"/>
      <c r="E21" s="56"/>
      <c r="F21" s="57"/>
      <c r="G21" s="56"/>
      <c r="H21" s="58">
        <f t="shared" si="2"/>
        <v>15016.98</v>
      </c>
      <c r="I21" s="59"/>
      <c r="J21" s="56">
        <v>15016.98</v>
      </c>
      <c r="K21" s="56"/>
      <c r="L21" s="56"/>
      <c r="M21" s="43">
        <f>SUM(I21:L21)</f>
        <v>15016.98</v>
      </c>
      <c r="N21" s="43">
        <f t="shared" si="6"/>
        <v>0</v>
      </c>
    </row>
    <row r="22" spans="1:14" ht="24.75">
      <c r="A22" s="55" t="s">
        <v>78</v>
      </c>
      <c r="B22" s="60" t="s">
        <v>79</v>
      </c>
      <c r="C22" s="56">
        <v>143184.55999999773</v>
      </c>
      <c r="D22" s="57"/>
      <c r="E22" s="56"/>
      <c r="F22" s="57"/>
      <c r="G22" s="56"/>
      <c r="H22" s="58">
        <f>C22+E22+G22</f>
        <v>143184.55999999773</v>
      </c>
      <c r="I22" s="59"/>
      <c r="J22" s="56">
        <v>143184.55999999773</v>
      </c>
      <c r="K22" s="56"/>
      <c r="L22" s="56"/>
      <c r="M22" s="43">
        <f>SUM(I22:L22)</f>
        <v>143184.55999999773</v>
      </c>
      <c r="N22" s="43">
        <f t="shared" si="6"/>
        <v>0</v>
      </c>
    </row>
    <row r="23" spans="1:14" ht="25.5">
      <c r="A23" s="55" t="s">
        <v>80</v>
      </c>
      <c r="B23" s="60" t="s">
        <v>81</v>
      </c>
      <c r="C23" s="56">
        <v>2393.599999999975</v>
      </c>
      <c r="D23" s="61">
        <v>42384</v>
      </c>
      <c r="E23" s="56">
        <f t="shared" si="5"/>
        <v>-2393.599999999975</v>
      </c>
      <c r="F23" s="62"/>
      <c r="G23" s="56"/>
      <c r="H23" s="58">
        <f t="shared" si="2"/>
        <v>0</v>
      </c>
      <c r="I23" s="59"/>
      <c r="J23" s="56"/>
      <c r="K23" s="56"/>
      <c r="L23" s="56"/>
      <c r="M23" s="43">
        <f>SUM(I23:L23)</f>
        <v>0</v>
      </c>
      <c r="N23" s="43">
        <f t="shared" si="6"/>
        <v>0</v>
      </c>
    </row>
    <row r="24" spans="1:14" ht="15.75" customHeight="1">
      <c r="A24" s="87" t="s">
        <v>82</v>
      </c>
      <c r="B24" s="87"/>
      <c r="C24" s="63">
        <f>C5+C11</f>
        <v>48713143.407</v>
      </c>
      <c r="D24" s="64"/>
      <c r="E24" s="63">
        <f>E5+E11</f>
        <v>-1123487.966999996</v>
      </c>
      <c r="F24" s="64"/>
      <c r="G24" s="63">
        <f aca="true" t="shared" si="7" ref="G24:N24">G5+G11</f>
        <v>0</v>
      </c>
      <c r="H24" s="65">
        <f t="shared" si="7"/>
        <v>47589655.440000005</v>
      </c>
      <c r="I24" s="66">
        <f t="shared" si="7"/>
        <v>30000000</v>
      </c>
      <c r="J24" s="67">
        <f t="shared" si="7"/>
        <v>14863384.95</v>
      </c>
      <c r="K24" s="67">
        <f t="shared" si="7"/>
        <v>0</v>
      </c>
      <c r="L24" s="67">
        <f t="shared" si="7"/>
        <v>0</v>
      </c>
      <c r="M24" s="68">
        <f t="shared" si="7"/>
        <v>44863384.949999996</v>
      </c>
      <c r="N24" s="65">
        <f t="shared" si="7"/>
        <v>2726270.4899999998</v>
      </c>
    </row>
    <row r="25" spans="5:7" ht="12.75">
      <c r="E25" s="69"/>
      <c r="G25" s="69"/>
    </row>
    <row r="26" spans="2:12" ht="13.5">
      <c r="B26" t="s">
        <v>83</v>
      </c>
      <c r="E26" s="69"/>
      <c r="G26" s="69"/>
      <c r="H26" s="70" t="s">
        <v>84</v>
      </c>
      <c r="I26" s="70"/>
      <c r="J26" s="71">
        <f>SUM(J27:J31)</f>
        <v>3086215.44</v>
      </c>
      <c r="K26" s="70"/>
      <c r="L26" s="70"/>
    </row>
    <row r="27" spans="5:12" ht="33" customHeight="1">
      <c r="E27" s="69"/>
      <c r="G27" s="69"/>
      <c r="H27" s="72" t="s">
        <v>85</v>
      </c>
      <c r="I27" s="73"/>
      <c r="J27" s="74">
        <v>2610400</v>
      </c>
      <c r="K27" s="70"/>
      <c r="L27" s="70"/>
    </row>
    <row r="28" spans="5:12" ht="45.75" customHeight="1">
      <c r="E28" s="69"/>
      <c r="G28" s="69"/>
      <c r="H28" s="72" t="s">
        <v>86</v>
      </c>
      <c r="I28" s="73"/>
      <c r="J28" s="74">
        <f>230000+200000</f>
        <v>430000</v>
      </c>
      <c r="K28" s="70"/>
      <c r="L28" s="70"/>
    </row>
    <row r="29" spans="5:12" ht="45" customHeight="1">
      <c r="E29" s="69"/>
      <c r="G29" s="69"/>
      <c r="H29" s="72" t="s">
        <v>87</v>
      </c>
      <c r="I29" s="73"/>
      <c r="J29" s="74">
        <v>23000</v>
      </c>
      <c r="K29" s="70"/>
      <c r="L29" s="70"/>
    </row>
    <row r="30" spans="5:12" ht="27" customHeight="1">
      <c r="E30" s="69"/>
      <c r="G30" s="69"/>
      <c r="H30" s="72" t="s">
        <v>88</v>
      </c>
      <c r="I30" s="73"/>
      <c r="J30" s="74">
        <v>22815.44</v>
      </c>
      <c r="K30" s="70"/>
      <c r="L30" s="70"/>
    </row>
    <row r="31" spans="5:12" ht="76.5">
      <c r="E31" s="69"/>
      <c r="G31" s="69"/>
      <c r="H31" s="72" t="s">
        <v>89</v>
      </c>
      <c r="I31" s="73"/>
      <c r="J31" s="70"/>
      <c r="K31" s="74">
        <f>6446000-3780238.29</f>
        <v>2665761.71</v>
      </c>
      <c r="L31" s="75" t="s">
        <v>90</v>
      </c>
    </row>
  </sheetData>
  <sheetProtection selectLockedCells="1" selectUnlockedCells="1"/>
  <mergeCells count="12">
    <mergeCell ref="J3:J4"/>
    <mergeCell ref="K3:K4"/>
    <mergeCell ref="L3:L4"/>
    <mergeCell ref="M3:M4"/>
    <mergeCell ref="N3:N4"/>
    <mergeCell ref="A24:B24"/>
    <mergeCell ref="A3:A4"/>
    <mergeCell ref="B3:B4"/>
    <mergeCell ref="D3:E3"/>
    <mergeCell ref="F3:G3"/>
    <mergeCell ref="H3:H4"/>
    <mergeCell ref="I3:I4"/>
  </mergeCells>
  <printOptions/>
  <pageMargins left="0.31527777777777777" right="0.15763888888888888" top="0.43333333333333335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2016-04-06T08:14:11Z</dcterms:modified>
  <cp:category/>
  <cp:version/>
  <cp:contentType/>
  <cp:contentStatus/>
</cp:coreProperties>
</file>