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4.02.16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<sst xmlns="http://schemas.openxmlformats.org/spreadsheetml/2006/main" count="101" uniqueCount="71">
  <si>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</si>
  <si>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</si>
  <si>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</si>
  <si>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</si>
  <si>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</si>
  <si>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</si>
  <si>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24.02.2016   №   180 -рсд)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</si>
  <si>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</si>
  <si>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</si>
  <si>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</si>
  <si>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</si>
  <si>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</si>
  <si>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</si>
  <si>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</si>
  <si>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</si>
  <si>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</si>
  <si>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</si>
  <si>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</si>
  <si>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</si>
  <si>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</si>
  <si>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</si>
  <si>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</si>
  <si>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</si>
  <si>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</si>
  <si>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</si>
  <si>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</si>
  <si>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</si>
  <si>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</si>
  <si>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</si>
  <si>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</si>
  <si>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</si>
  <si>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</si>
  <si>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</si>
  <si>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</si>
  <si>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</si>
  <si>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</si>
  <si>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</si>
  <si>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612</t>
  </si>
  <si>
    <t>463</t>
  </si>
  <si>
    <t>0420181160</t>
  </si>
  <si>
    <t>409 414  415 416 417 466</t>
  </si>
  <si>
    <t>0420181170</t>
  </si>
  <si>
    <t>473</t>
  </si>
  <si>
    <t>0420181180</t>
  </si>
  <si>
    <t>424 425 427 489 490</t>
  </si>
  <si>
    <t xml:space="preserve">На п/п «Развитие кадрового потенциала сферы образования СМР ЛО» </t>
  </si>
  <si>
    <t>0705</t>
  </si>
  <si>
    <t>0450181220</t>
  </si>
  <si>
    <t>432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</si>
  <si>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</si>
  <si>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</si>
  <si>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</si>
  <si>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</si>
  <si>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</si>
  <si>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</si>
  <si>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</si>
  <si>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</si>
  <si>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>634</t>
  </si>
  <si>
    <t>0450170840</t>
  </si>
  <si>
    <t>821</t>
  </si>
  <si>
    <t>Непрограммные расходы</t>
  </si>
  <si>
    <t>За счет средств бюджетов другого уровня (субвенции),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</si>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</sst>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</numFmts>
  <fonts count="54"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6"/>
      <name val="Arial"/>
      <family val="2"/>
    </font>
    <font>
      <b/>
      <i/>
      <sz val="9"/>
      <color indexed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5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5" fontId="13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0" zoomScaleNormal="80" zoomScalePageLayoutView="0" workbookViewId="0" topLeftCell="A1">
      <selection activeCell="A40" sqref="A40"/>
    </sheetView>
  </sheetViews>
  <sheetFormatPr defaultColWidth="8.8515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9" width="10.28125" style="2" customWidth="1"/>
    <col min="10" max="10" width="10.8515625" style="2" customWidth="1"/>
    <col min="11" max="11" width="11.140625" style="2" customWidth="1"/>
    <col min="12" max="12" width="7.140625" style="3" customWidth="1"/>
    <col min="13" max="17" width="8.8515625" style="3" customWidth="1"/>
    <col min="18" max="18" width="21.28125" style="3" customWidth="1"/>
    <col min="19" max="16384" width="8.8515625" style="3" customWidth="1"/>
  </cols>
  <sheetData>
    <row r="1" spans="1:11" s="5" customFormat="1" ht="12.75">
      <c r="A1" s="4"/>
      <c r="K1" s="6" t="s">
        <v>0</v>
      </c>
    </row>
    <row r="2" spans="1:11" s="5" customFormat="1" ht="12.75">
      <c r="A2" s="4"/>
      <c r="K2" s="7" t="s">
        <v>1</v>
      </c>
    </row>
    <row r="3" spans="1:11" s="5" customFormat="1" ht="12.75">
      <c r="A3" s="4"/>
      <c r="K3" s="7" t="s">
        <v>2</v>
      </c>
    </row>
    <row r="4" spans="1:11" s="5" customFormat="1" ht="12.75">
      <c r="A4" s="4"/>
      <c r="K4" s="7" t="s">
        <v>3</v>
      </c>
    </row>
    <row r="5" spans="1:11" s="5" customFormat="1" ht="12.75">
      <c r="A5" s="4"/>
      <c r="K5" s="7" t="s">
        <v>4</v>
      </c>
    </row>
    <row r="6" spans="1:11" s="5" customFormat="1" ht="12.75">
      <c r="A6" s="4"/>
      <c r="K6" s="7" t="s">
        <v>5</v>
      </c>
    </row>
    <row r="7" spans="1:11" s="5" customFormat="1" ht="12.75">
      <c r="A7" s="4"/>
      <c r="K7" s="6" t="s">
        <v>6</v>
      </c>
    </row>
    <row r="8" spans="1:11" s="5" customFormat="1" ht="9" customHeight="1">
      <c r="A8" s="4"/>
      <c r="K8" s="6"/>
    </row>
    <row r="9" spans="1:11" s="5" customFormat="1" ht="9" customHeight="1">
      <c r="A9" s="4"/>
      <c r="K9" s="7"/>
    </row>
    <row r="10" spans="1:12" s="9" customFormat="1" ht="21.75" customHeight="1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8"/>
    </row>
    <row r="11" spans="1:12" s="9" customFormat="1" ht="12" customHeight="1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8"/>
    </row>
    <row r="12" spans="1:12" s="9" customFormat="1" ht="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2:12" ht="9" customHeight="1">
      <c r="B13" s="11"/>
      <c r="C13" s="11"/>
      <c r="D13" s="11"/>
      <c r="E13" s="11"/>
      <c r="F13" s="11"/>
      <c r="G13" s="11"/>
      <c r="H13" s="11"/>
      <c r="I13" s="11"/>
      <c r="J13" s="49" t="s">
        <v>9</v>
      </c>
      <c r="K13" s="49"/>
      <c r="L13" s="12"/>
    </row>
    <row r="14" spans="1:11" ht="30.75" customHeight="1">
      <c r="A14" s="50"/>
      <c r="B14" s="51" t="s">
        <v>10</v>
      </c>
      <c r="C14" s="51"/>
      <c r="D14" s="51"/>
      <c r="E14" s="51"/>
      <c r="F14" s="51"/>
      <c r="G14" s="51" t="s">
        <v>11</v>
      </c>
      <c r="H14" s="51"/>
      <c r="I14" s="51"/>
      <c r="J14" s="51"/>
      <c r="K14" s="51"/>
    </row>
    <row r="15" spans="1:11" s="16" customFormat="1" ht="36" customHeight="1">
      <c r="A15" s="50"/>
      <c r="B15" s="13" t="s">
        <v>12</v>
      </c>
      <c r="C15" s="13" t="s">
        <v>13</v>
      </c>
      <c r="D15" s="13" t="s">
        <v>14</v>
      </c>
      <c r="E15" s="13" t="s">
        <v>15</v>
      </c>
      <c r="F15" s="13" t="s">
        <v>16</v>
      </c>
      <c r="G15" s="14" t="s">
        <v>17</v>
      </c>
      <c r="H15" s="14" t="s">
        <v>18</v>
      </c>
      <c r="I15" s="14" t="s">
        <v>19</v>
      </c>
      <c r="J15" s="14" t="s">
        <v>20</v>
      </c>
      <c r="K15" s="15" t="s">
        <v>21</v>
      </c>
    </row>
    <row r="16" spans="1:11" ht="18" customHeight="1">
      <c r="A16" s="52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24" customHeight="1">
      <c r="A17" s="53" t="s">
        <v>23</v>
      </c>
      <c r="B17" s="53"/>
      <c r="C17" s="53"/>
      <c r="D17" s="53"/>
      <c r="E17" s="53"/>
      <c r="F17" s="53"/>
      <c r="G17" s="53"/>
      <c r="H17" s="53"/>
      <c r="I17" s="53"/>
      <c r="J17" s="53"/>
      <c r="K17" s="18">
        <f>SUM(K18:K19)</f>
        <v>189188.3</v>
      </c>
    </row>
    <row r="18" spans="1:22" s="22" customFormat="1" ht="24" customHeight="1">
      <c r="A18" s="17" t="s">
        <v>24</v>
      </c>
      <c r="B18" s="19" t="s">
        <v>25</v>
      </c>
      <c r="C18" s="19" t="s">
        <v>26</v>
      </c>
      <c r="D18" s="19" t="s">
        <v>27</v>
      </c>
      <c r="E18" s="19" t="s">
        <v>28</v>
      </c>
      <c r="F18" s="19" t="s">
        <v>29</v>
      </c>
      <c r="G18" s="20">
        <v>4937.5</v>
      </c>
      <c r="H18" s="20">
        <v>7462.8</v>
      </c>
      <c r="I18" s="20">
        <v>10002.3</v>
      </c>
      <c r="J18" s="20">
        <v>13186.7</v>
      </c>
      <c r="K18" s="21">
        <f>SUM(G18:J18)</f>
        <v>35589.3</v>
      </c>
      <c r="O18" s="23"/>
      <c r="P18" s="23"/>
      <c r="Q18" s="23"/>
      <c r="R18" s="24"/>
      <c r="S18" s="23"/>
      <c r="T18" s="23"/>
      <c r="U18" s="24"/>
      <c r="V18" s="25"/>
    </row>
    <row r="19" spans="1:22" ht="48" customHeight="1">
      <c r="A19" s="17" t="s">
        <v>30</v>
      </c>
      <c r="B19" s="19" t="s">
        <v>25</v>
      </c>
      <c r="C19" s="19" t="s">
        <v>31</v>
      </c>
      <c r="D19" s="19" t="s">
        <v>27</v>
      </c>
      <c r="E19" s="19" t="s">
        <v>29</v>
      </c>
      <c r="F19" s="19" t="s">
        <v>32</v>
      </c>
      <c r="G19" s="20">
        <v>28439.5</v>
      </c>
      <c r="H19" s="20">
        <v>27532</v>
      </c>
      <c r="I19" s="20">
        <v>56742.2</v>
      </c>
      <c r="J19" s="20">
        <v>40885.3</v>
      </c>
      <c r="K19" s="21">
        <f>SUM(G19:J19)</f>
        <v>153599</v>
      </c>
      <c r="O19" s="16"/>
      <c r="P19" s="16"/>
      <c r="Q19" s="16"/>
      <c r="R19" s="16"/>
      <c r="S19" s="16"/>
      <c r="T19" s="16"/>
      <c r="U19" s="16"/>
      <c r="V19" s="16"/>
    </row>
    <row r="20" spans="1:11" s="27" customFormat="1" ht="25.5" customHeight="1">
      <c r="A20" s="54" t="s">
        <v>33</v>
      </c>
      <c r="B20" s="54"/>
      <c r="C20" s="54"/>
      <c r="D20" s="54"/>
      <c r="E20" s="54"/>
      <c r="F20" s="54"/>
      <c r="G20" s="26">
        <f>G18+G19</f>
        <v>33377</v>
      </c>
      <c r="H20" s="26">
        <f>H18+H19</f>
        <v>34994.8</v>
      </c>
      <c r="I20" s="26">
        <f>I18+I19</f>
        <v>66744.5</v>
      </c>
      <c r="J20" s="26">
        <f>J18+J19</f>
        <v>54072</v>
      </c>
      <c r="K20" s="26">
        <f>K17</f>
        <v>189188.3</v>
      </c>
    </row>
    <row r="21" spans="1:11" ht="18" customHeight="1">
      <c r="A21" s="52" t="s">
        <v>34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27" customHeight="1">
      <c r="A22" s="55" t="s">
        <v>23</v>
      </c>
      <c r="B22" s="55"/>
      <c r="C22" s="55"/>
      <c r="D22" s="55"/>
      <c r="E22" s="55"/>
      <c r="F22" s="55"/>
      <c r="G22" s="28">
        <f>G23+G30</f>
        <v>4452.1</v>
      </c>
      <c r="H22" s="28">
        <f>H23+H30</f>
        <v>3120.5</v>
      </c>
      <c r="I22" s="28">
        <f>I23+I30</f>
        <v>3417.2999999999997</v>
      </c>
      <c r="J22" s="28">
        <f>J23+J30</f>
        <v>3031.3999999999996</v>
      </c>
      <c r="K22" s="28">
        <f>K23+K30</f>
        <v>14021.3</v>
      </c>
    </row>
    <row r="23" spans="1:11" ht="24">
      <c r="A23" s="29" t="s">
        <v>35</v>
      </c>
      <c r="B23" s="30"/>
      <c r="C23" s="30"/>
      <c r="D23" s="30"/>
      <c r="E23" s="30"/>
      <c r="F23" s="30"/>
      <c r="G23" s="31">
        <f>SUM(G24:G29)</f>
        <v>1783.2999999999997</v>
      </c>
      <c r="H23" s="31">
        <f>SUM(H24:H29)</f>
        <v>2725.8</v>
      </c>
      <c r="I23" s="31">
        <f>SUM(I24:I29)</f>
        <v>3135.2999999999997</v>
      </c>
      <c r="J23" s="31">
        <f>SUM(J24:J29)</f>
        <v>2559.2</v>
      </c>
      <c r="K23" s="31">
        <f>SUM(K24:K29)</f>
        <v>10203.6</v>
      </c>
    </row>
    <row r="24" spans="1:11" ht="24" customHeight="1">
      <c r="A24" s="53" t="s">
        <v>36</v>
      </c>
      <c r="B24" s="32" t="s">
        <v>25</v>
      </c>
      <c r="C24" s="32" t="s">
        <v>26</v>
      </c>
      <c r="D24" s="32" t="s">
        <v>37</v>
      </c>
      <c r="E24" s="32" t="s">
        <v>38</v>
      </c>
      <c r="F24" s="32" t="s">
        <v>29</v>
      </c>
      <c r="G24" s="33">
        <v>269.8</v>
      </c>
      <c r="H24" s="33">
        <v>672.2</v>
      </c>
      <c r="I24" s="33">
        <v>360.1</v>
      </c>
      <c r="J24" s="33">
        <v>585.7</v>
      </c>
      <c r="K24" s="34">
        <f aca="true" t="shared" si="0" ref="K24:K29">SUM(G24:J24)</f>
        <v>1887.8</v>
      </c>
    </row>
    <row r="25" spans="1:11" ht="75" customHeight="1">
      <c r="A25" s="53"/>
      <c r="B25" s="19" t="s">
        <v>25</v>
      </c>
      <c r="C25" s="19" t="s">
        <v>39</v>
      </c>
      <c r="D25" s="19" t="s">
        <v>37</v>
      </c>
      <c r="E25" s="35" t="s">
        <v>40</v>
      </c>
      <c r="F25" s="19" t="s">
        <v>29</v>
      </c>
      <c r="G25" s="20">
        <f>50.4+1201.1</f>
        <v>1251.5</v>
      </c>
      <c r="H25" s="20">
        <f>150.2+1385.4</f>
        <v>1535.6000000000001</v>
      </c>
      <c r="I25" s="20">
        <f>125.5+2047.7</f>
        <v>2173.2</v>
      </c>
      <c r="J25" s="20">
        <f>50.4+627.4</f>
        <v>677.8</v>
      </c>
      <c r="K25" s="21">
        <f t="shared" si="0"/>
        <v>5638.1</v>
      </c>
    </row>
    <row r="26" spans="1:11" ht="25.5" customHeight="1">
      <c r="A26" s="53"/>
      <c r="B26" s="19" t="s">
        <v>25</v>
      </c>
      <c r="C26" s="19" t="s">
        <v>41</v>
      </c>
      <c r="D26" s="19" t="s">
        <v>37</v>
      </c>
      <c r="E26" s="35" t="s">
        <v>42</v>
      </c>
      <c r="F26" s="19" t="s">
        <v>29</v>
      </c>
      <c r="G26" s="20">
        <v>11.6</v>
      </c>
      <c r="H26" s="20">
        <v>6.8</v>
      </c>
      <c r="I26" s="20">
        <v>3</v>
      </c>
      <c r="J26" s="20"/>
      <c r="K26" s="21">
        <f t="shared" si="0"/>
        <v>21.4</v>
      </c>
    </row>
    <row r="27" spans="1:11" ht="62.25" customHeight="1">
      <c r="A27" s="53"/>
      <c r="B27" s="19" t="s">
        <v>25</v>
      </c>
      <c r="C27" s="19" t="s">
        <v>43</v>
      </c>
      <c r="D27" s="19" t="s">
        <v>37</v>
      </c>
      <c r="E27" s="35" t="s">
        <v>44</v>
      </c>
      <c r="F27" s="19" t="s">
        <v>29</v>
      </c>
      <c r="G27" s="20">
        <f>9.7+0.1</f>
        <v>9.799999999999999</v>
      </c>
      <c r="H27" s="20">
        <f>31+0.1</f>
        <v>31.1</v>
      </c>
      <c r="I27" s="20">
        <f>18+0.1</f>
        <v>18.1</v>
      </c>
      <c r="J27" s="20">
        <f>21.7+0.3</f>
        <v>22</v>
      </c>
      <c r="K27" s="21">
        <f t="shared" si="0"/>
        <v>81</v>
      </c>
    </row>
    <row r="28" spans="1:11" ht="31.5" customHeight="1">
      <c r="A28" s="36" t="s">
        <v>45</v>
      </c>
      <c r="B28" s="19" t="s">
        <v>46</v>
      </c>
      <c r="C28" s="19" t="s">
        <v>47</v>
      </c>
      <c r="D28" s="19" t="s">
        <v>37</v>
      </c>
      <c r="E28" s="19" t="s">
        <v>48</v>
      </c>
      <c r="F28" s="19" t="s">
        <v>29</v>
      </c>
      <c r="G28" s="20">
        <v>43</v>
      </c>
      <c r="H28" s="20">
        <v>52.6</v>
      </c>
      <c r="I28" s="20">
        <v>54</v>
      </c>
      <c r="J28" s="20">
        <v>20.9</v>
      </c>
      <c r="K28" s="21">
        <f t="shared" si="0"/>
        <v>170.5</v>
      </c>
    </row>
    <row r="29" spans="1:11" s="27" customFormat="1" ht="42" customHeight="1">
      <c r="A29" s="37" t="s">
        <v>49</v>
      </c>
      <c r="B29" s="19" t="s">
        <v>50</v>
      </c>
      <c r="C29" s="19" t="s">
        <v>51</v>
      </c>
      <c r="D29" s="19" t="s">
        <v>37</v>
      </c>
      <c r="E29" s="19" t="s">
        <v>52</v>
      </c>
      <c r="F29" s="19" t="s">
        <v>29</v>
      </c>
      <c r="G29" s="20">
        <v>197.6</v>
      </c>
      <c r="H29" s="20">
        <v>427.5</v>
      </c>
      <c r="I29" s="20">
        <v>526.9</v>
      </c>
      <c r="J29" s="20">
        <v>1252.8</v>
      </c>
      <c r="K29" s="21">
        <f t="shared" si="0"/>
        <v>2404.8</v>
      </c>
    </row>
    <row r="30" spans="1:11" s="27" customFormat="1" ht="36" customHeight="1">
      <c r="A30" s="29" t="s">
        <v>53</v>
      </c>
      <c r="B30" s="32"/>
      <c r="C30" s="32"/>
      <c r="D30" s="32"/>
      <c r="E30" s="32"/>
      <c r="F30" s="32"/>
      <c r="G30" s="38">
        <f>SUM(G31:G32)</f>
        <v>2668.8</v>
      </c>
      <c r="H30" s="38">
        <f>SUM(H31:H32)</f>
        <v>394.7</v>
      </c>
      <c r="I30" s="38">
        <f>SUM(I31:I32)</f>
        <v>282</v>
      </c>
      <c r="J30" s="38">
        <f>SUM(J31:J32)</f>
        <v>472.2</v>
      </c>
      <c r="K30" s="38">
        <f>SUM(K31:K32)</f>
        <v>3817.7</v>
      </c>
    </row>
    <row r="31" spans="1:11" s="27" customFormat="1" ht="39" customHeight="1">
      <c r="A31" s="39" t="s">
        <v>54</v>
      </c>
      <c r="B31" s="35" t="s">
        <v>55</v>
      </c>
      <c r="C31" s="19" t="s">
        <v>56</v>
      </c>
      <c r="D31" s="19" t="s">
        <v>37</v>
      </c>
      <c r="E31" s="19"/>
      <c r="F31" s="19" t="s">
        <v>57</v>
      </c>
      <c r="G31" s="20">
        <v>2668.8</v>
      </c>
      <c r="H31" s="20">
        <v>274.7</v>
      </c>
      <c r="I31" s="20">
        <v>282</v>
      </c>
      <c r="J31" s="20">
        <v>472.2</v>
      </c>
      <c r="K31" s="21">
        <f>SUM(G31:J31)</f>
        <v>3697.7</v>
      </c>
    </row>
    <row r="32" spans="1:11" s="27" customFormat="1" ht="35.25" customHeight="1">
      <c r="A32" s="39" t="s">
        <v>45</v>
      </c>
      <c r="B32" s="19" t="s">
        <v>46</v>
      </c>
      <c r="C32" s="19" t="s">
        <v>58</v>
      </c>
      <c r="D32" s="19" t="s">
        <v>37</v>
      </c>
      <c r="E32" s="19" t="s">
        <v>48</v>
      </c>
      <c r="F32" s="35" t="s">
        <v>59</v>
      </c>
      <c r="G32" s="20"/>
      <c r="H32" s="20">
        <v>120</v>
      </c>
      <c r="I32" s="20"/>
      <c r="J32" s="20"/>
      <c r="K32" s="21">
        <f>SUM(G32:J32)</f>
        <v>120</v>
      </c>
    </row>
    <row r="33" spans="1:11" s="5" customFormat="1" ht="18.75" customHeight="1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40">
        <f>SUM(K34)</f>
        <v>15473.000000000002</v>
      </c>
    </row>
    <row r="34" spans="1:11" ht="34.5" customHeight="1">
      <c r="A34" s="29" t="s">
        <v>61</v>
      </c>
      <c r="B34" s="41"/>
      <c r="C34" s="42"/>
      <c r="D34" s="43"/>
      <c r="E34" s="43"/>
      <c r="F34" s="42"/>
      <c r="G34" s="31">
        <f>SUM(G35:G36)</f>
        <v>1826</v>
      </c>
      <c r="H34" s="31">
        <f>SUM(H35:H36)</f>
        <v>3645.7999999999997</v>
      </c>
      <c r="I34" s="31">
        <f>SUM(I35:I36)</f>
        <v>5731.4</v>
      </c>
      <c r="J34" s="31">
        <f>SUM(J35:J36)</f>
        <v>4269.8</v>
      </c>
      <c r="K34" s="31">
        <f>SUM(K35:K36)</f>
        <v>15473.000000000002</v>
      </c>
    </row>
    <row r="35" spans="1:11" ht="39.75" customHeight="1">
      <c r="A35" s="39" t="s">
        <v>62</v>
      </c>
      <c r="B35" s="32" t="s">
        <v>63</v>
      </c>
      <c r="C35" s="32" t="s">
        <v>64</v>
      </c>
      <c r="D35" s="32" t="s">
        <v>37</v>
      </c>
      <c r="E35" s="32" t="s">
        <v>29</v>
      </c>
      <c r="F35" s="32" t="s">
        <v>65</v>
      </c>
      <c r="G35" s="33">
        <v>62.2</v>
      </c>
      <c r="H35" s="33">
        <v>80.1</v>
      </c>
      <c r="I35" s="33">
        <v>135.2</v>
      </c>
      <c r="J35" s="33">
        <v>98.2</v>
      </c>
      <c r="K35" s="34">
        <f>SUM(G35:J35)</f>
        <v>375.7</v>
      </c>
    </row>
    <row r="36" spans="1:11" ht="51" customHeight="1">
      <c r="A36" s="39" t="s">
        <v>66</v>
      </c>
      <c r="B36" s="32" t="s">
        <v>67</v>
      </c>
      <c r="C36" s="32" t="s">
        <v>68</v>
      </c>
      <c r="D36" s="32" t="s">
        <v>37</v>
      </c>
      <c r="E36" s="32" t="s">
        <v>29</v>
      </c>
      <c r="F36" s="32" t="s">
        <v>65</v>
      </c>
      <c r="G36" s="33">
        <v>1763.8</v>
      </c>
      <c r="H36" s="33">
        <v>3565.7</v>
      </c>
      <c r="I36" s="33">
        <v>5596.2</v>
      </c>
      <c r="J36" s="33">
        <v>4171.6</v>
      </c>
      <c r="K36" s="34">
        <f>SUM(G36:J36)</f>
        <v>15097.300000000001</v>
      </c>
    </row>
    <row r="37" spans="1:11" s="27" customFormat="1" ht="24" customHeight="1">
      <c r="A37" s="54" t="s">
        <v>69</v>
      </c>
      <c r="B37" s="54"/>
      <c r="C37" s="54"/>
      <c r="D37" s="54"/>
      <c r="E37" s="54"/>
      <c r="F37" s="54"/>
      <c r="G37" s="44">
        <f>SUM(G22,G34)</f>
        <v>6278.1</v>
      </c>
      <c r="H37" s="44">
        <f>SUM(H22,H34)</f>
        <v>6766.299999999999</v>
      </c>
      <c r="I37" s="44">
        <f>SUM(I22,I34)</f>
        <v>9148.699999999999</v>
      </c>
      <c r="J37" s="44">
        <f>SUM(J22,J34)</f>
        <v>7301.2</v>
      </c>
      <c r="K37" s="44">
        <f>SUM(K22,K34)</f>
        <v>29494.300000000003</v>
      </c>
    </row>
    <row r="38" spans="1:11" s="47" customFormat="1" ht="24.75" customHeight="1">
      <c r="A38" s="57" t="s">
        <v>70</v>
      </c>
      <c r="B38" s="57"/>
      <c r="C38" s="57"/>
      <c r="D38" s="57"/>
      <c r="E38" s="57"/>
      <c r="F38" s="57"/>
      <c r="G38" s="45">
        <f>G20+G37</f>
        <v>39655.1</v>
      </c>
      <c r="H38" s="45">
        <f>H20+H37</f>
        <v>41761.100000000006</v>
      </c>
      <c r="I38" s="45">
        <f>I20+I37</f>
        <v>75893.2</v>
      </c>
      <c r="J38" s="45">
        <f>J20+J37</f>
        <v>61373.2</v>
      </c>
      <c r="K38" s="46">
        <f>K20+K37</f>
        <v>218682.59999999998</v>
      </c>
    </row>
  </sheetData>
  <sheetProtection selectLockedCells="1" selectUnlockedCells="1"/>
  <mergeCells count="15">
    <mergeCell ref="A33:J33"/>
    <mergeCell ref="A37:F37"/>
    <mergeCell ref="A38:F38"/>
    <mergeCell ref="A16:K16"/>
    <mergeCell ref="A17:J17"/>
    <mergeCell ref="A20:F20"/>
    <mergeCell ref="A21:K21"/>
    <mergeCell ref="A22:F22"/>
    <mergeCell ref="A24:A27"/>
    <mergeCell ref="A10:K10"/>
    <mergeCell ref="A11:K11"/>
    <mergeCell ref="J13:K13"/>
    <mergeCell ref="A14:A15"/>
    <mergeCell ref="B14:F14"/>
    <mergeCell ref="G14:K14"/>
  </mergeCells>
  <printOptions/>
  <pageMargins left="0.7875" right="0" top="0.3541666666666667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2016-03-10T11:39:14Z</dcterms:modified>
  <cp:category/>
  <cp:version/>
  <cp:contentType/>
  <cp:contentStatus/>
</cp:coreProperties>
</file>