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</sheets>
  <definedNames>
    <definedName name="_xlnm.Print_Titles" localSheetId="0">Лист1!$7:$10</definedName>
    <definedName name="_xlnm.Print_Area" localSheetId="0">Лист1!$A$1:$J$84</definedName>
  </definedNames>
  <calcPr calcId="124519"/>
</workbook>
</file>

<file path=xl/calcChain.xml><?xml version="1.0" encoding="utf-8"?>
<calcChain xmlns="http://schemas.openxmlformats.org/spreadsheetml/2006/main">
  <c r="E43" i="1"/>
  <c r="F43"/>
  <c r="G43"/>
  <c r="H43"/>
  <c r="I43"/>
  <c r="E44"/>
  <c r="F44"/>
  <c r="G44"/>
  <c r="H44"/>
  <c r="I44"/>
  <c r="E45"/>
  <c r="F45"/>
  <c r="G45"/>
  <c r="H45"/>
  <c r="I45"/>
  <c r="E46"/>
  <c r="F46"/>
  <c r="G46"/>
  <c r="H46"/>
  <c r="I46"/>
  <c r="D44"/>
  <c r="D45"/>
  <c r="D46"/>
  <c r="D43"/>
  <c r="D72"/>
  <c r="I80"/>
  <c r="I79"/>
  <c r="I78"/>
  <c r="I77"/>
  <c r="J10" i="2"/>
  <c r="K10"/>
  <c r="L10"/>
  <c r="M10"/>
  <c r="I10"/>
  <c r="D38" i="1"/>
  <c r="H63"/>
  <c r="T67"/>
  <c r="T66"/>
  <c r="T65"/>
  <c r="S67"/>
  <c r="S66"/>
  <c r="S65"/>
  <c r="R67"/>
  <c r="R66"/>
  <c r="R65"/>
  <c r="O67"/>
  <c r="O66"/>
  <c r="O65"/>
  <c r="F62"/>
  <c r="D47"/>
  <c r="D52"/>
  <c r="D53"/>
  <c r="D54"/>
  <c r="D51"/>
  <c r="H49"/>
  <c r="H48"/>
  <c r="D66"/>
  <c r="H62"/>
  <c r="D62" s="1"/>
  <c r="D65"/>
  <c r="D67"/>
  <c r="D68"/>
  <c r="D69"/>
  <c r="D70"/>
  <c r="D71"/>
  <c r="D73"/>
  <c r="D74"/>
  <c r="D75"/>
  <c r="D76"/>
  <c r="H64"/>
  <c r="D64" s="1"/>
  <c r="G61"/>
  <c r="H61"/>
  <c r="F82"/>
  <c r="F63"/>
  <c r="F83" s="1"/>
  <c r="F64"/>
  <c r="F84" s="1"/>
  <c r="F61"/>
  <c r="F81" s="1"/>
  <c r="D61"/>
  <c r="D30"/>
  <c r="D31"/>
  <c r="D32"/>
  <c r="D33"/>
  <c r="D37"/>
  <c r="D40"/>
  <c r="D35"/>
  <c r="D36"/>
  <c r="D34"/>
  <c r="E81"/>
  <c r="G81"/>
  <c r="H81"/>
  <c r="I81"/>
  <c r="E82"/>
  <c r="G82"/>
  <c r="I82"/>
  <c r="E83"/>
  <c r="G83"/>
  <c r="I83"/>
  <c r="E84"/>
  <c r="G84"/>
  <c r="I84"/>
  <c r="D63" l="1"/>
  <c r="D77"/>
  <c r="D78"/>
  <c r="D48"/>
  <c r="D49"/>
  <c r="D50"/>
  <c r="E77" l="1"/>
  <c r="F77"/>
  <c r="G77"/>
  <c r="H77"/>
  <c r="E78"/>
  <c r="F78"/>
  <c r="G78"/>
  <c r="H78"/>
  <c r="E79"/>
  <c r="F79"/>
  <c r="G79"/>
  <c r="H79"/>
  <c r="E80"/>
  <c r="F80"/>
  <c r="G80"/>
  <c r="H80"/>
  <c r="D79"/>
  <c r="D80"/>
  <c r="E58"/>
  <c r="F58"/>
  <c r="G58"/>
  <c r="H58"/>
  <c r="I58"/>
  <c r="E57"/>
  <c r="F57"/>
  <c r="G57"/>
  <c r="H57"/>
  <c r="I57"/>
  <c r="E56"/>
  <c r="F56"/>
  <c r="G56"/>
  <c r="H56"/>
  <c r="I56"/>
  <c r="E55"/>
  <c r="F55"/>
  <c r="G55"/>
  <c r="H55"/>
  <c r="I55"/>
  <c r="D56"/>
  <c r="D57"/>
  <c r="D83" s="1"/>
  <c r="D58"/>
  <c r="D55"/>
  <c r="D81" s="1"/>
  <c r="E39"/>
  <c r="F39"/>
  <c r="G39"/>
  <c r="H39"/>
  <c r="I39"/>
  <c r="E40"/>
  <c r="F40"/>
  <c r="G40"/>
  <c r="H40"/>
  <c r="H83" s="1"/>
  <c r="I40"/>
  <c r="E41"/>
  <c r="F41"/>
  <c r="G41"/>
  <c r="H41"/>
  <c r="H84" s="1"/>
  <c r="I41"/>
  <c r="E38"/>
  <c r="F38"/>
  <c r="G38"/>
  <c r="H38"/>
  <c r="I38"/>
  <c r="D41"/>
  <c r="D39"/>
  <c r="D84" l="1"/>
  <c r="D82"/>
  <c r="H82"/>
  <c r="Q66"/>
  <c r="Q65"/>
  <c r="P63"/>
  <c r="Q67"/>
</calcChain>
</file>

<file path=xl/sharedStrings.xml><?xml version="1.0" encoding="utf-8"?>
<sst xmlns="http://schemas.openxmlformats.org/spreadsheetml/2006/main" count="57" uniqueCount="46">
  <si>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</si>
  <si>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</si>
  <si>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</si>
  <si>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</si>
  <si>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</si>
  <si>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</si>
  <si>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</si>
  <si>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</si>
  <si>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</si>
  <si>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№ п/п</t>
  </si>
  <si>
    <t>Тыс.руб.</t>
  </si>
  <si>
    <t>ВСЕГО</t>
  </si>
  <si>
    <t>ВСЕГО по Программе</t>
  </si>
  <si>
    <t>Прочие источники</t>
  </si>
  <si>
    <t>Мероприятия направленные на достижение целей проектов</t>
  </si>
  <si>
    <t>Комплексы процессных мероприятий</t>
  </si>
  <si>
    <t>Расширение доступа субъектов малого и среднего предпринимательства к финансовым ресурсам</t>
  </si>
  <si>
    <t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</si>
  <si>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</si>
  <si>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Субсидирование затрат, связанных с приобретением оборудования в целях создания и (или) развития и (или) модернизации производства товаров</t>
  </si>
  <si>
    <t>Субсидирование затрат субъектов малого предпринимательства,  связанных с организацией предпринимательской деятельности или с уплатой первого взноса при заключении договоров лизинга оборудования</t>
  </si>
  <si>
    <t>1. Комплекс процессных мероприятий «Поддержка субъектов малого и среднего предпринимательства»</t>
  </si>
  <si>
    <t>Субсидирование части затрат субъектов малого и среднего предпринимательства, занимающихся социально значимыми видами деятельности</t>
  </si>
  <si>
    <t>Субсидирование процентной ставки по кредитам, выданным субъектам малого и среднего предпринимательства на приобретение оборудования, включая затраты на монтаж оборудования, в целях создания и (или) развития, и (или) модернизации производства товаров (работ, услуг).</t>
  </si>
  <si>
    <t>Передача СМиСП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</t>
  </si>
  <si>
    <t>2. Комплекс процессных мероприятий «Поддержка организаций, образующих инфраструктуру поддержки субъектов малого и среднего предпринимательства»</t>
  </si>
  <si>
    <t>Предоставление организациям, образующим 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СМиСП.</t>
  </si>
  <si>
    <t>Предоставление субсидий 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</si>
  <si>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>3. Комплекс процессных мероприятий «Создание условий для развития  предпринимательства»</t>
  </si>
  <si>
    <t>Реализация мероприятий в рамках международного проекта ER45_FarmerCraft</t>
  </si>
  <si>
    <t>Реализация мероприятий в рамках международного проекта ER53_Narva-Slantsy Leisure Cluster</t>
  </si>
  <si>
    <t>Отдел экономического развития и инвестиционной политики администрации, КУМИ, ФПМСП «Социально-деловой центр»</t>
  </si>
  <si>
    <t>1.1.</t>
  </si>
  <si>
    <t>1.2.</t>
  </si>
  <si>
    <t>1.3.</t>
  </si>
  <si>
    <t>об</t>
  </si>
  <si>
    <t>мб</t>
  </si>
  <si>
    <t>Итого : по комплексу процессных мероприятий «Поддержка субъектов малого и среднего предпринимательства»</t>
  </si>
  <si>
    <t>Итого : по комплексу процессных мероприятий «Поддержка организаций, образующих инфраструктуру поддержки субъектов малого и среднего предпринимательства»к</t>
  </si>
  <si>
    <t>Итого : по комплексу процессных мероприятий «Создание условий для развития  предпринимательства»</t>
  </si>
  <si>
    <t xml:space="preserve">План мероприятий муниципальной программы 
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2019-2025 годы
…… </t>
  </si>
  <si>
    <t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поселение" на 2019 - 2025 годы</t>
  </si>
  <si>
    <t xml:space="preserve">Приложение 2 </t>
  </si>
  <si>
    <t>Итого : по мероприятиям, направленным на достижение целей проекта «Акселерация субъектов малого и среднего предпринимательства»</t>
  </si>
  <si>
    <t>Улучшение условий для предпринимательства в рамках реализации международных проектов</t>
  </si>
  <si>
    <t>1. Мероприятия направленные на достижение целей проекта «Поддержка субъектов малого и среднего предпринимательства»</t>
  </si>
</sst>
</file>

<file path=xl/styles.xml><?xml version="1.0" encoding="utf-8"?>
<styleSheet xmlns="http://schemas.openxmlformats.org/spreadsheetml/2006/main">
  <numFmts count="4">
    <numFmt numFmtId="164" formatCode="#,##0.00000"/>
    <numFmt numFmtId="165" formatCode="#,##0.000000"/>
    <numFmt numFmtId="166" formatCode="#,##0.0"/>
    <numFmt numFmtId="167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1" xfId="0" applyFont="1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/>
    <xf numFmtId="167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view="pageBreakPreview" zoomScale="90" zoomScaleSheetLayoutView="90" workbookViewId="0">
      <selection activeCell="G10" sqref="G10:J10"/>
    </sheetView>
  </sheetViews>
  <sheetFormatPr defaultColWidth="8.85546875" defaultRowHeight="15.6" customHeight="1"/>
  <cols>
    <col min="1" max="1" width="6.5703125" style="1" customWidth="1"/>
    <col min="2" max="2" width="43.5703125" style="1" customWidth="1"/>
    <col min="3" max="3" width="8.85546875" style="1" customWidth="1"/>
    <col min="4" max="4" width="12.7109375" style="1" customWidth="1"/>
    <col min="5" max="5" width="13.28515625" style="1" customWidth="1"/>
    <col min="6" max="6" width="11.5703125" style="1" customWidth="1"/>
    <col min="7" max="7" width="10.7109375" style="1" customWidth="1"/>
    <col min="8" max="8" width="11.7109375" style="1" customWidth="1"/>
    <col min="9" max="9" width="12" style="1" customWidth="1"/>
    <col min="10" max="10" width="28.140625" style="1" customWidth="1"/>
    <col min="11" max="13" width="8.85546875" style="5"/>
    <col min="14" max="14" width="16.7109375" style="1" customWidth="1"/>
    <col min="15" max="16" width="12.42578125" style="1" customWidth="1"/>
    <col min="17" max="17" width="14.42578125" style="17" customWidth="1"/>
    <col min="18" max="18" width="8.85546875" style="17"/>
    <col min="19" max="19" width="12.28515625" style="17" customWidth="1"/>
    <col min="20" max="16384" width="8.85546875" style="1"/>
  </cols>
  <sheetData>
    <row r="1" spans="1:19" ht="21" customHeight="1">
      <c r="I1" s="57" t="s">
        <v>42</v>
      </c>
      <c r="J1" s="57"/>
    </row>
    <row r="2" spans="1:19" ht="48.75" customHeight="1">
      <c r="H2" s="61" t="s">
        <v>41</v>
      </c>
      <c r="I2" s="61"/>
      <c r="J2" s="61"/>
    </row>
    <row r="3" spans="1:19" ht="21" customHeight="1">
      <c r="I3" s="14"/>
      <c r="J3" s="14"/>
    </row>
    <row r="4" spans="1:19" ht="15">
      <c r="B4" s="58" t="s">
        <v>40</v>
      </c>
      <c r="C4" s="59"/>
      <c r="D4" s="59"/>
      <c r="E4" s="59"/>
      <c r="F4" s="59"/>
      <c r="G4" s="59"/>
      <c r="H4" s="59"/>
      <c r="I4" s="59"/>
      <c r="J4" s="59"/>
    </row>
    <row r="5" spans="1:19" ht="31.5" customHeight="1">
      <c r="B5" s="59"/>
      <c r="C5" s="59"/>
      <c r="D5" s="59"/>
      <c r="E5" s="59"/>
      <c r="F5" s="59"/>
      <c r="G5" s="59"/>
      <c r="H5" s="59"/>
      <c r="I5" s="59"/>
      <c r="J5" s="59"/>
    </row>
    <row r="6" spans="1:19" ht="13.15" customHeight="1">
      <c r="A6" s="2"/>
      <c r="B6" s="2"/>
      <c r="C6" s="2"/>
      <c r="D6" s="2"/>
      <c r="E6" s="2"/>
      <c r="F6" s="2"/>
      <c r="G6" s="2"/>
      <c r="H6" s="2"/>
      <c r="I6" s="2"/>
      <c r="J6" s="6" t="s">
        <v>10</v>
      </c>
    </row>
    <row r="7" spans="1:19" ht="23.45" customHeight="1">
      <c r="A7" s="60" t="s">
        <v>9</v>
      </c>
      <c r="B7" s="60" t="s">
        <v>0</v>
      </c>
      <c r="C7" s="60" t="s">
        <v>1</v>
      </c>
      <c r="D7" s="60" t="s">
        <v>2</v>
      </c>
      <c r="E7" s="60"/>
      <c r="F7" s="60"/>
      <c r="G7" s="60"/>
      <c r="H7" s="60"/>
      <c r="I7" s="60"/>
      <c r="J7" s="60" t="s">
        <v>3</v>
      </c>
    </row>
    <row r="8" spans="1:19" ht="15">
      <c r="A8" s="60"/>
      <c r="B8" s="60"/>
      <c r="C8" s="60"/>
      <c r="D8" s="60" t="s">
        <v>11</v>
      </c>
      <c r="E8" s="60" t="s">
        <v>4</v>
      </c>
      <c r="F8" s="60"/>
      <c r="G8" s="60"/>
      <c r="H8" s="60"/>
      <c r="I8" s="60"/>
      <c r="J8" s="60"/>
    </row>
    <row r="9" spans="1:19" ht="24.75" customHeight="1">
      <c r="A9" s="60"/>
      <c r="B9" s="60"/>
      <c r="C9" s="60"/>
      <c r="D9" s="60"/>
      <c r="E9" s="11" t="s">
        <v>5</v>
      </c>
      <c r="F9" s="11" t="s">
        <v>6</v>
      </c>
      <c r="G9" s="11" t="s">
        <v>7</v>
      </c>
      <c r="H9" s="11" t="s">
        <v>8</v>
      </c>
      <c r="I9" s="11" t="s">
        <v>13</v>
      </c>
      <c r="J9" s="60"/>
    </row>
    <row r="10" spans="1:19" ht="1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41">
        <v>9</v>
      </c>
      <c r="J10" s="41">
        <v>10</v>
      </c>
    </row>
    <row r="11" spans="1:19" s="2" customFormat="1" ht="15.75">
      <c r="A11" s="62" t="s">
        <v>15</v>
      </c>
      <c r="B11" s="63"/>
      <c r="C11" s="63"/>
      <c r="D11" s="63"/>
      <c r="E11" s="63"/>
      <c r="F11" s="63"/>
      <c r="G11" s="63"/>
      <c r="H11" s="63"/>
      <c r="I11" s="63"/>
      <c r="J11" s="63"/>
      <c r="K11" s="5"/>
      <c r="L11" s="5"/>
      <c r="M11" s="5"/>
      <c r="Q11" s="18"/>
      <c r="R11" s="18"/>
      <c r="S11" s="18"/>
    </row>
    <row r="12" spans="1:19" ht="15">
      <c r="A12" s="70" t="s">
        <v>21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9" ht="15">
      <c r="A13" s="49">
        <v>1</v>
      </c>
      <c r="B13" s="67" t="s">
        <v>22</v>
      </c>
      <c r="C13" s="9">
        <v>2022</v>
      </c>
      <c r="D13" s="8"/>
      <c r="E13" s="8"/>
      <c r="F13" s="8"/>
      <c r="G13" s="8"/>
      <c r="H13" s="8"/>
      <c r="I13" s="8"/>
      <c r="J13" s="49" t="s">
        <v>17</v>
      </c>
    </row>
    <row r="14" spans="1:19" ht="15">
      <c r="A14" s="49"/>
      <c r="B14" s="68"/>
      <c r="C14" s="9">
        <v>2023</v>
      </c>
      <c r="D14" s="8"/>
      <c r="E14" s="8"/>
      <c r="F14" s="8"/>
      <c r="G14" s="8"/>
      <c r="H14" s="8"/>
      <c r="I14" s="8"/>
      <c r="J14" s="49"/>
    </row>
    <row r="15" spans="1:19" ht="15">
      <c r="A15" s="49"/>
      <c r="B15" s="68"/>
      <c r="C15" s="9">
        <v>2024</v>
      </c>
      <c r="D15" s="8"/>
      <c r="E15" s="8"/>
      <c r="F15" s="8"/>
      <c r="G15" s="8"/>
      <c r="H15" s="8"/>
      <c r="I15" s="8"/>
      <c r="J15" s="49"/>
    </row>
    <row r="16" spans="1:19" ht="15">
      <c r="A16" s="49"/>
      <c r="B16" s="69"/>
      <c r="C16" s="9">
        <v>2025</v>
      </c>
      <c r="D16" s="8"/>
      <c r="E16" s="8"/>
      <c r="F16" s="8"/>
      <c r="G16" s="8"/>
      <c r="H16" s="8"/>
      <c r="I16" s="8"/>
      <c r="J16" s="49"/>
    </row>
    <row r="17" spans="1:19" ht="17.25" customHeight="1">
      <c r="A17" s="49">
        <v>2</v>
      </c>
      <c r="B17" s="64" t="s">
        <v>23</v>
      </c>
      <c r="C17" s="9">
        <v>2022</v>
      </c>
      <c r="D17" s="8"/>
      <c r="E17" s="8"/>
      <c r="F17" s="8"/>
      <c r="G17" s="8"/>
      <c r="H17" s="8"/>
      <c r="I17" s="8"/>
      <c r="J17" s="49" t="s">
        <v>17</v>
      </c>
    </row>
    <row r="18" spans="1:19" ht="17.25" customHeight="1">
      <c r="A18" s="49"/>
      <c r="B18" s="64"/>
      <c r="C18" s="9">
        <v>2023</v>
      </c>
      <c r="D18" s="8"/>
      <c r="E18" s="8"/>
      <c r="F18" s="8"/>
      <c r="G18" s="8"/>
      <c r="H18" s="8"/>
      <c r="I18" s="8"/>
      <c r="J18" s="49"/>
    </row>
    <row r="19" spans="1:19" ht="17.25" customHeight="1">
      <c r="A19" s="49"/>
      <c r="B19" s="64"/>
      <c r="C19" s="9">
        <v>2024</v>
      </c>
      <c r="D19" s="8"/>
      <c r="E19" s="8"/>
      <c r="F19" s="8"/>
      <c r="G19" s="8"/>
      <c r="H19" s="8"/>
      <c r="I19" s="8"/>
      <c r="J19" s="49"/>
    </row>
    <row r="20" spans="1:19" ht="17.25" customHeight="1">
      <c r="A20" s="49"/>
      <c r="B20" s="64"/>
      <c r="C20" s="9">
        <v>2025</v>
      </c>
      <c r="D20" s="8"/>
      <c r="E20" s="8"/>
      <c r="F20" s="8"/>
      <c r="G20" s="8"/>
      <c r="H20" s="8"/>
      <c r="I20" s="8"/>
      <c r="J20" s="49"/>
    </row>
    <row r="21" spans="1:19" ht="21" customHeight="1">
      <c r="A21" s="49">
        <v>3</v>
      </c>
      <c r="B21" s="65" t="s">
        <v>24</v>
      </c>
      <c r="C21" s="9">
        <v>2022</v>
      </c>
      <c r="D21" s="8"/>
      <c r="E21" s="8"/>
      <c r="F21" s="8"/>
      <c r="G21" s="8"/>
      <c r="H21" s="8"/>
      <c r="I21" s="8"/>
      <c r="J21" s="49" t="s">
        <v>31</v>
      </c>
    </row>
    <row r="22" spans="1:19" ht="21" customHeight="1">
      <c r="A22" s="49"/>
      <c r="B22" s="65"/>
      <c r="C22" s="9">
        <v>2023</v>
      </c>
      <c r="D22" s="8"/>
      <c r="E22" s="8"/>
      <c r="F22" s="8"/>
      <c r="G22" s="8"/>
      <c r="H22" s="8"/>
      <c r="I22" s="8"/>
      <c r="J22" s="49"/>
    </row>
    <row r="23" spans="1:19" ht="21" customHeight="1">
      <c r="A23" s="49"/>
      <c r="B23" s="65"/>
      <c r="C23" s="9">
        <v>2024</v>
      </c>
      <c r="D23" s="8"/>
      <c r="E23" s="8"/>
      <c r="F23" s="8"/>
      <c r="G23" s="8"/>
      <c r="H23" s="8"/>
      <c r="I23" s="8"/>
      <c r="J23" s="49"/>
    </row>
    <row r="24" spans="1:19" ht="21" customHeight="1">
      <c r="A24" s="49"/>
      <c r="B24" s="65"/>
      <c r="C24" s="9">
        <v>2025</v>
      </c>
      <c r="D24" s="8"/>
      <c r="E24" s="8"/>
      <c r="F24" s="8"/>
      <c r="G24" s="8"/>
      <c r="H24" s="8"/>
      <c r="I24" s="8"/>
      <c r="J24" s="49"/>
    </row>
    <row r="25" spans="1:19" s="2" customFormat="1" ht="12.75">
      <c r="A25" s="53" t="s">
        <v>37</v>
      </c>
      <c r="B25" s="53"/>
      <c r="C25" s="7">
        <v>2022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51"/>
      <c r="Q25" s="18"/>
      <c r="R25" s="18"/>
      <c r="S25" s="18"/>
    </row>
    <row r="26" spans="1:19" s="2" customFormat="1" ht="12.75">
      <c r="A26" s="53"/>
      <c r="B26" s="53"/>
      <c r="C26" s="7">
        <v>2023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51"/>
      <c r="Q26" s="18"/>
      <c r="R26" s="18"/>
      <c r="S26" s="18"/>
    </row>
    <row r="27" spans="1:19" s="2" customFormat="1" ht="12.75">
      <c r="A27" s="53"/>
      <c r="B27" s="53"/>
      <c r="C27" s="7">
        <v>2024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51"/>
      <c r="Q27" s="18"/>
      <c r="R27" s="18"/>
      <c r="S27" s="18"/>
    </row>
    <row r="28" spans="1:19" s="2" customFormat="1" ht="12.75">
      <c r="A28" s="53"/>
      <c r="B28" s="53"/>
      <c r="C28" s="7">
        <v>2025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51"/>
      <c r="Q28" s="18"/>
      <c r="R28" s="18"/>
      <c r="S28" s="18"/>
    </row>
    <row r="29" spans="1:19" s="2" customFormat="1" ht="12.75">
      <c r="A29" s="66" t="s">
        <v>25</v>
      </c>
      <c r="B29" s="66"/>
      <c r="C29" s="66"/>
      <c r="D29" s="66"/>
      <c r="E29" s="66"/>
      <c r="F29" s="66"/>
      <c r="G29" s="66"/>
      <c r="H29" s="66"/>
      <c r="I29" s="66"/>
      <c r="J29" s="66"/>
      <c r="Q29" s="18"/>
      <c r="R29" s="18"/>
      <c r="S29" s="18"/>
    </row>
    <row r="30" spans="1:19" s="2" customFormat="1" ht="15">
      <c r="A30" s="49">
        <v>1</v>
      </c>
      <c r="B30" s="50" t="s">
        <v>26</v>
      </c>
      <c r="C30" s="22">
        <v>2022</v>
      </c>
      <c r="D30" s="36">
        <f t="shared" ref="D30:D33" si="0">E30+F30+G30+H30+I30</f>
        <v>0</v>
      </c>
      <c r="E30" s="36"/>
      <c r="F30" s="36"/>
      <c r="G30" s="37"/>
      <c r="H30" s="36">
        <v>0</v>
      </c>
      <c r="I30" s="8"/>
      <c r="J30" s="51" t="s">
        <v>17</v>
      </c>
      <c r="K30" s="5"/>
      <c r="L30" s="5"/>
      <c r="M30" s="5"/>
      <c r="Q30" s="18"/>
      <c r="R30" s="18"/>
      <c r="S30" s="18"/>
    </row>
    <row r="31" spans="1:19" s="2" customFormat="1" ht="15">
      <c r="A31" s="49"/>
      <c r="B31" s="50"/>
      <c r="C31" s="22">
        <v>2023</v>
      </c>
      <c r="D31" s="36">
        <f t="shared" si="0"/>
        <v>0</v>
      </c>
      <c r="E31" s="36"/>
      <c r="F31" s="36"/>
      <c r="G31" s="37"/>
      <c r="H31" s="36">
        <v>0</v>
      </c>
      <c r="I31" s="8"/>
      <c r="J31" s="51"/>
      <c r="K31" s="5"/>
      <c r="L31" s="5"/>
      <c r="M31" s="5"/>
      <c r="Q31" s="18"/>
      <c r="R31" s="18"/>
      <c r="S31" s="18"/>
    </row>
    <row r="32" spans="1:19" s="2" customFormat="1" ht="15">
      <c r="A32" s="49"/>
      <c r="B32" s="50"/>
      <c r="C32" s="22">
        <v>2024</v>
      </c>
      <c r="D32" s="36">
        <f t="shared" si="0"/>
        <v>0</v>
      </c>
      <c r="E32" s="36"/>
      <c r="F32" s="36"/>
      <c r="G32" s="37"/>
      <c r="H32" s="36">
        <v>0</v>
      </c>
      <c r="I32" s="8"/>
      <c r="J32" s="51"/>
      <c r="K32" s="5"/>
      <c r="L32" s="5"/>
      <c r="M32" s="5"/>
      <c r="Q32" s="18"/>
      <c r="R32" s="18"/>
      <c r="S32" s="18"/>
    </row>
    <row r="33" spans="1:19" s="2" customFormat="1" ht="15">
      <c r="A33" s="49"/>
      <c r="B33" s="50"/>
      <c r="C33" s="22">
        <v>2025</v>
      </c>
      <c r="D33" s="16">
        <f t="shared" si="0"/>
        <v>127.28100000000001</v>
      </c>
      <c r="E33" s="16"/>
      <c r="F33" s="16"/>
      <c r="G33" s="23"/>
      <c r="H33" s="16">
        <v>127.28100000000001</v>
      </c>
      <c r="I33" s="8"/>
      <c r="J33" s="51"/>
      <c r="K33" s="5"/>
      <c r="L33" s="5"/>
      <c r="M33" s="5"/>
      <c r="Q33" s="18"/>
      <c r="R33" s="18"/>
      <c r="S33" s="18"/>
    </row>
    <row r="34" spans="1:19" s="2" customFormat="1" ht="22.5" customHeight="1">
      <c r="A34" s="49">
        <v>2</v>
      </c>
      <c r="B34" s="50" t="s">
        <v>27</v>
      </c>
      <c r="C34" s="22">
        <v>2022</v>
      </c>
      <c r="D34" s="16">
        <f>E34+F34+G34+H34+I34</f>
        <v>35.4</v>
      </c>
      <c r="E34" s="16"/>
      <c r="F34" s="16"/>
      <c r="G34" s="23"/>
      <c r="H34" s="16">
        <v>35.4</v>
      </c>
      <c r="I34" s="8"/>
      <c r="J34" s="51" t="s">
        <v>17</v>
      </c>
      <c r="K34" s="5"/>
      <c r="L34" s="5"/>
      <c r="M34" s="5"/>
      <c r="Q34" s="18"/>
      <c r="R34" s="18"/>
      <c r="S34" s="18"/>
    </row>
    <row r="35" spans="1:19" s="2" customFormat="1" ht="22.5" customHeight="1">
      <c r="A35" s="49"/>
      <c r="B35" s="50"/>
      <c r="C35" s="22">
        <v>2023</v>
      </c>
      <c r="D35" s="16">
        <f t="shared" ref="D35:D37" si="1">E35+F35+G35+H35+I35</f>
        <v>33</v>
      </c>
      <c r="E35" s="16"/>
      <c r="F35" s="16"/>
      <c r="G35" s="23"/>
      <c r="H35" s="16">
        <v>33</v>
      </c>
      <c r="I35" s="8"/>
      <c r="J35" s="51"/>
      <c r="K35" s="5"/>
      <c r="L35" s="5"/>
      <c r="M35" s="5"/>
      <c r="Q35" s="18"/>
      <c r="R35" s="18"/>
      <c r="S35" s="18"/>
    </row>
    <row r="36" spans="1:19" s="2" customFormat="1" ht="22.5" customHeight="1">
      <c r="A36" s="49"/>
      <c r="B36" s="50"/>
      <c r="C36" s="22">
        <v>2024</v>
      </c>
      <c r="D36" s="16">
        <f t="shared" si="1"/>
        <v>32.700000000000003</v>
      </c>
      <c r="E36" s="16"/>
      <c r="F36" s="16"/>
      <c r="G36" s="23"/>
      <c r="H36" s="16">
        <v>32.700000000000003</v>
      </c>
      <c r="I36" s="8"/>
      <c r="J36" s="51"/>
      <c r="K36" s="5"/>
      <c r="L36" s="5"/>
      <c r="M36" s="5"/>
      <c r="Q36" s="18"/>
      <c r="R36" s="18"/>
      <c r="S36" s="18"/>
    </row>
    <row r="37" spans="1:19" s="2" customFormat="1" ht="30" customHeight="1">
      <c r="A37" s="49"/>
      <c r="B37" s="50"/>
      <c r="C37" s="22">
        <v>2025</v>
      </c>
      <c r="D37" s="16">
        <f t="shared" si="1"/>
        <v>0</v>
      </c>
      <c r="E37" s="16"/>
      <c r="F37" s="16"/>
      <c r="G37" s="23"/>
      <c r="H37" s="16">
        <v>0</v>
      </c>
      <c r="I37" s="8"/>
      <c r="J37" s="51"/>
      <c r="K37" s="5"/>
      <c r="L37" s="5"/>
      <c r="M37" s="5"/>
      <c r="Q37" s="18"/>
      <c r="R37" s="18"/>
      <c r="S37" s="18"/>
    </row>
    <row r="38" spans="1:19" s="2" customFormat="1" ht="12.75">
      <c r="A38" s="53" t="s">
        <v>38</v>
      </c>
      <c r="B38" s="53"/>
      <c r="C38" s="7">
        <v>2022</v>
      </c>
      <c r="D38" s="3">
        <f>D30+D34</f>
        <v>35.4</v>
      </c>
      <c r="E38" s="34">
        <f t="shared" ref="E38:I38" si="2">E30+E34</f>
        <v>0</v>
      </c>
      <c r="F38" s="34">
        <f t="shared" si="2"/>
        <v>0</v>
      </c>
      <c r="G38" s="34">
        <f t="shared" si="2"/>
        <v>0</v>
      </c>
      <c r="H38" s="3">
        <f t="shared" si="2"/>
        <v>35.4</v>
      </c>
      <c r="I38" s="34">
        <f t="shared" si="2"/>
        <v>0</v>
      </c>
      <c r="J38" s="51"/>
      <c r="Q38" s="18"/>
      <c r="R38" s="18"/>
      <c r="S38" s="18"/>
    </row>
    <row r="39" spans="1:19" s="2" customFormat="1" ht="12.75">
      <c r="A39" s="53"/>
      <c r="B39" s="53"/>
      <c r="C39" s="7">
        <v>2023</v>
      </c>
      <c r="D39" s="3">
        <f>D31+D35</f>
        <v>33</v>
      </c>
      <c r="E39" s="34">
        <f t="shared" ref="E39:I39" si="3">E31+E35</f>
        <v>0</v>
      </c>
      <c r="F39" s="34">
        <f t="shared" si="3"/>
        <v>0</v>
      </c>
      <c r="G39" s="34">
        <f t="shared" si="3"/>
        <v>0</v>
      </c>
      <c r="H39" s="3">
        <f t="shared" si="3"/>
        <v>33</v>
      </c>
      <c r="I39" s="34">
        <f t="shared" si="3"/>
        <v>0</v>
      </c>
      <c r="J39" s="51"/>
      <c r="Q39" s="18"/>
      <c r="R39" s="18"/>
      <c r="S39" s="18"/>
    </row>
    <row r="40" spans="1:19" s="2" customFormat="1" ht="12.75">
      <c r="A40" s="53"/>
      <c r="B40" s="53"/>
      <c r="C40" s="7">
        <v>2024</v>
      </c>
      <c r="D40" s="3">
        <f>D32+D36</f>
        <v>32.700000000000003</v>
      </c>
      <c r="E40" s="34">
        <f t="shared" ref="E40:I40" si="4">E32+E36</f>
        <v>0</v>
      </c>
      <c r="F40" s="34">
        <f t="shared" si="4"/>
        <v>0</v>
      </c>
      <c r="G40" s="34">
        <f t="shared" si="4"/>
        <v>0</v>
      </c>
      <c r="H40" s="3">
        <f t="shared" si="4"/>
        <v>32.700000000000003</v>
      </c>
      <c r="I40" s="34">
        <f t="shared" si="4"/>
        <v>0</v>
      </c>
      <c r="J40" s="51"/>
      <c r="Q40" s="18"/>
      <c r="R40" s="18"/>
      <c r="S40" s="18"/>
    </row>
    <row r="41" spans="1:19" s="2" customFormat="1" ht="12.75">
      <c r="A41" s="53"/>
      <c r="B41" s="53"/>
      <c r="C41" s="7">
        <v>2025</v>
      </c>
      <c r="D41" s="3">
        <f>D33+D37</f>
        <v>127.28100000000001</v>
      </c>
      <c r="E41" s="34">
        <f t="shared" ref="E41:I41" si="5">E33+E37</f>
        <v>0</v>
      </c>
      <c r="F41" s="34">
        <f t="shared" si="5"/>
        <v>0</v>
      </c>
      <c r="G41" s="34">
        <f t="shared" si="5"/>
        <v>0</v>
      </c>
      <c r="H41" s="3">
        <f t="shared" si="5"/>
        <v>127.28100000000001</v>
      </c>
      <c r="I41" s="34">
        <f t="shared" si="5"/>
        <v>0</v>
      </c>
      <c r="J41" s="51"/>
      <c r="Q41" s="18"/>
      <c r="R41" s="18"/>
      <c r="S41" s="18"/>
    </row>
    <row r="42" spans="1:19" s="2" customFormat="1" ht="12.75">
      <c r="A42" s="66" t="s">
        <v>28</v>
      </c>
      <c r="B42" s="66"/>
      <c r="C42" s="66"/>
      <c r="D42" s="66"/>
      <c r="E42" s="66"/>
      <c r="F42" s="66"/>
      <c r="G42" s="66"/>
      <c r="H42" s="66"/>
      <c r="I42" s="66"/>
      <c r="J42" s="66"/>
      <c r="Q42" s="18"/>
      <c r="R42" s="18"/>
      <c r="S42" s="18"/>
    </row>
    <row r="43" spans="1:19" s="2" customFormat="1" ht="12.75">
      <c r="A43" s="73">
        <v>1</v>
      </c>
      <c r="B43" s="54" t="s">
        <v>44</v>
      </c>
      <c r="C43" s="9">
        <v>2022</v>
      </c>
      <c r="D43" s="39">
        <f>D47+D51</f>
        <v>1048.3200000000002</v>
      </c>
      <c r="E43" s="40">
        <f t="shared" ref="E43:I43" si="6">E47+E51</f>
        <v>0</v>
      </c>
      <c r="F43" s="40">
        <f t="shared" si="6"/>
        <v>0</v>
      </c>
      <c r="G43" s="40">
        <f t="shared" si="6"/>
        <v>0</v>
      </c>
      <c r="H43" s="39">
        <f t="shared" si="6"/>
        <v>1048.3200000000002</v>
      </c>
      <c r="I43" s="40">
        <f t="shared" si="6"/>
        <v>0</v>
      </c>
      <c r="J43" s="76"/>
      <c r="Q43" s="18"/>
      <c r="R43" s="18"/>
      <c r="S43" s="18"/>
    </row>
    <row r="44" spans="1:19" s="2" customFormat="1" ht="12.75">
      <c r="A44" s="74"/>
      <c r="B44" s="55"/>
      <c r="C44" s="9">
        <v>2023</v>
      </c>
      <c r="D44" s="39">
        <f t="shared" ref="D44:I46" si="7">D48+D52</f>
        <v>978.3</v>
      </c>
      <c r="E44" s="40">
        <f t="shared" si="7"/>
        <v>0</v>
      </c>
      <c r="F44" s="40">
        <f t="shared" si="7"/>
        <v>0</v>
      </c>
      <c r="G44" s="40">
        <f t="shared" si="7"/>
        <v>0</v>
      </c>
      <c r="H44" s="39">
        <f t="shared" si="7"/>
        <v>978.3</v>
      </c>
      <c r="I44" s="40">
        <f t="shared" si="7"/>
        <v>0</v>
      </c>
      <c r="J44" s="77"/>
      <c r="Q44" s="18"/>
      <c r="R44" s="18"/>
      <c r="S44" s="18"/>
    </row>
    <row r="45" spans="1:19" s="2" customFormat="1" ht="12.75">
      <c r="A45" s="74"/>
      <c r="B45" s="55"/>
      <c r="C45" s="9">
        <v>2024</v>
      </c>
      <c r="D45" s="39">
        <f t="shared" si="7"/>
        <v>968.7</v>
      </c>
      <c r="E45" s="40">
        <f t="shared" si="7"/>
        <v>0</v>
      </c>
      <c r="F45" s="40">
        <f t="shared" si="7"/>
        <v>0</v>
      </c>
      <c r="G45" s="40">
        <f t="shared" si="7"/>
        <v>0</v>
      </c>
      <c r="H45" s="39">
        <f t="shared" si="7"/>
        <v>968.7</v>
      </c>
      <c r="I45" s="40">
        <f t="shared" si="7"/>
        <v>0</v>
      </c>
      <c r="J45" s="77"/>
      <c r="Q45" s="18"/>
      <c r="R45" s="18"/>
      <c r="S45" s="18"/>
    </row>
    <row r="46" spans="1:19" s="2" customFormat="1" ht="12.75">
      <c r="A46" s="75"/>
      <c r="B46" s="56"/>
      <c r="C46" s="9">
        <v>2025</v>
      </c>
      <c r="D46" s="42">
        <f t="shared" si="7"/>
        <v>0</v>
      </c>
      <c r="E46" s="42">
        <f t="shared" si="7"/>
        <v>0</v>
      </c>
      <c r="F46" s="42">
        <f t="shared" si="7"/>
        <v>0</v>
      </c>
      <c r="G46" s="42">
        <f t="shared" si="7"/>
        <v>0</v>
      </c>
      <c r="H46" s="42">
        <f t="shared" si="7"/>
        <v>0</v>
      </c>
      <c r="I46" s="42">
        <f t="shared" si="7"/>
        <v>0</v>
      </c>
      <c r="J46" s="78"/>
      <c r="Q46" s="18"/>
      <c r="R46" s="18"/>
      <c r="S46" s="18"/>
    </row>
    <row r="47" spans="1:19" s="2" customFormat="1" ht="12.75">
      <c r="A47" s="49" t="s">
        <v>32</v>
      </c>
      <c r="B47" s="65" t="s">
        <v>29</v>
      </c>
      <c r="C47" s="9">
        <v>2022</v>
      </c>
      <c r="D47" s="8">
        <f>E47+F47+G47+H47+I47</f>
        <v>989.32</v>
      </c>
      <c r="E47" s="8"/>
      <c r="F47" s="8"/>
      <c r="G47" s="10"/>
      <c r="H47" s="12">
        <v>989.32</v>
      </c>
      <c r="I47" s="8"/>
      <c r="J47" s="51" t="s">
        <v>17</v>
      </c>
      <c r="Q47" s="18"/>
      <c r="R47" s="18"/>
      <c r="S47" s="18"/>
    </row>
    <row r="48" spans="1:19" s="2" customFormat="1" ht="12.75">
      <c r="A48" s="49"/>
      <c r="B48" s="65"/>
      <c r="C48" s="9">
        <v>2023</v>
      </c>
      <c r="D48" s="16">
        <f t="shared" ref="D48:D50" si="8">E48+F48+G48+H48+I48</f>
        <v>923.19999999999993</v>
      </c>
      <c r="E48" s="16"/>
      <c r="F48" s="16"/>
      <c r="G48" s="23"/>
      <c r="H48" s="24">
        <f>978.3-H52</f>
        <v>923.19999999999993</v>
      </c>
      <c r="I48" s="8"/>
      <c r="J48" s="51"/>
      <c r="Q48" s="18"/>
      <c r="R48" s="18"/>
      <c r="S48" s="18"/>
    </row>
    <row r="49" spans="1:19" s="2" customFormat="1" ht="12.75">
      <c r="A49" s="49"/>
      <c r="B49" s="65"/>
      <c r="C49" s="9">
        <v>2024</v>
      </c>
      <c r="D49" s="16">
        <f t="shared" si="8"/>
        <v>914.2</v>
      </c>
      <c r="E49" s="16"/>
      <c r="F49" s="16"/>
      <c r="G49" s="23"/>
      <c r="H49" s="24">
        <f>968.7-H53</f>
        <v>914.2</v>
      </c>
      <c r="I49" s="8"/>
      <c r="J49" s="51"/>
      <c r="Q49" s="18"/>
      <c r="R49" s="18"/>
      <c r="S49" s="18"/>
    </row>
    <row r="50" spans="1:19" s="2" customFormat="1" ht="12.75">
      <c r="A50" s="49"/>
      <c r="B50" s="65"/>
      <c r="C50" s="9">
        <v>2025</v>
      </c>
      <c r="D50" s="16">
        <f t="shared" si="8"/>
        <v>0</v>
      </c>
      <c r="E50" s="16"/>
      <c r="F50" s="16"/>
      <c r="G50" s="23"/>
      <c r="H50" s="24">
        <v>0</v>
      </c>
      <c r="I50" s="8"/>
      <c r="J50" s="51"/>
      <c r="Q50" s="18"/>
      <c r="R50" s="18"/>
      <c r="S50" s="18"/>
    </row>
    <row r="51" spans="1:19" s="2" customFormat="1" ht="12.75">
      <c r="A51" s="49" t="s">
        <v>33</v>
      </c>
      <c r="B51" s="65" t="s">
        <v>30</v>
      </c>
      <c r="C51" s="9">
        <v>2022</v>
      </c>
      <c r="D51" s="16">
        <f>E51+F51+G51+H51</f>
        <v>59</v>
      </c>
      <c r="E51" s="16"/>
      <c r="F51" s="16"/>
      <c r="G51" s="23"/>
      <c r="H51" s="24">
        <v>59</v>
      </c>
      <c r="I51" s="8"/>
      <c r="J51" s="51" t="s">
        <v>17</v>
      </c>
      <c r="Q51" s="18"/>
      <c r="R51" s="18"/>
      <c r="S51" s="18"/>
    </row>
    <row r="52" spans="1:19" s="2" customFormat="1" ht="12.75">
      <c r="A52" s="49"/>
      <c r="B52" s="65"/>
      <c r="C52" s="9">
        <v>2023</v>
      </c>
      <c r="D52" s="16">
        <f t="shared" ref="D52:D54" si="9">E52+F52+G52+H52</f>
        <v>55.1</v>
      </c>
      <c r="E52" s="16"/>
      <c r="F52" s="16"/>
      <c r="G52" s="23"/>
      <c r="H52" s="24">
        <v>55.1</v>
      </c>
      <c r="I52" s="8"/>
      <c r="J52" s="51"/>
      <c r="Q52" s="18"/>
      <c r="R52" s="18"/>
      <c r="S52" s="18"/>
    </row>
    <row r="53" spans="1:19" s="2" customFormat="1" ht="12.75">
      <c r="A53" s="49"/>
      <c r="B53" s="65"/>
      <c r="C53" s="9">
        <v>2024</v>
      </c>
      <c r="D53" s="16">
        <f t="shared" si="9"/>
        <v>54.5</v>
      </c>
      <c r="E53" s="16"/>
      <c r="F53" s="16"/>
      <c r="G53" s="23"/>
      <c r="H53" s="24">
        <v>54.5</v>
      </c>
      <c r="I53" s="8"/>
      <c r="J53" s="51"/>
      <c r="Q53" s="18"/>
      <c r="R53" s="18"/>
      <c r="S53" s="18"/>
    </row>
    <row r="54" spans="1:19" s="2" customFormat="1" ht="12.75">
      <c r="A54" s="49"/>
      <c r="B54" s="65"/>
      <c r="C54" s="9">
        <v>2025</v>
      </c>
      <c r="D54" s="8">
        <f t="shared" si="9"/>
        <v>0</v>
      </c>
      <c r="E54" s="8"/>
      <c r="F54" s="8"/>
      <c r="G54" s="10"/>
      <c r="H54" s="12">
        <v>0</v>
      </c>
      <c r="I54" s="8"/>
      <c r="J54" s="51"/>
      <c r="Q54" s="18"/>
      <c r="R54" s="18"/>
      <c r="S54" s="18"/>
    </row>
    <row r="55" spans="1:19" s="2" customFormat="1" ht="12.75">
      <c r="A55" s="53" t="s">
        <v>39</v>
      </c>
      <c r="B55" s="53"/>
      <c r="C55" s="7">
        <v>2022</v>
      </c>
      <c r="D55" s="3">
        <f>D47+D51</f>
        <v>1048.3200000000002</v>
      </c>
      <c r="E55" s="34">
        <f t="shared" ref="E55:I55" si="10">E47+E51</f>
        <v>0</v>
      </c>
      <c r="F55" s="34">
        <f t="shared" si="10"/>
        <v>0</v>
      </c>
      <c r="G55" s="34">
        <f t="shared" si="10"/>
        <v>0</v>
      </c>
      <c r="H55" s="3">
        <f t="shared" si="10"/>
        <v>1048.3200000000002</v>
      </c>
      <c r="I55" s="34">
        <f t="shared" si="10"/>
        <v>0</v>
      </c>
      <c r="J55" s="51"/>
      <c r="Q55" s="18"/>
      <c r="R55" s="18"/>
      <c r="S55" s="18"/>
    </row>
    <row r="56" spans="1:19" s="2" customFormat="1" ht="12.75">
      <c r="A56" s="53"/>
      <c r="B56" s="53"/>
      <c r="C56" s="7">
        <v>2023</v>
      </c>
      <c r="D56" s="3">
        <f>D48+D52</f>
        <v>978.3</v>
      </c>
      <c r="E56" s="34">
        <f t="shared" ref="E56:I56" si="11">E48+E52</f>
        <v>0</v>
      </c>
      <c r="F56" s="34">
        <f t="shared" si="11"/>
        <v>0</v>
      </c>
      <c r="G56" s="34">
        <f t="shared" si="11"/>
        <v>0</v>
      </c>
      <c r="H56" s="3">
        <f t="shared" si="11"/>
        <v>978.3</v>
      </c>
      <c r="I56" s="34">
        <f t="shared" si="11"/>
        <v>0</v>
      </c>
      <c r="J56" s="51"/>
      <c r="Q56" s="18"/>
      <c r="R56" s="18"/>
      <c r="S56" s="18"/>
    </row>
    <row r="57" spans="1:19" s="2" customFormat="1" ht="12.75">
      <c r="A57" s="53"/>
      <c r="B57" s="53"/>
      <c r="C57" s="7">
        <v>2024</v>
      </c>
      <c r="D57" s="3">
        <f t="shared" ref="D57:I58" si="12">D49+D53</f>
        <v>968.7</v>
      </c>
      <c r="E57" s="34">
        <f t="shared" si="12"/>
        <v>0</v>
      </c>
      <c r="F57" s="34">
        <f t="shared" si="12"/>
        <v>0</v>
      </c>
      <c r="G57" s="34">
        <f t="shared" si="12"/>
        <v>0</v>
      </c>
      <c r="H57" s="3">
        <f t="shared" si="12"/>
        <v>968.7</v>
      </c>
      <c r="I57" s="34">
        <f t="shared" si="12"/>
        <v>0</v>
      </c>
      <c r="J57" s="51"/>
      <c r="Q57" s="18"/>
      <c r="R57" s="18"/>
      <c r="S57" s="18"/>
    </row>
    <row r="58" spans="1:19" s="2" customFormat="1" ht="12.75">
      <c r="A58" s="53"/>
      <c r="B58" s="53"/>
      <c r="C58" s="7">
        <v>2025</v>
      </c>
      <c r="D58" s="38">
        <f t="shared" si="12"/>
        <v>0</v>
      </c>
      <c r="E58" s="38">
        <f t="shared" si="12"/>
        <v>0</v>
      </c>
      <c r="F58" s="38">
        <f t="shared" si="12"/>
        <v>0</v>
      </c>
      <c r="G58" s="38">
        <f t="shared" si="12"/>
        <v>0</v>
      </c>
      <c r="H58" s="38">
        <f t="shared" si="12"/>
        <v>0</v>
      </c>
      <c r="I58" s="34">
        <f t="shared" si="12"/>
        <v>0</v>
      </c>
      <c r="J58" s="51"/>
      <c r="Q58" s="18"/>
      <c r="R58" s="18"/>
      <c r="S58" s="18"/>
    </row>
    <row r="59" spans="1:19" s="2" customFormat="1" ht="15.75">
      <c r="A59" s="72" t="s">
        <v>14</v>
      </c>
      <c r="B59" s="72"/>
      <c r="C59" s="72"/>
      <c r="D59" s="72"/>
      <c r="E59" s="72"/>
      <c r="F59" s="72"/>
      <c r="G59" s="72"/>
      <c r="H59" s="72"/>
      <c r="I59" s="72"/>
      <c r="J59" s="72"/>
      <c r="K59" s="5"/>
      <c r="L59" s="5"/>
      <c r="M59" s="5"/>
      <c r="Q59" s="18"/>
      <c r="R59" s="18"/>
      <c r="S59" s="18"/>
    </row>
    <row r="60" spans="1:19" ht="15">
      <c r="A60" s="70" t="s">
        <v>45</v>
      </c>
      <c r="B60" s="70"/>
      <c r="C60" s="70"/>
      <c r="D60" s="70"/>
      <c r="E60" s="70"/>
      <c r="F60" s="70"/>
      <c r="G60" s="70"/>
      <c r="H60" s="70"/>
      <c r="I60" s="70"/>
      <c r="J60" s="70"/>
    </row>
    <row r="61" spans="1:19" ht="15">
      <c r="A61" s="49">
        <v>1</v>
      </c>
      <c r="B61" s="50" t="s">
        <v>16</v>
      </c>
      <c r="C61" s="13">
        <v>2022</v>
      </c>
      <c r="D61" s="3">
        <f>F61+H61</f>
        <v>10742.85714</v>
      </c>
      <c r="E61" s="3"/>
      <c r="F61" s="3">
        <f>F65+F69+F73</f>
        <v>9776</v>
      </c>
      <c r="G61" s="3">
        <f t="shared" ref="G61:H61" si="13">G65+G69+G73</f>
        <v>0</v>
      </c>
      <c r="H61" s="3">
        <f t="shared" si="13"/>
        <v>966.85713999999996</v>
      </c>
      <c r="I61" s="3"/>
      <c r="J61" s="49" t="s">
        <v>17</v>
      </c>
    </row>
    <row r="62" spans="1:19" ht="15">
      <c r="A62" s="49"/>
      <c r="B62" s="50"/>
      <c r="C62" s="13">
        <v>2023</v>
      </c>
      <c r="D62" s="3">
        <f t="shared" ref="D62:D64" si="14">F62+H62</f>
        <v>10864.5</v>
      </c>
      <c r="E62" s="3"/>
      <c r="F62" s="3">
        <f>F66+F70+F74</f>
        <v>9778</v>
      </c>
      <c r="G62" s="15"/>
      <c r="H62" s="3">
        <f>H66+H70+H74</f>
        <v>1086.5</v>
      </c>
      <c r="I62" s="3"/>
      <c r="J62" s="49"/>
    </row>
    <row r="63" spans="1:19" ht="15">
      <c r="A63" s="49"/>
      <c r="B63" s="50"/>
      <c r="C63" s="13">
        <v>2024</v>
      </c>
      <c r="D63" s="3">
        <f t="shared" si="14"/>
        <v>10624.8</v>
      </c>
      <c r="E63" s="3"/>
      <c r="F63" s="3">
        <f t="shared" ref="F63:F64" si="15">F67+F71+F75</f>
        <v>9456</v>
      </c>
      <c r="G63" s="15"/>
      <c r="H63" s="3">
        <f t="shared" ref="H63" si="16">H67+H71+H75</f>
        <v>1168.8</v>
      </c>
      <c r="I63" s="3"/>
      <c r="J63" s="49"/>
      <c r="N63" s="20">
        <v>9778</v>
      </c>
      <c r="O63" s="20"/>
      <c r="P63" s="21">
        <f ca="1">SUM(P63:P67)</f>
        <v>1086.5</v>
      </c>
      <c r="Q63" s="20"/>
      <c r="R63" s="20">
        <v>9456</v>
      </c>
      <c r="S63" s="20">
        <v>1168.8</v>
      </c>
    </row>
    <row r="64" spans="1:19" ht="15">
      <c r="A64" s="49"/>
      <c r="B64" s="50"/>
      <c r="C64" s="13">
        <v>2025</v>
      </c>
      <c r="D64" s="3">
        <f t="shared" si="14"/>
        <v>771.28800000000001</v>
      </c>
      <c r="E64" s="3"/>
      <c r="F64" s="34">
        <f t="shared" si="15"/>
        <v>0</v>
      </c>
      <c r="G64" s="15"/>
      <c r="H64" s="3">
        <f t="shared" ref="H64" si="17">H68+H72+H76</f>
        <v>771.28800000000001</v>
      </c>
      <c r="I64" s="3"/>
      <c r="J64" s="49"/>
      <c r="N64" s="17"/>
      <c r="O64" s="17"/>
      <c r="P64" s="17"/>
    </row>
    <row r="65" spans="1:20" s="2" customFormat="1" ht="15">
      <c r="A65" s="49" t="s">
        <v>32</v>
      </c>
      <c r="B65" s="50" t="s">
        <v>18</v>
      </c>
      <c r="C65" s="22">
        <v>2022</v>
      </c>
      <c r="D65" s="16">
        <f>F65+G65+H65</f>
        <v>4371.1166999999996</v>
      </c>
      <c r="E65" s="16"/>
      <c r="F65" s="16">
        <v>3977.7161999999998</v>
      </c>
      <c r="G65" s="23"/>
      <c r="H65" s="16">
        <v>393.40050000000002</v>
      </c>
      <c r="I65" s="8"/>
      <c r="J65" s="49" t="s">
        <v>17</v>
      </c>
      <c r="K65" s="5"/>
      <c r="L65" s="5"/>
      <c r="M65" s="5"/>
      <c r="N65" s="8">
        <v>3986.0100900000002</v>
      </c>
      <c r="O65" s="18">
        <f>N65/N63*100</f>
        <v>40.765085804868072</v>
      </c>
      <c r="P65" s="8">
        <v>442.94556</v>
      </c>
      <c r="Q65" s="18">
        <f ca="1">P65/P63*100</f>
        <v>40.765085804868072</v>
      </c>
      <c r="R65" s="18">
        <f>R63*O65/100</f>
        <v>3854.7465137083245</v>
      </c>
      <c r="S65" s="18">
        <f>R65/R63*100</f>
        <v>40.765085804868065</v>
      </c>
      <c r="T65" s="2">
        <f>S63*S65/100</f>
        <v>476.46232288729794</v>
      </c>
    </row>
    <row r="66" spans="1:20" s="2" customFormat="1" ht="15">
      <c r="A66" s="49"/>
      <c r="B66" s="71"/>
      <c r="C66" s="22">
        <v>2023</v>
      </c>
      <c r="D66" s="16">
        <f>F66+G66+H66</f>
        <v>4428.9556499999999</v>
      </c>
      <c r="E66" s="16"/>
      <c r="F66" s="16">
        <v>3986.0100900000002</v>
      </c>
      <c r="G66" s="23"/>
      <c r="H66" s="16">
        <v>442.94556</v>
      </c>
      <c r="I66" s="8"/>
      <c r="J66" s="49"/>
      <c r="K66" s="5"/>
      <c r="L66" s="5"/>
      <c r="M66" s="5"/>
      <c r="N66" s="8">
        <v>3923.6060699999998</v>
      </c>
      <c r="O66" s="18">
        <f>N66/N63*100</f>
        <v>40.126877377786869</v>
      </c>
      <c r="P66" s="8">
        <v>435.95623000000001</v>
      </c>
      <c r="Q66" s="18">
        <f ca="1">P66/P63*100</f>
        <v>40.126877377786869</v>
      </c>
      <c r="R66" s="18">
        <f>R63*O66/100</f>
        <v>3794.3975248435263</v>
      </c>
      <c r="S66" s="18">
        <f>R66/R63*100</f>
        <v>40.126877377786869</v>
      </c>
      <c r="T66" s="2">
        <f>S63*S66/100</f>
        <v>469.00294279157293</v>
      </c>
    </row>
    <row r="67" spans="1:20" s="2" customFormat="1" ht="15">
      <c r="A67" s="49"/>
      <c r="B67" s="71"/>
      <c r="C67" s="22">
        <v>2024</v>
      </c>
      <c r="D67" s="16">
        <f t="shared" ref="D67:D76" si="18">F67+G67+H67</f>
        <v>4331.2088365956224</v>
      </c>
      <c r="E67" s="16"/>
      <c r="F67" s="16">
        <v>3854.7465137083245</v>
      </c>
      <c r="G67" s="23"/>
      <c r="H67" s="16">
        <v>476.46232288729794</v>
      </c>
      <c r="I67" s="8"/>
      <c r="J67" s="49"/>
      <c r="K67" s="5"/>
      <c r="L67" s="5"/>
      <c r="M67" s="5"/>
      <c r="N67" s="8">
        <v>1868.38384</v>
      </c>
      <c r="O67" s="18">
        <f>N67/N63*100</f>
        <v>19.108036817345059</v>
      </c>
      <c r="P67" s="8">
        <v>207.59820999999999</v>
      </c>
      <c r="Q67" s="18">
        <f ca="1">P67/P63*100</f>
        <v>19.108036817345059</v>
      </c>
      <c r="R67" s="18">
        <f>R63*O67/100</f>
        <v>1806.8559614481489</v>
      </c>
      <c r="S67" s="18">
        <f>R67/R63*100</f>
        <v>19.108036817345063</v>
      </c>
      <c r="T67" s="2">
        <f>S63*S67/100</f>
        <v>223.33473432112908</v>
      </c>
    </row>
    <row r="68" spans="1:20" s="2" customFormat="1" ht="15">
      <c r="A68" s="49"/>
      <c r="B68" s="71"/>
      <c r="C68" s="22">
        <v>2025</v>
      </c>
      <c r="D68" s="16">
        <f t="shared" si="18"/>
        <v>771.28800000000001</v>
      </c>
      <c r="E68" s="16"/>
      <c r="F68" s="16">
        <v>0</v>
      </c>
      <c r="G68" s="23"/>
      <c r="H68" s="16">
        <v>771.28800000000001</v>
      </c>
      <c r="I68" s="8"/>
      <c r="J68" s="49"/>
      <c r="K68" s="5"/>
      <c r="L68" s="5"/>
      <c r="M68" s="5"/>
      <c r="Q68" s="18"/>
      <c r="R68" s="18"/>
      <c r="S68" s="18"/>
    </row>
    <row r="69" spans="1:20" s="2" customFormat="1" ht="15">
      <c r="A69" s="49" t="s">
        <v>33</v>
      </c>
      <c r="B69" s="50" t="s">
        <v>19</v>
      </c>
      <c r="C69" s="22">
        <v>2022</v>
      </c>
      <c r="D69" s="16">
        <f t="shared" si="18"/>
        <v>4316.3402999999998</v>
      </c>
      <c r="E69" s="16"/>
      <c r="F69" s="16">
        <v>3927.86967</v>
      </c>
      <c r="G69" s="16"/>
      <c r="H69" s="16">
        <v>388.47063000000003</v>
      </c>
      <c r="I69" s="8"/>
      <c r="J69" s="49" t="s">
        <v>17</v>
      </c>
      <c r="K69" s="5"/>
      <c r="L69" s="5"/>
      <c r="M69" s="5"/>
      <c r="N69" s="2" t="s">
        <v>35</v>
      </c>
      <c r="P69" s="2" t="s">
        <v>36</v>
      </c>
      <c r="Q69" s="18"/>
      <c r="R69" s="18"/>
      <c r="S69" s="18"/>
    </row>
    <row r="70" spans="1:20" s="2" customFormat="1" ht="15">
      <c r="A70" s="49"/>
      <c r="B70" s="50"/>
      <c r="C70" s="22">
        <v>2023</v>
      </c>
      <c r="D70" s="16">
        <f t="shared" si="18"/>
        <v>4359.5622999999996</v>
      </c>
      <c r="E70" s="16"/>
      <c r="F70" s="16">
        <v>3923.6060699999998</v>
      </c>
      <c r="G70" s="16"/>
      <c r="H70" s="16">
        <v>435.95623000000001</v>
      </c>
      <c r="I70" s="8"/>
      <c r="J70" s="49"/>
      <c r="K70" s="5"/>
      <c r="L70" s="5"/>
      <c r="M70" s="5"/>
      <c r="Q70" s="18"/>
      <c r="R70" s="18"/>
      <c r="S70" s="18"/>
    </row>
    <row r="71" spans="1:20" s="2" customFormat="1" ht="15">
      <c r="A71" s="49"/>
      <c r="B71" s="50"/>
      <c r="C71" s="22">
        <v>2024</v>
      </c>
      <c r="D71" s="16">
        <f t="shared" si="18"/>
        <v>4263.4004676350996</v>
      </c>
      <c r="E71" s="16"/>
      <c r="F71" s="16">
        <v>3794.3975248435263</v>
      </c>
      <c r="G71" s="16"/>
      <c r="H71" s="16">
        <v>469.00294279157293</v>
      </c>
      <c r="I71" s="8"/>
      <c r="J71" s="49"/>
      <c r="K71" s="5"/>
      <c r="L71" s="5"/>
      <c r="M71" s="5"/>
      <c r="Q71" s="18"/>
      <c r="R71" s="18"/>
      <c r="S71" s="18"/>
    </row>
    <row r="72" spans="1:20" s="2" customFormat="1" ht="15">
      <c r="A72" s="49"/>
      <c r="B72" s="50"/>
      <c r="C72" s="22">
        <v>2025</v>
      </c>
      <c r="D72" s="36">
        <f t="shared" ref="D72" si="19">F72+G72+H72</f>
        <v>0</v>
      </c>
      <c r="E72" s="36"/>
      <c r="F72" s="36">
        <v>0</v>
      </c>
      <c r="G72" s="37"/>
      <c r="H72" s="36">
        <v>0</v>
      </c>
      <c r="I72" s="8"/>
      <c r="J72" s="49"/>
      <c r="K72" s="5"/>
      <c r="L72" s="5"/>
      <c r="M72" s="5"/>
      <c r="Q72" s="18"/>
      <c r="R72" s="18"/>
      <c r="S72" s="18"/>
    </row>
    <row r="73" spans="1:20" s="2" customFormat="1" ht="15">
      <c r="A73" s="49" t="s">
        <v>34</v>
      </c>
      <c r="B73" s="50" t="s">
        <v>20</v>
      </c>
      <c r="C73" s="22">
        <v>2022</v>
      </c>
      <c r="D73" s="16">
        <f t="shared" si="18"/>
        <v>2055.4001399999997</v>
      </c>
      <c r="E73" s="16"/>
      <c r="F73" s="16">
        <v>1870.4141299999999</v>
      </c>
      <c r="G73" s="23"/>
      <c r="H73" s="16">
        <v>184.98600999999999</v>
      </c>
      <c r="I73" s="8"/>
      <c r="J73" s="49" t="s">
        <v>17</v>
      </c>
      <c r="K73" s="5"/>
      <c r="L73" s="5"/>
      <c r="M73" s="5"/>
      <c r="Q73" s="18"/>
      <c r="R73" s="18"/>
      <c r="S73" s="18"/>
    </row>
    <row r="74" spans="1:20" s="2" customFormat="1" ht="15">
      <c r="A74" s="49"/>
      <c r="B74" s="50"/>
      <c r="C74" s="22">
        <v>2023</v>
      </c>
      <c r="D74" s="16">
        <f t="shared" si="18"/>
        <v>2075.9820500000001</v>
      </c>
      <c r="E74" s="16"/>
      <c r="F74" s="16">
        <v>1868.38384</v>
      </c>
      <c r="G74" s="23"/>
      <c r="H74" s="16">
        <v>207.59820999999999</v>
      </c>
      <c r="I74" s="8"/>
      <c r="J74" s="49"/>
      <c r="K74" s="5"/>
      <c r="L74" s="5"/>
      <c r="M74" s="5"/>
      <c r="Q74" s="18"/>
      <c r="R74" s="18"/>
      <c r="S74" s="18"/>
    </row>
    <row r="75" spans="1:20" s="2" customFormat="1" ht="15">
      <c r="A75" s="49"/>
      <c r="B75" s="50"/>
      <c r="C75" s="22">
        <v>2024</v>
      </c>
      <c r="D75" s="16">
        <f t="shared" si="18"/>
        <v>2030.1906957692781</v>
      </c>
      <c r="E75" s="16"/>
      <c r="F75" s="16">
        <v>1806.8559614481489</v>
      </c>
      <c r="G75" s="23"/>
      <c r="H75" s="25">
        <v>223.33473432112908</v>
      </c>
      <c r="I75" s="8"/>
      <c r="J75" s="49"/>
      <c r="K75" s="5"/>
      <c r="L75" s="5"/>
      <c r="M75" s="5"/>
      <c r="Q75" s="18"/>
      <c r="R75" s="18"/>
      <c r="S75" s="18"/>
    </row>
    <row r="76" spans="1:20" s="2" customFormat="1" ht="15">
      <c r="A76" s="49"/>
      <c r="B76" s="50"/>
      <c r="C76" s="22">
        <v>2025</v>
      </c>
      <c r="D76" s="36">
        <f t="shared" si="18"/>
        <v>0</v>
      </c>
      <c r="E76" s="36"/>
      <c r="F76" s="36">
        <v>0</v>
      </c>
      <c r="G76" s="37"/>
      <c r="H76" s="36">
        <v>0</v>
      </c>
      <c r="I76" s="8"/>
      <c r="J76" s="49"/>
      <c r="K76" s="5"/>
      <c r="L76" s="5"/>
      <c r="M76" s="5"/>
      <c r="Q76" s="18"/>
      <c r="R76" s="18"/>
      <c r="S76" s="18"/>
    </row>
    <row r="77" spans="1:20" s="2" customFormat="1" ht="12.75">
      <c r="A77" s="53" t="s">
        <v>43</v>
      </c>
      <c r="B77" s="53"/>
      <c r="C77" s="26">
        <v>2022</v>
      </c>
      <c r="D77" s="27">
        <f>D65+D69+D73</f>
        <v>10742.857139999998</v>
      </c>
      <c r="E77" s="35">
        <f t="shared" ref="E77:H77" si="20">E65+E69+E73</f>
        <v>0</v>
      </c>
      <c r="F77" s="27">
        <f t="shared" si="20"/>
        <v>9776</v>
      </c>
      <c r="G77" s="35">
        <f t="shared" si="20"/>
        <v>0</v>
      </c>
      <c r="H77" s="27">
        <f t="shared" si="20"/>
        <v>966.85713999999996</v>
      </c>
      <c r="I77" s="35">
        <f t="shared" ref="I77" si="21">I65+I69+I73</f>
        <v>0</v>
      </c>
      <c r="J77" s="51"/>
      <c r="Q77" s="18"/>
      <c r="R77" s="18"/>
      <c r="S77" s="18"/>
    </row>
    <row r="78" spans="1:20" s="2" customFormat="1" ht="12.75">
      <c r="A78" s="53"/>
      <c r="B78" s="53"/>
      <c r="C78" s="26">
        <v>2023</v>
      </c>
      <c r="D78" s="27">
        <f>D66+D70+D74</f>
        <v>10864.5</v>
      </c>
      <c r="E78" s="35">
        <f t="shared" ref="D78:H80" si="22">E66+E70+E74</f>
        <v>0</v>
      </c>
      <c r="F78" s="27">
        <f t="shared" si="22"/>
        <v>9778</v>
      </c>
      <c r="G78" s="35">
        <f t="shared" si="22"/>
        <v>0</v>
      </c>
      <c r="H78" s="27">
        <f t="shared" si="22"/>
        <v>1086.5</v>
      </c>
      <c r="I78" s="35">
        <f t="shared" ref="I78" si="23">I66+I70+I74</f>
        <v>0</v>
      </c>
      <c r="J78" s="51"/>
      <c r="Q78" s="18"/>
      <c r="R78" s="18"/>
      <c r="S78" s="18"/>
    </row>
    <row r="79" spans="1:20" s="2" customFormat="1" ht="12.75">
      <c r="A79" s="53"/>
      <c r="B79" s="53"/>
      <c r="C79" s="26">
        <v>2024</v>
      </c>
      <c r="D79" s="27">
        <f>D67+D71+D75</f>
        <v>10624.8</v>
      </c>
      <c r="E79" s="35">
        <f t="shared" ref="E79:H79" si="24">E67+E71+E75</f>
        <v>0</v>
      </c>
      <c r="F79" s="27">
        <f t="shared" si="24"/>
        <v>9456</v>
      </c>
      <c r="G79" s="35">
        <f t="shared" si="24"/>
        <v>0</v>
      </c>
      <c r="H79" s="27">
        <f t="shared" si="24"/>
        <v>1168.8</v>
      </c>
      <c r="I79" s="35">
        <f t="shared" ref="I79" si="25">I67+I71+I75</f>
        <v>0</v>
      </c>
      <c r="J79" s="51"/>
      <c r="Q79" s="18"/>
      <c r="R79" s="18"/>
      <c r="S79" s="18"/>
    </row>
    <row r="80" spans="1:20" s="2" customFormat="1" ht="12.75">
      <c r="A80" s="53"/>
      <c r="B80" s="53"/>
      <c r="C80" s="7">
        <v>2025</v>
      </c>
      <c r="D80" s="3">
        <f t="shared" si="22"/>
        <v>771.28800000000001</v>
      </c>
      <c r="E80" s="34">
        <f t="shared" si="22"/>
        <v>0</v>
      </c>
      <c r="F80" s="34">
        <f t="shared" si="22"/>
        <v>0</v>
      </c>
      <c r="G80" s="34">
        <f t="shared" si="22"/>
        <v>0</v>
      </c>
      <c r="H80" s="3">
        <f t="shared" si="22"/>
        <v>771.28800000000001</v>
      </c>
      <c r="I80" s="34">
        <f t="shared" ref="I80" si="26">I68+I72+I76</f>
        <v>0</v>
      </c>
      <c r="J80" s="51"/>
      <c r="Q80" s="18"/>
      <c r="R80" s="18"/>
      <c r="S80" s="18"/>
    </row>
    <row r="81" spans="1:19" s="2" customFormat="1" ht="15">
      <c r="A81" s="43" t="s">
        <v>12</v>
      </c>
      <c r="B81" s="44"/>
      <c r="C81" s="7">
        <v>2022</v>
      </c>
      <c r="D81" s="3">
        <f>D25+D38+D55+D61</f>
        <v>11826.577140000001</v>
      </c>
      <c r="E81" s="34">
        <f t="shared" ref="E81:I81" si="27">E25+E38+E55+E61</f>
        <v>0</v>
      </c>
      <c r="F81" s="3">
        <f t="shared" si="27"/>
        <v>9776</v>
      </c>
      <c r="G81" s="34">
        <f t="shared" si="27"/>
        <v>0</v>
      </c>
      <c r="H81" s="3">
        <f t="shared" si="27"/>
        <v>2050.5771400000003</v>
      </c>
      <c r="I81" s="34">
        <f t="shared" si="27"/>
        <v>0</v>
      </c>
      <c r="J81" s="52"/>
      <c r="K81" s="5"/>
      <c r="L81" s="5"/>
      <c r="M81" s="5"/>
      <c r="Q81" s="18"/>
      <c r="R81" s="18"/>
      <c r="S81" s="18"/>
    </row>
    <row r="82" spans="1:19" s="2" customFormat="1" ht="15">
      <c r="A82" s="45"/>
      <c r="B82" s="46"/>
      <c r="C82" s="7">
        <v>2023</v>
      </c>
      <c r="D82" s="3">
        <f>D26+D39+D56+D62</f>
        <v>11875.8</v>
      </c>
      <c r="E82" s="34">
        <f t="shared" ref="E82:I84" si="28">E26+E39+E56+E62</f>
        <v>0</v>
      </c>
      <c r="F82" s="3">
        <f t="shared" si="28"/>
        <v>9778</v>
      </c>
      <c r="G82" s="34">
        <f t="shared" si="28"/>
        <v>0</v>
      </c>
      <c r="H82" s="3">
        <f t="shared" si="28"/>
        <v>2097.8000000000002</v>
      </c>
      <c r="I82" s="34">
        <f t="shared" si="28"/>
        <v>0</v>
      </c>
      <c r="J82" s="52"/>
      <c r="K82" s="5"/>
      <c r="L82" s="5"/>
      <c r="M82" s="5"/>
      <c r="Q82" s="18"/>
      <c r="R82" s="18"/>
      <c r="S82" s="18"/>
    </row>
    <row r="83" spans="1:19" s="4" customFormat="1" ht="15">
      <c r="A83" s="45"/>
      <c r="B83" s="46"/>
      <c r="C83" s="7">
        <v>2024</v>
      </c>
      <c r="D83" s="3">
        <f>D27+D40+D57+D63</f>
        <v>11626.199999999999</v>
      </c>
      <c r="E83" s="34">
        <f t="shared" si="28"/>
        <v>0</v>
      </c>
      <c r="F83" s="3">
        <f t="shared" si="28"/>
        <v>9456</v>
      </c>
      <c r="G83" s="34">
        <f t="shared" si="28"/>
        <v>0</v>
      </c>
      <c r="H83" s="3">
        <f t="shared" si="28"/>
        <v>2170.1999999999998</v>
      </c>
      <c r="I83" s="34">
        <f t="shared" si="28"/>
        <v>0</v>
      </c>
      <c r="J83" s="52"/>
      <c r="Q83" s="19"/>
      <c r="R83" s="19"/>
      <c r="S83" s="19"/>
    </row>
    <row r="84" spans="1:19" s="4" customFormat="1" ht="15">
      <c r="A84" s="47"/>
      <c r="B84" s="48"/>
      <c r="C84" s="7">
        <v>2025</v>
      </c>
      <c r="D84" s="3">
        <f>D28+D41+D58+D64</f>
        <v>898.56899999999996</v>
      </c>
      <c r="E84" s="34">
        <f t="shared" si="28"/>
        <v>0</v>
      </c>
      <c r="F84" s="34">
        <f t="shared" si="28"/>
        <v>0</v>
      </c>
      <c r="G84" s="34">
        <f t="shared" si="28"/>
        <v>0</v>
      </c>
      <c r="H84" s="3">
        <f t="shared" si="28"/>
        <v>898.56899999999996</v>
      </c>
      <c r="I84" s="34">
        <f t="shared" si="28"/>
        <v>0</v>
      </c>
      <c r="J84" s="52"/>
      <c r="Q84" s="19"/>
      <c r="R84" s="19"/>
      <c r="S84" s="19"/>
    </row>
  </sheetData>
  <mergeCells count="62">
    <mergeCell ref="A30:A33"/>
    <mergeCell ref="A51:A54"/>
    <mergeCell ref="B51:B54"/>
    <mergeCell ref="J34:J37"/>
    <mergeCell ref="A73:A76"/>
    <mergeCell ref="J73:J76"/>
    <mergeCell ref="B65:B68"/>
    <mergeCell ref="A38:B41"/>
    <mergeCell ref="J38:J41"/>
    <mergeCell ref="A59:J59"/>
    <mergeCell ref="A60:J60"/>
    <mergeCell ref="A42:J42"/>
    <mergeCell ref="A43:A46"/>
    <mergeCell ref="J43:J46"/>
    <mergeCell ref="A47:A50"/>
    <mergeCell ref="B47:B50"/>
    <mergeCell ref="A7:A9"/>
    <mergeCell ref="A13:A16"/>
    <mergeCell ref="A25:B28"/>
    <mergeCell ref="B30:B33"/>
    <mergeCell ref="A11:J11"/>
    <mergeCell ref="B17:B20"/>
    <mergeCell ref="A17:A20"/>
    <mergeCell ref="B21:B24"/>
    <mergeCell ref="A21:A24"/>
    <mergeCell ref="A29:J29"/>
    <mergeCell ref="B13:B16"/>
    <mergeCell ref="J13:J16"/>
    <mergeCell ref="J30:J33"/>
    <mergeCell ref="A12:J12"/>
    <mergeCell ref="J17:J20"/>
    <mergeCell ref="J21:J24"/>
    <mergeCell ref="I1:J1"/>
    <mergeCell ref="B4:J5"/>
    <mergeCell ref="D7:I7"/>
    <mergeCell ref="J7:J9"/>
    <mergeCell ref="D8:D9"/>
    <mergeCell ref="E8:I8"/>
    <mergeCell ref="B7:B9"/>
    <mergeCell ref="C7:C9"/>
    <mergeCell ref="H2:J2"/>
    <mergeCell ref="J25:J28"/>
    <mergeCell ref="J81:J84"/>
    <mergeCell ref="B34:B37"/>
    <mergeCell ref="A34:A37"/>
    <mergeCell ref="A77:B80"/>
    <mergeCell ref="J77:J80"/>
    <mergeCell ref="J51:J54"/>
    <mergeCell ref="A55:B58"/>
    <mergeCell ref="J55:J58"/>
    <mergeCell ref="A65:A68"/>
    <mergeCell ref="J65:J68"/>
    <mergeCell ref="B69:B72"/>
    <mergeCell ref="A69:A72"/>
    <mergeCell ref="J69:J72"/>
    <mergeCell ref="J47:J50"/>
    <mergeCell ref="B43:B46"/>
    <mergeCell ref="A81:B84"/>
    <mergeCell ref="A61:A64"/>
    <mergeCell ref="B61:B64"/>
    <mergeCell ref="J61:J64"/>
    <mergeCell ref="B73:B76"/>
  </mergeCells>
  <pageMargins left="0.19685039370078741" right="0.2" top="0.74803149606299213" bottom="0.15748031496062992" header="0.31496062992125984" footer="0.31496062992125984"/>
  <pageSetup paperSize="9" scale="90" fitToHeight="2" orientation="landscape" r:id="rId1"/>
  <rowBreaks count="2" manualBreakCount="2">
    <brk id="28" max="9" man="1"/>
    <brk id="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H1:N10"/>
  <sheetViews>
    <sheetView workbookViewId="0">
      <selection activeCell="I11" sqref="I11"/>
    </sheetView>
  </sheetViews>
  <sheetFormatPr defaultRowHeight="15"/>
  <cols>
    <col min="4" max="4" width="0" hidden="1" customWidth="1"/>
    <col min="8" max="8" width="9.140625" style="29"/>
    <col min="9" max="9" width="25" style="29" customWidth="1"/>
    <col min="10" max="14" width="9.140625" style="29"/>
  </cols>
  <sheetData>
    <row r="1" spans="8:14">
      <c r="H1" s="29">
        <v>2019</v>
      </c>
      <c r="I1" s="29">
        <v>10727</v>
      </c>
      <c r="J1" s="29">
        <v>0</v>
      </c>
      <c r="K1" s="29">
        <v>10000</v>
      </c>
      <c r="M1" s="29">
        <v>727</v>
      </c>
    </row>
    <row r="2" spans="8:14">
      <c r="H2" s="29">
        <v>2020</v>
      </c>
      <c r="I2" s="29">
        <v>10860.1</v>
      </c>
      <c r="J2" s="29">
        <v>0</v>
      </c>
      <c r="K2" s="29">
        <v>10000</v>
      </c>
      <c r="M2" s="29">
        <v>860.09999999999991</v>
      </c>
    </row>
    <row r="3" spans="8:14">
      <c r="H3" s="29">
        <v>2021</v>
      </c>
      <c r="I3" s="29">
        <v>12258.3</v>
      </c>
      <c r="K3" s="29">
        <v>10000</v>
      </c>
      <c r="M3" s="29">
        <v>2258.3000000000002</v>
      </c>
    </row>
    <row r="6" spans="8:14">
      <c r="H6" s="28">
        <v>2022</v>
      </c>
      <c r="I6" s="32">
        <v>11826.577139999999</v>
      </c>
      <c r="J6" s="30">
        <v>0</v>
      </c>
      <c r="K6" s="30">
        <v>9776</v>
      </c>
      <c r="L6" s="30">
        <v>0</v>
      </c>
      <c r="M6" s="30">
        <v>2050.5771400000003</v>
      </c>
      <c r="N6" s="30">
        <v>0</v>
      </c>
    </row>
    <row r="7" spans="8:14">
      <c r="H7" s="28">
        <v>2023</v>
      </c>
      <c r="I7" s="32">
        <v>11875.8</v>
      </c>
      <c r="J7" s="30">
        <v>0</v>
      </c>
      <c r="K7" s="30">
        <v>9778</v>
      </c>
      <c r="L7" s="30">
        <v>0</v>
      </c>
      <c r="M7" s="30">
        <v>2097.8000000000002</v>
      </c>
      <c r="N7" s="30">
        <v>0</v>
      </c>
    </row>
    <row r="8" spans="8:14">
      <c r="H8" s="28">
        <v>2024</v>
      </c>
      <c r="I8" s="32">
        <v>11626.199999999999</v>
      </c>
      <c r="J8" s="30">
        <v>0</v>
      </c>
      <c r="K8" s="30">
        <v>9456</v>
      </c>
      <c r="L8" s="30">
        <v>0</v>
      </c>
      <c r="M8" s="30">
        <v>2170.1999999999998</v>
      </c>
      <c r="N8" s="30">
        <v>0</v>
      </c>
    </row>
    <row r="9" spans="8:14">
      <c r="H9" s="28">
        <v>2025</v>
      </c>
      <c r="I9" s="32">
        <v>898.56899999999996</v>
      </c>
      <c r="J9" s="30">
        <v>0</v>
      </c>
      <c r="K9" s="30">
        <v>0</v>
      </c>
      <c r="L9" s="30">
        <v>0</v>
      </c>
      <c r="M9" s="30">
        <v>898.56899999999996</v>
      </c>
      <c r="N9" s="30">
        <v>0</v>
      </c>
    </row>
    <row r="10" spans="8:14">
      <c r="I10" s="33">
        <f>SUM(I6:I9)</f>
        <v>36227.146139999997</v>
      </c>
      <c r="J10" s="31">
        <f t="shared" ref="J10:M10" si="0">SUM(J6:J9)</f>
        <v>0</v>
      </c>
      <c r="K10" s="31">
        <f t="shared" si="0"/>
        <v>29010</v>
      </c>
      <c r="L10" s="31">
        <f t="shared" si="0"/>
        <v>0</v>
      </c>
      <c r="M10" s="31">
        <f t="shared" si="0"/>
        <v>7217.1461400000007</v>
      </c>
      <c r="N10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2021-12-17T08:09:33Z</dcterms:modified>
</cp:coreProperties>
</file>