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50" windowHeight="118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<sst xmlns="http://schemas.openxmlformats.org/spreadsheetml/2006/main" count="51" uniqueCount="51">
  <si>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</si>
  <si>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</si>
  <si>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</si>
  <si>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</si>
  <si>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</si>
  <si>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</si>
  <si>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Всего доходов: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</si>
  <si>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</si>
  <si>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</si>
  <si>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</si>
  <si>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</si>
  <si>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</si>
  <si>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</si>
  <si>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</si>
  <si>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</si>
  <si>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</si>
  <si>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</si>
  <si>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</si>
  <si>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</si>
  <si>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</si>
  <si>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</si>
  <si>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</si>
  <si>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</si>
  <si>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</si>
  <si>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</si>
  <si>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</si>
  <si>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</si>
  <si>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</si>
  <si>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</si>
  <si>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</si>
  <si>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</si>
  <si>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</si>
  <si>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</si>
  <si>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</si>
  <si>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</si>
  <si>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</si>
  <si>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</si>
  <si>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 xml:space="preserve"> % исполнения</t>
  </si>
  <si>
    <t>Итого безвозмездных поступлений:</t>
  </si>
  <si>
    <t>Акцизы на нефтепродукты</t>
  </si>
  <si>
    <t>Плата за увеличение площади земельных участков</t>
  </si>
  <si>
    <t>Факт 2019 г.</t>
  </si>
  <si>
    <t>Штрафы, санкции, возмещение ущерба</t>
  </si>
  <si>
    <t>Исполнение доходной части бюджета муниципального образования Сланцевский муниципальный район Ленинградской области на 01.01.2021 год.</t>
  </si>
  <si>
    <t>План 2020 г.</t>
  </si>
  <si>
    <t>Факт 2020 г.</t>
  </si>
  <si>
    <t>факт 2020 г. к плану 2020 г.</t>
  </si>
  <si>
    <t>факт 2020 г. к факту 2019 г.</t>
  </si>
  <si>
    <t>к плану         2020 г.</t>
  </si>
  <si>
    <t>к факту         2019 г.</t>
  </si>
  <si>
    <t>структура факт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</si>
</sst>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8"/>
      <color indexed="10"/>
      <name val="Arial Narrow"/>
      <family val="2"/>
    </font>
    <font>
      <i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4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2" xfId="0" applyNumberFormat="1" applyFont="1" applyBorder="1" applyAlignment="1">
      <alignment horizontal="left" vertical="center"/>
    </xf>
    <xf numFmtId="179" fontId="14" fillId="0" borderId="13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Alignment="1">
      <alignment horizont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179" fontId="14" fillId="0" borderId="15" xfId="0" applyNumberFormat="1" applyFont="1" applyFill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left" vertical="center"/>
    </xf>
    <xf numFmtId="179" fontId="18" fillId="0" borderId="17" xfId="0" applyNumberFormat="1" applyFont="1" applyFill="1" applyBorder="1" applyAlignment="1">
      <alignment horizontal="right" vertical="center" wrapText="1"/>
    </xf>
    <xf numFmtId="172" fontId="18" fillId="0" borderId="16" xfId="0" applyNumberFormat="1" applyFont="1" applyBorder="1" applyAlignment="1">
      <alignment horizontal="center"/>
    </xf>
    <xf numFmtId="172" fontId="18" fillId="0" borderId="18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4" fillId="0" borderId="19" xfId="0" applyNumberFormat="1" applyFont="1" applyBorder="1" applyAlignment="1">
      <alignment horizontal="left" vertical="center"/>
    </xf>
    <xf numFmtId="179" fontId="14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2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/>
    </xf>
    <xf numFmtId="0" fontId="0" fillId="0" borderId="0" xfId="0" applyFont="1" applyAlignment="1">
      <alignment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79" fontId="14" fillId="0" borderId="25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>
      <alignment horizontal="right" vertical="center" wrapText="1"/>
    </xf>
    <xf numFmtId="4" fontId="66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left" vertical="center"/>
    </xf>
    <xf numFmtId="179" fontId="68" fillId="0" borderId="0" xfId="0" applyNumberFormat="1" applyFont="1" applyBorder="1" applyAlignment="1">
      <alignment horizontal="right" vertical="center" wrapText="1"/>
    </xf>
    <xf numFmtId="172" fontId="68" fillId="0" borderId="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 horizontal="center"/>
    </xf>
    <xf numFmtId="172" fontId="22" fillId="0" borderId="13" xfId="0" applyNumberFormat="1" applyFont="1" applyBorder="1" applyAlignment="1">
      <alignment/>
    </xf>
    <xf numFmtId="172" fontId="22" fillId="0" borderId="28" xfId="0" applyNumberFormat="1" applyFont="1" applyBorder="1" applyAlignment="1">
      <alignment/>
    </xf>
    <xf numFmtId="172" fontId="69" fillId="0" borderId="13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29" xfId="0" applyNumberFormat="1" applyFont="1" applyBorder="1" applyAlignment="1">
      <alignment/>
    </xf>
    <xf numFmtId="172" fontId="22" fillId="0" borderId="30" xfId="0" applyNumberFormat="1" applyFont="1" applyBorder="1" applyAlignment="1">
      <alignment/>
    </xf>
    <xf numFmtId="172" fontId="22" fillId="0" borderId="20" xfId="0" applyNumberFormat="1" applyFont="1" applyBorder="1" applyAlignment="1">
      <alignment/>
    </xf>
    <xf numFmtId="172" fontId="22" fillId="0" borderId="31" xfId="0" applyNumberFormat="1" applyFont="1" applyBorder="1" applyAlignment="1">
      <alignment/>
    </xf>
    <xf numFmtId="172" fontId="22" fillId="0" borderId="15" xfId="0" applyNumberFormat="1" applyFont="1" applyBorder="1" applyAlignment="1">
      <alignment/>
    </xf>
    <xf numFmtId="172" fontId="22" fillId="0" borderId="32" xfId="0" applyNumberFormat="1" applyFont="1" applyBorder="1" applyAlignment="1">
      <alignment/>
    </xf>
    <xf numFmtId="172" fontId="2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179" fontId="22" fillId="0" borderId="34" xfId="0" applyNumberFormat="1" applyFont="1" applyFill="1" applyBorder="1" applyAlignment="1">
      <alignment horizontal="right" vertical="center" wrapText="1"/>
    </xf>
    <xf numFmtId="179" fontId="22" fillId="0" borderId="35" xfId="0" applyNumberFormat="1" applyFont="1" applyFill="1" applyBorder="1" applyAlignment="1">
      <alignment horizontal="right" vertical="center" wrapText="1"/>
    </xf>
    <xf numFmtId="179" fontId="22" fillId="0" borderId="36" xfId="0" applyNumberFormat="1" applyFont="1" applyFill="1" applyBorder="1" applyAlignment="1">
      <alignment horizontal="right" vertical="center" wrapText="1"/>
    </xf>
    <xf numFmtId="179" fontId="22" fillId="0" borderId="0" xfId="0" applyNumberFormat="1" applyFont="1" applyFill="1" applyBorder="1" applyAlignment="1">
      <alignment horizontal="right" vertical="center" wrapText="1"/>
    </xf>
    <xf numFmtId="179" fontId="22" fillId="0" borderId="37" xfId="0" applyNumberFormat="1" applyFont="1" applyFill="1" applyBorder="1" applyAlignment="1">
      <alignment horizontal="right" vertical="center" wrapText="1"/>
    </xf>
    <xf numFmtId="179" fontId="22" fillId="0" borderId="38" xfId="0" applyNumberFormat="1" applyFont="1" applyFill="1" applyBorder="1" applyAlignment="1">
      <alignment horizontal="right" vertical="center" wrapText="1"/>
    </xf>
    <xf numFmtId="179" fontId="23" fillId="0" borderId="39" xfId="0" applyNumberFormat="1" applyFont="1" applyFill="1" applyBorder="1" applyAlignment="1">
      <alignment horizontal="right" vertical="center" wrapText="1"/>
    </xf>
    <xf numFmtId="179" fontId="23" fillId="0" borderId="18" xfId="0" applyNumberFormat="1" applyFont="1" applyFill="1" applyBorder="1" applyAlignment="1">
      <alignment horizontal="right" vertical="center" wrapText="1"/>
    </xf>
    <xf numFmtId="179" fontId="23" fillId="0" borderId="40" xfId="0" applyNumberFormat="1" applyFont="1" applyFill="1" applyBorder="1" applyAlignment="1">
      <alignment horizontal="right" vertical="center" wrapText="1"/>
    </xf>
    <xf numFmtId="179" fontId="22" fillId="0" borderId="41" xfId="0" applyNumberFormat="1" applyFont="1" applyFill="1" applyBorder="1" applyAlignment="1">
      <alignment horizontal="right" vertical="center" wrapText="1"/>
    </xf>
    <xf numFmtId="179" fontId="22" fillId="0" borderId="42" xfId="0" applyNumberFormat="1" applyFont="1" applyFill="1" applyBorder="1" applyAlignment="1">
      <alignment horizontal="right" vertical="center" wrapText="1"/>
    </xf>
    <xf numFmtId="179" fontId="22" fillId="0" borderId="43" xfId="0" applyNumberFormat="1" applyFont="1" applyFill="1" applyBorder="1" applyAlignment="1">
      <alignment horizontal="right" vertical="center" wrapText="1"/>
    </xf>
    <xf numFmtId="179" fontId="22" fillId="0" borderId="44" xfId="0" applyNumberFormat="1" applyFont="1" applyFill="1" applyBorder="1" applyAlignment="1">
      <alignment horizontal="right" vertical="center" wrapText="1"/>
    </xf>
    <xf numFmtId="172" fontId="22" fillId="0" borderId="25" xfId="0" applyNumberFormat="1" applyFont="1" applyBorder="1" applyAlignment="1">
      <alignment/>
    </xf>
    <xf numFmtId="172" fontId="22" fillId="0" borderId="45" xfId="0" applyNumberFormat="1" applyFont="1" applyBorder="1" applyAlignment="1">
      <alignment/>
    </xf>
    <xf numFmtId="49" fontId="14" fillId="0" borderId="23" xfId="0" applyNumberFormat="1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173" fontId="14" fillId="0" borderId="19" xfId="0" applyNumberFormat="1" applyFont="1" applyBorder="1" applyAlignment="1">
      <alignment horizontal="left" vertical="center" wrapText="1"/>
    </xf>
    <xf numFmtId="179" fontId="14" fillId="0" borderId="45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16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9" fontId="16" fillId="0" borderId="4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" fontId="12" fillId="33" borderId="0" xfId="0" applyNumberFormat="1" applyFont="1" applyFill="1" applyBorder="1" applyAlignment="1">
      <alignment horizontal="right" vertical="center" wrapText="1"/>
    </xf>
    <xf numFmtId="49" fontId="16" fillId="33" borderId="50" xfId="0" applyNumberFormat="1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vertical="center" wrapText="1"/>
    </xf>
    <xf numFmtId="179" fontId="14" fillId="33" borderId="52" xfId="0" applyNumberFormat="1" applyFont="1" applyFill="1" applyBorder="1" applyAlignment="1">
      <alignment horizontal="right" vertical="center" wrapText="1"/>
    </xf>
    <xf numFmtId="179" fontId="14" fillId="33" borderId="51" xfId="0" applyNumberFormat="1" applyFont="1" applyFill="1" applyBorder="1" applyAlignment="1">
      <alignment horizontal="right" vertical="center" wrapText="1"/>
    </xf>
    <xf numFmtId="179" fontId="14" fillId="33" borderId="53" xfId="0" applyNumberFormat="1" applyFont="1" applyFill="1" applyBorder="1" applyAlignment="1">
      <alignment horizontal="right" vertical="center" wrapText="1"/>
    </xf>
    <xf numFmtId="179" fontId="18" fillId="33" borderId="40" xfId="0" applyNumberFormat="1" applyFont="1" applyFill="1" applyBorder="1" applyAlignment="1">
      <alignment horizontal="right" vertical="center" wrapText="1"/>
    </xf>
    <xf numFmtId="179" fontId="14" fillId="33" borderId="54" xfId="0" applyNumberFormat="1" applyFont="1" applyFill="1" applyBorder="1" applyAlignment="1">
      <alignment horizontal="right" vertical="center" wrapText="1"/>
    </xf>
    <xf numFmtId="179" fontId="14" fillId="33" borderId="27" xfId="0" applyNumberFormat="1" applyFont="1" applyFill="1" applyBorder="1" applyAlignment="1">
      <alignment horizontal="right" vertical="center" wrapText="1"/>
    </xf>
    <xf numFmtId="179" fontId="14" fillId="33" borderId="55" xfId="0" applyNumberFormat="1" applyFont="1" applyFill="1" applyBorder="1" applyAlignment="1">
      <alignment horizontal="right" vertical="center" wrapText="1"/>
    </xf>
    <xf numFmtId="179" fontId="14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4" fontId="62" fillId="33" borderId="0" xfId="0" applyNumberFormat="1" applyFont="1" applyFill="1" applyBorder="1" applyAlignment="1">
      <alignment horizontal="right" vertical="center" wrapText="1"/>
    </xf>
    <xf numFmtId="49" fontId="16" fillId="33" borderId="47" xfId="0" applyNumberFormat="1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vertical="center" wrapText="1"/>
    </xf>
    <xf numFmtId="179" fontId="14" fillId="33" borderId="57" xfId="0" applyNumberFormat="1" applyFont="1" applyFill="1" applyBorder="1" applyAlignment="1">
      <alignment horizontal="right" vertical="center" wrapText="1"/>
    </xf>
    <xf numFmtId="179" fontId="14" fillId="33" borderId="35" xfId="0" applyNumberFormat="1" applyFont="1" applyFill="1" applyBorder="1" applyAlignment="1">
      <alignment horizontal="right" vertical="center" wrapText="1"/>
    </xf>
    <xf numFmtId="179" fontId="14" fillId="33" borderId="38" xfId="0" applyNumberFormat="1" applyFont="1" applyFill="1" applyBorder="1" applyAlignment="1">
      <alignment horizontal="right" vertical="center" wrapText="1"/>
    </xf>
    <xf numFmtId="179" fontId="18" fillId="33" borderId="18" xfId="0" applyNumberFormat="1" applyFont="1" applyFill="1" applyBorder="1" applyAlignment="1">
      <alignment horizontal="right" vertical="center" wrapText="1"/>
    </xf>
    <xf numFmtId="179" fontId="18" fillId="33" borderId="58" xfId="0" applyNumberFormat="1" applyFont="1" applyFill="1" applyBorder="1" applyAlignment="1">
      <alignment horizontal="right" vertical="center" wrapText="1"/>
    </xf>
    <xf numFmtId="179" fontId="14" fillId="33" borderId="42" xfId="0" applyNumberFormat="1" applyFont="1" applyFill="1" applyBorder="1" applyAlignment="1">
      <alignment horizontal="right" vertical="center" wrapText="1"/>
    </xf>
    <xf numFmtId="179" fontId="14" fillId="33" borderId="59" xfId="0" applyNumberFormat="1" applyFont="1" applyFill="1" applyBorder="1" applyAlignment="1">
      <alignment horizontal="right" vertical="center" wrapText="1"/>
    </xf>
    <xf numFmtId="179" fontId="14" fillId="33" borderId="44" xfId="0" applyNumberFormat="1" applyFont="1" applyFill="1" applyBorder="1" applyAlignment="1">
      <alignment horizontal="right" vertical="center" wrapText="1"/>
    </xf>
    <xf numFmtId="179" fontId="68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36" sqref="D36"/>
    </sheetView>
  </sheetViews>
  <sheetFormatPr defaultColWidth="8.875" defaultRowHeight="12.75"/>
  <cols>
    <col min="1" max="1" width="58.625" style="5" customWidth="1"/>
    <col min="2" max="2" width="13.125" style="5" customWidth="1"/>
    <col min="3" max="3" width="13.25390625" style="111" customWidth="1"/>
    <col min="4" max="4" width="13.125" style="126" customWidth="1"/>
    <col min="5" max="5" width="11.75390625" style="5" customWidth="1"/>
    <col min="6" max="6" width="12.00390625" style="5" customWidth="1"/>
    <col min="7" max="7" width="8.625" style="5" customWidth="1"/>
    <col min="8" max="8" width="9.00390625" style="5" customWidth="1"/>
    <col min="9" max="9" width="10.375" style="5" customWidth="1"/>
    <col min="10" max="10" width="9.25390625" style="5" customWidth="1"/>
    <col min="11" max="16384" width="8.875" style="5" customWidth="1"/>
  </cols>
  <sheetData>
    <row r="1" ht="12.75">
      <c r="H1" s="45" t="s">
        <v>29</v>
      </c>
    </row>
    <row r="2" ht="12.75">
      <c r="H2" s="46" t="s">
        <v>30</v>
      </c>
    </row>
    <row r="3" spans="1:11" s="1" customFormat="1" ht="38.25" customHeight="1">
      <c r="A3" s="99" t="s">
        <v>43</v>
      </c>
      <c r="B3" s="100"/>
      <c r="C3" s="100"/>
      <c r="D3" s="100"/>
      <c r="E3" s="100"/>
      <c r="F3" s="100"/>
      <c r="G3" s="100"/>
      <c r="H3" s="100"/>
      <c r="I3" s="15"/>
      <c r="J3" s="55"/>
      <c r="K3" s="15"/>
    </row>
    <row r="4" spans="1:11" s="1" customFormat="1" ht="12" customHeight="1">
      <c r="A4" s="53"/>
      <c r="B4" s="54"/>
      <c r="C4" s="112"/>
      <c r="D4" s="127"/>
      <c r="E4" s="54"/>
      <c r="F4" s="54"/>
      <c r="G4" s="55"/>
      <c r="I4" s="15"/>
      <c r="J4" s="55"/>
      <c r="K4" s="15"/>
    </row>
    <row r="5" spans="1:11" ht="14.25" customHeight="1" thickBot="1">
      <c r="A5" s="58"/>
      <c r="B5" s="59"/>
      <c r="E5" s="60"/>
      <c r="F5" s="79"/>
      <c r="G5" s="18" t="s">
        <v>21</v>
      </c>
      <c r="H5" s="61"/>
      <c r="I5" s="57"/>
      <c r="J5" s="57"/>
      <c r="K5" s="17"/>
    </row>
    <row r="6" spans="1:11" ht="21.75" customHeight="1" thickBot="1">
      <c r="A6" s="105" t="s">
        <v>0</v>
      </c>
      <c r="B6" s="107" t="s">
        <v>41</v>
      </c>
      <c r="C6" s="113" t="s">
        <v>44</v>
      </c>
      <c r="D6" s="128" t="s">
        <v>45</v>
      </c>
      <c r="E6" s="109" t="s">
        <v>36</v>
      </c>
      <c r="F6" s="110"/>
      <c r="G6" s="103" t="s">
        <v>37</v>
      </c>
      <c r="H6" s="104"/>
      <c r="I6" s="101" t="s">
        <v>50</v>
      </c>
      <c r="J6" s="102"/>
      <c r="K6" s="19"/>
    </row>
    <row r="7" spans="1:11" ht="32.25" customHeight="1">
      <c r="A7" s="106"/>
      <c r="B7" s="108"/>
      <c r="C7" s="114"/>
      <c r="D7" s="129"/>
      <c r="E7" s="51" t="s">
        <v>46</v>
      </c>
      <c r="F7" s="52" t="s">
        <v>47</v>
      </c>
      <c r="G7" s="20" t="s">
        <v>48</v>
      </c>
      <c r="H7" s="21" t="s">
        <v>49</v>
      </c>
      <c r="I7" s="47" t="s">
        <v>31</v>
      </c>
      <c r="J7" s="48" t="s">
        <v>32</v>
      </c>
      <c r="K7" s="22"/>
    </row>
    <row r="8" spans="1:11" ht="12.75">
      <c r="A8" s="23" t="s">
        <v>1</v>
      </c>
      <c r="B8" s="24">
        <v>273970.5</v>
      </c>
      <c r="C8" s="115">
        <v>295427.1</v>
      </c>
      <c r="D8" s="130">
        <v>299560.5</v>
      </c>
      <c r="E8" s="80">
        <f>D8-C8</f>
        <v>4133.400000000023</v>
      </c>
      <c r="F8" s="81">
        <f>D8-B8</f>
        <v>25590</v>
      </c>
      <c r="G8" s="68">
        <f>D8/C8*100</f>
        <v>101.39912689120261</v>
      </c>
      <c r="H8" s="69">
        <f>D8/B8*100</f>
        <v>109.34042168773645</v>
      </c>
      <c r="I8" s="25">
        <f aca="true" t="shared" si="0" ref="I8:I29">D8/$D$29*100</f>
        <v>60.83143328494878</v>
      </c>
      <c r="J8" s="25">
        <f aca="true" t="shared" si="1" ref="J8:J41">D8/$D$41*100</f>
        <v>20.626433574676987</v>
      </c>
      <c r="K8" s="16"/>
    </row>
    <row r="9" spans="1:11" ht="12.75">
      <c r="A9" s="23" t="s">
        <v>39</v>
      </c>
      <c r="B9" s="24">
        <v>538.3</v>
      </c>
      <c r="C9" s="115">
        <v>553.6</v>
      </c>
      <c r="D9" s="131">
        <v>495.5</v>
      </c>
      <c r="E9" s="80">
        <f>D9-C9</f>
        <v>-58.10000000000002</v>
      </c>
      <c r="F9" s="81">
        <f>D9-B9</f>
        <v>-42.799999999999955</v>
      </c>
      <c r="G9" s="68">
        <f>D9/C9*100</f>
        <v>89.5050578034682</v>
      </c>
      <c r="H9" s="69">
        <f>D9/B9*100</f>
        <v>92.0490432844139</v>
      </c>
      <c r="I9" s="25">
        <f t="shared" si="0"/>
        <v>0.10062065990907386</v>
      </c>
      <c r="J9" s="25">
        <f t="shared" si="1"/>
        <v>0.03411797562179408</v>
      </c>
      <c r="K9" s="16"/>
    </row>
    <row r="10" spans="1:11" ht="16.5" customHeight="1">
      <c r="A10" s="97" t="s">
        <v>27</v>
      </c>
      <c r="B10" s="49">
        <v>85284.3</v>
      </c>
      <c r="C10" s="116">
        <v>80693</v>
      </c>
      <c r="D10" s="122">
        <v>83091.1</v>
      </c>
      <c r="E10" s="82">
        <f aca="true" t="shared" si="2" ref="E10:E41">D10-C10</f>
        <v>2398.100000000006</v>
      </c>
      <c r="F10" s="83">
        <f aca="true" t="shared" si="3" ref="F10:F41">D10-B10</f>
        <v>-2193.199999999997</v>
      </c>
      <c r="G10" s="74">
        <f>D10/C10*100</f>
        <v>102.97188108014326</v>
      </c>
      <c r="H10" s="75">
        <f aca="true" t="shared" si="4" ref="H10:H41">D10/B10*100</f>
        <v>97.4283660650319</v>
      </c>
      <c r="I10" s="25">
        <f t="shared" si="0"/>
        <v>16.873221623755494</v>
      </c>
      <c r="J10" s="25">
        <f t="shared" si="1"/>
        <v>5.72129187525339</v>
      </c>
      <c r="K10" s="16"/>
    </row>
    <row r="11" spans="1:11" ht="12.75">
      <c r="A11" s="26" t="s">
        <v>2</v>
      </c>
      <c r="B11" s="24">
        <v>14616.9</v>
      </c>
      <c r="C11" s="115">
        <v>12670</v>
      </c>
      <c r="D11" s="131">
        <v>12637.2</v>
      </c>
      <c r="E11" s="80">
        <f t="shared" si="2"/>
        <v>-32.79999999999927</v>
      </c>
      <c r="F11" s="81">
        <f t="shared" si="3"/>
        <v>-1979.699999999999</v>
      </c>
      <c r="G11" s="68">
        <f aca="true" t="shared" si="5" ref="G11:G41">D11/C11*100</f>
        <v>99.74112075769534</v>
      </c>
      <c r="H11" s="69">
        <f t="shared" si="4"/>
        <v>86.45608850029761</v>
      </c>
      <c r="I11" s="25">
        <f t="shared" si="0"/>
        <v>2.5662228121149306</v>
      </c>
      <c r="J11" s="25">
        <f t="shared" si="1"/>
        <v>0.8701426468773689</v>
      </c>
      <c r="K11" s="16"/>
    </row>
    <row r="12" spans="1:11" ht="13.5" customHeight="1">
      <c r="A12" s="26" t="s">
        <v>3</v>
      </c>
      <c r="B12" s="24">
        <v>61.2</v>
      </c>
      <c r="C12" s="115">
        <v>17</v>
      </c>
      <c r="D12" s="131">
        <v>16.9</v>
      </c>
      <c r="E12" s="80">
        <f t="shared" si="2"/>
        <v>-0.10000000000000142</v>
      </c>
      <c r="F12" s="81">
        <f t="shared" si="3"/>
        <v>-44.300000000000004</v>
      </c>
      <c r="G12" s="68">
        <f t="shared" si="5"/>
        <v>99.41176470588235</v>
      </c>
      <c r="H12" s="69">
        <f t="shared" si="4"/>
        <v>27.614379084967318</v>
      </c>
      <c r="I12" s="25">
        <f t="shared" si="0"/>
        <v>0.003431865090743387</v>
      </c>
      <c r="J12" s="25">
        <f t="shared" si="1"/>
        <v>0.0011636605207029666</v>
      </c>
      <c r="K12" s="16"/>
    </row>
    <row r="13" spans="1:11" ht="21" customHeight="1">
      <c r="A13" s="43" t="s">
        <v>28</v>
      </c>
      <c r="B13" s="24">
        <v>1325.9</v>
      </c>
      <c r="C13" s="115">
        <v>1613</v>
      </c>
      <c r="D13" s="131">
        <v>1231</v>
      </c>
      <c r="E13" s="80">
        <f t="shared" si="2"/>
        <v>-382</v>
      </c>
      <c r="F13" s="81">
        <f t="shared" si="3"/>
        <v>-94.90000000000009</v>
      </c>
      <c r="G13" s="68">
        <f t="shared" si="5"/>
        <v>76.31742095474272</v>
      </c>
      <c r="H13" s="69">
        <f t="shared" si="4"/>
        <v>92.84259748095633</v>
      </c>
      <c r="I13" s="25">
        <f t="shared" si="0"/>
        <v>0.2499778654855094</v>
      </c>
      <c r="J13" s="25">
        <f t="shared" si="1"/>
        <v>0.08476130775061255</v>
      </c>
      <c r="K13" s="16"/>
    </row>
    <row r="14" spans="1:11" ht="12.75" customHeight="1">
      <c r="A14" s="26" t="s">
        <v>4</v>
      </c>
      <c r="B14" s="24">
        <v>6512.1</v>
      </c>
      <c r="C14" s="115">
        <v>6835</v>
      </c>
      <c r="D14" s="131">
        <v>7507.7</v>
      </c>
      <c r="E14" s="80">
        <f t="shared" si="2"/>
        <v>672.6999999999998</v>
      </c>
      <c r="F14" s="81">
        <f t="shared" si="3"/>
        <v>995.5999999999995</v>
      </c>
      <c r="G14" s="68">
        <f t="shared" si="5"/>
        <v>109.84198975859547</v>
      </c>
      <c r="H14" s="69">
        <f t="shared" si="4"/>
        <v>115.28846301500283</v>
      </c>
      <c r="I14" s="25">
        <f t="shared" si="0"/>
        <v>1.5245806829452144</v>
      </c>
      <c r="J14" s="25">
        <f t="shared" si="1"/>
        <v>0.5169475793657788</v>
      </c>
      <c r="K14" s="16"/>
    </row>
    <row r="15" spans="1:11" ht="12.75" customHeight="1" hidden="1">
      <c r="A15" s="26" t="s">
        <v>20</v>
      </c>
      <c r="B15" s="24">
        <v>0</v>
      </c>
      <c r="C15" s="115">
        <v>0</v>
      </c>
      <c r="D15" s="131">
        <v>0</v>
      </c>
      <c r="E15" s="80">
        <f t="shared" si="2"/>
        <v>0</v>
      </c>
      <c r="F15" s="81">
        <f t="shared" si="3"/>
        <v>0</v>
      </c>
      <c r="G15" s="68" t="e">
        <f t="shared" si="5"/>
        <v>#DIV/0!</v>
      </c>
      <c r="H15" s="69" t="e">
        <f t="shared" si="4"/>
        <v>#DIV/0!</v>
      </c>
      <c r="I15" s="25">
        <f t="shared" si="0"/>
        <v>0</v>
      </c>
      <c r="J15" s="25">
        <f t="shared" si="1"/>
        <v>0</v>
      </c>
      <c r="K15" s="16"/>
    </row>
    <row r="16" spans="1:11" ht="11.25" customHeight="1" hidden="1">
      <c r="A16" s="26" t="s">
        <v>13</v>
      </c>
      <c r="B16" s="24">
        <v>0</v>
      </c>
      <c r="C16" s="115">
        <v>0</v>
      </c>
      <c r="D16" s="131">
        <v>0</v>
      </c>
      <c r="E16" s="80">
        <f t="shared" si="2"/>
        <v>0</v>
      </c>
      <c r="F16" s="81">
        <f t="shared" si="3"/>
        <v>0</v>
      </c>
      <c r="G16" s="68" t="e">
        <f t="shared" si="5"/>
        <v>#DIV/0!</v>
      </c>
      <c r="H16" s="69" t="e">
        <f t="shared" si="4"/>
        <v>#DIV/0!</v>
      </c>
      <c r="I16" s="25">
        <f t="shared" si="0"/>
        <v>0</v>
      </c>
      <c r="J16" s="25">
        <f t="shared" si="1"/>
        <v>0</v>
      </c>
      <c r="K16" s="16"/>
    </row>
    <row r="17" spans="1:11" ht="14.25" customHeight="1">
      <c r="A17" s="26" t="s">
        <v>11</v>
      </c>
      <c r="B17" s="24">
        <v>43853.3</v>
      </c>
      <c r="C17" s="115">
        <v>41954.7</v>
      </c>
      <c r="D17" s="131">
        <v>41974.6</v>
      </c>
      <c r="E17" s="80">
        <f t="shared" si="2"/>
        <v>19.900000000001455</v>
      </c>
      <c r="F17" s="81">
        <f t="shared" si="3"/>
        <v>-1878.7000000000044</v>
      </c>
      <c r="G17" s="68">
        <f t="shared" si="5"/>
        <v>100.047432111301</v>
      </c>
      <c r="H17" s="69">
        <f t="shared" si="4"/>
        <v>95.71594384003028</v>
      </c>
      <c r="I17" s="25">
        <f t="shared" si="0"/>
        <v>8.523737540705168</v>
      </c>
      <c r="J17" s="25">
        <f t="shared" si="1"/>
        <v>2.8901884551656063</v>
      </c>
      <c r="K17" s="16"/>
    </row>
    <row r="18" spans="1:11" ht="13.5" customHeight="1">
      <c r="A18" s="26" t="s">
        <v>18</v>
      </c>
      <c r="B18" s="24">
        <v>8883.5</v>
      </c>
      <c r="C18" s="115">
        <v>8120</v>
      </c>
      <c r="D18" s="131">
        <v>8489.3</v>
      </c>
      <c r="E18" s="80">
        <f t="shared" si="2"/>
        <v>369.2999999999993</v>
      </c>
      <c r="F18" s="81">
        <f t="shared" si="3"/>
        <v>-394.2000000000007</v>
      </c>
      <c r="G18" s="68">
        <f t="shared" si="5"/>
        <v>104.54802955665023</v>
      </c>
      <c r="H18" s="69">
        <f t="shared" si="4"/>
        <v>95.56255980187987</v>
      </c>
      <c r="I18" s="25">
        <f t="shared" si="0"/>
        <v>1.7239131547247237</v>
      </c>
      <c r="J18" s="25">
        <f t="shared" si="1"/>
        <v>0.5845362874795086</v>
      </c>
      <c r="K18" s="16"/>
    </row>
    <row r="19" spans="1:11" ht="13.5" customHeight="1">
      <c r="A19" s="26" t="s">
        <v>23</v>
      </c>
      <c r="B19" s="24">
        <v>2.8</v>
      </c>
      <c r="C19" s="115">
        <v>27</v>
      </c>
      <c r="D19" s="131">
        <v>27</v>
      </c>
      <c r="E19" s="80">
        <f t="shared" si="2"/>
        <v>0</v>
      </c>
      <c r="F19" s="81">
        <f t="shared" si="3"/>
        <v>24.2</v>
      </c>
      <c r="G19" s="68">
        <f t="shared" si="5"/>
        <v>100</v>
      </c>
      <c r="H19" s="69">
        <f t="shared" si="4"/>
        <v>964.2857142857144</v>
      </c>
      <c r="I19" s="25">
        <f t="shared" si="0"/>
        <v>0.005482861387578192</v>
      </c>
      <c r="J19" s="25">
        <f t="shared" si="1"/>
        <v>0.0018591026070402428</v>
      </c>
      <c r="K19" s="16"/>
    </row>
    <row r="20" spans="1:11" ht="13.5" customHeight="1">
      <c r="A20" s="26" t="s">
        <v>33</v>
      </c>
      <c r="B20" s="24">
        <v>199.1</v>
      </c>
      <c r="C20" s="115">
        <v>939.9</v>
      </c>
      <c r="D20" s="131">
        <v>827.3</v>
      </c>
      <c r="E20" s="80">
        <f t="shared" si="2"/>
        <v>-112.60000000000002</v>
      </c>
      <c r="F20" s="81">
        <f t="shared" si="3"/>
        <v>628.1999999999999</v>
      </c>
      <c r="G20" s="68">
        <f t="shared" si="5"/>
        <v>88.02000212788595</v>
      </c>
      <c r="H20" s="69">
        <f t="shared" si="4"/>
        <v>415.51983927674536</v>
      </c>
      <c r="I20" s="25">
        <f t="shared" si="0"/>
        <v>0.1679989342942014</v>
      </c>
      <c r="J20" s="25">
        <f t="shared" si="1"/>
        <v>0.05696428099275529</v>
      </c>
      <c r="K20" s="16"/>
    </row>
    <row r="21" spans="1:11" ht="14.25" customHeight="1">
      <c r="A21" s="26" t="s">
        <v>5</v>
      </c>
      <c r="B21" s="24">
        <v>9585.6</v>
      </c>
      <c r="C21" s="115">
        <v>8345.3</v>
      </c>
      <c r="D21" s="131">
        <v>8258</v>
      </c>
      <c r="E21" s="80">
        <f t="shared" si="2"/>
        <v>-87.29999999999927</v>
      </c>
      <c r="F21" s="81">
        <f t="shared" si="3"/>
        <v>-1327.6000000000004</v>
      </c>
      <c r="G21" s="68">
        <f t="shared" si="5"/>
        <v>98.95390219644591</v>
      </c>
      <c r="H21" s="69">
        <f t="shared" si="4"/>
        <v>86.15005842096478</v>
      </c>
      <c r="I21" s="25">
        <f t="shared" si="0"/>
        <v>1.676943308837804</v>
      </c>
      <c r="J21" s="25">
        <f t="shared" si="1"/>
        <v>0.5686099751458639</v>
      </c>
      <c r="K21" s="16"/>
    </row>
    <row r="22" spans="1:11" ht="17.25" customHeight="1">
      <c r="A22" s="43" t="s">
        <v>25</v>
      </c>
      <c r="B22" s="24">
        <v>31050.1</v>
      </c>
      <c r="C22" s="115">
        <v>24121.8</v>
      </c>
      <c r="D22" s="131">
        <v>21865.1</v>
      </c>
      <c r="E22" s="80">
        <f t="shared" si="2"/>
        <v>-2256.7000000000007</v>
      </c>
      <c r="F22" s="81">
        <f t="shared" si="3"/>
        <v>-9185</v>
      </c>
      <c r="G22" s="68">
        <f t="shared" si="5"/>
        <v>90.64456218026847</v>
      </c>
      <c r="H22" s="69">
        <f t="shared" si="4"/>
        <v>70.41877481876064</v>
      </c>
      <c r="I22" s="25">
        <f t="shared" si="0"/>
        <v>4.440122686130961</v>
      </c>
      <c r="J22" s="25">
        <f t="shared" si="1"/>
        <v>1.5055357190072447</v>
      </c>
      <c r="K22" s="16"/>
    </row>
    <row r="23" spans="1:11" ht="14.25" customHeight="1">
      <c r="A23" s="26" t="s">
        <v>10</v>
      </c>
      <c r="B23" s="24">
        <v>4392.8</v>
      </c>
      <c r="C23" s="115">
        <v>959</v>
      </c>
      <c r="D23" s="131">
        <v>966.8</v>
      </c>
      <c r="E23" s="80">
        <f t="shared" si="2"/>
        <v>7.7999999999999545</v>
      </c>
      <c r="F23" s="81">
        <f t="shared" si="3"/>
        <v>-3426</v>
      </c>
      <c r="G23" s="68">
        <f t="shared" si="5"/>
        <v>100.8133472367049</v>
      </c>
      <c r="H23" s="69">
        <f t="shared" si="4"/>
        <v>22.008741577126205</v>
      </c>
      <c r="I23" s="25">
        <f t="shared" si="0"/>
        <v>0.1963270514633554</v>
      </c>
      <c r="J23" s="25">
        <f t="shared" si="1"/>
        <v>0.0665696444624632</v>
      </c>
      <c r="K23" s="16"/>
    </row>
    <row r="24" spans="1:11" ht="14.25" customHeight="1">
      <c r="A24" s="26" t="s">
        <v>16</v>
      </c>
      <c r="B24" s="24">
        <v>2550.5</v>
      </c>
      <c r="C24" s="115">
        <v>1054.5</v>
      </c>
      <c r="D24" s="131">
        <v>967.5</v>
      </c>
      <c r="E24" s="80">
        <f t="shared" si="2"/>
        <v>-87</v>
      </c>
      <c r="F24" s="81">
        <f t="shared" si="3"/>
        <v>-1583</v>
      </c>
      <c r="G24" s="68">
        <f t="shared" si="5"/>
        <v>91.74964438122333</v>
      </c>
      <c r="H24" s="69">
        <f t="shared" si="4"/>
        <v>37.93373848265046</v>
      </c>
      <c r="I24" s="25">
        <f t="shared" si="0"/>
        <v>0.19646919972155186</v>
      </c>
      <c r="J24" s="25">
        <f t="shared" si="1"/>
        <v>0.06661784341894203</v>
      </c>
      <c r="K24" s="16"/>
    </row>
    <row r="25" spans="1:11" ht="14.25" customHeight="1">
      <c r="A25" s="26" t="s">
        <v>40</v>
      </c>
      <c r="B25" s="24">
        <v>3338.6</v>
      </c>
      <c r="C25" s="115">
        <v>2250</v>
      </c>
      <c r="D25" s="131">
        <v>2199.3</v>
      </c>
      <c r="E25" s="80">
        <f t="shared" si="2"/>
        <v>-50.69999999999982</v>
      </c>
      <c r="F25" s="81">
        <f t="shared" si="3"/>
        <v>-1139.2999999999997</v>
      </c>
      <c r="G25" s="68">
        <f t="shared" si="5"/>
        <v>97.74666666666667</v>
      </c>
      <c r="H25" s="69">
        <f t="shared" si="4"/>
        <v>65.87491763014438</v>
      </c>
      <c r="I25" s="25">
        <f t="shared" si="0"/>
        <v>0.44660952035928586</v>
      </c>
      <c r="J25" s="25">
        <f t="shared" si="1"/>
        <v>0.15143423569124467</v>
      </c>
      <c r="K25" s="16"/>
    </row>
    <row r="26" spans="1:11" ht="12.75" customHeight="1">
      <c r="A26" s="26" t="s">
        <v>42</v>
      </c>
      <c r="B26" s="24">
        <v>7077.1</v>
      </c>
      <c r="C26" s="115">
        <v>2109.7</v>
      </c>
      <c r="D26" s="131">
        <v>2328.4</v>
      </c>
      <c r="E26" s="80">
        <f t="shared" si="2"/>
        <v>218.70000000000027</v>
      </c>
      <c r="F26" s="81">
        <f t="shared" si="3"/>
        <v>-4748.700000000001</v>
      </c>
      <c r="G26" s="68">
        <f t="shared" si="5"/>
        <v>110.36640280608619</v>
      </c>
      <c r="H26" s="69">
        <f t="shared" si="4"/>
        <v>32.90048183578019</v>
      </c>
      <c r="I26" s="25">
        <f t="shared" si="0"/>
        <v>0.4728257205495208</v>
      </c>
      <c r="J26" s="25">
        <f t="shared" si="1"/>
        <v>0.16032350037898155</v>
      </c>
      <c r="K26" s="16"/>
    </row>
    <row r="27" spans="1:11" ht="12.75" customHeight="1">
      <c r="A27" s="27" t="s">
        <v>7</v>
      </c>
      <c r="B27" s="28">
        <v>-0.3</v>
      </c>
      <c r="C27" s="117">
        <v>0</v>
      </c>
      <c r="D27" s="132">
        <v>0.4</v>
      </c>
      <c r="E27" s="84">
        <f t="shared" si="2"/>
        <v>0.4</v>
      </c>
      <c r="F27" s="85">
        <f t="shared" si="3"/>
        <v>0.7</v>
      </c>
      <c r="G27" s="70" t="e">
        <f t="shared" si="5"/>
        <v>#DIV/0!</v>
      </c>
      <c r="H27" s="69">
        <f t="shared" si="4"/>
        <v>-133.33333333333334</v>
      </c>
      <c r="I27" s="25">
        <f t="shared" si="0"/>
        <v>8.122757611226952E-05</v>
      </c>
      <c r="J27" s="25">
        <f t="shared" si="1"/>
        <v>2.7542260845040634E-05</v>
      </c>
      <c r="K27" s="16"/>
    </row>
    <row r="28" spans="1:11" ht="15" customHeight="1" thickBot="1">
      <c r="A28" s="27" t="s">
        <v>14</v>
      </c>
      <c r="B28" s="28">
        <v>1413.1</v>
      </c>
      <c r="C28" s="117">
        <v>0</v>
      </c>
      <c r="D28" s="132">
        <v>0</v>
      </c>
      <c r="E28" s="84">
        <f t="shared" si="2"/>
        <v>0</v>
      </c>
      <c r="F28" s="85">
        <f t="shared" si="3"/>
        <v>-1413.1</v>
      </c>
      <c r="G28" s="68" t="e">
        <f t="shared" si="5"/>
        <v>#DIV/0!</v>
      </c>
      <c r="H28" s="69">
        <f t="shared" si="4"/>
        <v>0</v>
      </c>
      <c r="I28" s="25">
        <f t="shared" si="0"/>
        <v>0</v>
      </c>
      <c r="J28" s="25">
        <f t="shared" si="1"/>
        <v>0</v>
      </c>
      <c r="K28" s="16"/>
    </row>
    <row r="29" spans="1:11" ht="17.25" customHeight="1" thickBot="1">
      <c r="A29" s="29" t="s">
        <v>19</v>
      </c>
      <c r="B29" s="30">
        <f>SUM(B8:B28)</f>
        <v>494655.39999999985</v>
      </c>
      <c r="C29" s="118">
        <f>SUM(C8:C28)</f>
        <v>487690.6</v>
      </c>
      <c r="D29" s="133">
        <f>SUM(D8:D28)</f>
        <v>492443.6</v>
      </c>
      <c r="E29" s="86">
        <f t="shared" si="2"/>
        <v>4753</v>
      </c>
      <c r="F29" s="87">
        <f t="shared" si="3"/>
        <v>-2211.799999999872</v>
      </c>
      <c r="G29" s="71">
        <f t="shared" si="5"/>
        <v>100.9745933179766</v>
      </c>
      <c r="H29" s="72">
        <f t="shared" si="4"/>
        <v>99.55286043577006</v>
      </c>
      <c r="I29" s="31">
        <f t="shared" si="0"/>
        <v>100</v>
      </c>
      <c r="J29" s="32">
        <f t="shared" si="1"/>
        <v>33.90752520667712</v>
      </c>
      <c r="K29" s="33"/>
    </row>
    <row r="30" spans="1:11" ht="13.5" customHeight="1" hidden="1" thickBot="1">
      <c r="A30" s="95" t="s">
        <v>34</v>
      </c>
      <c r="B30" s="49">
        <v>0</v>
      </c>
      <c r="C30" s="119">
        <v>0</v>
      </c>
      <c r="D30" s="122">
        <v>0</v>
      </c>
      <c r="E30" s="82">
        <f t="shared" si="2"/>
        <v>0</v>
      </c>
      <c r="F30" s="83">
        <f t="shared" si="3"/>
        <v>0</v>
      </c>
      <c r="G30" s="93" t="e">
        <f>D30/C30*100</f>
        <v>#DIV/0!</v>
      </c>
      <c r="H30" s="73" t="e">
        <f t="shared" si="4"/>
        <v>#DIV/0!</v>
      </c>
      <c r="I30" s="36"/>
      <c r="J30" s="66">
        <f t="shared" si="1"/>
        <v>0</v>
      </c>
      <c r="K30" s="16"/>
    </row>
    <row r="31" spans="1:11" s="6" customFormat="1" ht="14.25" customHeight="1" hidden="1" thickBot="1">
      <c r="A31" s="96" t="s">
        <v>35</v>
      </c>
      <c r="B31" s="30">
        <f>SUM(B30)</f>
        <v>0</v>
      </c>
      <c r="C31" s="118">
        <f>SUM(C30)</f>
        <v>0</v>
      </c>
      <c r="D31" s="134">
        <f>SUM(D30)</f>
        <v>0</v>
      </c>
      <c r="E31" s="86">
        <f t="shared" si="2"/>
        <v>0</v>
      </c>
      <c r="F31" s="88">
        <f t="shared" si="3"/>
        <v>0</v>
      </c>
      <c r="G31" s="71" t="e">
        <f>D31/C31*100</f>
        <v>#DIV/0!</v>
      </c>
      <c r="H31" s="72" t="e">
        <f t="shared" si="4"/>
        <v>#DIV/0!</v>
      </c>
      <c r="I31" s="50"/>
      <c r="J31" s="67">
        <f t="shared" si="1"/>
        <v>0</v>
      </c>
      <c r="K31" s="33"/>
    </row>
    <row r="32" spans="1:11" ht="12.75">
      <c r="A32" s="34" t="s">
        <v>12</v>
      </c>
      <c r="B32" s="35">
        <v>62860.7</v>
      </c>
      <c r="C32" s="116">
        <v>54951</v>
      </c>
      <c r="D32" s="135">
        <v>54951</v>
      </c>
      <c r="E32" s="89">
        <f t="shared" si="2"/>
        <v>0</v>
      </c>
      <c r="F32" s="90">
        <f t="shared" si="3"/>
        <v>-7909.699999999997</v>
      </c>
      <c r="G32" s="74">
        <f t="shared" si="5"/>
        <v>100</v>
      </c>
      <c r="H32" s="75">
        <f t="shared" si="4"/>
        <v>87.41709844147456</v>
      </c>
      <c r="I32" s="36"/>
      <c r="J32" s="66">
        <f t="shared" si="1"/>
        <v>3.7836869392395696</v>
      </c>
      <c r="K32" s="16"/>
    </row>
    <row r="33" spans="1:11" ht="12.75">
      <c r="A33" s="26" t="s">
        <v>8</v>
      </c>
      <c r="B33" s="24">
        <v>115007.8</v>
      </c>
      <c r="C33" s="115">
        <v>201553.1</v>
      </c>
      <c r="D33" s="131">
        <v>178399.1</v>
      </c>
      <c r="E33" s="80">
        <f t="shared" si="2"/>
        <v>-23154</v>
      </c>
      <c r="F33" s="81">
        <f t="shared" si="3"/>
        <v>63391.3</v>
      </c>
      <c r="G33" s="68">
        <f t="shared" si="5"/>
        <v>88.51220844531788</v>
      </c>
      <c r="H33" s="69">
        <f t="shared" si="4"/>
        <v>155.11913105024183</v>
      </c>
      <c r="I33" s="36"/>
      <c r="J33" s="66">
        <f t="shared" si="1"/>
        <v>12.283786366801221</v>
      </c>
      <c r="K33" s="16"/>
    </row>
    <row r="34" spans="1:11" ht="12.75">
      <c r="A34" s="26" t="s">
        <v>9</v>
      </c>
      <c r="B34" s="24">
        <v>600816.4</v>
      </c>
      <c r="C34" s="115">
        <v>694720.2</v>
      </c>
      <c r="D34" s="131">
        <v>688265.2</v>
      </c>
      <c r="E34" s="80">
        <f t="shared" si="2"/>
        <v>-6455</v>
      </c>
      <c r="F34" s="81">
        <f t="shared" si="3"/>
        <v>87448.79999999993</v>
      </c>
      <c r="G34" s="68">
        <f t="shared" si="5"/>
        <v>99.07084895473027</v>
      </c>
      <c r="H34" s="69">
        <f t="shared" si="4"/>
        <v>114.55499550278587</v>
      </c>
      <c r="I34" s="36"/>
      <c r="J34" s="66">
        <f t="shared" si="1"/>
        <v>47.390949172410146</v>
      </c>
      <c r="K34" s="16"/>
    </row>
    <row r="35" spans="1:11" ht="13.5" thickBot="1">
      <c r="A35" s="27" t="s">
        <v>15</v>
      </c>
      <c r="B35" s="28">
        <v>59986.7</v>
      </c>
      <c r="C35" s="117">
        <v>40184.2</v>
      </c>
      <c r="D35" s="132">
        <v>38799.6</v>
      </c>
      <c r="E35" s="84">
        <f t="shared" si="2"/>
        <v>-1384.5999999999985</v>
      </c>
      <c r="F35" s="85">
        <f t="shared" si="3"/>
        <v>-21187.1</v>
      </c>
      <c r="G35" s="76">
        <f t="shared" si="5"/>
        <v>96.55436713932342</v>
      </c>
      <c r="H35" s="77">
        <f t="shared" si="4"/>
        <v>64.68033747480692</v>
      </c>
      <c r="I35" s="36"/>
      <c r="J35" s="66">
        <f t="shared" si="1"/>
        <v>2.671571759708096</v>
      </c>
      <c r="K35" s="16"/>
    </row>
    <row r="36" spans="1:11" s="6" customFormat="1" ht="13.5" thickBot="1">
      <c r="A36" s="29" t="s">
        <v>24</v>
      </c>
      <c r="B36" s="30">
        <f>SUM(B32:B35)</f>
        <v>838671.6</v>
      </c>
      <c r="C36" s="118">
        <f>SUM(C32:C35)</f>
        <v>991408.4999999999</v>
      </c>
      <c r="D36" s="133">
        <f>SUM(D32:D35)</f>
        <v>960414.8999999999</v>
      </c>
      <c r="E36" s="86">
        <f t="shared" si="2"/>
        <v>-30993.599999999977</v>
      </c>
      <c r="F36" s="87">
        <f t="shared" si="3"/>
        <v>121743.29999999993</v>
      </c>
      <c r="G36" s="71">
        <f t="shared" si="5"/>
        <v>96.87378109023676</v>
      </c>
      <c r="H36" s="72">
        <f t="shared" si="4"/>
        <v>114.5162063434603</v>
      </c>
      <c r="I36" s="37"/>
      <c r="J36" s="66">
        <f t="shared" si="1"/>
        <v>66.12999423815903</v>
      </c>
      <c r="K36" s="33"/>
    </row>
    <row r="37" spans="1:11" s="6" customFormat="1" ht="12.75" customHeight="1" hidden="1">
      <c r="A37" s="44" t="s">
        <v>26</v>
      </c>
      <c r="B37" s="65">
        <v>0</v>
      </c>
      <c r="C37" s="120">
        <v>0</v>
      </c>
      <c r="D37" s="136">
        <v>0</v>
      </c>
      <c r="E37" s="89">
        <f t="shared" si="2"/>
        <v>0</v>
      </c>
      <c r="F37" s="90">
        <f t="shared" si="3"/>
        <v>0</v>
      </c>
      <c r="G37" s="74" t="e">
        <f t="shared" si="5"/>
        <v>#DIV/0!</v>
      </c>
      <c r="H37" s="75" t="e">
        <f t="shared" si="4"/>
        <v>#DIV/0!</v>
      </c>
      <c r="I37" s="37"/>
      <c r="J37" s="66">
        <f t="shared" si="1"/>
        <v>0</v>
      </c>
      <c r="K37" s="33"/>
    </row>
    <row r="38" spans="1:11" ht="13.5" customHeight="1">
      <c r="A38" s="38" t="s">
        <v>22</v>
      </c>
      <c r="B38" s="35">
        <v>495</v>
      </c>
      <c r="C38" s="116">
        <v>0</v>
      </c>
      <c r="D38" s="135">
        <v>0</v>
      </c>
      <c r="E38" s="89">
        <f t="shared" si="2"/>
        <v>0</v>
      </c>
      <c r="F38" s="90">
        <f t="shared" si="3"/>
        <v>-495</v>
      </c>
      <c r="G38" s="74" t="e">
        <f t="shared" si="5"/>
        <v>#DIV/0!</v>
      </c>
      <c r="H38" s="75">
        <f t="shared" si="4"/>
        <v>0</v>
      </c>
      <c r="I38" s="36"/>
      <c r="J38" s="66">
        <f t="shared" si="1"/>
        <v>0</v>
      </c>
      <c r="K38" s="16"/>
    </row>
    <row r="39" spans="1:11" ht="13.5" thickBot="1">
      <c r="A39" s="39" t="s">
        <v>17</v>
      </c>
      <c r="B39" s="98">
        <v>-890.3</v>
      </c>
      <c r="C39" s="121">
        <v>0</v>
      </c>
      <c r="D39" s="137">
        <v>-544.9</v>
      </c>
      <c r="E39" s="91">
        <f t="shared" si="2"/>
        <v>-544.9</v>
      </c>
      <c r="F39" s="92">
        <f t="shared" si="3"/>
        <v>345.4</v>
      </c>
      <c r="G39" s="94" t="e">
        <f t="shared" si="5"/>
        <v>#DIV/0!</v>
      </c>
      <c r="H39" s="78">
        <f t="shared" si="4"/>
        <v>61.204088509491186</v>
      </c>
      <c r="I39" s="36"/>
      <c r="J39" s="66">
        <f t="shared" si="1"/>
        <v>-0.0375194448361566</v>
      </c>
      <c r="K39" s="16"/>
    </row>
    <row r="40" spans="1:11" s="6" customFormat="1" ht="18" customHeight="1" thickBot="1">
      <c r="A40" s="40" t="s">
        <v>38</v>
      </c>
      <c r="B40" s="30">
        <f>B36+B38+B39+B37+B31</f>
        <v>838276.2999999999</v>
      </c>
      <c r="C40" s="118">
        <f>C36+C38+C39+C37+C31</f>
        <v>991408.4999999999</v>
      </c>
      <c r="D40" s="134">
        <f>D36+D38+D39+D37+D31</f>
        <v>959869.9999999999</v>
      </c>
      <c r="E40" s="86">
        <f t="shared" si="2"/>
        <v>-31538.5</v>
      </c>
      <c r="F40" s="88">
        <f t="shared" si="3"/>
        <v>121593.69999999995</v>
      </c>
      <c r="G40" s="71">
        <f t="shared" si="5"/>
        <v>96.81881888242839</v>
      </c>
      <c r="H40" s="72">
        <f t="shared" si="4"/>
        <v>114.50520550324516</v>
      </c>
      <c r="I40" s="41"/>
      <c r="J40" s="32">
        <f t="shared" si="1"/>
        <v>66.09247479332288</v>
      </c>
      <c r="K40" s="33"/>
    </row>
    <row r="41" spans="1:11" ht="13.5" thickBot="1">
      <c r="A41" s="29" t="s">
        <v>6</v>
      </c>
      <c r="B41" s="30">
        <f>B40+B29</f>
        <v>1332931.6999999997</v>
      </c>
      <c r="C41" s="118">
        <f>C40+C29</f>
        <v>1479099.0999999999</v>
      </c>
      <c r="D41" s="134">
        <f>D40+D29</f>
        <v>1452313.5999999999</v>
      </c>
      <c r="E41" s="86">
        <f t="shared" si="2"/>
        <v>-26785.5</v>
      </c>
      <c r="F41" s="88">
        <f t="shared" si="3"/>
        <v>119381.90000000014</v>
      </c>
      <c r="G41" s="71">
        <f t="shared" si="5"/>
        <v>98.18906657437626</v>
      </c>
      <c r="H41" s="72">
        <f t="shared" si="4"/>
        <v>108.95634037362908</v>
      </c>
      <c r="I41" s="41"/>
      <c r="J41" s="32">
        <f t="shared" si="1"/>
        <v>100</v>
      </c>
      <c r="K41" s="42"/>
    </row>
    <row r="42" spans="1:11" ht="13.5">
      <c r="A42" s="62"/>
      <c r="B42" s="63"/>
      <c r="C42" s="122"/>
      <c r="D42" s="138"/>
      <c r="E42" s="63"/>
      <c r="F42" s="63"/>
      <c r="G42" s="64"/>
      <c r="H42" s="56"/>
      <c r="I42" s="57"/>
      <c r="J42" s="57"/>
      <c r="K42" s="16"/>
    </row>
    <row r="43" spans="1:8" ht="13.5">
      <c r="A43" s="9"/>
      <c r="B43" s="3"/>
      <c r="C43" s="123"/>
      <c r="D43" s="139"/>
      <c r="E43" s="3"/>
      <c r="F43" s="3"/>
      <c r="G43" s="8"/>
      <c r="H43" s="4"/>
    </row>
    <row r="44" spans="1:8" ht="13.5">
      <c r="A44" s="2"/>
      <c r="B44" s="10"/>
      <c r="C44" s="124"/>
      <c r="D44" s="140"/>
      <c r="E44" s="10"/>
      <c r="F44" s="10"/>
      <c r="G44" s="11"/>
      <c r="H44" s="12"/>
    </row>
    <row r="45" spans="1:8" ht="6.75" customHeight="1">
      <c r="A45" s="2"/>
      <c r="B45" s="13"/>
      <c r="C45" s="125"/>
      <c r="D45" s="141"/>
      <c r="E45" s="13"/>
      <c r="F45" s="13"/>
      <c r="G45" s="11"/>
      <c r="H45" s="4"/>
    </row>
    <row r="46" spans="1:8" ht="13.5">
      <c r="A46" s="14"/>
      <c r="B46" s="13"/>
      <c r="C46" s="125"/>
      <c r="D46" s="141"/>
      <c r="E46" s="13"/>
      <c r="F46" s="13"/>
      <c r="G46" s="11"/>
      <c r="H46" s="4"/>
    </row>
    <row r="47" spans="1:8" ht="13.5">
      <c r="A47" s="7"/>
      <c r="B47" s="13"/>
      <c r="C47" s="125"/>
      <c r="D47" s="141"/>
      <c r="E47" s="13"/>
      <c r="F47" s="13"/>
      <c r="G47" s="11"/>
      <c r="H47" s="4"/>
    </row>
    <row r="48" ht="13.5">
      <c r="A48" s="7"/>
    </row>
    <row r="49" ht="13.5">
      <c r="A49" s="7"/>
    </row>
  </sheetData>
  <sheetProtection/>
  <mergeCells count="8">
    <mergeCell ref="A3:H3"/>
    <mergeCell ref="I6:J6"/>
    <mergeCell ref="G6:H6"/>
    <mergeCell ref="A6:A7"/>
    <mergeCell ref="B6:B7"/>
    <mergeCell ref="C6:C7"/>
    <mergeCell ref="D6:D7"/>
    <mergeCell ref="E6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2020-03-13T07:55:34Z</cp:lastPrinted>
  <dcterms:created xsi:type="dcterms:W3CDTF">2006-03-15T08:37:36Z</dcterms:created>
  <dcterms:modified xsi:type="dcterms:W3CDTF">2021-02-08T14:20:05Z</dcterms:modified>
  <cp:category/>
  <cp:version/>
  <cp:contentType/>
  <cp:contentStatus/>
</cp:coreProperties>
</file>